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level data" sheetId="1" r:id="rId3"/>
    <sheet state="visible" name="Paper level data dictionary" sheetId="2" r:id="rId4"/>
    <sheet state="visible" name="Experiment level data" sheetId="3" r:id="rId5"/>
    <sheet state="visible" name="Experiment level data dictionar" sheetId="4" r:id="rId6"/>
    <sheet state="visible" name="Transformed outcome level data" sheetId="5" r:id="rId7"/>
    <sheet state="visible" name="Raw outcome level data" sheetId="6" r:id="rId8"/>
    <sheet state="visible" name="Outcome level data dictionary" sheetId="7" r:id="rId9"/>
    <sheet state="visible" name="Contracting level data" sheetId="8" r:id="rId10"/>
    <sheet state="visible" name="Contracting level data dictiona" sheetId="9" r:id="rId11"/>
    <sheet state="visible" name="Lab IDs" sheetId="10" r:id="rId12"/>
    <sheet state="visible" name="Key reagents" sheetId="11" r:id="rId13"/>
    <sheet state="visible" name="Original outcome data where rep"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1">
      <text>
        <t xml:space="preserve">Need to define:
Western blot
PCR
Cell culture
GC/MS
Nanostring
Animal injections
Animal surgery
IHC/IF
Spectrometry reading
Transfection/Transduction
Xenograft generation
Peptide synthesis
Animal imaging
Flow cytometry
Necropsy
</t>
      </text>
    </comment>
  </commentList>
</comments>
</file>

<file path=xl/comments2.xml><?xml version="1.0" encoding="utf-8"?>
<comments xmlns:r="http://schemas.openxmlformats.org/officeDocument/2006/relationships" xmlns="http://schemas.openxmlformats.org/spreadsheetml/2006/main">
  <authors>
    <author/>
  </authors>
  <commentList>
    <comment authorId="0" ref="AD1">
      <text>
        <t xml:space="preserve">+tim@cos.io +alex@cos.io is this the effect size type for the original, replication, or both (i.e. will this always be the same for both, or are there cases where it could be different)
	-Courtney Soderberg
This is the effect size we calculated for both original and replication and use in a meta-analysis that we report in each Replication Study.
	-Tim Errington</t>
      </text>
    </comment>
  </commentList>
</comments>
</file>

<file path=xl/sharedStrings.xml><?xml version="1.0" encoding="utf-8"?>
<sst xmlns="http://schemas.openxmlformats.org/spreadsheetml/2006/main" count="19538" uniqueCount="1287">
  <si>
    <t>Paper #</t>
  </si>
  <si>
    <t>Original paper title</t>
  </si>
  <si>
    <t>Year</t>
  </si>
  <si>
    <t>Original paper journal</t>
  </si>
  <si>
    <t>Number of original authors</t>
  </si>
  <si>
    <t>OSF project link</t>
  </si>
  <si>
    <t>Draft protocol shared with original authors date</t>
  </si>
  <si>
    <t>Budget per paper at project onset when originally identified by RP:CB team</t>
  </si>
  <si>
    <t>Anticipated budget when Registered Report manuscript ready for submission to eLife</t>
  </si>
  <si>
    <t>Anticipated budget when Registered Report accepted and published in eLife</t>
  </si>
  <si>
    <t>Actual budget at completion of replication attempt</t>
  </si>
  <si>
    <t>Registered Report submission date</t>
  </si>
  <si>
    <t>Registered Report acceptance date</t>
  </si>
  <si>
    <t>Link to Registered Report</t>
  </si>
  <si>
    <t>Experimental work start date</t>
  </si>
  <si>
    <t>Experimental work end date</t>
  </si>
  <si>
    <t>Replication study fully completed</t>
  </si>
  <si>
    <t>If Replication study incomplete, why?</t>
  </si>
  <si>
    <t>Replication study submission date</t>
  </si>
  <si>
    <t xml:space="preserve">Replication study acceptance date </t>
  </si>
  <si>
    <t>Link to Replication study</t>
  </si>
  <si>
    <t>Did original authors respond to any emails?</t>
  </si>
  <si>
    <t>Did the original paper have a potential conflict of issue statement?</t>
  </si>
  <si>
    <t>Did the replication study have a potential conflict of issue statement?</t>
  </si>
  <si>
    <t>Number of lab(s) contracted for the entire paper</t>
  </si>
  <si>
    <t>Contracted lab(s) for the entire paper</t>
  </si>
  <si>
    <t>Notes</t>
  </si>
  <si>
    <t>Nature</t>
  </si>
  <si>
    <t>https://osf.io/yyqas/</t>
  </si>
  <si>
    <t>https://elifesciences.org/articles/08245</t>
  </si>
  <si>
    <t>Partial</t>
  </si>
  <si>
    <t>It was identified after results were obtained that the si-miR-19b adn si-miR-20a reagents listed in the Registered Report and used in the replication experiment were incorrect. The catalog numbers listed were for microRNA hairpin inhibitors not microRNA mimics.</t>
  </si>
  <si>
    <t>https://elifesciences.org/articles/51019</t>
  </si>
  <si>
    <t>Yes</t>
  </si>
  <si>
    <t>Core1,CRO1,CRO2,CRO3</t>
  </si>
  <si>
    <t>Cell</t>
  </si>
  <si>
    <t>https://osf.io/xbign/</t>
  </si>
  <si>
    <t>https://elifesciences.org/articles/09462</t>
  </si>
  <si>
    <t>No</t>
  </si>
  <si>
    <t>DNPs could not be reliable generated</t>
  </si>
  <si>
    <t>NA</t>
  </si>
  <si>
    <t>CRO4,CRO5</t>
  </si>
  <si>
    <t>https://osf.io/4bokd/</t>
  </si>
  <si>
    <t>Cancer Cell</t>
  </si>
  <si>
    <t>https://osf.io/xdojz/</t>
  </si>
  <si>
    <t>A statement in the acknowledgment section was identified as a COI statement.</t>
  </si>
  <si>
    <t>https://osf.io/mpyvx/</t>
  </si>
  <si>
    <t>https://elifesciences.org/articles/04363</t>
  </si>
  <si>
    <t>Expression of reporter cells at 80% or greater could not be reliably generated</t>
  </si>
  <si>
    <t>CRO6,CRO7</t>
  </si>
  <si>
    <t>https://osf.io/jpeqg/</t>
  </si>
  <si>
    <t>https://elifesciences.org/articles/11566</t>
  </si>
  <si>
    <t>Colonies could not be reliably detected; Inefficiency of IP and/or expression</t>
  </si>
  <si>
    <t>CRO8,Core2</t>
  </si>
  <si>
    <t>https://osf.io/b1aw6/</t>
  </si>
  <si>
    <t>https://elifesciences.org/articles/11999</t>
  </si>
  <si>
    <t>Incomplete western blot analysis; Inefficiency of IP and/or transfection</t>
  </si>
  <si>
    <t>CRO9</t>
  </si>
  <si>
    <t>https://osf.io/0hezb/</t>
  </si>
  <si>
    <t>https://elifesciences.org/articles/09976</t>
  </si>
  <si>
    <t>Inefficiency of IP</t>
  </si>
  <si>
    <t>CRO9,Core1,CRO10,Core3</t>
  </si>
  <si>
    <t>Replication study rejected.</t>
  </si>
  <si>
    <t>Nature Cell Biology</t>
  </si>
  <si>
    <t>https://osf.io/pgjhx/</t>
  </si>
  <si>
    <t>https://elifesciences.org/articles/07301</t>
  </si>
  <si>
    <t>https://elifesciences.org/articles/45426</t>
  </si>
  <si>
    <t>CRO11,CRO12,CRO13</t>
  </si>
  <si>
    <t>https://osf.io/mfxpj/</t>
  </si>
  <si>
    <t>Core7,Core8</t>
  </si>
  <si>
    <t>Registered report rejected</t>
  </si>
  <si>
    <t>https://osf.io/679uw/</t>
  </si>
  <si>
    <t>https://osf.io/lmhjg/</t>
  </si>
  <si>
    <t>https://elifesciences.org/articles/11414</t>
  </si>
  <si>
    <t>Western blots could not be reliably detected; Viability assay could not be reliably performed</t>
  </si>
  <si>
    <t>CRO8</t>
  </si>
  <si>
    <t>https://osf.io/q6zaj/</t>
  </si>
  <si>
    <t>Excluded because found to contain only sequencing and proteomic experiments, which were exclusion criteria during study selection. Replaced by Study 54.</t>
  </si>
  <si>
    <t>https://osf.io/acpq7/</t>
  </si>
  <si>
    <t>CRO25</t>
  </si>
  <si>
    <t>Registered report withdrawn due to resource constraint</t>
  </si>
  <si>
    <t>Science</t>
  </si>
  <si>
    <t>https://osf.io/xu1g2/</t>
  </si>
  <si>
    <t>https://elifesciences.org/articles/06959</t>
  </si>
  <si>
    <t>https://elifesciences.org/articles/17584</t>
  </si>
  <si>
    <t>Core4,CRO14</t>
  </si>
  <si>
    <t>https://osf.io/8l4ea/</t>
  </si>
  <si>
    <t>https://elifesciences.org/articles/12626</t>
  </si>
  <si>
    <t>https://elifesciences.org/articles/26030</t>
  </si>
  <si>
    <t>Core5,Core6</t>
  </si>
  <si>
    <t>https://osf.io/udw78/</t>
  </si>
  <si>
    <t>https://osf.io/devog/</t>
  </si>
  <si>
    <t>https://osf.io/7zqxp/</t>
  </si>
  <si>
    <t>https://elifesciences.org/articles/07072</t>
  </si>
  <si>
    <t>https://elifesciences.org/articles/21253</t>
  </si>
  <si>
    <t>Core4</t>
  </si>
  <si>
    <t>https://osf.io/7yqmp/</t>
  </si>
  <si>
    <t>https://elifesciences.org/articles/04796</t>
  </si>
  <si>
    <t>SMA staining could not be reliably detected</t>
  </si>
  <si>
    <t>https://elifesciences.org/articles/45120</t>
  </si>
  <si>
    <t>Core7,Core8,CRO15</t>
  </si>
  <si>
    <t>Science Translational Medicine</t>
  </si>
  <si>
    <t>https://osf.io/hxrmm/</t>
  </si>
  <si>
    <t>https://elifesciences.org/articles/06847</t>
  </si>
  <si>
    <t>https://elifesciences.org/articles/17044</t>
  </si>
  <si>
    <t>https://osf.io/uvapt/</t>
  </si>
  <si>
    <t>https://osf.io/u1mfn/</t>
  </si>
  <si>
    <t>Core20,Core21</t>
  </si>
  <si>
    <t>https://osf.io/oblj1/</t>
  </si>
  <si>
    <t>https://elifesciences.org/articles/12470</t>
  </si>
  <si>
    <t>Western blot results with the phospho-AKT antibody were inconsistent and largely absent of a signal.</t>
  </si>
  <si>
    <t>https://elifesciences.org/articles/56651</t>
  </si>
  <si>
    <t>Core9</t>
  </si>
  <si>
    <t>https://osf.io/kvshc/</t>
  </si>
  <si>
    <t>https://elifesciences.org/articles/07420</t>
  </si>
  <si>
    <t>Low transfection rates; errors in plasmids</t>
  </si>
  <si>
    <t>Core10</t>
  </si>
  <si>
    <t>https://osf.io/i0yka/</t>
  </si>
  <si>
    <t>https://osf.io/oi7jj/</t>
  </si>
  <si>
    <t>Core22</t>
  </si>
  <si>
    <t>Nature Medicine</t>
  </si>
  <si>
    <t>https://osf.io/gb7sr/</t>
  </si>
  <si>
    <t>https://elifesciences.org/articles/06434</t>
  </si>
  <si>
    <t>https://elifesciences.org/articles/43511</t>
  </si>
  <si>
    <t>CRO16</t>
  </si>
  <si>
    <t>https://osf.io/hcqqy/</t>
  </si>
  <si>
    <t>https://elifesciences.org/articles/08997</t>
  </si>
  <si>
    <t>https://elifesciences.org/articles/25306</t>
  </si>
  <si>
    <t>Core11,CRO3</t>
  </si>
  <si>
    <t>https://osf.io/ckpsn/</t>
  </si>
  <si>
    <t>https://osf.io/wcasz/</t>
  </si>
  <si>
    <t>CRO26</t>
  </si>
  <si>
    <t>PNAS</t>
  </si>
  <si>
    <t>https://osf.io/u6m4z/</t>
  </si>
  <si>
    <t>https://osf.io/o2xpf/</t>
  </si>
  <si>
    <t>https://osf.io/82nfe/</t>
  </si>
  <si>
    <t>https://elifesciences.org/articles/04105</t>
  </si>
  <si>
    <t>Antibody signal could not be reliably detected</t>
  </si>
  <si>
    <t>Core12,CRO17</t>
  </si>
  <si>
    <t>https://osf.io/egoni/</t>
  </si>
  <si>
    <t>Stopped because unable to obtain necessary reagents (mouse model) from original authors. Replaced by Study 53.</t>
  </si>
  <si>
    <t>https://osf.io/znixv/</t>
  </si>
  <si>
    <t>Excluded because of feasibility constraint (mouse model too expensive for project). Replaced by Study 52.</t>
  </si>
  <si>
    <t>https://osf.io/nbryi/</t>
  </si>
  <si>
    <t>https://elifesciences.org/articles/13620</t>
  </si>
  <si>
    <t>https://elifesciences.org/articles/29747</t>
  </si>
  <si>
    <t>CRO18</t>
  </si>
  <si>
    <t>https://osf.io/1ovqn/</t>
  </si>
  <si>
    <t>Excluded because of feasibility constraint (mouse model too expensive for project). Replaced by Study 51.</t>
  </si>
  <si>
    <t>https://osf.io/9pbos/</t>
  </si>
  <si>
    <t>https://elifesciences.org/articles/04586</t>
  </si>
  <si>
    <t>https://elifesciences.org/articles/18173</t>
  </si>
  <si>
    <t>CRO6</t>
  </si>
  <si>
    <t>https://osf.io/p4lzc/</t>
  </si>
  <si>
    <t>https://elifesciences.org/articles/04034</t>
  </si>
  <si>
    <t>Cells did not propogate and were not regenerated in time to conduct experiments</t>
  </si>
  <si>
    <t>Core13</t>
  </si>
  <si>
    <t>https://osf.io/y4tvd/</t>
  </si>
  <si>
    <t>https://elifesciences.org/articles/04186</t>
  </si>
  <si>
    <t>Timeline was longer than original so inflamation, neoplasia, and tumor invasion are not comparable to original</t>
  </si>
  <si>
    <t>https://elifesciences.org/articles/34364</t>
  </si>
  <si>
    <t>Core14</t>
  </si>
  <si>
    <t>https://osf.io/ewqzf/</t>
  </si>
  <si>
    <t>https://elifesciences.org/articles/07383</t>
  </si>
  <si>
    <t>pMET could not be reliabilty detected in exosomes</t>
  </si>
  <si>
    <t>https://elifesciences.org/articles/39944</t>
  </si>
  <si>
    <t>Core15,CRO19</t>
  </si>
  <si>
    <t>https://osf.io/vseix/</t>
  </si>
  <si>
    <t>https://elifesciences.org/articles/06938</t>
  </si>
  <si>
    <t>Not enough animals of the appropriate genotypes were generated</t>
  </si>
  <si>
    <t>CRO20,Core16,CRO21</t>
  </si>
  <si>
    <t>https://osf.io/jvpnw/</t>
  </si>
  <si>
    <t>https://elifesciences.org/articles/04180</t>
  </si>
  <si>
    <t>https://elifesciences.org/articles/21634</t>
  </si>
  <si>
    <t>CRO6,CRO7,CRO22</t>
  </si>
  <si>
    <t>https://osf.io/ecy85/</t>
  </si>
  <si>
    <t>https://osf.io/h0pnz/</t>
  </si>
  <si>
    <t>https://elifesciences.org/articles/04037</t>
  </si>
  <si>
    <t>Viability assay could not be reliably performed; Western blots/drug conditions could not be reliably performed</t>
  </si>
  <si>
    <t>Core17</t>
  </si>
  <si>
    <t>https://osf.io/vfsbo/</t>
  </si>
  <si>
    <t>https://elifesciences.org/articles/10860</t>
  </si>
  <si>
    <t>Differentation did not occur during experimentation despite occurring during pilot; knockdown was not reliable</t>
  </si>
  <si>
    <t>Core18,Core22</t>
  </si>
  <si>
    <t>https://osf.io/mokeb/</t>
  </si>
  <si>
    <t>https://elifesciences.org/articles/04024</t>
  </si>
  <si>
    <t>https://elifesciences.org/articles/30274</t>
  </si>
  <si>
    <t>Core13,Core19</t>
  </si>
  <si>
    <t>https://osf.io/i25y8/</t>
  </si>
  <si>
    <t>Genome Research</t>
  </si>
  <si>
    <t>https://osf.io/v4se2/</t>
  </si>
  <si>
    <t>https://elifesciences.org/articles/10012</t>
  </si>
  <si>
    <t>https://elifesciences.org/articles/25801</t>
  </si>
  <si>
    <t>CRO23,CRO24</t>
  </si>
  <si>
    <t>https://osf.io/47xy6/</t>
  </si>
  <si>
    <t>replaced Study 38</t>
  </si>
  <si>
    <t>https://osf.io/tkzme/</t>
  </si>
  <si>
    <t>replaced Study 36</t>
  </si>
  <si>
    <t>https://osf.io/isdbh/</t>
  </si>
  <si>
    <t>Core18</t>
  </si>
  <si>
    <t>replaced Study 35</t>
  </si>
  <si>
    <t>Nature Genetics</t>
  </si>
  <si>
    <t>https://osf.io/6kuy8/</t>
  </si>
  <si>
    <t>replaced Study 13</t>
  </si>
  <si>
    <t>Variable name</t>
  </si>
  <si>
    <t>Description of variable</t>
  </si>
  <si>
    <t>Type</t>
  </si>
  <si>
    <t>Abritary number starting at 1 for each original paper and increasing by 1 for each Paper. Same as Paper level and Experiment level.</t>
  </si>
  <si>
    <t>numeric</t>
  </si>
  <si>
    <t>Title of original paper.</t>
  </si>
  <si>
    <t>string</t>
  </si>
  <si>
    <t>Year original paper was published.</t>
  </si>
  <si>
    <t>categorical: 2010, 2011, 2012</t>
  </si>
  <si>
    <t>Name of journal that published original paper.</t>
  </si>
  <si>
    <t>categorical: Nature, Nature Cell Biology, Nature Medicine, Nature Genetics, Cell, Cancer Cell, Science, Science Translational Medicine, PNAS, Genome Research</t>
  </si>
  <si>
    <t>Number of bibliographic authors on the original paper.</t>
  </si>
  <si>
    <t>URL to project page on OSF.</t>
  </si>
  <si>
    <t>Date the draft protocol document was emailed to corresponding original authors for feedback.</t>
  </si>
  <si>
    <t>date</t>
  </si>
  <si>
    <t>Budget (in US dollars) projected per paper at onset of project.</t>
  </si>
  <si>
    <t>Budget (in US dollars) projected after sourcing replicating labs (with feedback from original authors) and Registered Report submitted for peer review.</t>
  </si>
  <si>
    <t>Budget (in US dollars) projected after peer review and acceptance of Registered Report.</t>
  </si>
  <si>
    <t>Budget (in US dollars) after completion of experimental work.</t>
  </si>
  <si>
    <t>Date Registered Report was submitted to eLife.</t>
  </si>
  <si>
    <t>Date Registered Report was accepted by eLife.</t>
  </si>
  <si>
    <t>URL to the published Registered Report.</t>
  </si>
  <si>
    <t>Earliest start date indicated by a replication lab. If no start date, then Registered Report acceptance date or quote acceptance date on Science Exchange platform.</t>
  </si>
  <si>
    <t>Latest date of completing experimental data collection by a replication lab.</t>
  </si>
  <si>
    <t>Indicates how much experimental work was completed based on what was proposed in the Registered Report. Partial indicates some, but not all, of the replication was completed with outcome level data. NA indicates a published Registered Report protocol but no experimental work started, or no published Registered Report.</t>
  </si>
  <si>
    <t>categorical: Yes, No, Partial, NA</t>
  </si>
  <si>
    <t>Brief written description of why replications were not completed (either in full or partially). NA indicates replication experiment was completed or not attempted.</t>
  </si>
  <si>
    <t>Date Replication Study was submitted to eLife.</t>
  </si>
  <si>
    <t>Replication study acceptance date</t>
  </si>
  <si>
    <t>Date Replication Study was accepted by eLife.</t>
  </si>
  <si>
    <t>URL to the published Replication Study.</t>
  </si>
  <si>
    <t>Indicates if the corresponding authors from the original paper replied to any emails sent from project team.</t>
  </si>
  <si>
    <t>categorical: Yes, No</t>
  </si>
  <si>
    <t>Indicates if the original paper has a conflict of issue statement.</t>
  </si>
  <si>
    <t>Did the replication study have a potential conflict of interest statement?</t>
  </si>
  <si>
    <t>Indicates if the Replication Study has a conflict of issue statement. NA indicates no published Replication Study.</t>
  </si>
  <si>
    <t>categorical: Yes, No, NA</t>
  </si>
  <si>
    <t>Number of lab(s) contracted for the entire project</t>
  </si>
  <si>
    <t>Number of labs contracted for the replication for the given paper. NA indicates no published Registered Report.</t>
  </si>
  <si>
    <t>Unique identifier to indicate the lab(s) contracted for the replication for the given paper.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</si>
  <si>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Notes about any of the variables where relevant.</t>
  </si>
  <si>
    <t>Experiment #</t>
  </si>
  <si>
    <t>Original paper figure</t>
  </si>
  <si>
    <t>Was experiment originally identified by RP:CB team</t>
  </si>
  <si>
    <t>Did experiment continue after sharing with labs (before submitting protocol to eLife)</t>
  </si>
  <si>
    <t>Did the experiment protocol get submitted to eLife</t>
  </si>
  <si>
    <t>Did the experiment protocol get accepted and published in eLife</t>
  </si>
  <si>
    <t>Clarifications asked of original authors</t>
  </si>
  <si>
    <t>Quality of response from original authors</t>
  </si>
  <si>
    <t>Data shared by original authors</t>
  </si>
  <si>
    <t>Code shared by original authors</t>
  </si>
  <si>
    <t>Key materials asked to be shared</t>
  </si>
  <si>
    <t>Key materials offered to be shared</t>
  </si>
  <si>
    <t>Key materials shared</t>
  </si>
  <si>
    <t>Type of experiment</t>
  </si>
  <si>
    <t>Number of lab(s) contracted for the experiment</t>
  </si>
  <si>
    <t>Lab(s) contracted for the experiment</t>
  </si>
  <si>
    <t>Registered Report protocol</t>
  </si>
  <si>
    <t>Experiment description</t>
  </si>
  <si>
    <t>Replication experiment attempted</t>
  </si>
  <si>
    <t>Replication experiment completed</t>
  </si>
  <si>
    <t>If experiment incomplete, why?</t>
  </si>
  <si>
    <t>Changes needed during experimentation?</t>
  </si>
  <si>
    <t>If modifications were needed for experiment to proceed, what were they?</t>
  </si>
  <si>
    <t>Changes able to be implemented during experimentation?</t>
  </si>
  <si>
    <t>If modifications unable to be fully implemented, why?</t>
  </si>
  <si>
    <t>Replication study figure</t>
  </si>
  <si>
    <t>Were materials shippped between replicating labs?</t>
  </si>
  <si>
    <t>If a material was shipped between replicating labs, what was it?</t>
  </si>
  <si>
    <t>What types of experimental techniques were utilized?</t>
  </si>
  <si>
    <t>Was the original experiment blinded?</t>
  </si>
  <si>
    <t>Was the replication experiment blinded?</t>
  </si>
  <si>
    <t>Was the original experiment randomized?</t>
  </si>
  <si>
    <t>Was the replication experiment randomized?</t>
  </si>
  <si>
    <t>Was the original experiment sample size determined a priori?</t>
  </si>
  <si>
    <t>Was the replication experiment sample size determined a priori?</t>
  </si>
  <si>
    <t>Was a statistical test reported in the original paper?</t>
  </si>
  <si>
    <t>What statistical test(s) was reported?</t>
  </si>
  <si>
    <t>Was variation of biological repeats reported in the original experiment?</t>
  </si>
  <si>
    <t>1D</t>
  </si>
  <si>
    <t>Cell-based</t>
  </si>
  <si>
    <t>Core1,CRO1</t>
  </si>
  <si>
    <t>PTEN and PTENP1 mRNA expression after miR-19b and miR-20a mimic expression</t>
  </si>
  <si>
    <t>Melting curves for PTEN and PTENP1 were inconsisent and required repeating measuring; Experiment done with inhibitors instead of mimics</t>
  </si>
  <si>
    <t>Time/budget constraint prevented implementation of experiment with microRNA mimics</t>
  </si>
  <si>
    <t>RNA</t>
  </si>
  <si>
    <t>PCR, Cell culture, Transfection/Transduction</t>
  </si>
  <si>
    <t>Student's t test</t>
  </si>
  <si>
    <t>methods state unpaired t-test, assumed to be Student's t-test</t>
  </si>
  <si>
    <t>2F</t>
  </si>
  <si>
    <t>CRO1</t>
  </si>
  <si>
    <t>DU145 cell proliferation after PTEN and/or PTENP1 knockdown</t>
  </si>
  <si>
    <t>Cell culture, Transfection/Transduction, Spectrometry reading</t>
  </si>
  <si>
    <t>2G</t>
  </si>
  <si>
    <t>PTEN and PTENP1 mRNA expression after PTEN and/or PTENP1 knockdown</t>
  </si>
  <si>
    <t>Melting curves for PTEN and PTENP1 were inconsisent and required repeating measuring</t>
  </si>
  <si>
    <t>2H</t>
  </si>
  <si>
    <t>PTEN protein expression after PTEN and/or PTENP1 knockdown</t>
  </si>
  <si>
    <t>Western blot conditions needed to be optimized for detecting PTEN</t>
  </si>
  <si>
    <t>Western blot, Cell culture, Transfection/Transduction</t>
  </si>
  <si>
    <t>4A(left)</t>
  </si>
  <si>
    <t>Plasmids</t>
  </si>
  <si>
    <t>Core1,CRO2,CRO3</t>
  </si>
  <si>
    <t>PTENP1 mRNA expression after PTEN 3'UTR expression</t>
  </si>
  <si>
    <t>Melting curves for PTEN and PTENP1 were inconsisent and required repeating measuring; Plasmids were going to be shared, but ended up not, so plasmids were remade during replication</t>
  </si>
  <si>
    <t>Plasmid,RNA</t>
  </si>
  <si>
    <t>4A(right)</t>
  </si>
  <si>
    <t>CRO2,CRO3</t>
  </si>
  <si>
    <t>DU145 cell proliferation after PTEN 3'UTR expression</t>
  </si>
  <si>
    <t>Plasmids were going to be shared, but ended up not, so plasmids were remade during replication</t>
  </si>
  <si>
    <t>Plasmid</t>
  </si>
  <si>
    <t>2A(left)</t>
  </si>
  <si>
    <t>2A(right)</t>
  </si>
  <si>
    <t>2B</t>
  </si>
  <si>
    <t>2C</t>
  </si>
  <si>
    <t>2D</t>
  </si>
  <si>
    <t>1C</t>
  </si>
  <si>
    <t>Cells</t>
  </si>
  <si>
    <t>1,2</t>
  </si>
  <si>
    <t>Percent of DTPs present after PC9 erlotinib treatment</t>
  </si>
  <si>
    <t>During DTP generation: PC9 cells continue to proliferate and have a high number of resistent cells at 2 µM erlotinib (checked dose response curve, inhibition of EGFR phosphorylation, deletion in EGFR gene); Attempted DTP generation at different doses and cell density</t>
  </si>
  <si>
    <t>Time/budget constraint prevented implementation of higher dose to generate DTPs</t>
  </si>
  <si>
    <t>Cell lysate</t>
  </si>
  <si>
    <t>2E</t>
  </si>
  <si>
    <t>CRO4</t>
  </si>
  <si>
    <t>1,2,3</t>
  </si>
  <si>
    <t>Percent survival of drug-naive PC9 cells and erlotinib-resistant DTPs</t>
  </si>
  <si>
    <t>2B,4A(upper),1E(upper,right)</t>
  </si>
  <si>
    <t>1,2,4</t>
  </si>
  <si>
    <t>H3K14 acetylation, CD133, and pEGFR levels in drug-naive PC9 cells and erlotinib-resistant DTPs</t>
  </si>
  <si>
    <t>1B(lower),4B(upper)</t>
  </si>
  <si>
    <t>1,2,5</t>
  </si>
  <si>
    <t>Cell cycle analysis of drug-naive PC9 cells and erlotinib-resistant DTPs</t>
  </si>
  <si>
    <t>5A,5B</t>
  </si>
  <si>
    <t>1,6</t>
  </si>
  <si>
    <t>Colony number of drug-naive PC9 cells treated with erlotinib, erlotinib + TSA, or erlotinib + AEW541</t>
  </si>
  <si>
    <t>7A</t>
  </si>
  <si>
    <t>1,2,7</t>
  </si>
  <si>
    <t>pIGF-1R and IGFBP3 levels in drug-naive PC9 cells and erlotinib-resistant DTPs</t>
  </si>
  <si>
    <t>7C</t>
  </si>
  <si>
    <t>1,2,8</t>
  </si>
  <si>
    <t>pIGF-1R levels in erlotinib-resistant DTPs treated with vehicle or AEW541</t>
  </si>
  <si>
    <t>7I</t>
  </si>
  <si>
    <t>1,2,9</t>
  </si>
  <si>
    <t>KDM5A levels in erlotinib-resistant DTPs treated with vehicle or AEW541</t>
  </si>
  <si>
    <t>2C,S4(left)</t>
  </si>
  <si>
    <t>Cells,Plasmids</t>
  </si>
  <si>
    <t>Animal</t>
  </si>
  <si>
    <t>unknown</t>
  </si>
  <si>
    <t>4A,4B</t>
  </si>
  <si>
    <t>3A,3B</t>
  </si>
  <si>
    <t>3C,S4A</t>
  </si>
  <si>
    <t>methods state Student’s t test was used for analysis of fluorescence intensities</t>
  </si>
  <si>
    <t>5B</t>
  </si>
  <si>
    <t>S6A,S6B</t>
  </si>
  <si>
    <t>7B</t>
  </si>
  <si>
    <t>S11C</t>
  </si>
  <si>
    <t>Tie2 expression in GSC83, U87MG, and HVEC cells</t>
  </si>
  <si>
    <t>4B,S10B,S10C,S10D</t>
  </si>
  <si>
    <t>2,3</t>
  </si>
  <si>
    <t>Tumor size in GSC83 and U87MG cells after selective targeting of cells expressing Tie2</t>
  </si>
  <si>
    <t>Transduction efficiency needed to be optimized because of low transduction efficiency of cells with constucts - tried optimization of conditions and eventually obtained new constructs from original authors</t>
  </si>
  <si>
    <t>Expression of GFP reporter could not be reliably obtained at 80% or higher for all cell populations; Time/budget constraint prevented further optimization</t>
  </si>
  <si>
    <t>methods state Student's t test was used to analyze data without specifics</t>
  </si>
  <si>
    <t>4A</t>
  </si>
  <si>
    <t>3D,3E,3F</t>
  </si>
  <si>
    <t>Anchorage-independent colony formation in HMEC cells expressing wild-type GNAO1 or GNAO1-R243H mutant</t>
  </si>
  <si>
    <t>4C,4D,4E</t>
  </si>
  <si>
    <t>1,4,5</t>
  </si>
  <si>
    <t>Anchorage-independent colony formation in NIH3T3 cells expressing wild-type MAP2K4, MAP2K4-R228K, or MAP2K4-A279T</t>
  </si>
  <si>
    <t>Colonies could not be reliably detected</t>
  </si>
  <si>
    <t>Colony formation assay needed to be optimized because colonies did not form and cell growth was present in all conditions, including negative controls; Additional positive control (hRAS-V12) included as additional control</t>
  </si>
  <si>
    <t>Time/budget constraint prevented further optimization to identify conditions for colony formation assay</t>
  </si>
  <si>
    <t>4E,4F</t>
  </si>
  <si>
    <t>1,4,6</t>
  </si>
  <si>
    <t>Kinase activity of immunoprecipitated wild-type MAP2K4, MAP2K4-R228K, or MAP2K4-A279T</t>
  </si>
  <si>
    <t>Inefficiency of IP and/or expression</t>
  </si>
  <si>
    <t>IP conditions needed to be optimized because of no difference in signal between negative and positive controls - possible reason low expression and/or IP of kinases</t>
  </si>
  <si>
    <t>Time/budget constraint prevented further optimization of expression and/or IP conditions</t>
  </si>
  <si>
    <t>1A</t>
  </si>
  <si>
    <t>pERK activation of A375 and DO4 cells following treatment with RAF inhibitors</t>
  </si>
  <si>
    <t>1B</t>
  </si>
  <si>
    <t>pERK and pMEK activation of DO4 cells depleted of NRAS or CRAF with or without SB590885</t>
  </si>
  <si>
    <t>Incomplete western blot analysis</t>
  </si>
  <si>
    <t>Western blot conditions needed to be optimized for detecting pMEK and pERK</t>
  </si>
  <si>
    <t>Time/budget constraint prevented further optimization of Western blot conditions</t>
  </si>
  <si>
    <t>3A</t>
  </si>
  <si>
    <t>BRAF interaction with wild-type CRAF or CRAF-R89L with or without SB590885</t>
  </si>
  <si>
    <t>Inefficiency of IP and/or transfection</t>
  </si>
  <si>
    <t>Transfection and/or IP conditions needed to be optimized for detecting IPed material</t>
  </si>
  <si>
    <t>Time/budget constraint prevented further optimization of transfection and/or IP conditions</t>
  </si>
  <si>
    <t>3B</t>
  </si>
  <si>
    <t>CRAF interaction with wild-type BRAF or BRAF-R188L with or without SB590885</t>
  </si>
  <si>
    <t>4D</t>
  </si>
  <si>
    <t>CRAF interaction with wild-type BRAF or BRAF-D594A</t>
  </si>
  <si>
    <t>4E</t>
  </si>
  <si>
    <t>4H</t>
  </si>
  <si>
    <t>5C,6B,6C,6D,6E</t>
  </si>
  <si>
    <t>Organisms</t>
  </si>
  <si>
    <t>Cellular dose response curves for RAF and MEK inhibitors in BRAF(V600E), mutant RAS, and wild-type RAF/RAS cell lines</t>
  </si>
  <si>
    <t>Varation across multiple cell lines reported</t>
  </si>
  <si>
    <t>Core1</t>
  </si>
  <si>
    <t>MEK phosphorylation when BRAF or CRAF are depleted in non-BRAF(V600E) cells treated with a RAF inhibitor</t>
  </si>
  <si>
    <t>Recombinant</t>
  </si>
  <si>
    <t>CRO10,Core3</t>
  </si>
  <si>
    <t>Biochemical dimerization assay with recombinant RAF proteins in the presence or absence of RAF inhibitors</t>
  </si>
  <si>
    <t>IP conditions needed to be optimized for detecting IPed material</t>
  </si>
  <si>
    <t>Time/budget constraint prevented further optimization of IP conditions</t>
  </si>
  <si>
    <t>Purified protein</t>
  </si>
  <si>
    <t>2A</t>
  </si>
  <si>
    <t>CRO11,CRO12</t>
  </si>
  <si>
    <t>CSC marker expression of TOP-GFP CSC cultures</t>
  </si>
  <si>
    <t>CSCs were going to be generated, but one ended up needing to be commercially sourced due to low efficiency rate</t>
  </si>
  <si>
    <t>6D</t>
  </si>
  <si>
    <t>1,3</t>
  </si>
  <si>
    <t>Clonogenicity of TOP-GFP CSC cultures</t>
  </si>
  <si>
    <t>Chi-square test</t>
  </si>
  <si>
    <t>Methods state statistical significance were evaluated with the ELDA 'limdil' function, which does Chisquare tests for stem cell frequencies.</t>
  </si>
  <si>
    <t>7E</t>
  </si>
  <si>
    <t>1,4</t>
  </si>
  <si>
    <t>Tumorigenicity of TOP-GFP CSC culture</t>
  </si>
  <si>
    <t>Table1</t>
  </si>
  <si>
    <t>6C</t>
  </si>
  <si>
    <t>S8A</t>
  </si>
  <si>
    <t>Core7</t>
  </si>
  <si>
    <t>5H,S9,TableS13</t>
  </si>
  <si>
    <t>Patient Samples</t>
  </si>
  <si>
    <t>Log-rank Mantel-Cox test</t>
  </si>
  <si>
    <t>Stated in results text describing results</t>
  </si>
  <si>
    <t>3A,S7A,S7C,S7D</t>
  </si>
  <si>
    <t>3I,S7H</t>
  </si>
  <si>
    <t>5C,5D,5E</t>
  </si>
  <si>
    <t>Welch's t test</t>
  </si>
  <si>
    <t>S1,S2A,S3A</t>
  </si>
  <si>
    <t>2A(left),S10C</t>
  </si>
  <si>
    <t>4C(top),S22(top)</t>
  </si>
  <si>
    <t>3B,3E</t>
  </si>
  <si>
    <t>MAPK pathway analysis in low (A375) and high (RPMI-7951,OUMS-23,HT29) cell lines</t>
  </si>
  <si>
    <t>Western blots could not be reliably detected</t>
  </si>
  <si>
    <t>Western blot conditions needed to be optimized for detecting pMEK and pERK; MAP3K8 antibody (Santa Cruz) not available so need to identify new MAP3K8 antibody; OUMS-23 cells did not grow as expected (switch to HT-29 cells)</t>
  </si>
  <si>
    <t>Time/budget constraint prevented further optimization of Western blot conditions; Unable to locate MAP3K8 antibody</t>
  </si>
  <si>
    <t>3D</t>
  </si>
  <si>
    <t>Cellular dose response curves for PLX4720 inhibitor in low (A375) and high (RPMI-7951,OUMS-23,HT29) cell lines</t>
  </si>
  <si>
    <t>OUMS-23 cells did not grow as expected (switch to HT-29 cells)</t>
  </si>
  <si>
    <t>3I</t>
  </si>
  <si>
    <t>MAPK pathway activation after MAP3K8 in RPMI-7951 cells</t>
  </si>
  <si>
    <t>Viability response for combinatorial MAPK pathway inhibition in A375 cells expressing MEK1, MEK1-DD, or MAP3K8</t>
  </si>
  <si>
    <t>Viability assay could not be reliably performed</t>
  </si>
  <si>
    <t>Viability assay needed to be optimized did not reliably give results for positive controls (e.g., MEK1-DD treated with PLX4720), which could be due to inefficient selection; MAP3K8 stable cells needed to be optimized since exogenous protein was not expressed (using V5 antibody to detect tag)</t>
  </si>
  <si>
    <t>Time/budget constraint prevented further optimization of viability assay</t>
  </si>
  <si>
    <t>4F</t>
  </si>
  <si>
    <t>MAPK pathway analysis for combinatorial MAPK pathway inhibition in A375 cells expressing MEK1, MEK1-DD, or MAP3K8</t>
  </si>
  <si>
    <t>Western blot conditions needed to be optimized for detecting pMEK and pERK; MAP3K8 antibody (Santa Cruz) not available so need to identify new MAP3K8 antibody; MAP3K8 stable cells needed to be optimized since exogenous protein was not expressed (using V5 antibody to detect tag)</t>
  </si>
  <si>
    <t>3C</t>
  </si>
  <si>
    <t>4C</t>
  </si>
  <si>
    <t>Tissue specific DOX accumulation</t>
  </si>
  <si>
    <t>Peptide</t>
  </si>
  <si>
    <t>peptide synthesis, xenograft generation, animal injection, animal surgery</t>
  </si>
  <si>
    <t>2C,S9A</t>
  </si>
  <si>
    <t>Tumor and body weight following treatment</t>
  </si>
  <si>
    <t>between-subjects ANOVA; contrast of between-subjects ANOVA</t>
  </si>
  <si>
    <t>TUNEL staining of mouse tissues</t>
  </si>
  <si>
    <t>IHC/IF</t>
  </si>
  <si>
    <t>contrast of between-subjects ANOVA</t>
  </si>
  <si>
    <t>Core5</t>
  </si>
  <si>
    <t>Isocitrate-dependent NADPH production and alpha-ketoglutarate-dependent NADPH consumption</t>
  </si>
  <si>
    <t>IDH oxidative and reductive assay conditions needed to be optimized because of an inability to detect a signal above noise with originally specified protein concentrations</t>
  </si>
  <si>
    <t>cell culture, spectrometry reading, western blot, transfection/transduction</t>
  </si>
  <si>
    <t>2HG levels within HEK293T cells</t>
  </si>
  <si>
    <t>GC-MS conditions needed to be optimized from limited information in original paper</t>
  </si>
  <si>
    <t>cell culture, transfection/transduction, GC-MS</t>
  </si>
  <si>
    <t>2HG levels in AML patient samples</t>
  </si>
  <si>
    <t>Patient samples</t>
  </si>
  <si>
    <t>GC/MS</t>
  </si>
  <si>
    <t>1D,1E,S6A,S6B</t>
  </si>
  <si>
    <t>Antibodies,Plasmids</t>
  </si>
  <si>
    <t>3A,3C,S10C</t>
  </si>
  <si>
    <t>Mann-Whitney</t>
  </si>
  <si>
    <t>S4A,S4B</t>
  </si>
  <si>
    <t>1C,1D</t>
  </si>
  <si>
    <t>2A,2B,2C</t>
  </si>
  <si>
    <t>MYC expression in JQ1-treated MM.1S-luc cells</t>
  </si>
  <si>
    <t>cell culture, qPCR</t>
  </si>
  <si>
    <t>paired t test</t>
  </si>
  <si>
    <t>7C,7D,7E</t>
  </si>
  <si>
    <t>Overall survival and tumor burden in JQ1-treated MM.1S-luc orthotopic xenograft model</t>
  </si>
  <si>
    <t>Timecourse of cell injection to randomization was extended because detection of bioluminescence in vivo was not detected even though disease progression was observed; Enrichment of luciferase expressing cells was performed before experiment was conducted to determine timecourse to observe bioluminescence before disease progression required euthanasia</t>
  </si>
  <si>
    <t>xenograft generation, animal injections, animal imaging</t>
  </si>
  <si>
    <t>Log-rank Mantel-Cox test; Student's t test</t>
  </si>
  <si>
    <t>Statistical test of original listed in methods.</t>
  </si>
  <si>
    <t>7Ca,7Cb,7Cc(right),S2A,S7Ca</t>
  </si>
  <si>
    <t>Primary tumor growth and metastatic foci from mice injected with Cav1 WT or Cav1 KO pMEFs</t>
  </si>
  <si>
    <t>Western blot to assess SMA levels resulted in no observable change, which lead to addition of new assay (collagen gel contraction assay) to assess ECM remodeling capabilities in vitro</t>
  </si>
  <si>
    <t>Student's t test; Mann-Whitney</t>
  </si>
  <si>
    <t>Methods state unpaired Student's t-test or Mann-Whitney test was used</t>
  </si>
  <si>
    <t>7Cc(left),7Cd,S7Cb,S7Cc</t>
  </si>
  <si>
    <t>Fibronectin fiber orientation, elipitical form factor, SMA+ fibers, and correlation with metastatic foci from mice injected with Cav1 WT or Cav1 KO pMEFs</t>
  </si>
  <si>
    <t>SMA staining was not specific (attempted to block nonspecific staining); Fibronectin orientation analysis using MetaMorph software could not be implemented (instead workflow using KNIME was implemented)</t>
  </si>
  <si>
    <t>Embedded tissue</t>
  </si>
  <si>
    <t>Spearman's rank correlation; Student's t test; Mann-Whitney</t>
  </si>
  <si>
    <t>4C,4D,S1</t>
  </si>
  <si>
    <t>Tumor xenograft experiment testing efficacy of cimetidine in inhibiting the growth of tumors in SCID mice</t>
  </si>
  <si>
    <t>xenograft generation, animal injections</t>
  </si>
  <si>
    <t>3B,4A,S19A</t>
  </si>
  <si>
    <t>S9B</t>
  </si>
  <si>
    <t>Core20</t>
  </si>
  <si>
    <t>Fisher's exact test</t>
  </si>
  <si>
    <t>3E,3F</t>
  </si>
  <si>
    <t>Core21</t>
  </si>
  <si>
    <t>3H</t>
  </si>
  <si>
    <t>For pooled screen, methods state an unpaired t-test was conducted</t>
  </si>
  <si>
    <t>3C,S3A</t>
  </si>
  <si>
    <t>ceRNA depletion on PTEN-3'UTR luciferase reporter activity</t>
  </si>
  <si>
    <t>ceRNA overexpression on PTEN-3'UTR luciferase reporter activity</t>
  </si>
  <si>
    <t>3G,3H,S3B</t>
  </si>
  <si>
    <t>ceRNA depletion on PTEN expression</t>
  </si>
  <si>
    <t>A key material was asked to be shared (Cells), but were not coded since it was commercially available</t>
  </si>
  <si>
    <t>ceRNA depletion on cell proliferation</t>
  </si>
  <si>
    <t>5A</t>
  </si>
  <si>
    <t>ceRNA depletion on AKT activation</t>
  </si>
  <si>
    <t>Western blot conditions needed to be optimized for detecting pAKT (e.g., inclusion of phosphatases)</t>
  </si>
  <si>
    <t>S3I</t>
  </si>
  <si>
    <t>alpha-KG and 2-HG levels in U-87 MG cells expressing wild-type IDH1 or IDH1-R132H</t>
  </si>
  <si>
    <t>Errors in plasmids required correction; Transfections needed to be optimized to increase transfection rate</t>
  </si>
  <si>
    <t>Time/budget constraint prevented further optimization of transfection rates</t>
  </si>
  <si>
    <t>3A,S3F</t>
  </si>
  <si>
    <t>H3K9me2 and H3K79me3 levels in U-87 MG cells treated with 2-HG or 2-HG + alpha-KG</t>
  </si>
  <si>
    <t>3D,S3J</t>
  </si>
  <si>
    <t>Methylation status in U-87 MG cells expressing IDH1-R132H treated with vehicle or oct-alpha-KG</t>
  </si>
  <si>
    <t>7B,S7C</t>
  </si>
  <si>
    <t>5hmC levels in 293T cells expressing TET-2CD with wild-type IDH1, IDH1-R132H, wild-type IDH2, IDH2-R140Q, or IDH2-R172K</t>
  </si>
  <si>
    <t>8A</t>
  </si>
  <si>
    <t>5hmC levels of TET2-CD protein treated with D-2-HG or L-2-HG</t>
  </si>
  <si>
    <t>Errors in plasmids</t>
  </si>
  <si>
    <t>Errors in plasmids required correction</t>
  </si>
  <si>
    <t>Time/budget constraint prevented completion</t>
  </si>
  <si>
    <t>Figure legend states error bars represent SD for triplicate experiments, but no error bars are shown in graph</t>
  </si>
  <si>
    <t>1E,1F,2D,2E</t>
  </si>
  <si>
    <t>4B,4C,4D,S11C</t>
  </si>
  <si>
    <t>5B,5C,5D,S12</t>
  </si>
  <si>
    <t>Expression of microRNAs in LAPC4 tumor cells</t>
  </si>
  <si>
    <t>LAPC4 cells did not form tumors (new source obtained from original lab that isolated cells); Gating strategy altered based on few CD44+ cells</t>
  </si>
  <si>
    <t>Original study defined CD44+/CD44- as top 10%/bottom 10%, Replication defined CD44+/CD44- as top 1%/bottom 99%</t>
  </si>
  <si>
    <t>4A,S4A,S4B,S5C</t>
  </si>
  <si>
    <t>4,5,6</t>
  </si>
  <si>
    <t>Effect of miR-34a expression on tumor growth and CD44 expression</t>
  </si>
  <si>
    <t>LAPC4 cells did not form tumors (new source obtained from original lab that isolated cells); Infection protocol optimized to achieve high transduction efficiency; Unable to detect miR-34a in tumors (performed PCR to detect GFP marker)</t>
  </si>
  <si>
    <t>Luciferase assay to evaluate putative miR-34a binding sites in the 3'UTR of CD44</t>
  </si>
  <si>
    <t>4E,4F,S12,S1D</t>
  </si>
  <si>
    <t>2A,S11A,S11B</t>
  </si>
  <si>
    <t>CRO3</t>
  </si>
  <si>
    <t>Cellular I-BET151 dose response curves in MLL-fusion leukaemia and non-MLL-fusion leukaemia cell lines</t>
  </si>
  <si>
    <t>Range of I-BET151 doses needed to be altered due to solubility of I-BET151</t>
  </si>
  <si>
    <t xml:space="preserve">cell culture, spectrometry reading </t>
  </si>
  <si>
    <t>BCL2 expression in I-BET151 treated MV4;11 and K-562 cells</t>
  </si>
  <si>
    <t>4B,4D,S16A</t>
  </si>
  <si>
    <t>Core11</t>
  </si>
  <si>
    <t>4,5</t>
  </si>
  <si>
    <t>Survival and tumor burden in I-BET151 treated xenograft mouse model of MLL-fusion leukaemia</t>
  </si>
  <si>
    <t>Timecourse between cell injection and animal randomization was extended because detectable disease burden was not achieved; Cell death assay needed to be modified to prevent inability to properly compensate</t>
  </si>
  <si>
    <t>3,4</t>
  </si>
  <si>
    <t>xenograft generation, animal injections, flow cytometry</t>
  </si>
  <si>
    <t>1C,S4E</t>
  </si>
  <si>
    <t>Organisms,Cells</t>
  </si>
  <si>
    <t>3C,S2</t>
  </si>
  <si>
    <t>4B</t>
  </si>
  <si>
    <t>Fisher's method</t>
  </si>
  <si>
    <t>4C,4D</t>
  </si>
  <si>
    <t>5A,5B(middle,top)</t>
  </si>
  <si>
    <t>5B(bottom), but not 5B(top), 5B(middle), has statistical test reported</t>
  </si>
  <si>
    <t>3F</t>
  </si>
  <si>
    <t>3G</t>
  </si>
  <si>
    <t>Organisms,Cells,Plasmids</t>
  </si>
  <si>
    <t>1E,1F</t>
  </si>
  <si>
    <t>Antibodies</t>
  </si>
  <si>
    <t>2I,3B,3C,3E,S8A</t>
  </si>
  <si>
    <t>Percent Nras, p21, and p16-positive cells in wild-type or SCID/beige mouse livers 6 and 30 days after stable delivery of NRAS-G12V or NRAS-G12V/D38A</t>
  </si>
  <si>
    <t>Animals experienced distress during injection (new plasmids obtained from original authors and pilot conducted to optimize conditions); Antibody staining was highly variable across samples</t>
  </si>
  <si>
    <t>Time/budget constraint prevented further optimization of staining/infection procedures</t>
  </si>
  <si>
    <t>Percent Nras-positive cells in wild-type or CD4-/- mouse livers 12 days after stable delivery of NRAS-G12V or NRAS-G12V/D38A</t>
  </si>
  <si>
    <t>3B,3C,3D</t>
  </si>
  <si>
    <t>3F,3G</t>
  </si>
  <si>
    <t>3A,3B,4M,4N,S6A,S6B</t>
  </si>
  <si>
    <t>Biophysical modeling</t>
  </si>
  <si>
    <t>Statistical modeling described in Supplemental Materials</t>
  </si>
  <si>
    <t>1D,4B,4C,4D,4E,4G,S7,S8A,S8B,S8C</t>
  </si>
  <si>
    <t>4C,S16</t>
  </si>
  <si>
    <t>Sensitivity of Ewing's sarcoma cell lines to olaparib</t>
  </si>
  <si>
    <t>cell culture</t>
  </si>
  <si>
    <t>Olaparib sensitivity in cells transformed with the EWS-FLI1 rearrangement</t>
  </si>
  <si>
    <t>cell culture, transfection/transduction</t>
  </si>
  <si>
    <t>4F,S20</t>
  </si>
  <si>
    <t>Olaparib sensitivity after depletion of EWS-FLI1 from A673 cells</t>
  </si>
  <si>
    <t>1B,1C</t>
  </si>
  <si>
    <t>3A,3B,3C,3D,3E</t>
  </si>
  <si>
    <t>2D,2E</t>
  </si>
  <si>
    <t>6A,6B,6C,Table S4</t>
  </si>
  <si>
    <t>Antibodies,Cells</t>
  </si>
  <si>
    <t>Tumor weights and blood toxicity of immune competent hosts treated with control or CD47 targeted antibodies</t>
  </si>
  <si>
    <t>Number of mice to inoculate was increased</t>
  </si>
  <si>
    <t>blood draw, hematology analyzer, necroopsy</t>
  </si>
  <si>
    <t>Original study analyzed toxicity in different mouse strains and treatment regimen</t>
  </si>
  <si>
    <t>4A,4B,4C</t>
  </si>
  <si>
    <t>Proliferation of SK-MEL-5 cells treated with PLX4720 with or without conditioned medium from CCD-1090Sk, PC60163A1, or LL86 cells</t>
  </si>
  <si>
    <t>Cells shared did not grow so new stable cells needed to be generated</t>
  </si>
  <si>
    <t>Proliferation of SK-MEL-5 cells treated with PLX4720 + HGF or PD184352 + HGF</t>
  </si>
  <si>
    <t>2D,S11</t>
  </si>
  <si>
    <t>Proliferation of SK-MEL-5 cells co-cultured with or without LL86 or CCD-1090Sk cells and treated with crizotinib, PHA-665752, PLX4720, and/or PD184352</t>
  </si>
  <si>
    <t>4C,S19</t>
  </si>
  <si>
    <t>pAKT, pERK, and pMET levels in SK-MEL-5 cells treated with PD184352, PLX4720, and/or HGF</t>
  </si>
  <si>
    <t>S7</t>
  </si>
  <si>
    <t>Impact of pks island deletion on bacterial growth</t>
  </si>
  <si>
    <t>4A(right),4B(right),4C,4B,4D,4E,S10</t>
  </si>
  <si>
    <t>Survival, inflamation, neoplasia, and tumor invasion of germ-free Il10-/- mice mono-associated with E.coli NC101 or NC101deltapks</t>
  </si>
  <si>
    <t>Difficulty in obtaining enough animals for end of experiment analysis, which turned out to be miscommunication about the timeline (replication was longer than original study)</t>
  </si>
  <si>
    <t>4A,S1C(right),S5A</t>
  </si>
  <si>
    <t>MET and pMET expression in exosomes</t>
  </si>
  <si>
    <t>Low expresssion of Met in shScr cells required optimization of MOI for generation of stable cells (additional experiment to confirm shMet expression in shMet cells); Inability to detect pMet required optimization of lysis and Western blot (e.g., phosphatase inhibitors, different antibody)</t>
  </si>
  <si>
    <t>Cells,Exosomes</t>
  </si>
  <si>
    <t>Exosome-dependent Met signaling on primary tumor growth and metastasis</t>
  </si>
  <si>
    <t>Change in timeline (shortened 3 days) due to animal distress/death</t>
  </si>
  <si>
    <t>between-subjects ANOVA</t>
  </si>
  <si>
    <t>3A,3B,S13</t>
  </si>
  <si>
    <t>Tumor weight and number of pulmonary macrometastases of MMTV-PyMT+/tg; Postn+/+ or MMTV-PyMT+/tg; Postn-/- mice</t>
  </si>
  <si>
    <t>Not enough animals of the appropriate genotypes were generated with attempted breeding strategy</t>
  </si>
  <si>
    <t>Genomic DNA</t>
  </si>
  <si>
    <t>CRO20</t>
  </si>
  <si>
    <t>POSTN expression in CD34+/CD31- pulmonary fibroblasts, CD31+ endothelial cells, and CD45+ immune cells from pulmonary macrometastases of MMTV-PyMT+/tg; Postn+/+ mice</t>
  </si>
  <si>
    <t>1A,S32</t>
  </si>
  <si>
    <t>3B,S6</t>
  </si>
  <si>
    <t>Impact of PREX2 isoforms on tumor-free survival</t>
  </si>
  <si>
    <t>Sequencing,Transduction, Western blot, Xenograft</t>
  </si>
  <si>
    <t>3D,3E</t>
  </si>
  <si>
    <t>Inhibition of A204, M14, or KHM-S3 cell proliferation when treated with primary kinase inhibitor, primary kinase inhibitor + ligand, and primary kinase inhibitor + ligand + secondary kinase inhibitor</t>
  </si>
  <si>
    <t>Drug conditions needed to be optimized to ensure positive controls respond</t>
  </si>
  <si>
    <t>Time/budget constraint prevented further optimization of cell viability assay</t>
  </si>
  <si>
    <t>Phosphorylated kinase levels of primary kinase in A204, M14, or KHM-S3 cells treated with primary kinase inhibitor, primary kinase inhibitor + ligand, or primary kinase inhibitor + ligand + secondary kinase</t>
  </si>
  <si>
    <t>Western blots/drug conditions could not be reliably performed</t>
  </si>
  <si>
    <t>Time/budget constraint prevented further optimization of drug conditions</t>
  </si>
  <si>
    <t>1B,S1</t>
  </si>
  <si>
    <t>Methylation status and 2HG production in 293T cells expressing IDH1-WT, IDH1-R132H,IDH2-WT, or IDH2-R172K</t>
  </si>
  <si>
    <t>Lysis conditions needed to be optimized to enable Western blot analysis</t>
  </si>
  <si>
    <t>Correlation</t>
  </si>
  <si>
    <t>2A,2B,2D</t>
  </si>
  <si>
    <t>Differentation and 2HG production in 3T3-L1 cells expressing IDH2-WT or IDH2-R172K</t>
  </si>
  <si>
    <t>Differentation did not occur during experimentation despite occurring during pilot</t>
  </si>
  <si>
    <t>Differentation needed to be optimized since it did not occur during experimentation despite occuring during pilot</t>
  </si>
  <si>
    <t>Time/budget constraint prevented further optimization of differentation assay</t>
  </si>
  <si>
    <t>4D,S8</t>
  </si>
  <si>
    <t>Methylation status and differentation in 3T3-L1 cells depleted of KDM4C</t>
  </si>
  <si>
    <t>Differentation needed to be optimized since it did not occur during experimentation despite occuring during pilot; Knockdown conditions needed to be optimized since knockdown was not reliable</t>
  </si>
  <si>
    <t>Time/budget constraint prevented further optimization of differentation assay and knockdown conditions</t>
  </si>
  <si>
    <t>3F,S6</t>
  </si>
  <si>
    <t>Organisms,Cells,Antibodies</t>
  </si>
  <si>
    <t>1B,3E</t>
  </si>
  <si>
    <t>Induction of c-Myc in P493-6 cells and impact on total RNA levels</t>
  </si>
  <si>
    <t>Cell number needed to be optimized to enable sufficient number for assays</t>
  </si>
  <si>
    <t>Cell culture, RNA extraction, western blot</t>
  </si>
  <si>
    <t>3F,Table S1</t>
  </si>
  <si>
    <t>1,3,4</t>
  </si>
  <si>
    <t>Digital gene expression analsysis in P493-6 cells</t>
  </si>
  <si>
    <t>cell culture, nanostring</t>
  </si>
  <si>
    <t>Code shared by authors after Registered Report published</t>
  </si>
  <si>
    <t>1H,1E</t>
  </si>
  <si>
    <t>6D,6F</t>
  </si>
  <si>
    <t>Relative abundance of F. nucleatum by qPCR in colorectal carcinoma versus adjacent normal biopsies</t>
  </si>
  <si>
    <t>Increased amount of total RNA for PCR assay; Re-purified genomic DNA; Sequenced PCR products</t>
  </si>
  <si>
    <t>qPCR</t>
  </si>
  <si>
    <t>3A,3B,3C</t>
  </si>
  <si>
    <t>5A,5D,5I,S11B,S11C,S11E</t>
  </si>
  <si>
    <t>2C,2D,S1</t>
  </si>
  <si>
    <t>2I,2J</t>
  </si>
  <si>
    <t>4A,4H</t>
  </si>
  <si>
    <t>4M</t>
  </si>
  <si>
    <t>Figure legend does not indicate the test for this figure</t>
  </si>
  <si>
    <t>1C,1D,S10A,S10C</t>
  </si>
  <si>
    <t>Abritary number starting at 1 for each unique Study # and increasing by 1 for each Experiment. Same as Experiment level.</t>
  </si>
  <si>
    <t>Number(s) and/or letter(s) of figure(s) and/or table(s) from the original paper that report the original experimental results.</t>
  </si>
  <si>
    <t>Indicates if the experiment from the original paper was included at the beginning of the replication design. This coincides with the first draft of the protocols shared with original author(s) for input.</t>
  </si>
  <si>
    <t>Indicates if the experiment from the original paper was included after sharing the replication design with the replication lab(s) after receiving any initial feedback from original author(s).</t>
  </si>
  <si>
    <t>Indicates if the experiment from the original paper was included in the Registered Report manuscript submitted to eLife.</t>
  </si>
  <si>
    <t>Indicates if the experiment from the original paper was included in the Registered Report manuscript accepted and published in eLife.</t>
  </si>
  <si>
    <t>Amount of clarification about the published experimental methodology requested from original author(s). 0 = no clarification; 1 = few clarification; 2 = some clarification; 3 = moderate clarification; 4 = strong clarification; 5 = extreme clarification</t>
  </si>
  <si>
    <t>categorical: 0, 1, 2, 3, 4, 5</t>
  </si>
  <si>
    <t>Quality of response from original author(s) to the requested clarification about the published experimental methodology. 0 = not helpful/no response; 1 = minimally helpful; 2 = some helpful; 3 = moderately helpful; 4 = very helpful; 5 = extremely helpful</t>
  </si>
  <si>
    <t>Data availability. 0 = no data available outside reported graphs/images in original paper; 1 = summary data statistics reported in original paper or shared by original author(s); 2 = raw data shared by original author(s); 3 = raw data available in paper, paper supplement, or repository</t>
  </si>
  <si>
    <t>categorical: 0, 1, 2, 3</t>
  </si>
  <si>
    <t>Code availability. 0 = no code available outside analysis details reported in original paper; 1 = additional analysis details shared by original author(s); 2 = code shared by original author(s); 3 = code available in paper, paper supplement, or repository</t>
  </si>
  <si>
    <t>List of key reagent materials that were requested to be shared from original author(s). NA indicates no key reagent materials were requested to be shared.</t>
  </si>
  <si>
    <t>list: Plasmids, Cells, Antibodies, Organisms, NA</t>
  </si>
  <si>
    <t>List of key reagent materials that were offered to be shared from original author(s). No indicates key reagent materials requested to be shared were not offered or there was no response from original author(s) about the request to share key reagent materials. NA indicates no key reagent materials were requested to be shared.</t>
  </si>
  <si>
    <t>list: Plasmids, Cells, Antibodies, Organisms, No, NA</t>
  </si>
  <si>
    <t>List of key reagent materials that were shared from original author(s). No indicates key reagent materials requested or offered to be shared were not shared or there was no response from original author(s) about the request to share key reagent materials. NA indicates no key reagent materials were requested to be shared either because there was no initial request or because there was no experimental work conducted so the offer to share was not pursued.</t>
  </si>
  <si>
    <t>The main type of experimental unit used for investigation.</t>
  </si>
  <si>
    <t>categorical: Animal, Cell-based, Patient Samples, Recombinant</t>
  </si>
  <si>
    <t>Number of labs contracted for the replication. NA indicates no published Registered Report.</t>
  </si>
  <si>
    <t>Unique identifier to indicate the lab(s) contracted for the replication of the experiment.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</si>
  <si>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Protocol number(s) from the published Registered Report that correspond to the proposed experimental work to replicate the original experimental results. NA indicates no published Registered Report.</t>
  </si>
  <si>
    <t>Brief written description of replication experiment. NA indicates no published Registered Report.</t>
  </si>
  <si>
    <t>Indicates if the experimental work for the replication was started. No indicates a published Registered Report protocol but no experimental work started. NA indicates no published Registered Report.</t>
  </si>
  <si>
    <t>Indicates if the experimental work for the replication was completed with outcome level data. Partial indicates some, but not all, of the replication was completed with outcome level data. NA indicates a published Registered Report protocol but no experimental work started, or no published Registered Report.</t>
  </si>
  <si>
    <t>categorical: Yes, Partial, No, NA</t>
  </si>
  <si>
    <t>Amount of changes needed to the approved experimental methodology published in the Registerd Report for experiment to proceed. 0 = no modifications; 1 = few modifications; 2 = some modifications; 3 = moderate modifications; 4 = strong modifications; 5 = extreme modifications, NA = experiment was not attempted.</t>
  </si>
  <si>
    <t>categorical: 0, 1, 2, 3, 4, 5, NA</t>
  </si>
  <si>
    <t>Brief written description of why and what modifications were needed for experimentation to proceed. NA indicates modifications were not needed or experiment was not attempted.</t>
  </si>
  <si>
    <t>Amount of changes that were able to be implementated. 0 = not implemented; 1 = little implemented; 2 = some implemented; 3 = moderately implemented; 4 = mostly implemented; 5 = completely implemented, 6 = not needed, NA = experiment was not attempted.</t>
  </si>
  <si>
    <t>categorical: 0, 1, 2, 3, 4, 5, 6, NA</t>
  </si>
  <si>
    <t>Brief written description of why changes were not able to be implementated. NA indicates modifications were not needed, modifications were able to be completely implemented, or experiment was not attempted.</t>
  </si>
  <si>
    <t>Number(s) of figure(s) or table(s) from the published Replication study that correspond to the completed replication experimental work. NA indicates experimental work not completed and published in Replication study or no published Registered Report.</t>
  </si>
  <si>
    <t>Indicates if the materials were shipped between replications labs. NA indicates no experimental work occurred (e.g., replication work not started or no accepted Registered report).</t>
  </si>
  <si>
    <t>List of reagent materials that were shipped between replications labs (when more than one contracted lab) during the course of the replication attempt. NA indicates no reagent materials were shipped or no experimental work occurred (e.g., replicaiton work not started or no accepted Registered report).</t>
  </si>
  <si>
    <t>list: RNA, Plasmid, Cells, Cell lysate, Purified protein, Peptide, Embedded tissue, Patient samples, Exosomes, Genomics DNA, NA</t>
  </si>
  <si>
    <t>Indicates if the experiment from the original paper reported a statistical analysis. For multi-figure experiments if at least one of the figures included a statistical test a 'Yes' response is given. Figures/tables, figure/table legends, methods, main text, and supplemental informaton were examined from the original paper.</t>
  </si>
  <si>
    <t>List of type of statistical test(s) that were reported in the original paper. NA indicates no statistical test was reported (i.e., a 'No' reponse in 'Was a statistsical test reported in the original paper?'). Unknown indicates a statistical test was reported, but the paper did not state the type of test. Multiple tests are separated by semicolon (';').</t>
  </si>
  <si>
    <t>list: Student's t test, Chi-square test, Log-rank Mantel-Cox test, Welch's t test, between-subjects ANOVA, contrast of between-subjects ANOVA, Mann-Whitney, paired t test, Spearman's rank correlation, Fisher's exact test, Fisher's method, Biophysical modeling, Correlation, unknown, NA</t>
  </si>
  <si>
    <t>Indicates if biological variation was reported for the primary outcome(s) of interest in the experiment from the original paper. If only a representative image is reported, a 'No' reponse is given. If multiple representative images are given, but not all replicates are reported, a 'No' response is given. If only a single image is given and it is unclear how many repeats were done a 'No' response is given. Figures/tables, figure/table legends, main text, and supplemental informaton were examined from the original paper.</t>
  </si>
  <si>
    <t>Effect #</t>
  </si>
  <si>
    <t>Internal replication #</t>
  </si>
  <si>
    <t>Effect description</t>
  </si>
  <si>
    <t>Expected difference based on the original paper?</t>
  </si>
  <si>
    <t>Observed difference in replication?</t>
  </si>
  <si>
    <t>Original sample size</t>
  </si>
  <si>
    <t>Replication sample size</t>
  </si>
  <si>
    <t>What statistical test was reported?</t>
  </si>
  <si>
    <t>Statistical test applied to original data</t>
  </si>
  <si>
    <t>Original test statistic type</t>
  </si>
  <si>
    <t>Original test statistic value</t>
  </si>
  <si>
    <t>Original df1</t>
  </si>
  <si>
    <t>Original df2</t>
  </si>
  <si>
    <t>Original p value</t>
  </si>
  <si>
    <t>Replication statistical test</t>
  </si>
  <si>
    <t>Replication test statistic type</t>
  </si>
  <si>
    <t>Replication test statistic value</t>
  </si>
  <si>
    <t>Replication df1</t>
  </si>
  <si>
    <t>Replication df2</t>
  </si>
  <si>
    <t>Replication p value</t>
  </si>
  <si>
    <t>Was original data representative?</t>
  </si>
  <si>
    <t>Original point difference (for representative data)</t>
  </si>
  <si>
    <t>Replication raw difference (if original reported representative data)</t>
  </si>
  <si>
    <t>Replication raw difference type (mean or median)</t>
  </si>
  <si>
    <t>Replication raw difference lower CI</t>
  </si>
  <si>
    <t>Replication raw difference upper CI</t>
  </si>
  <si>
    <t>Effect size type</t>
  </si>
  <si>
    <t>Original effect size</t>
  </si>
  <si>
    <t>Original standard error</t>
  </si>
  <si>
    <t>Original lower CI</t>
  </si>
  <si>
    <t>Original upper CI</t>
  </si>
  <si>
    <t>Replication effect size</t>
  </si>
  <si>
    <t>Replication standard error</t>
  </si>
  <si>
    <t>Replication lower CI</t>
  </si>
  <si>
    <t>Replication upper CI</t>
  </si>
  <si>
    <t>Meta-analysis effect size</t>
  </si>
  <si>
    <t>Meta-analysis lower CI</t>
  </si>
  <si>
    <t>Meta-analysis upper CI</t>
  </si>
  <si>
    <t>Meta-analysis p value</t>
  </si>
  <si>
    <t>DU145 cell proliferation between siLuc and siPTEN</t>
  </si>
  <si>
    <t>Positive</t>
  </si>
  <si>
    <t>Null-positive</t>
  </si>
  <si>
    <t>t</t>
  </si>
  <si>
    <t>Cohen's d</t>
  </si>
  <si>
    <t>DU145 cell proliferation between siLuc and siPTENP1</t>
  </si>
  <si>
    <t>DU145 cell proliferation between siLuc and siPTEN+siPTENP1</t>
  </si>
  <si>
    <t>DU145 cell proliferation between siPTEN+siPTENP1 and siPTEN</t>
  </si>
  <si>
    <t>DU145 cell proliferation between siPTEN+siPTENP1 and siPTENP1</t>
  </si>
  <si>
    <t>PTEN mRNA expression between siLuc and siPTEN</t>
  </si>
  <si>
    <t>Glass' delta</t>
  </si>
  <si>
    <t>PTEN mRNA expression between siLuc and siPTENP1</t>
  </si>
  <si>
    <t>PTEN mRNA expression between siLuc and siPTEN+siPTENP1</t>
  </si>
  <si>
    <t>PTENP1 mRNA expression between siLuc and siPTEN</t>
  </si>
  <si>
    <t>methods state unpaired t-test, assumed to be Student's t-test; Cohen's d is used here while the Replication study reported Glass' delta</t>
  </si>
  <si>
    <t>PTENP1 mRNA expression between siLuc and siPTENP1</t>
  </si>
  <si>
    <t>PTENP1 mRNA expression between siLuc and siPTEN+siPTENP1</t>
  </si>
  <si>
    <t>PTEN protein expression between siLuc and siPTEN</t>
  </si>
  <si>
    <t>Median</t>
  </si>
  <si>
    <t>effect size recalculated for meta-analysis</t>
  </si>
  <si>
    <t>PTEN protein expression between siLuc and siPTENP1</t>
  </si>
  <si>
    <t>PTEN protein expression between siLuc and siPTEN+siPTENP1</t>
  </si>
  <si>
    <t>PTEN protein expression between siPTEN+siPTENP1 and siPTEN</t>
  </si>
  <si>
    <t>PTEN protein expression between siPTEN+siPTENP1 and siPTENP1</t>
  </si>
  <si>
    <t>PTENP1 mRNA expression between pCMV and PTEN 3'UTR</t>
  </si>
  <si>
    <t>Null-negative</t>
  </si>
  <si>
    <t>DU145 cell proliferation between pCMV and PTEN 3'UTR</t>
  </si>
  <si>
    <t>Tie2 expression in GSC83 vs HMVEC cells</t>
  </si>
  <si>
    <t>Tie2 expression in U87MG vs HMVEC cells</t>
  </si>
  <si>
    <t>Tie2 expression in GSC83 vs U87MG cells</t>
  </si>
  <si>
    <t>Null</t>
  </si>
  <si>
    <t>Colony number of GNAO1-WT HMEC cells vs GNAO1-R243H HMEC cells</t>
  </si>
  <si>
    <t>Sample size of original study shared by original authors</t>
  </si>
  <si>
    <t>pERK levels in A375 cells treated with vehicle vs all three drug treatments (PD184352, sorafenib, and SB590885)</t>
  </si>
  <si>
    <t>pERK levels in D04 cells treated with vehicle vs PD184352 and sorafenib</t>
  </si>
  <si>
    <t>pERK levels in D04 cells treated with vehicle vs SB590885</t>
  </si>
  <si>
    <t>IC50 values of PLX4720 A375 cells vs PLX4720 HCT116 and MeWo cells</t>
  </si>
  <si>
    <t>Mean</t>
  </si>
  <si>
    <t>IC50 values of GDC-0879 A375 cells vs GDC-0879 HCT116 and MeWo cells</t>
  </si>
  <si>
    <t>IC50 values of PD0325901 A375 cells vs PLX4720 and GDC-0879 A375 cells</t>
  </si>
  <si>
    <t>IC50 values of PD0325901 HCT116 cells vs PLX4720 and GDC-0879 HCT116 cells</t>
  </si>
  <si>
    <t>IC50 values of PD0325901 MeWo cells vs PLX4720 and GDC-0879 MeWo cells</t>
  </si>
  <si>
    <t>pMEK/MEK levels between -shBRAF and +shBRAF cells treated with PLX4720</t>
  </si>
  <si>
    <t>pMEK/MEK levels between -shCRAF and +shCRAF cells treated with PLX4720</t>
  </si>
  <si>
    <t>pMEK/MEK levels between -shBRAF and +shBRAF cells treated with GDC-0879</t>
  </si>
  <si>
    <t>pMEK/MEK levels between -shCRAF and +shCRAF cells treated with GDC-0879</t>
  </si>
  <si>
    <t>CD133 expression between TOP-GFPlow vs TOP-GFPhigh (450 culture)</t>
  </si>
  <si>
    <t>original study reported representive data from an unknown number independent experiments.</t>
  </si>
  <si>
    <t>CD133 expression between TOP-GFPlow vs TOP-GFPhigh (CSC1 culture)</t>
  </si>
  <si>
    <t>CD133 expression between TOP-GFPlow vs TOP-GFPhigh (Co100 culture)</t>
  </si>
  <si>
    <t>CD24 expression between TOP-GFPlow vs TOP-GFPhigh (450 culture)</t>
  </si>
  <si>
    <t>CD24 expression between TOP-GFPlow vs TOP-GFPhigh (CSC1 culture)</t>
  </si>
  <si>
    <t>CD24 expression between TOP-GFPlow vs TOP-GFPhigh (Co100 culture)</t>
  </si>
  <si>
    <t>CD29 expression between TOP-GFPlow vs TOP-GFPhigh (450 culture)</t>
  </si>
  <si>
    <t>CD29 expression between TOP-GFPlow vs TOP-GFPhigh (CSC1 culture)</t>
  </si>
  <si>
    <t>CD29 expression between TOP-GFPlow vs TOP-GFPhigh (Co100 culture)</t>
  </si>
  <si>
    <t>CD44 expression between TOP-GFPlow vs TOP-GFPhigh (450 culture)</t>
  </si>
  <si>
    <t>Negative</t>
  </si>
  <si>
    <t>CD44 expression between TOP-GFPlow vs TOP-GFPhigh (CSC1 culture)</t>
  </si>
  <si>
    <t>CD44 expression between TOP-GFPlow vs TOP-GFPhigh (Co100 culture)</t>
  </si>
  <si>
    <t>CD166 expression between TOP-GFPlow vs TOP-GFPhigh (450 culture)</t>
  </si>
  <si>
    <t>CD166 expression between TOP-GFPlow vs TOP-GFPhigh (CSC1 culture)</t>
  </si>
  <si>
    <t>CD166 expression between TOP-GFPlow vs TOP-GFPhigh (Co100 culture)</t>
  </si>
  <si>
    <t>Clonogenic frequency between TOP-GFPlow vs TOP-GFPhigh (450 culture)</t>
  </si>
  <si>
    <t>chi-squared</t>
  </si>
  <si>
    <t>methods state statistical significance were evaluated with the ELDA 'limdil' function, which does Chisquare tests for stem cell frequencies, but unclear if this was done in original study; effect size recalculated for meta-analysis</t>
  </si>
  <si>
    <t>Clonogenic frequency between TOP-GFPlow vs TOP-GFPhigh (CSC1 culture)</t>
  </si>
  <si>
    <t>Clonogenic frequency between TOP-GFPlow vs TOP-GFPhigh (Co100 culture)</t>
  </si>
  <si>
    <t>Clonogenic frequency between TOP-GFPlow vs TOP-GFPlow + HGF (450 culture)</t>
  </si>
  <si>
    <t>Clonogenic frequency between TOP-GFPlow vs TOP-GFPlow + HGF (CSC1 culture)</t>
  </si>
  <si>
    <t>Clonogenic frequency between TOP-GFPlow vs TOP-GFPlow + HGF (Co100 culture)</t>
  </si>
  <si>
    <t>Clonogenic frequency between TOP-GFPlow vs TOP-GFPlow + MFCM (450 culture)</t>
  </si>
  <si>
    <t>Clonogenic frequency between TOP-GFPlow vs TOP-GFPlow + MFCM (CSC1 culture)</t>
  </si>
  <si>
    <t>Clonogenic frequency between TOP-GFPlow vs TOP-GFPlow + MFCM (Co100 culture)</t>
  </si>
  <si>
    <t>Clonogenic frequency between TOP-GFPlow + HGF vs TOP-GFPlow + HGF + PHA (450 culture)</t>
  </si>
  <si>
    <t>Clonogenic frequency between TOP-GFPlow + HGF vs TOP-GFPlow + HGF + PHA (CSC1 culture)</t>
  </si>
  <si>
    <t>Clonogenic frequency between TOP-GFPlow + HGF vs TOP-GFPlow + HGF + PHA (Co100 culture)</t>
  </si>
  <si>
    <t>Clonogenic frequency between TOP-GFPlow + MFCM vs TOP-GFPlow + MFCM + PHA (450 culture)</t>
  </si>
  <si>
    <t>Clonogenic frequency between TOP-GFPlow + MFCM vs TOP-GFPlow + MFCM + PHA (CSC1 culture)</t>
  </si>
  <si>
    <t>Clonogenic frequency between TOP-GFPlow + MFCM vs TOP-GFPlow + MFCM + PHA (Co100 culture)</t>
  </si>
  <si>
    <t>Clonogenic frequency between TOP-GFPwhole vs TOP-GFPwhole + PHA (450 culture)</t>
  </si>
  <si>
    <t>Clonogenic frequency between TOP-GFPwhole vs TOP-GFPwhole + PHA (CSC1 culture)</t>
  </si>
  <si>
    <t>Clonogenic frequency between TOP-GFPwhole vs TOP-GFPwhole + PHA (Co100 culture)</t>
  </si>
  <si>
    <t>Tumorigenicity frequency between TOP-GFPlow vs TOP-GFPhigh (450 culture)</t>
  </si>
  <si>
    <t>Tumorigenicity frequency between TOP-GFPlow vs TOP-GFPlow + MFCM (450 culture)</t>
  </si>
  <si>
    <t>IC50 values of A375 cells vs HT29/OUMS-23 cells</t>
  </si>
  <si>
    <t>IC50 values of A375 cells vs RPMI-7951 cells</t>
  </si>
  <si>
    <t>pMEK levels in RPMI-7951 cells treated with MAP3K8 inhibitor (20 uM) compared to DMSO (mu=1)</t>
  </si>
  <si>
    <t>one-sample t test</t>
  </si>
  <si>
    <t>pERK levels in RPMI-7951 cells treated with MAP3K8 inhibitor (20 uM) compared to DMSO (mu=1)</t>
  </si>
  <si>
    <t>DOX accumulation in prostate tumor tissue of DOX+PBS vs DOX+iRGD</t>
  </si>
  <si>
    <t>original study data has SD1/SD2 larger than 2, so assumed unequal variance</t>
  </si>
  <si>
    <t>Tumor weight of DOX+PBS vs DOX+iRGD</t>
  </si>
  <si>
    <t>Percent body weight shift of PBS, DOX+PBS, DOX+iRGD</t>
  </si>
  <si>
    <t>F</t>
  </si>
  <si>
    <t>Prostate tumor apoptotic index of DOX+PBS vs DOX+iRGD</t>
  </si>
  <si>
    <t>Linear regression slopes of isocitrate-dependent NADPH production assay of wild-type IDH2 vs vector control</t>
  </si>
  <si>
    <t>original study reported representive data from 1 of 3 independent experiments; effect size recalculated for meta-analysis</t>
  </si>
  <si>
    <t>Linear regression slopes of isocitrate-dependent NADPH production assay of R172K mutant IDH2 vs vector control</t>
  </si>
  <si>
    <t>Linear regression slopes of alpha-ketoglutarate-dependent NADPH consumption assay of wild-type IDH2 vs vector control</t>
  </si>
  <si>
    <t>original study reported representive data from 1 of 3 independent experiments</t>
  </si>
  <si>
    <t>Linear regression slopes of alpha-ketoglutarate-dependent NADPH consumption assay of R172K mutant IDH2 vs vector control</t>
  </si>
  <si>
    <t>2HG levels of R172K mutant IDH2 vs largest value observed in control/WT IDH2 cells</t>
  </si>
  <si>
    <t>original study reported representive data from an unknown number independent experiments</t>
  </si>
  <si>
    <t>2HG levels of R132C mutant IDH1 vs largest value observed in WT IDH</t>
  </si>
  <si>
    <t>original data Estimated from figure 5C log transformed to match replication data</t>
  </si>
  <si>
    <t>2HG levels of R172K mutant IDH2 vs largest value observed in WT IDH</t>
  </si>
  <si>
    <t>2HG levels of R132C mutant IDH1 or R172K mutant IDH2 vs largest value observed in WT IDH</t>
  </si>
  <si>
    <t>Relative MYC expression of MM.1S cells harvested 1 hr after (+)-JQ1 treatment vs cells 0 hr after (+)-JQ1 treatment</t>
  </si>
  <si>
    <t>Cohen's dz</t>
  </si>
  <si>
    <t>original study listed a sample size of 6 (2 biological repeats with 3 technical replicates each). These calculations use a sample size of 2.</t>
  </si>
  <si>
    <t>Relative MYC expression of MM.1S cells harvested 8 hr after (+)-JQ1 treatment vs cells 0 hr after (+)-JQ1 treatment</t>
  </si>
  <si>
    <t>Overall survival of (+)-JQ1 vs vehicle control</t>
  </si>
  <si>
    <t>Hazard ratio</t>
  </si>
  <si>
    <t>Bioluminescence (tumor burden) of (+)-JQ1 vs vehicle control</t>
  </si>
  <si>
    <t>Primary tumor growth between LM-4175 with or without Cav1 WT or Cav1 KO pMEFs</t>
  </si>
  <si>
    <t>Total metastatic foci per mouse of LM-4175 vs LM-4175 + Cav1 WT</t>
  </si>
  <si>
    <t>methods state unpaired Student's t-test or Mann-Whitney test was used; p value reported in Replication Study was not exact, which is used here; effect size recalculated for meta-analysis</t>
  </si>
  <si>
    <t>Total metastatic foci per mouse of LM-4175 vs LM-4175 + Cav1 KO</t>
  </si>
  <si>
    <t>Total metastatic foci per mouse of LM-4175 + Cav1 WT vs LM-4175 + Cav1 KO</t>
  </si>
  <si>
    <t>Percent of fibronectin fibers within +/- 20 degrees from LM-4175 vs LM-4175 + Cav1 WT</t>
  </si>
  <si>
    <t>Percent of fibronectin fibers within +/- 20 degrees from LM-4175 + Cav1 WT vs LM-4175 + Cav1 KO</t>
  </si>
  <si>
    <t>Correlation of percent of fibronectin fibers within +/- 20 degrees and number of metastasis</t>
  </si>
  <si>
    <t>Spearman's rank correlation</t>
  </si>
  <si>
    <t>Pearson's correlation</t>
  </si>
  <si>
    <t>Pearson's r</t>
  </si>
  <si>
    <t>methods state unpaired Student's t-test or Mann-Whitney test was used; Student's-test test used for original because no raw data; statistical test and effect size recalculated for meta-analysis</t>
  </si>
  <si>
    <t>Relative tumor volume of A549 xenografts treated with cimetidine vs vehicle</t>
  </si>
  <si>
    <t>Relative tumor volume of A549 xenografts treated with DOX vs vehicle</t>
  </si>
  <si>
    <t>Relative tumor volume of ACHN xenografts treated with cimetidine vs vehicle</t>
  </si>
  <si>
    <t>z</t>
  </si>
  <si>
    <t>PTEN-3'UTR luciferase reporter activity of siNC vs siSERINC1</t>
  </si>
  <si>
    <t>PTEN-3'UTR luciferase reporter activity of siNC vs siZNF460</t>
  </si>
  <si>
    <t>assumed original study did not perform a statistical test since there was no 'n.s' for this comparison</t>
  </si>
  <si>
    <t>PTEN-3'UTR luciferase reporter activity of siNC vs siVAPA</t>
  </si>
  <si>
    <t>PTEN-3'UTR luciferase reporter activity of siNC vs siCNOT6L</t>
  </si>
  <si>
    <t>PTEN-3'UTR luciferase reporter activity of siNC vs siPTEN</t>
  </si>
  <si>
    <t>PTEN-3'UTR luciferase reporter activity of EV vs SERINC1-3'UTR</t>
  </si>
  <si>
    <t>PTEN-3'UTR luciferase reporter activity of EV vs VAPA-3'UTR1</t>
  </si>
  <si>
    <t>PTEN-3'UTR luciferase reporter activity of EV vs VAPA-3'UTR2</t>
  </si>
  <si>
    <t>PTEN-3'UTR luciferase reporter activity of EV vs CNOT6L-3'UTR1</t>
  </si>
  <si>
    <t>PTEN-3'UTR luciferase reporter activity of EV vs CNOT6L-3'UTR2</t>
  </si>
  <si>
    <t>PTEN-3'UTR luciferase reporter activity of EV vs PTEN-3'UTR</t>
  </si>
  <si>
    <t>PTEN expression of siNC vs siSERINC1 in wild-type HCT116 cells</t>
  </si>
  <si>
    <t>PTEN expression of siNC vs siVAPA in wild-type HCT116 cells</t>
  </si>
  <si>
    <t>PTEN expression of siNC vs siCNOT6L in wild-type HCT116 cells</t>
  </si>
  <si>
    <t>PTEN expression of siNC vs siPTEN in wild-type HCT116 cells</t>
  </si>
  <si>
    <t>PTEN expression of siNC vs siSERINC1 in Dicer-Ex5 HCT116 cells</t>
  </si>
  <si>
    <t>assumed original study did not perform a statistical test since there was no '*' for this comparison</t>
  </si>
  <si>
    <t>PTEN expression of siNC vs siVAPA in Dicer-Ex5 HCT116 cells</t>
  </si>
  <si>
    <t>assumed original study did not perform a statistical test since there was no 'ns' for this comparison</t>
  </si>
  <si>
    <t>PTEN expression of siNC vs siCNOT6L in Dicer-Ex5 HCT116 cells</t>
  </si>
  <si>
    <t>assumed original study did not perform a statistical test since there was no '*' for this comparison.</t>
  </si>
  <si>
    <t>PTEN expression of siNC vs siPTEN in Dicer-Ex5 HCT116 cells</t>
  </si>
  <si>
    <t>cell proliferation of siNC vs siVAPA in wild-type HCT116 cells</t>
  </si>
  <si>
    <t>cell proliferation of siNC vs siCNOT6L in wild-type HCT116 cells</t>
  </si>
  <si>
    <t>cell proliferation of siNC vs siPTEN in wild-type HCT116 cells</t>
  </si>
  <si>
    <t>cell proliferation of siPTEN vs siVAPA in Dicer-Ex5 HCT116 cells</t>
  </si>
  <si>
    <t>cell proliferation of siPTEN vs siCNOT6L in Dicer-Ex5 HCT116 cells</t>
  </si>
  <si>
    <t>cell proliferation of siNC vs siPTEN in Dicer-Ex5 HCT116 cells</t>
  </si>
  <si>
    <t>cell proliferation of siNC vs siVAPA in DU145 cells</t>
  </si>
  <si>
    <t>cell proliferation of siNC vs siCNOT6L in DU145 cells</t>
  </si>
  <si>
    <t>cell proliferation of siNC vs siPTEN in DU145 cells</t>
  </si>
  <si>
    <t>let-7b expression in CD44+ cells relative to CD44- cells</t>
  </si>
  <si>
    <t>miR-34a expression in CD44+ cells relative to CD44- cells</t>
  </si>
  <si>
    <t>Tumor weights of LAPC4 cells expressing miR-34a vs negative control</t>
  </si>
  <si>
    <t>statistical test of original listed in methods.</t>
  </si>
  <si>
    <t>miR-34a expression in tumors expression miR-34a vs negative control.</t>
  </si>
  <si>
    <t>conceptual replication; original was unable to be quantified; replication had null values for miR-34a group and control group was arbitrarily set to 100.</t>
  </si>
  <si>
    <t>CD44 expression in tumors</t>
  </si>
  <si>
    <t>conceptual replication</t>
  </si>
  <si>
    <t>Luciferase values of miR-34a expression with wild-type reporter vs M1M2 reporter</t>
  </si>
  <si>
    <t>Luciferase values of miR-34a expression with wild-type reporter vs control expression with wild-type reporter</t>
  </si>
  <si>
    <t>Wilcoxon signed-rank test</t>
  </si>
  <si>
    <t>Luciferase values of miR-34a expression with M1M2 reporter vs control expression with M1M2 reporter</t>
  </si>
  <si>
    <t>IC50 values of MV4;11 cells vs largest dose (100 µM) tested in K-562 cells</t>
  </si>
  <si>
    <t>point estimate of MV4;11 cells</t>
  </si>
  <si>
    <t>Relative BCL2 expression of MV4;11 cells treated with I-BET151 vs constant of 1 (DMSO treated cells)</t>
  </si>
  <si>
    <t>Relative BCL2 expression of K-562 cells treated with I-BET151 vs constant of 1 (DMSO treated cells)</t>
  </si>
  <si>
    <t>Relative BCL2 expression of MV4;11 cells treated with I-BET151 vs K-562 cells treated with I-BET151</t>
  </si>
  <si>
    <t>Survival of I-BET151 vs vehicle control</t>
  </si>
  <si>
    <t>Leukaemia burden in bone marrow of I-BET151 vs vehicle control</t>
  </si>
  <si>
    <t>Effective concentrations of Ewing's sarcoma cell lines vs osteosarcoma cell lines</t>
  </si>
  <si>
    <t>IC50 values of EWS-FLI1 transformed cells vs FUS-CHOP transformed cells</t>
  </si>
  <si>
    <t>IC50 values of SK-N-MC cells vs EWS-FLI1 transformed cells</t>
  </si>
  <si>
    <t>IC50 values of control siRNA transfected cells vs EWS-FLI1 siRNA transfected cells</t>
  </si>
  <si>
    <t>Tumor weights of IgG vs anti-CD47 (MIAP410)</t>
  </si>
  <si>
    <t>hematological counts of NT, IgG, CD47</t>
  </si>
  <si>
    <t>Intrinsic doubling time of bacterial growth of pks island deletion vs wild-type</t>
  </si>
  <si>
    <t>Overall survival of germ-free Il10-/- mice mono-associated with E.coli NC101 or NC101deltapks</t>
  </si>
  <si>
    <t>Met expression in shMet exosomes compared to a constant of 1 (shScr exosomes)</t>
  </si>
  <si>
    <t>data are quantified here (https://osf.io/329ya/), but as stated in response letter to reviewer during Replication study deemed not sufficient for quantification (https://osf.io/dtc8p/)</t>
  </si>
  <si>
    <t>Metastatic burden in lungs of shScr injected mice vs liposome</t>
  </si>
  <si>
    <t>cohen's d is used here while Replication study reported cliff's delta</t>
  </si>
  <si>
    <t>Metastatic burden in lungs of shScr injected mice vs shMet</t>
  </si>
  <si>
    <t>glass' delta is used here while Replication study reported cliff's delta</t>
  </si>
  <si>
    <t>Metastatic burden in femurs of shScr injected mice vs liposome</t>
  </si>
  <si>
    <t>Metastatic burden in femurs of shScr injected mice vs shMet</t>
  </si>
  <si>
    <t>Tumor-free survival of GFP vs PREX2-G844D</t>
  </si>
  <si>
    <t>Proportional Hazards Assumption of a Cox Regression</t>
  </si>
  <si>
    <t>Tumor-free survival of GFP vs PREX2-Q1430</t>
  </si>
  <si>
    <t>Tumor-free survival of PREX2-WT vs PREX2-G844D</t>
  </si>
  <si>
    <t>Tumor-free survival of PREX2-WT vs PREX2-Q1430</t>
  </si>
  <si>
    <t>2HG levels in cells expressing IDH1-WT vs IDH1-R132H</t>
  </si>
  <si>
    <t>2HG levels in cells expressing IDH2-WT vs IDH2-R132H</t>
  </si>
  <si>
    <t>H3K4me3 levels in cells expressing IDH1-WT, IDH1-R132H, IDH2-WT, IDH2-R172K</t>
  </si>
  <si>
    <t>H3K9me3 levels in cells expressing IDH1-WT, IDH1-R132H, IDH2-WT, IDH2-R172K</t>
  </si>
  <si>
    <t>H3K36me3 levels in cells expressing IDH1-WT, IDH1-R132H, IDH2-WT, IDH2-R172K</t>
  </si>
  <si>
    <t>H3K79me2 levels in cells expressing IDH1-WT, IDH1-R132H, IDH2-WT, IDH2-R172K</t>
  </si>
  <si>
    <t>H3K9me2 levels in cells expressing IDH1-WT vs IDH1-R132H</t>
  </si>
  <si>
    <t>H3K9me2 levels in cells expressing IDH2-WT vs IDH2-R132H</t>
  </si>
  <si>
    <t>Correlation of 2HG levels and H3K4me3 levels in cells expressing IDH1-WT, IDH1-R132H, IDH2-WT, IDH2-R172K</t>
  </si>
  <si>
    <t>original study did not specifiy what type of correlation was conduction</t>
  </si>
  <si>
    <t>Correlation of 2HG levels and H3K9me2 levels in cells expressing IDH1-WT, IDH1-R132H, IDH2-WT, IDH2-R172K</t>
  </si>
  <si>
    <t>Correlation of 2HG levels and H3K9me3 levels in cells expressing IDH1-WT, IDH1-R132H, IDH2-WT, IDH2-R172K</t>
  </si>
  <si>
    <t>Correlation of 2HG levels and H3K36me3 levels in cells expressing IDH1-WT, IDH1-R132H, IDH2-WT, IDH2-R172K</t>
  </si>
  <si>
    <t>Correlation of 2HG levels and H3K79me2 levels in cells expressing IDH1-WT, IDH1-R132H, IDH2-WT, IDH2-R172K</t>
  </si>
  <si>
    <t>Total RNA per 1000 cells at 0hr, 1hr, 24hr</t>
  </si>
  <si>
    <t>Active gene expression at 0 hr vs 1 hr</t>
  </si>
  <si>
    <t>during correspondence with original authors this reported test results were between 0 hr and 24 hr, not 0 hr and 1 hr as reported in the original study; effect size recalculated for meta-analysis</t>
  </si>
  <si>
    <t>Active gene expression at 0 hr vs 24 hr</t>
  </si>
  <si>
    <t>Active gene expression at 1 hr vs 24 hr</t>
  </si>
  <si>
    <t>Silent gene expression at 0 hr vs 1 hr</t>
  </si>
  <si>
    <t>Silent gene expression at 0 hr vs 24 hr</t>
  </si>
  <si>
    <t>Silent gene expression at 1 hr vs 24 hr</t>
  </si>
  <si>
    <t>Change in F. nucleatum DNA in colorectal carcinoma vs adjacent normal tissue</t>
  </si>
  <si>
    <t>Replication raw diference standard error</t>
  </si>
  <si>
    <t>Observed difference in replication? (SMD)</t>
  </si>
  <si>
    <t>Statistical test applied to original data (SMD)</t>
  </si>
  <si>
    <t>Original test statistic type (SMD)</t>
  </si>
  <si>
    <t>Original test statistic value (SMD)</t>
  </si>
  <si>
    <t>Original df1 (SMD)</t>
  </si>
  <si>
    <t>Original df2 (SMD)</t>
  </si>
  <si>
    <t>Original p value (SMD)</t>
  </si>
  <si>
    <t>Replication statistical test (SMD)</t>
  </si>
  <si>
    <t>Replication test statistic type (SMD)</t>
  </si>
  <si>
    <t>Replication test statistic value (SMD)</t>
  </si>
  <si>
    <t>Replication df1 (SMD)</t>
  </si>
  <si>
    <t>Replication df2 (SMD)</t>
  </si>
  <si>
    <t>Replication p value (SMD)</t>
  </si>
  <si>
    <t>Replication raw difference (if original reported representative data) (SMD)</t>
  </si>
  <si>
    <t>Replication raw difference type (mean or median) (SMD)</t>
  </si>
  <si>
    <t>Replication raw diference standard error (SMD)</t>
  </si>
  <si>
    <t>Replication raw difference lower CI (SMD)</t>
  </si>
  <si>
    <t>Replication raw difference upper CI (SMD)</t>
  </si>
  <si>
    <t>Effect size type (SMD)</t>
  </si>
  <si>
    <t>Original effect size (SMD)</t>
  </si>
  <si>
    <t>Original standard error (SMD)</t>
  </si>
  <si>
    <t>Original lower CI (SMD)</t>
  </si>
  <si>
    <t>Original upper CI (SMD)</t>
  </si>
  <si>
    <t>Replication effect size (SMD)</t>
  </si>
  <si>
    <t>Replication standard error (SMD)</t>
  </si>
  <si>
    <t>Replication lower CI (SMD)</t>
  </si>
  <si>
    <t>Replication upper CI (SMD)</t>
  </si>
  <si>
    <t>Meta-analysis effect size (SMD)</t>
  </si>
  <si>
    <t>Meta-analysis lower CI (SMD)</t>
  </si>
  <si>
    <t>Meta-analysis upper CI (SMD)</t>
  </si>
  <si>
    <t>Meta-analysis p value (SMD)</t>
  </si>
  <si>
    <t>Cliff's delta</t>
  </si>
  <si>
    <t>Cohen's w</t>
  </si>
  <si>
    <t>r</t>
  </si>
  <si>
    <t>Kruskal-Wallis rank sum test</t>
  </si>
  <si>
    <t>methods state unpaired Student's t-test or Mann-Whitney test was used; p value reported in Replication Study was not exact, which is used here</t>
  </si>
  <si>
    <t>rho</t>
  </si>
  <si>
    <t>Spearman's r</t>
  </si>
  <si>
    <t>methods state unpaired Student's t-test or Mann-Whitney test was used; Student's-test test used for original because no raw data</t>
  </si>
  <si>
    <t>during correspondence with original authors this reported test results were between 0 hr and 24 hr, not 0 hr and 1 hr as reported in the original study</t>
  </si>
  <si>
    <t>Abritary number starting at 1 for each unique Experiment # and increasing by 1 for each Effect.</t>
  </si>
  <si>
    <t>Abritary number starting at 1 for each unique Effect # and increasing by 1 for each Effect where more than one replication was conducted (e.g., same experiment in more than one cell line).</t>
  </si>
  <si>
    <t>Description explaining the effect (e.g., which two conditions are being compared).</t>
  </si>
  <si>
    <t>Indicates direction of original effect, which are described as positive unless original claim was a null finding.</t>
  </si>
  <si>
    <t>categorical: Positive, Null</t>
  </si>
  <si>
    <t>Indicates direction of replication effect relative to the original effect. Null-positive and Null-negative indicate the direction of the null effect releative to the original effect when a statistical test was conducted on the replication data.</t>
  </si>
  <si>
    <t>categorical: Positive, Null, Negative, Null-positive, Null-negative</t>
  </si>
  <si>
    <t xml:space="preserve">Original sample size of the focal statistical test (e.g., total sample size of the two groups being compared). Unknown indicates original sample size was unable to be determined. NA indicates an original effect that is not directly comparable to the replication data. </t>
  </si>
  <si>
    <t>numeric or categorical: Unknown, NA</t>
  </si>
  <si>
    <t>Replication sample size of the focal statistical test (e.g., total sample size of the two groups being compared).</t>
  </si>
  <si>
    <t>Original paper reports statistical test used. NA indicates an original effect that is not directly comparable to the replication data. Notes indicate additional informaiton where necessary.</t>
  </si>
  <si>
    <t>The type of statistical test reported in the original paper. Unknown indicates a statistical test was conducted, but unknown what type.</t>
  </si>
  <si>
    <t>categorical: Student's t test, paired t test, Mann-Whitney, between-subjects ANOVA, contrast of between-subjects ANOVA, Log-rank Mantel-Cox test, Spearman's rank correlation, Pearson's correlation, Unknown, NA</t>
  </si>
  <si>
    <t>The type of statistical test applied to the original data.</t>
  </si>
  <si>
    <t>categorical: Student's t test, Welch's t test, paired t test, one-sample t test, Mann-Whitney, between-subjects ANOVA, contrast of between-subjects ANOVA, Wilcoxon signed-rank test, Kruskal-Wallis rank sum test, Chi-square test, Log-rank Mantel-Cox test, Proportional Hazards Assumption of a Cox Regression, Spearman's rank correlation, Pearson's correlation, NA</t>
  </si>
  <si>
    <t>The type of test statistic associated with the statistical test applied to the original data.</t>
  </si>
  <si>
    <t>categorical: t, z, F, chi-squared, rho, NA</t>
  </si>
  <si>
    <t>Value of test statistic from the statistical test applied to the original data.</t>
  </si>
  <si>
    <t xml:space="preserve">Degrees of freedom (df) of between groups (e.g., k-1) from the statistical test applied to the original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</si>
  <si>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original data. If only one df reported for test (e.g., Student's t test) the df is reported in df2 and df1 is NA. If test does not report a df (e.g., Mann-Whitney), NA recorded for df1 and df2. </t>
  </si>
  <si>
    <t>P-value from statistical test applied to the original data.</t>
  </si>
  <si>
    <t>The type of statistical test applied to the replication data.</t>
  </si>
  <si>
    <t>The type of test statistic associated with the statistical test applied to the replication data.</t>
  </si>
  <si>
    <t>Value of test statistic from the statistical test applied to the replication data.</t>
  </si>
  <si>
    <t xml:space="preserve">Degrees of freedom (df) of between groups (e.g., k-1) from the statistical test applied to the replication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</si>
  <si>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replication data. If only one df reported for test (e.g., Student's t test) the df is reported in df2 and df1 is NA. If test does not report a df (e.g., Mann-Whitney), NA recorded for df1 and df2. </t>
  </si>
  <si>
    <t>P-value from statistical test applied to the replication data.</t>
  </si>
  <si>
    <t>Indicates if the original data reported in the original paper was representative (e.g., single Western blot image).</t>
  </si>
  <si>
    <t>If original data was representative the original point difference between the two groups being tested (if applicable). NA if original data was not representative or if original data was representative but a point difference can not be computed (e.g., a between-subjects ANOVA would have been the statistical test of interest).</t>
  </si>
  <si>
    <t>If original data was representative the replication point difference between the two groups being tested (if applicable). NA if original data was not representative, if original data was representative but a point difference can not be computed (e.g., a between-subjects ANOVA would have been the statistical test of interest), or if original data was representative but a point difference can not be computed for replication data (e.g., general trend is observable, but quantiative data is unreliable).</t>
  </si>
  <si>
    <t>If original data was representative the type of difference given in the replication raw difference. The type is matched to the replication statistical test (e.g., mean for Student's t test; median for Mann-Whitney). NA if no replication raw difference recorded or if unable to be determine for replication data.</t>
  </si>
  <si>
    <t>categorical: Mean, Median, NA</t>
  </si>
  <si>
    <t>Standard error of the raw mean difference of the replication data.</t>
  </si>
  <si>
    <t>Lower bounds of the 95% confidence interval of the replication raw difference between the two groups (if applicable). NA if no replication raw difference recorded or if unable to be determine for replication data.</t>
  </si>
  <si>
    <t>Upper bounds of the 95% confidence interval of the replication raw difference between the two groups (if applicable). NA if no replication raw difference recorded or if unable to be determine for replication data.</t>
  </si>
  <si>
    <t>The type of effect size applied to the original and replication data.</t>
  </si>
  <si>
    <t>categorical: Cohen's d, Cohen's dz, Glass' delta, Cliff's delta, Cohen's w, Hazard ratio, r, Spearman's r, Pearson's r, NA</t>
  </si>
  <si>
    <t>Value of the effect size of the original data.</t>
  </si>
  <si>
    <t>Standard error of the effect size of the original data (note: for effect size r the error is for fisher's z; for effect size HR the error is for log(HR))</t>
  </si>
  <si>
    <t>Lower bounds of the 95% confidence interval for the effect size of the original data.</t>
  </si>
  <si>
    <t>Upper bounds of the 95% confidence interval for the effect size of the original data.</t>
  </si>
  <si>
    <t>Value of the effect size size of the replication data.</t>
  </si>
  <si>
    <t>Standard error of the effect size of the replication data (note: for effect size r the error is for fisher's z; for effect size HR the error is for log(HR))</t>
  </si>
  <si>
    <t>Lower bounds of the 95% confidence interval for the effect size of the replication data.</t>
  </si>
  <si>
    <t>Upper bounds of the 95% confidence interval for the effect size of the replication data.</t>
  </si>
  <si>
    <t>Value of the effect size of a random effects meta-analysis of the original and replication effects. Note: if Internal replication # is more than 1 all internal replications are included in the meta-analysis.</t>
  </si>
  <si>
    <t>Lower bounds of the 95% confidence interval for the effect size of the meta-analysis of the original and replication effects.</t>
  </si>
  <si>
    <t>Upper bounds of the 95% confidence interval for the effect size of the meta-analysis of the original and replication effects.</t>
  </si>
  <si>
    <t>P-value of the meta-analysis of the original and replication effects.</t>
  </si>
  <si>
    <t>Indicates direction of replication SMD effect relative to the original SMD effect. Null-positive and Null-negative indicate the direction of the null effect releative to the original effect when a statistical test was conducted on the replication data.</t>
  </si>
  <si>
    <t>categorical: Student's t test, Welch's t test, paired t test, one-sample t test, between-subjects ANOVA, contrast of between-subjects ANOVA, Chi-square test, Log-rank Mantel-Cox test, Proportional Hazards Assumption of a Cox Regression, Pearson's correlation, NA</t>
  </si>
  <si>
    <t>categorical: t, z, F, chi-squared, NA</t>
  </si>
  <si>
    <t>If original data was representative the type of difference given in the replication raw difference. The type is matched to the replication statistical test (e.g., mean for Student's t test). NA if no replication raw difference recorded or if unable to be determine for replication data.</t>
  </si>
  <si>
    <t>categorical: Mean, NA</t>
  </si>
  <si>
    <t>Lower bounds of the 95% confidence interval of the replication mean difference between the two groups (if applicable). NA if no replication raw difference recorded or if unable to be determine for replication data.</t>
  </si>
  <si>
    <t>Upper bounds of the 95% confidence interval of the replication mean difference between the two groups (if applicable). NA if no replication raw difference recorded or if unable to be determine for replication data.</t>
  </si>
  <si>
    <t>The type of SMD effect size applied to the original and replication data.</t>
  </si>
  <si>
    <t>categorical: Cohen's d, Cohen's dz, Glass' delta, Hazard ratio, Pearson's r, NA</t>
  </si>
  <si>
    <t>Value of the SMD effect size of the original data.</t>
  </si>
  <si>
    <t>Standard error of the SMD effect size of the original data (note: for effect size r the error is for fisher's z; for effect size HR the error is for log(HR))</t>
  </si>
  <si>
    <t>Lower bounds of the 95% confidence interval for the SMD effect size of the original data.</t>
  </si>
  <si>
    <t>Upper bounds of the 95% confidence interval for the SMD effect size of the original data.</t>
  </si>
  <si>
    <t>Value of the SMD effect size size of the replication data.</t>
  </si>
  <si>
    <t>Standard error of the SMD effect size of the replication data (note: for effect size r the error is for fisher's z; for effect size HR the error is for log(HR))</t>
  </si>
  <si>
    <t>Lower bounds of the 95% confidence interval for the SMD effect size of the replication data.</t>
  </si>
  <si>
    <t>Upper bounds of the 95% confidence interval for the SMD effect size of the replication data.</t>
  </si>
  <si>
    <t>Value of the SMD effect size of a random effects meta-analysis of the original and replication effects. Note: if Internal replication # is more than 1 all internal replications are included in the meta-analysis.</t>
  </si>
  <si>
    <t>Lower bounds of the 95% confidence interval for the SMD effect size of the meta-analysis of the original and replication effects.</t>
  </si>
  <si>
    <t>Upper bounds of the 95% confidence interval for the SMD effect size of the meta-analysis of the original and replication effects.</t>
  </si>
  <si>
    <t>P-value of the meta-analysis of the original and replication SMD effects.</t>
  </si>
  <si>
    <t>Contracted lab</t>
  </si>
  <si>
    <t>Science Exchange order ID</t>
  </si>
  <si>
    <t>Request date</t>
  </si>
  <si>
    <t>Quote date</t>
  </si>
  <si>
    <t>Start work date</t>
  </si>
  <si>
    <t>Finish work date</t>
  </si>
  <si>
    <t>CRO2</t>
  </si>
  <si>
    <t>CRO5</t>
  </si>
  <si>
    <t>CRO7</t>
  </si>
  <si>
    <t>Finish work date from email notifying to end study</t>
  </si>
  <si>
    <t>Core2</t>
  </si>
  <si>
    <t xml:space="preserve">Core1 </t>
  </si>
  <si>
    <t>CRO10</t>
  </si>
  <si>
    <t>Core3</t>
  </si>
  <si>
    <t>Reagent made - no data on Science Exchange (quote is from University of Dundee); Start data from email notifying start of experimental work; Finish work date from email notifying to end study</t>
  </si>
  <si>
    <t>CRO11</t>
  </si>
  <si>
    <t>Finish work date from email notifying experimental work complete</t>
  </si>
  <si>
    <t>CRO12</t>
  </si>
  <si>
    <t>CRO13</t>
  </si>
  <si>
    <t>Request and quote captured in CRO11 quote on Science Exchange</t>
  </si>
  <si>
    <t>Core8</t>
  </si>
  <si>
    <t>CRO14</t>
  </si>
  <si>
    <t>Core 5</t>
  </si>
  <si>
    <t>Core6</t>
  </si>
  <si>
    <t>Tissue samples only</t>
  </si>
  <si>
    <t>CRO15</t>
  </si>
  <si>
    <t>Finish work date from email notifying closing out invoicing</t>
  </si>
  <si>
    <t>14/5/2014</t>
  </si>
  <si>
    <t>Core 11</t>
  </si>
  <si>
    <t>Core12</t>
  </si>
  <si>
    <t>CRO17</t>
  </si>
  <si>
    <t>Start data from email notifying start of experimental work; Finish work date from email notifying to end study</t>
  </si>
  <si>
    <t>Finish work date from OSF</t>
  </si>
  <si>
    <t>Core15</t>
  </si>
  <si>
    <t>CRO19</t>
  </si>
  <si>
    <t>Core16</t>
  </si>
  <si>
    <t>CRO21</t>
  </si>
  <si>
    <t>CRO22</t>
  </si>
  <si>
    <t>Finish work date from email notifying upload of files</t>
  </si>
  <si>
    <t>Request and quote captured in Core18 quote on Science Exchange</t>
  </si>
  <si>
    <t>Core19</t>
  </si>
  <si>
    <t>CRO23</t>
  </si>
  <si>
    <t>CRO24</t>
  </si>
  <si>
    <t>Lab ID</t>
  </si>
  <si>
    <t>Lab name</t>
  </si>
  <si>
    <t>BREP</t>
  </si>
  <si>
    <t>TransViragen</t>
  </si>
  <si>
    <t>Alamo</t>
  </si>
  <si>
    <t>ProNovus</t>
  </si>
  <si>
    <t>TGA</t>
  </si>
  <si>
    <t>ACGT</t>
  </si>
  <si>
    <t>Noble</t>
  </si>
  <si>
    <t>BioFactura</t>
  </si>
  <si>
    <t>ABM</t>
  </si>
  <si>
    <t>Small Animal Imaging</t>
  </si>
  <si>
    <t>Shakti</t>
  </si>
  <si>
    <t>Kinexus</t>
  </si>
  <si>
    <t>U of Dundee</t>
  </si>
  <si>
    <t>PhenoVista</t>
  </si>
  <si>
    <t>ProMab</t>
  </si>
  <si>
    <t>Explora Biolabs</t>
  </si>
  <si>
    <t>LifeTein</t>
  </si>
  <si>
    <t>Northwestern</t>
  </si>
  <si>
    <t>West Coast Metabolomics</t>
  </si>
  <si>
    <t>Roswell Park</t>
  </si>
  <si>
    <t>TGCSR</t>
  </si>
  <si>
    <t>Harvard confocal</t>
  </si>
  <si>
    <t>MIA Cellavie</t>
  </si>
  <si>
    <t>PhASR</t>
  </si>
  <si>
    <t>Danforth Plant</t>
  </si>
  <si>
    <t>Crown</t>
  </si>
  <si>
    <t>UPenn</t>
  </si>
  <si>
    <t>MBP</t>
  </si>
  <si>
    <t>Reveal</t>
  </si>
  <si>
    <t>Indigo</t>
  </si>
  <si>
    <t>BFF</t>
  </si>
  <si>
    <t>U of Michigan</t>
  </si>
  <si>
    <t>SBI</t>
  </si>
  <si>
    <t>Stanford</t>
  </si>
  <si>
    <t>BTS</t>
  </si>
  <si>
    <t>U of Arizona</t>
  </si>
  <si>
    <t>Lampire</t>
  </si>
  <si>
    <t>TACGen</t>
  </si>
  <si>
    <t>Monoclonal Antibody Core Facility</t>
  </si>
  <si>
    <t>Sanford-Burnham Cancer Metabolism</t>
  </si>
  <si>
    <t>JHU</t>
  </si>
  <si>
    <t>ARQ</t>
  </si>
  <si>
    <t>iSpecimen</t>
  </si>
  <si>
    <t>National Biologics</t>
  </si>
  <si>
    <t>HTSR</t>
  </si>
  <si>
    <t>Ohio State</t>
  </si>
  <si>
    <t>ADS Biosystems</t>
  </si>
  <si>
    <t>Sanford-Burnham Genomics</t>
  </si>
  <si>
    <t>Pick 2 and put your name by them</t>
  </si>
  <si>
    <t>Original study title</t>
  </si>
  <si>
    <t>Study #</t>
  </si>
  <si>
    <t>Type of key material</t>
  </si>
  <si>
    <t>What registered report protocol #'s does this apply to?</t>
  </si>
  <si>
    <t>Original vendor</t>
  </si>
  <si>
    <t>Original cat# (or version #)</t>
  </si>
  <si>
    <t>Was key material information available in the original paper?</t>
  </si>
  <si>
    <t>How was key material acquired for replication attempt?</t>
  </si>
  <si>
    <t>Replication vendor</t>
  </si>
  <si>
    <t>Replication cat# (or version #)</t>
  </si>
  <si>
    <t>Cell line</t>
  </si>
  <si>
    <t>1,2,3,4,5,6</t>
  </si>
  <si>
    <t>ATCC</t>
  </si>
  <si>
    <t>Yes commercial partial details</t>
  </si>
  <si>
    <t>Same commercial source</t>
  </si>
  <si>
    <t>HTB-81</t>
  </si>
  <si>
    <t>DU145 cells</t>
  </si>
  <si>
    <t>Tool</t>
  </si>
  <si>
    <t>1,3,5</t>
  </si>
  <si>
    <t>Another commercial source</t>
  </si>
  <si>
    <t>BioRad</t>
  </si>
  <si>
    <t>3.1.1517.0823</t>
  </si>
  <si>
    <t>real-time PCR software</t>
  </si>
  <si>
    <t>2,6</t>
  </si>
  <si>
    <t>Molecular Devices</t>
  </si>
  <si>
    <t>spectrophotometer software</t>
  </si>
  <si>
    <t>Antibody</t>
  </si>
  <si>
    <t>Yes unclear source</t>
  </si>
  <si>
    <t>Cell Signaling Technology</t>
  </si>
  <si>
    <t>anti-PTEN</t>
  </si>
  <si>
    <t>BD Biosciences</t>
  </si>
  <si>
    <t>anti-Hsp90</t>
  </si>
  <si>
    <t>HRP-conjugated anti-rabbit</t>
  </si>
  <si>
    <t>HRP-conjugated anti-mouse</t>
  </si>
  <si>
    <t>ImageJ</t>
  </si>
  <si>
    <t>1.50a</t>
  </si>
  <si>
    <t>image analysis software</t>
  </si>
  <si>
    <t>5,6</t>
  </si>
  <si>
    <t>Agilent Technologies</t>
  </si>
  <si>
    <t>pCMV empty vector</t>
  </si>
  <si>
    <t>Yes made during original study</t>
  </si>
  <si>
    <t>Remade</t>
  </si>
  <si>
    <t>pCMV-PTEN 3'UTR</t>
  </si>
  <si>
    <t>Nicole</t>
  </si>
  <si>
    <t>Coadministration of a Tumor-Penetrating Peptide Enhances the Efficacy of Cancer Drugs</t>
  </si>
  <si>
    <t>CRL-2505</t>
  </si>
  <si>
    <t>Organism</t>
  </si>
  <si>
    <t>Harlan Labs</t>
  </si>
  <si>
    <t>Order code 069(nu)/070(nu/+)</t>
  </si>
  <si>
    <t>The common feature of leukemia-associated IDH1 and IDH2 mutations is a neomorphic enzyme activity converting alpha-ketoglutarate to 2-hydroxyglutarate</t>
  </si>
  <si>
    <t>Not specified</t>
  </si>
  <si>
    <t>CRL-3216</t>
  </si>
  <si>
    <t>Origene</t>
  </si>
  <si>
    <t>RC201152</t>
  </si>
  <si>
    <t>RC400103</t>
  </si>
  <si>
    <t>Invitrogen</t>
  </si>
  <si>
    <t>V790-20</t>
  </si>
  <si>
    <t>Abcam</t>
  </si>
  <si>
    <t>ab55271</t>
  </si>
  <si>
    <t>Santa Cruz</t>
  </si>
  <si>
    <t>sc49996</t>
  </si>
  <si>
    <t>Cell Signaling</t>
  </si>
  <si>
    <t>GE Healthcare</t>
  </si>
  <si>
    <t>NA931V</t>
  </si>
  <si>
    <t>materials were patient samples, kits, primers, etc. none apply</t>
  </si>
  <si>
    <t>Was an effect able to be observed?</t>
  </si>
  <si>
    <t>If an effect was unable to be observed, why?</t>
  </si>
  <si>
    <t>PTEN mRNA expression between siLuc and miR-19b</t>
  </si>
  <si>
    <t>PTEN mRNA expression between siLuc and miR-20a</t>
  </si>
  <si>
    <t>PTENP1 mRNA expression between siLuc and miR-19b</t>
  </si>
  <si>
    <t>PTENP1 mRNA expression between siLuc and miR-20a</t>
  </si>
  <si>
    <t>BRAF binding to GST-CRAF in DMSO vs AMP-PCP</t>
  </si>
  <si>
    <t>Indirect binding of recombinant proteins to beads</t>
  </si>
  <si>
    <t>BRAF binding to GST-CRAF in DMSO vs GDC-0879</t>
  </si>
  <si>
    <t>BRAF binding to GST-CRAF in DMSO vs PLX4720</t>
  </si>
  <si>
    <t>BRAF(V600E) binding to GST-CRAF in DMSO vs AMP-PCP</t>
  </si>
  <si>
    <t>BRAF(V600E) binding to GST-CRAF in DMSO vs GDC-0879</t>
  </si>
  <si>
    <t>BRAF(V600E) binding to GST-CRAF in DMSO vs PLX4720</t>
  </si>
  <si>
    <t>Heart tissue apoptotic index of DOX+PBS vs DOX+iRGD</t>
  </si>
  <si>
    <t>No detectable TUNEL staining in heart tissues was observed</t>
  </si>
  <si>
    <t>Elliptical form factor of SMA+ cells from LM-4175 vs LM-4175 + Cav1 WT</t>
  </si>
  <si>
    <t>High non-specific staining with SMA antibody</t>
  </si>
  <si>
    <t>Student's-test test used for original because no raw data</t>
  </si>
  <si>
    <t>Elliptical form factor of SMA+ cells from LM-4175 + Cav1 WT vs LM-4175 + Cav1 KO</t>
  </si>
  <si>
    <t>Percent of SMA+ fibers within +/- 20 degrees from LM-4175 vs LM-4175 + Cav1 WT</t>
  </si>
  <si>
    <t>Percent of SMA+ fibers within +/- 20 degrees from LM-4175 + Cav1 WT vs LM-4175 + Cav1 KO</t>
  </si>
  <si>
    <t>Inflamation score of germ-free Il10-/- mice mono-associated with E.coli NC101 or NC101deltapks at 18 weeks</t>
  </si>
  <si>
    <t>Experimental timing of the replication was longer than that of the original study</t>
  </si>
  <si>
    <t>nonparametric test used because data are ordinal scoring data</t>
  </si>
  <si>
    <t>Neoplasia score of germ-free Il10-/- mice mono-associated with E.coli NC101 or NC101deltapks at 18 weeks</t>
  </si>
  <si>
    <t>Invasion score of germ-free Il10-/- mice mono-associated with E.coli NC101 or NC101deltapks at 18 weeks</t>
  </si>
  <si>
    <t>Tumor number per mouse of germ-free Il10-/- mice mono-associated with E.coli NC101 or NC101deltapks at 18 weeks</t>
  </si>
  <si>
    <t>Mean macroscopic tumor diameter of germ-free Il10-/- mice mono-associated with E.coli NC101 or NC101deltapks at 18 weeks</t>
  </si>
  <si>
    <t>pMet expression in shMet exosomes compared to a constant of 1 (shScr exosomes)</t>
  </si>
  <si>
    <t>Unable to reliably detect pMet expression in exosomes</t>
  </si>
  <si>
    <t>HOLD FOR NOW</t>
  </si>
  <si>
    <t>methods state statistical significance were evaluated with the ELDA 'limdil' function, which does Chisquare tests for stem cell frequencies, but unclear if this was done in original study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</si>
</sst>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quot;$&quot;#,##0.00"/>
    <numFmt numFmtId="167" formatCode="&quot;$&quot;#,##0"/>
    <numFmt numFmtId="168" formatCode="0.0%"/>
  </numFmts>
  <fonts count="25">
    <font>
      <sz val="10.0"/>
      <color rgb="FF000000"/>
      <name val="Arial"/>
    </font>
    <font>
      <b/>
    </font>
    <font>
      <b/>
      <color rgb="FF000000"/>
      <name val="Arial"/>
    </font>
    <font>
      <u/>
      <color rgb="FF0000FF"/>
    </font>
    <font/>
    <font>
      <u/>
      <color rgb="FF0000FF"/>
    </font>
    <font>
      <name val="Arial"/>
    </font>
    <font>
      <u/>
      <color rgb="FF0000FF"/>
    </font>
    <font>
      <u/>
      <color rgb="FF1155CC"/>
    </font>
    <font>
      <u/>
      <color rgb="FF1155CC"/>
      <name val="Arial"/>
    </font>
    <font>
      <u/>
      <color rgb="FF0000FF"/>
      <name val="Arial"/>
    </font>
    <font>
      <u/>
      <color rgb="FF0000FF"/>
      <name val="Arial"/>
    </font>
    <font>
      <u/>
      <color rgb="FF0000FF"/>
      <name val="Arial"/>
    </font>
    <font>
      <u/>
      <color rgb="FF0000FF"/>
    </font>
    <font>
      <u/>
      <color rgb="FF1155CC"/>
    </font>
    <font>
      <color rgb="FF000000"/>
    </font>
    <font>
      <u/>
      <color rgb="FF0000FF"/>
      <name val="Arial"/>
    </font>
    <font>
      <sz val="10.0"/>
      <color rgb="FF212121"/>
      <name val="Arial"/>
    </font>
    <font>
      <color rgb="FF212121"/>
      <name val="Arial"/>
    </font>
    <font>
      <color rgb="FF000000"/>
      <name val="Arial"/>
    </font>
    <font>
      <sz val="9.0"/>
    </font>
    <font>
      <sz val="10.0"/>
      <name val="Arial"/>
    </font>
    <font>
      <b/>
      <name val="Arial"/>
    </font>
    <font>
      <sz val="11.0"/>
      <color rgb="FF000000"/>
      <name val="Inconsolata"/>
    </font>
    <font>
      <color rgb="FF212121"/>
      <name val="&quot;Noto Sans&quot;"/>
    </font>
  </fonts>
  <fills count="3">
    <fill>
      <patternFill patternType="none"/>
    </fill>
    <fill>
      <patternFill patternType="lightGray"/>
    </fill>
    <fill>
      <patternFill patternType="solid">
        <fgColor rgb="FFFFFFFF"/>
        <bgColor rgb="FFFFFFFF"/>
      </patternFill>
    </fill>
  </fills>
  <borders count="2">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right" readingOrder="0"/>
    </xf>
    <xf borderId="0" fillId="0" fontId="5" numFmtId="0" xfId="0" applyAlignment="1" applyFont="1">
      <alignment horizontal="right" readingOrder="0"/>
    </xf>
    <xf borderId="0" fillId="0" fontId="6" numFmtId="14" xfId="0" applyAlignment="1" applyFont="1" applyNumberFormat="1">
      <alignment horizontal="right"/>
    </xf>
    <xf borderId="0" fillId="0" fontId="6" numFmtId="0" xfId="0" applyAlignment="1" applyFont="1">
      <alignment horizontal="right" vertical="bottom"/>
    </xf>
    <xf borderId="0" fillId="0" fontId="4" numFmtId="164" xfId="0" applyAlignment="1" applyFont="1" applyNumberFormat="1">
      <alignment readingOrder="0"/>
    </xf>
    <xf borderId="0" fillId="0" fontId="7" numFmtId="0" xfId="0" applyAlignment="1" applyFont="1">
      <alignment readingOrder="0"/>
    </xf>
    <xf borderId="0" fillId="0" fontId="4" numFmtId="165" xfId="0" applyAlignment="1" applyFont="1" applyNumberFormat="1">
      <alignment readingOrder="0"/>
    </xf>
    <xf borderId="0" fillId="0" fontId="6" numFmtId="166" xfId="0" applyAlignment="1" applyFont="1" applyNumberFormat="1">
      <alignment readingOrder="0" vertical="bottom"/>
    </xf>
    <xf borderId="0" fillId="0" fontId="8" numFmtId="0" xfId="0" applyAlignment="1" applyFont="1">
      <alignment horizontal="right" readingOrder="0"/>
    </xf>
    <xf borderId="0" fillId="0" fontId="6" numFmtId="0" xfId="0" applyAlignment="1" applyFont="1">
      <alignment readingOrder="0" vertical="bottom"/>
    </xf>
    <xf borderId="0" fillId="0" fontId="6" numFmtId="0" xfId="0" applyAlignment="1" applyFont="1">
      <alignment horizontal="right" vertical="bottom"/>
    </xf>
    <xf borderId="0" fillId="0" fontId="9" numFmtId="0" xfId="0" applyAlignment="1" applyFont="1">
      <alignment vertical="bottom"/>
    </xf>
    <xf borderId="0" fillId="0" fontId="6" numFmtId="0" xfId="0" applyAlignment="1" applyFont="1">
      <alignment vertical="bottom"/>
    </xf>
    <xf borderId="0" fillId="0" fontId="10" numFmtId="0" xfId="0" applyAlignment="1" applyFont="1">
      <alignment horizontal="right" readingOrder="0" vertical="bottom"/>
    </xf>
    <xf borderId="0" fillId="0" fontId="6" numFmtId="164" xfId="0" applyAlignment="1" applyFont="1" applyNumberFormat="1">
      <alignment horizontal="right" readingOrder="0" vertical="bottom"/>
    </xf>
    <xf borderId="0" fillId="0" fontId="6" numFmtId="0" xfId="0" applyAlignment="1" applyFont="1">
      <alignment vertical="bottom"/>
    </xf>
    <xf borderId="0" fillId="0" fontId="6" numFmtId="165" xfId="0" applyAlignment="1" applyFont="1" applyNumberFormat="1">
      <alignment readingOrder="0" vertical="bottom"/>
    </xf>
    <xf borderId="0" fillId="0" fontId="11" numFmtId="0" xfId="0" applyAlignment="1" applyFont="1">
      <alignment horizontal="left"/>
    </xf>
    <xf borderId="0" fillId="0" fontId="6" numFmtId="0" xfId="0" applyAlignment="1" applyFont="1">
      <alignment horizontal="left"/>
    </xf>
    <xf borderId="0" fillId="0" fontId="6" numFmtId="0" xfId="0" applyAlignment="1" applyFont="1">
      <alignment horizontal="right" readingOrder="0"/>
    </xf>
    <xf borderId="0" fillId="0" fontId="12" numFmtId="0" xfId="0" applyAlignment="1" applyFont="1">
      <alignment horizontal="right" readingOrder="0"/>
    </xf>
    <xf borderId="0" fillId="0" fontId="4" numFmtId="164" xfId="0" applyFont="1" applyNumberFormat="1"/>
    <xf borderId="0" fillId="0" fontId="13" numFmtId="0" xfId="0" applyFont="1"/>
    <xf borderId="0" fillId="0" fontId="0" numFmtId="0" xfId="0" applyAlignment="1" applyFont="1">
      <alignment readingOrder="0"/>
    </xf>
    <xf borderId="0" fillId="0" fontId="14" numFmtId="0" xfId="0" applyAlignment="1" applyFont="1">
      <alignment readingOrder="0"/>
    </xf>
    <xf borderId="0" fillId="0" fontId="15" numFmtId="164" xfId="0" applyAlignment="1" applyFont="1" applyNumberFormat="1">
      <alignment readingOrder="0"/>
    </xf>
    <xf borderId="0" fillId="0" fontId="16" numFmtId="0" xfId="0" applyAlignment="1" applyFont="1">
      <alignment horizontal="left" readingOrder="0"/>
    </xf>
    <xf borderId="0" fillId="0" fontId="4" numFmtId="167" xfId="0" applyFont="1" applyNumberFormat="1"/>
    <xf borderId="0" fillId="0" fontId="4" numFmtId="3" xfId="0" applyFont="1" applyNumberFormat="1"/>
    <xf borderId="0" fillId="0" fontId="4" numFmtId="4" xfId="0" applyFont="1" applyNumberFormat="1"/>
    <xf borderId="0" fillId="0" fontId="4" numFmtId="9" xfId="0" applyFont="1" applyNumberFormat="1"/>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4" numFmtId="0" xfId="0" applyAlignment="1" applyFont="1">
      <alignment horizontal="left" readingOrder="0" shrinkToFit="0" wrapText="0"/>
    </xf>
    <xf borderId="0" fillId="0" fontId="4"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shrinkToFit="0" vertical="bottom" wrapText="1"/>
    </xf>
    <xf borderId="0" fillId="0" fontId="4" numFmtId="0" xfId="0" applyAlignment="1" applyFont="1">
      <alignment horizontal="left" readingOrder="0"/>
    </xf>
    <xf borderId="0" fillId="0" fontId="6" numFmtId="0" xfId="0" applyAlignment="1" applyFont="1">
      <alignment horizontal="left" readingOrder="0" vertical="bottom"/>
    </xf>
    <xf borderId="0" fillId="0" fontId="6" numFmtId="0" xfId="0" applyAlignment="1" applyFont="1">
      <alignment horizontal="left" vertical="bottom"/>
    </xf>
    <xf borderId="0" fillId="0" fontId="4" numFmtId="0" xfId="0" applyAlignment="1" applyFont="1">
      <alignment readingOrder="0" shrinkToFit="0" wrapText="0"/>
    </xf>
    <xf borderId="0" fillId="0" fontId="6" numFmtId="0" xfId="0" applyAlignment="1" applyFont="1">
      <alignment horizontal="left" vertical="bottom"/>
    </xf>
    <xf borderId="0" fillId="0" fontId="0" numFmtId="0" xfId="0" applyAlignment="1" applyFont="1">
      <alignment horizontal="left" readingOrder="0"/>
    </xf>
    <xf borderId="0" fillId="0" fontId="4" numFmtId="0" xfId="0" applyAlignment="1" applyFont="1">
      <alignment horizontal="left"/>
    </xf>
    <xf borderId="0" fillId="0" fontId="4" numFmtId="0" xfId="0" applyAlignment="1" applyFont="1">
      <alignment horizontal="right"/>
    </xf>
    <xf borderId="1" fillId="0" fontId="4" numFmtId="0" xfId="0" applyAlignment="1" applyBorder="1" applyFont="1">
      <alignment readingOrder="0"/>
    </xf>
    <xf borderId="0" fillId="2" fontId="17" numFmtId="0" xfId="0" applyAlignment="1" applyFill="1" applyFont="1">
      <alignment readingOrder="0"/>
    </xf>
    <xf borderId="0" fillId="0" fontId="18" numFmtId="0" xfId="0" applyAlignment="1" applyFont="1">
      <alignment horizontal="left" readingOrder="0"/>
    </xf>
    <xf borderId="0" fillId="0" fontId="4" numFmtId="1" xfId="0" applyAlignment="1" applyFont="1" applyNumberFormat="1">
      <alignment readingOrder="0"/>
    </xf>
    <xf borderId="0" fillId="0" fontId="4" numFmtId="168" xfId="0" applyFont="1" applyNumberFormat="1"/>
    <xf borderId="0" fillId="0" fontId="4" numFmtId="1" xfId="0" applyFont="1" applyNumberFormat="1"/>
    <xf borderId="0" fillId="0" fontId="4" numFmtId="0" xfId="0" applyAlignment="1" applyFont="1">
      <alignment horizontal="left" shrinkToFit="0" wrapText="0"/>
    </xf>
    <xf borderId="0" fillId="0" fontId="19" numFmtId="0" xfId="0" applyAlignment="1" applyFont="1">
      <alignment horizontal="left" readingOrder="0" shrinkToFit="0" wrapText="0"/>
    </xf>
    <xf borderId="0" fillId="0" fontId="4" numFmtId="0" xfId="0" applyAlignment="1" applyFont="1">
      <alignment horizontal="left" shrinkToFit="0" wrapText="1"/>
    </xf>
    <xf borderId="0" fillId="0" fontId="20" numFmtId="0" xfId="0" applyAlignment="1" applyFont="1">
      <alignment shrinkToFit="0" wrapText="1"/>
    </xf>
    <xf borderId="0" fillId="0" fontId="4" numFmtId="11" xfId="0" applyAlignment="1" applyFont="1" applyNumberFormat="1">
      <alignment readingOrder="0"/>
    </xf>
    <xf borderId="0" fillId="0" fontId="4" numFmtId="11" xfId="0" applyAlignment="1" applyFont="1" applyNumberFormat="1">
      <alignment horizontal="right" readingOrder="0"/>
    </xf>
    <xf borderId="0" fillId="0" fontId="21" numFmtId="0" xfId="0" applyAlignment="1" applyFont="1">
      <alignment readingOrder="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4" numFmtId="10" xfId="0" applyFont="1" applyNumberFormat="1"/>
    <xf borderId="0" fillId="0" fontId="21" numFmtId="0" xfId="0" applyFont="1"/>
    <xf borderId="0" fillId="0" fontId="21" numFmtId="0" xfId="0" applyAlignment="1" applyFont="1">
      <alignment horizontal="left" readingOrder="0"/>
    </xf>
    <xf borderId="0" fillId="0" fontId="21" numFmtId="0" xfId="0" applyAlignment="1" applyFont="1">
      <alignment horizontal="right" readingOrder="0"/>
    </xf>
    <xf borderId="0" fillId="0" fontId="19" numFmtId="0" xfId="0" applyAlignment="1" applyFont="1">
      <alignment horizontal="right" readingOrder="0"/>
    </xf>
    <xf borderId="0" fillId="0" fontId="4" numFmtId="0" xfId="0" applyAlignment="1" applyFont="1">
      <alignment horizontal="left" readingOrder="0" shrinkToFit="0" wrapText="1"/>
    </xf>
    <xf borderId="0" fillId="0" fontId="22" numFmtId="0" xfId="0" applyAlignment="1" applyFont="1">
      <alignment horizontal="center" shrinkToFit="0" vertical="bottom" wrapText="1"/>
    </xf>
    <xf borderId="0" fillId="0" fontId="22" numFmtId="0" xfId="0" applyAlignment="1" applyFont="1">
      <alignment vertical="bottom"/>
    </xf>
    <xf borderId="0" fillId="0" fontId="22" numFmtId="0" xfId="0" applyAlignment="1" applyFont="1">
      <alignment readingOrder="0" shrinkToFit="0" vertical="bottom" wrapText="1"/>
    </xf>
    <xf borderId="0" fillId="0" fontId="6" numFmtId="164" xfId="0" applyAlignment="1" applyFont="1" applyNumberFormat="1">
      <alignment horizontal="right" vertical="bottom"/>
    </xf>
    <xf borderId="0" fillId="0" fontId="6" numFmtId="164" xfId="0" applyAlignment="1" applyFont="1" applyNumberFormat="1">
      <alignment vertical="bottom"/>
    </xf>
    <xf borderId="0" fillId="2" fontId="23" numFmtId="0" xfId="0" applyAlignment="1" applyFont="1">
      <alignment vertical="bottom"/>
    </xf>
    <xf borderId="0" fillId="2" fontId="19" numFmtId="164" xfId="0" applyAlignment="1" applyFont="1" applyNumberFormat="1">
      <alignment horizontal="right" vertical="bottom"/>
    </xf>
    <xf borderId="0" fillId="0" fontId="19" numFmtId="164" xfId="0" applyAlignment="1" applyFont="1" applyNumberFormat="1">
      <alignment horizontal="right" vertical="bottom"/>
    </xf>
    <xf borderId="0" fillId="0" fontId="22" numFmtId="0" xfId="0" applyAlignment="1" applyFont="1">
      <alignment shrinkToFit="0" vertical="bottom" wrapText="1"/>
    </xf>
    <xf borderId="0" fillId="0" fontId="1" numFmtId="0" xfId="0" applyAlignment="1" applyFont="1">
      <alignment shrinkToFit="0" wrapText="1"/>
    </xf>
    <xf borderId="0" fillId="0" fontId="4" numFmtId="0" xfId="0" applyAlignment="1" applyFont="1">
      <alignment readingOrder="0"/>
    </xf>
    <xf borderId="0" fillId="2" fontId="19" numFmtId="0" xfId="0" applyAlignment="1" applyFont="1">
      <alignment readingOrder="0"/>
    </xf>
    <xf borderId="0" fillId="0" fontId="22" numFmtId="0" xfId="0" applyAlignment="1" applyFont="1">
      <alignment horizontal="right" vertical="bottom"/>
    </xf>
    <xf borderId="0" fillId="2" fontId="24" numFmtId="0" xfId="0" applyAlignment="1" applyFont="1">
      <alignment readingOrder="0"/>
    </xf>
    <xf borderId="0" fillId="2" fontId="18" numFmtId="0" xfId="0" applyAlignment="1" applyFont="1">
      <alignment readingOrder="0"/>
    </xf>
    <xf borderId="0" fillId="0" fontId="1" numFmtId="0" xfId="0" applyAlignment="1" applyFon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lifesciences.org/articles/06847" TargetMode="External"/><Relationship Id="rId42" Type="http://schemas.openxmlformats.org/officeDocument/2006/relationships/hyperlink" Target="https://osf.io/uvapt/" TargetMode="External"/><Relationship Id="rId41" Type="http://schemas.openxmlformats.org/officeDocument/2006/relationships/hyperlink" Target="https://elifesciences.org/articles/17044" TargetMode="External"/><Relationship Id="rId44" Type="http://schemas.openxmlformats.org/officeDocument/2006/relationships/hyperlink" Target="https://osf.io/oblj1/" TargetMode="External"/><Relationship Id="rId43" Type="http://schemas.openxmlformats.org/officeDocument/2006/relationships/hyperlink" Target="https://osf.io/u1mfn/" TargetMode="External"/><Relationship Id="rId46" Type="http://schemas.openxmlformats.org/officeDocument/2006/relationships/hyperlink" Target="https://elifesciences.org/articles/56651" TargetMode="External"/><Relationship Id="rId45" Type="http://schemas.openxmlformats.org/officeDocument/2006/relationships/hyperlink" Target="https://elifesciences.org/articles/12470" TargetMode="External"/><Relationship Id="rId48" Type="http://schemas.openxmlformats.org/officeDocument/2006/relationships/hyperlink" Target="https://elifesciences.org/articles/07420" TargetMode="External"/><Relationship Id="rId47" Type="http://schemas.openxmlformats.org/officeDocument/2006/relationships/hyperlink" Target="https://osf.io/kvshc/" TargetMode="External"/><Relationship Id="rId49" Type="http://schemas.openxmlformats.org/officeDocument/2006/relationships/hyperlink" Target="https://osf.io/i0yka/" TargetMode="External"/><Relationship Id="rId101" Type="http://schemas.openxmlformats.org/officeDocument/2006/relationships/drawing" Target="../drawings/drawing1.xml"/><Relationship Id="rId100" Type="http://schemas.openxmlformats.org/officeDocument/2006/relationships/hyperlink" Target="https://osf.io/6kuy8/" TargetMode="External"/><Relationship Id="rId31" Type="http://schemas.openxmlformats.org/officeDocument/2006/relationships/hyperlink" Target="https://osf.io/udw78/" TargetMode="External"/><Relationship Id="rId30" Type="http://schemas.openxmlformats.org/officeDocument/2006/relationships/hyperlink" Target="https://elifesciences.org/articles/26030" TargetMode="External"/><Relationship Id="rId33" Type="http://schemas.openxmlformats.org/officeDocument/2006/relationships/hyperlink" Target="https://osf.io/7zqxp/" TargetMode="External"/><Relationship Id="rId32" Type="http://schemas.openxmlformats.org/officeDocument/2006/relationships/hyperlink" Target="https://osf.io/devog/" TargetMode="External"/><Relationship Id="rId35" Type="http://schemas.openxmlformats.org/officeDocument/2006/relationships/hyperlink" Target="https://elifesciences.org/articles/21253" TargetMode="External"/><Relationship Id="rId34" Type="http://schemas.openxmlformats.org/officeDocument/2006/relationships/hyperlink" Target="https://elifesciences.org/articles/07072" TargetMode="External"/><Relationship Id="rId37" Type="http://schemas.openxmlformats.org/officeDocument/2006/relationships/hyperlink" Target="https://elifesciences.org/articles/04796" TargetMode="External"/><Relationship Id="rId36" Type="http://schemas.openxmlformats.org/officeDocument/2006/relationships/hyperlink" Target="https://osf.io/7yqmp/" TargetMode="External"/><Relationship Id="rId39" Type="http://schemas.openxmlformats.org/officeDocument/2006/relationships/hyperlink" Target="https://osf.io/hxrmm/" TargetMode="External"/><Relationship Id="rId38" Type="http://schemas.openxmlformats.org/officeDocument/2006/relationships/hyperlink" Target="https://elifesciences.org/articles/45120" TargetMode="External"/><Relationship Id="rId20" Type="http://schemas.openxmlformats.org/officeDocument/2006/relationships/hyperlink" Target="https://osf.io/679uw/" TargetMode="External"/><Relationship Id="rId22" Type="http://schemas.openxmlformats.org/officeDocument/2006/relationships/hyperlink" Target="https://elifesciences.org/articles/11414" TargetMode="External"/><Relationship Id="rId21" Type="http://schemas.openxmlformats.org/officeDocument/2006/relationships/hyperlink" Target="https://osf.io/lmhjg/" TargetMode="External"/><Relationship Id="rId24" Type="http://schemas.openxmlformats.org/officeDocument/2006/relationships/hyperlink" Target="https://osf.io/acpq7/" TargetMode="External"/><Relationship Id="rId23" Type="http://schemas.openxmlformats.org/officeDocument/2006/relationships/hyperlink" Target="https://osf.io/q6zaj/" TargetMode="External"/><Relationship Id="rId26" Type="http://schemas.openxmlformats.org/officeDocument/2006/relationships/hyperlink" Target="https://elifesciences.org/articles/06959" TargetMode="External"/><Relationship Id="rId25" Type="http://schemas.openxmlformats.org/officeDocument/2006/relationships/hyperlink" Target="https://osf.io/xu1g2/" TargetMode="External"/><Relationship Id="rId28" Type="http://schemas.openxmlformats.org/officeDocument/2006/relationships/hyperlink" Target="https://osf.io/8l4ea/" TargetMode="External"/><Relationship Id="rId27" Type="http://schemas.openxmlformats.org/officeDocument/2006/relationships/hyperlink" Target="https://elifesciences.org/articles/17584" TargetMode="External"/><Relationship Id="rId29" Type="http://schemas.openxmlformats.org/officeDocument/2006/relationships/hyperlink" Target="https://elifesciences.org/articles/12626" TargetMode="External"/><Relationship Id="rId95" Type="http://schemas.openxmlformats.org/officeDocument/2006/relationships/hyperlink" Target="https://elifesciences.org/articles/10012" TargetMode="External"/><Relationship Id="rId94" Type="http://schemas.openxmlformats.org/officeDocument/2006/relationships/hyperlink" Target="https://osf.io/v4se2/" TargetMode="External"/><Relationship Id="rId97" Type="http://schemas.openxmlformats.org/officeDocument/2006/relationships/hyperlink" Target="https://osf.io/47xy6/" TargetMode="External"/><Relationship Id="rId96" Type="http://schemas.openxmlformats.org/officeDocument/2006/relationships/hyperlink" Target="https://elifesciences.org/articles/25801" TargetMode="External"/><Relationship Id="rId11" Type="http://schemas.openxmlformats.org/officeDocument/2006/relationships/hyperlink" Target="https://elifesciences.org/articles/11566" TargetMode="External"/><Relationship Id="rId99" Type="http://schemas.openxmlformats.org/officeDocument/2006/relationships/hyperlink" Target="https://osf.io/isdbh/" TargetMode="External"/><Relationship Id="rId10" Type="http://schemas.openxmlformats.org/officeDocument/2006/relationships/hyperlink" Target="https://osf.io/jpeqg/" TargetMode="External"/><Relationship Id="rId98" Type="http://schemas.openxmlformats.org/officeDocument/2006/relationships/hyperlink" Target="https://osf.io/tkzme/" TargetMode="External"/><Relationship Id="rId13" Type="http://schemas.openxmlformats.org/officeDocument/2006/relationships/hyperlink" Target="https://elifesciences.org/articles/11999" TargetMode="External"/><Relationship Id="rId12" Type="http://schemas.openxmlformats.org/officeDocument/2006/relationships/hyperlink" Target="https://osf.io/b1aw6/" TargetMode="External"/><Relationship Id="rId91" Type="http://schemas.openxmlformats.org/officeDocument/2006/relationships/hyperlink" Target="https://elifesciences.org/articles/04024" TargetMode="External"/><Relationship Id="rId90" Type="http://schemas.openxmlformats.org/officeDocument/2006/relationships/hyperlink" Target="https://osf.io/mokeb/" TargetMode="External"/><Relationship Id="rId93" Type="http://schemas.openxmlformats.org/officeDocument/2006/relationships/hyperlink" Target="https://osf.io/i25y8/" TargetMode="External"/><Relationship Id="rId92" Type="http://schemas.openxmlformats.org/officeDocument/2006/relationships/hyperlink" Target="https://elifesciences.org/articles/30274" TargetMode="External"/><Relationship Id="rId15" Type="http://schemas.openxmlformats.org/officeDocument/2006/relationships/hyperlink" Target="https://elifesciences.org/articles/09976" TargetMode="External"/><Relationship Id="rId14" Type="http://schemas.openxmlformats.org/officeDocument/2006/relationships/hyperlink" Target="https://osf.io/0hezb/" TargetMode="External"/><Relationship Id="rId17" Type="http://schemas.openxmlformats.org/officeDocument/2006/relationships/hyperlink" Target="https://elifesciences.org/articles/07301" TargetMode="External"/><Relationship Id="rId16" Type="http://schemas.openxmlformats.org/officeDocument/2006/relationships/hyperlink" Target="https://osf.io/pgjhx/" TargetMode="External"/><Relationship Id="rId19" Type="http://schemas.openxmlformats.org/officeDocument/2006/relationships/hyperlink" Target="https://osf.io/mfxpj/" TargetMode="External"/><Relationship Id="rId18" Type="http://schemas.openxmlformats.org/officeDocument/2006/relationships/hyperlink" Target="https://elifesciences.org/articles/45426" TargetMode="External"/><Relationship Id="rId84" Type="http://schemas.openxmlformats.org/officeDocument/2006/relationships/hyperlink" Target="https://elifesciences.org/articles/21634" TargetMode="External"/><Relationship Id="rId83" Type="http://schemas.openxmlformats.org/officeDocument/2006/relationships/hyperlink" Target="https://elifesciences.org/articles/04180" TargetMode="External"/><Relationship Id="rId86" Type="http://schemas.openxmlformats.org/officeDocument/2006/relationships/hyperlink" Target="https://osf.io/h0pnz/" TargetMode="External"/><Relationship Id="rId85" Type="http://schemas.openxmlformats.org/officeDocument/2006/relationships/hyperlink" Target="https://osf.io/ecy85/" TargetMode="External"/><Relationship Id="rId88" Type="http://schemas.openxmlformats.org/officeDocument/2006/relationships/hyperlink" Target="https://osf.io/vfsbo/" TargetMode="External"/><Relationship Id="rId87" Type="http://schemas.openxmlformats.org/officeDocument/2006/relationships/hyperlink" Target="https://elifesciences.org/articles/04037" TargetMode="External"/><Relationship Id="rId89" Type="http://schemas.openxmlformats.org/officeDocument/2006/relationships/hyperlink" Target="https://elifesciences.org/articles/10860" TargetMode="External"/><Relationship Id="rId80" Type="http://schemas.openxmlformats.org/officeDocument/2006/relationships/hyperlink" Target="https://osf.io/vseix/" TargetMode="External"/><Relationship Id="rId82" Type="http://schemas.openxmlformats.org/officeDocument/2006/relationships/hyperlink" Target="https://osf.io/jvpnw/" TargetMode="External"/><Relationship Id="rId81" Type="http://schemas.openxmlformats.org/officeDocument/2006/relationships/hyperlink" Target="https://elifesciences.org/articles/06938" TargetMode="External"/><Relationship Id="rId1" Type="http://schemas.openxmlformats.org/officeDocument/2006/relationships/hyperlink" Target="https://osf.io/yyqas/" TargetMode="External"/><Relationship Id="rId2" Type="http://schemas.openxmlformats.org/officeDocument/2006/relationships/hyperlink" Target="https://elifesciences.org/articles/08245" TargetMode="External"/><Relationship Id="rId3" Type="http://schemas.openxmlformats.org/officeDocument/2006/relationships/hyperlink" Target="https://elifesciences.org/articles/51019" TargetMode="External"/><Relationship Id="rId4" Type="http://schemas.openxmlformats.org/officeDocument/2006/relationships/hyperlink" Target="https://osf.io/xbign/" TargetMode="External"/><Relationship Id="rId9" Type="http://schemas.openxmlformats.org/officeDocument/2006/relationships/hyperlink" Target="https://elifesciences.org/articles/04363" TargetMode="External"/><Relationship Id="rId5" Type="http://schemas.openxmlformats.org/officeDocument/2006/relationships/hyperlink" Target="https://elifesciences.org/articles/09462" TargetMode="External"/><Relationship Id="rId6" Type="http://schemas.openxmlformats.org/officeDocument/2006/relationships/hyperlink" Target="https://osf.io/4bokd/" TargetMode="External"/><Relationship Id="rId7" Type="http://schemas.openxmlformats.org/officeDocument/2006/relationships/hyperlink" Target="https://osf.io/xdojz/" TargetMode="External"/><Relationship Id="rId8" Type="http://schemas.openxmlformats.org/officeDocument/2006/relationships/hyperlink" Target="https://osf.io/mpyvx/" TargetMode="External"/><Relationship Id="rId73" Type="http://schemas.openxmlformats.org/officeDocument/2006/relationships/hyperlink" Target="https://elifesciences.org/articles/04034" TargetMode="External"/><Relationship Id="rId72" Type="http://schemas.openxmlformats.org/officeDocument/2006/relationships/hyperlink" Target="https://osf.io/p4lzc/" TargetMode="External"/><Relationship Id="rId75" Type="http://schemas.openxmlformats.org/officeDocument/2006/relationships/hyperlink" Target="https://elifesciences.org/articles/04186" TargetMode="External"/><Relationship Id="rId74" Type="http://schemas.openxmlformats.org/officeDocument/2006/relationships/hyperlink" Target="https://osf.io/y4tvd/" TargetMode="External"/><Relationship Id="rId77" Type="http://schemas.openxmlformats.org/officeDocument/2006/relationships/hyperlink" Target="https://osf.io/ewqzf/" TargetMode="External"/><Relationship Id="rId76" Type="http://schemas.openxmlformats.org/officeDocument/2006/relationships/hyperlink" Target="https://elifesciences.org/articles/34364" TargetMode="External"/><Relationship Id="rId79" Type="http://schemas.openxmlformats.org/officeDocument/2006/relationships/hyperlink" Target="https://elifesciences.org/articles/39944" TargetMode="External"/><Relationship Id="rId78" Type="http://schemas.openxmlformats.org/officeDocument/2006/relationships/hyperlink" Target="https://elifesciences.org/articles/07383" TargetMode="External"/><Relationship Id="rId71" Type="http://schemas.openxmlformats.org/officeDocument/2006/relationships/hyperlink" Target="https://elifesciences.org/articles/18173" TargetMode="External"/><Relationship Id="rId70" Type="http://schemas.openxmlformats.org/officeDocument/2006/relationships/hyperlink" Target="https://elifesciences.org/articles/04586" TargetMode="External"/><Relationship Id="rId62" Type="http://schemas.openxmlformats.org/officeDocument/2006/relationships/hyperlink" Target="https://elifesciences.org/articles/04105" TargetMode="External"/><Relationship Id="rId61" Type="http://schemas.openxmlformats.org/officeDocument/2006/relationships/hyperlink" Target="https://osf.io/82nfe/" TargetMode="External"/><Relationship Id="rId64" Type="http://schemas.openxmlformats.org/officeDocument/2006/relationships/hyperlink" Target="https://osf.io/znixv/" TargetMode="External"/><Relationship Id="rId63" Type="http://schemas.openxmlformats.org/officeDocument/2006/relationships/hyperlink" Target="https://osf.io/egoni/" TargetMode="External"/><Relationship Id="rId66" Type="http://schemas.openxmlformats.org/officeDocument/2006/relationships/hyperlink" Target="https://elifesciences.org/articles/13620" TargetMode="External"/><Relationship Id="rId65" Type="http://schemas.openxmlformats.org/officeDocument/2006/relationships/hyperlink" Target="https://osf.io/nbryi/" TargetMode="External"/><Relationship Id="rId68" Type="http://schemas.openxmlformats.org/officeDocument/2006/relationships/hyperlink" Target="https://osf.io/1ovqn/" TargetMode="External"/><Relationship Id="rId67" Type="http://schemas.openxmlformats.org/officeDocument/2006/relationships/hyperlink" Target="https://elifesciences.org/articles/29747" TargetMode="External"/><Relationship Id="rId60" Type="http://schemas.openxmlformats.org/officeDocument/2006/relationships/hyperlink" Target="https://osf.io/o2xpf/" TargetMode="External"/><Relationship Id="rId69" Type="http://schemas.openxmlformats.org/officeDocument/2006/relationships/hyperlink" Target="https://osf.io/9pbos/" TargetMode="External"/><Relationship Id="rId51" Type="http://schemas.openxmlformats.org/officeDocument/2006/relationships/hyperlink" Target="https://osf.io/gb7sr/" TargetMode="External"/><Relationship Id="rId50" Type="http://schemas.openxmlformats.org/officeDocument/2006/relationships/hyperlink" Target="https://osf.io/oi7jj/" TargetMode="External"/><Relationship Id="rId53" Type="http://schemas.openxmlformats.org/officeDocument/2006/relationships/hyperlink" Target="https://elifesciences.org/articles/43511" TargetMode="External"/><Relationship Id="rId52" Type="http://schemas.openxmlformats.org/officeDocument/2006/relationships/hyperlink" Target="https://elifesciences.org/articles/06434" TargetMode="External"/><Relationship Id="rId55" Type="http://schemas.openxmlformats.org/officeDocument/2006/relationships/hyperlink" Target="https://elifesciences.org/articles/08997" TargetMode="External"/><Relationship Id="rId54" Type="http://schemas.openxmlformats.org/officeDocument/2006/relationships/hyperlink" Target="https://osf.io/hcqqy/" TargetMode="External"/><Relationship Id="rId57" Type="http://schemas.openxmlformats.org/officeDocument/2006/relationships/hyperlink" Target="https://osf.io/ckpsn/" TargetMode="External"/><Relationship Id="rId56" Type="http://schemas.openxmlformats.org/officeDocument/2006/relationships/hyperlink" Target="https://elifesciences.org/articles/25306" TargetMode="External"/><Relationship Id="rId59" Type="http://schemas.openxmlformats.org/officeDocument/2006/relationships/hyperlink" Target="https://osf.io/u6m4z/" TargetMode="External"/><Relationship Id="rId58" Type="http://schemas.openxmlformats.org/officeDocument/2006/relationships/hyperlink" Target="https://osf.io/wcasz/"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51.71"/>
    <col customWidth="1" min="3" max="4" width="17.57"/>
    <col customWidth="1" min="5" max="11" width="14.43"/>
    <col customWidth="1" min="21" max="21" width="35.14"/>
    <col customWidth="1" min="27" max="27" width="36.71"/>
  </cols>
  <sheetData>
    <row r="1" ht="15.75" customHeight="1">
      <c r="A1" s="1" t="s">
        <v>0</v>
      </c>
      <c r="B1" s="1" t="s">
        <v>1</v>
      </c>
      <c r="C1" s="1" t="s">
        <v>2</v>
      </c>
      <c r="D1" s="1" t="s">
        <v>3</v>
      </c>
      <c r="E1" s="2" t="s">
        <v>4</v>
      </c>
      <c r="F1" s="1" t="s">
        <v>5</v>
      </c>
      <c r="G1" s="1" t="s">
        <v>6</v>
      </c>
      <c r="H1" s="3" t="s">
        <v>7</v>
      </c>
      <c r="I1" s="3" t="s">
        <v>8</v>
      </c>
      <c r="J1" s="3" t="s">
        <v>9</v>
      </c>
      <c r="K1" s="3" t="s">
        <v>10</v>
      </c>
      <c r="L1" s="1" t="s">
        <v>11</v>
      </c>
      <c r="M1" s="1" t="s">
        <v>12</v>
      </c>
      <c r="N1" s="2" t="s">
        <v>13</v>
      </c>
      <c r="O1" s="1" t="s">
        <v>14</v>
      </c>
      <c r="P1" s="1" t="s">
        <v>15</v>
      </c>
      <c r="Q1" s="1" t="s">
        <v>16</v>
      </c>
      <c r="R1" s="1" t="s">
        <v>17</v>
      </c>
      <c r="S1" s="1" t="s">
        <v>18</v>
      </c>
      <c r="T1" s="1" t="s">
        <v>19</v>
      </c>
      <c r="U1" s="1" t="s">
        <v>20</v>
      </c>
      <c r="V1" s="1" t="s">
        <v>21</v>
      </c>
      <c r="W1" s="1" t="s">
        <v>22</v>
      </c>
      <c r="X1" s="1" t="s">
        <v>23</v>
      </c>
      <c r="Y1" s="1" t="s">
        <v>24</v>
      </c>
      <c r="Z1" s="1" t="s">
        <v>25</v>
      </c>
      <c r="AA1" s="2" t="s">
        <v>26</v>
      </c>
    </row>
    <row r="2" ht="15.75" customHeight="1">
      <c r="A2">
        <v>1.0</v>
      </c>
      <c r="B2" s="4" t="str">
        <f>HYPERLINK("https://www.nature.com/articles/nature09144","A coding-independent function of gene and pseudogene mRNAs regulates tumour biology.")</f>
        <v>A coding-independent function of gene and pseudogene mRNAs regulates tumour biology.</v>
      </c>
      <c r="C2" s="5">
        <v>2010.0</v>
      </c>
      <c r="D2" s="5" t="s">
        <v>27</v>
      </c>
      <c r="E2" s="6">
        <v>6.0</v>
      </c>
      <c r="F2" s="7" t="s">
        <v>28</v>
      </c>
      <c r="G2" s="8">
        <v>41926.0</v>
      </c>
      <c r="H2" s="6">
        <v>25000.0</v>
      </c>
      <c r="I2" s="9">
        <v>15150.0</v>
      </c>
      <c r="J2" s="9">
        <v>27845.0</v>
      </c>
      <c r="K2" s="9">
        <v>70193.21</v>
      </c>
      <c r="L2" s="10">
        <v>42115.0</v>
      </c>
      <c r="M2" s="10">
        <v>42224.0</v>
      </c>
      <c r="N2" s="11" t="s">
        <v>29</v>
      </c>
      <c r="O2" s="12">
        <v>42247.0</v>
      </c>
      <c r="P2" s="12">
        <v>43471.0</v>
      </c>
      <c r="Q2" s="5" t="s">
        <v>30</v>
      </c>
      <c r="R2" s="5" t="s">
        <v>31</v>
      </c>
      <c r="S2" s="10">
        <v>43689.0</v>
      </c>
      <c r="T2" s="10">
        <v>43881.0</v>
      </c>
      <c r="U2" s="11" t="s">
        <v>32</v>
      </c>
      <c r="V2" t="s">
        <v>33</v>
      </c>
      <c r="W2" s="5" t="s">
        <v>33</v>
      </c>
      <c r="X2" s="5" t="s">
        <v>33</v>
      </c>
      <c r="Y2" s="5">
        <v>4.0</v>
      </c>
      <c r="Z2" s="5" t="s">
        <v>34</v>
      </c>
    </row>
    <row r="3" ht="15.75" customHeight="1">
      <c r="A3">
        <v>2.0</v>
      </c>
      <c r="B3" s="4" t="str">
        <f>HYPERLINK("https://www.cell.com/cell/fulltext/S0092-8674(10)00180-7","A chromatin-mediated reversible drug-tolerant state in cancer cell subpopulations")</f>
        <v>A chromatin-mediated reversible drug-tolerant state in cancer cell subpopulations</v>
      </c>
      <c r="C3" s="5">
        <v>2010.0</v>
      </c>
      <c r="D3" s="5" t="s">
        <v>35</v>
      </c>
      <c r="E3" s="6">
        <v>16.0</v>
      </c>
      <c r="F3" s="7" t="s">
        <v>36</v>
      </c>
      <c r="G3" s="8">
        <v>41920.0</v>
      </c>
      <c r="H3" s="6">
        <v>25000.0</v>
      </c>
      <c r="I3" s="9">
        <v>43725.0</v>
      </c>
      <c r="J3" s="9">
        <v>57025.0</v>
      </c>
      <c r="K3" s="5">
        <v>56413.03</v>
      </c>
      <c r="L3" s="10">
        <v>42171.0</v>
      </c>
      <c r="M3" s="10">
        <v>42306.0</v>
      </c>
      <c r="N3" s="11" t="s">
        <v>37</v>
      </c>
      <c r="O3" s="12">
        <v>42381.0</v>
      </c>
      <c r="P3" s="12">
        <v>42662.0</v>
      </c>
      <c r="Q3" s="5" t="s">
        <v>38</v>
      </c>
      <c r="R3" s="5" t="s">
        <v>39</v>
      </c>
      <c r="S3" s="13" t="s">
        <v>40</v>
      </c>
      <c r="T3" s="13" t="s">
        <v>40</v>
      </c>
      <c r="U3" s="13" t="s">
        <v>40</v>
      </c>
      <c r="V3" s="5" t="s">
        <v>33</v>
      </c>
      <c r="W3" s="5" t="s">
        <v>38</v>
      </c>
      <c r="X3" s="5" t="s">
        <v>40</v>
      </c>
      <c r="Y3" s="5">
        <v>2.0</v>
      </c>
      <c r="Z3" s="5" t="s">
        <v>41</v>
      </c>
    </row>
    <row r="4" ht="15.75" customHeight="1">
      <c r="A4">
        <v>3.0</v>
      </c>
      <c r="B4" s="4" t="str">
        <f>HYPERLINK("https://www.nature.com/articles/nature08975","Long non-coding RNA HOTAIR reprograms chromatin state to promote cancer metastasis")</f>
        <v>Long non-coding RNA HOTAIR reprograms chromatin state to promote cancer metastasis</v>
      </c>
      <c r="C4" s="5">
        <v>2010.0</v>
      </c>
      <c r="D4" s="5" t="s">
        <v>27</v>
      </c>
      <c r="E4" s="6">
        <v>18.0</v>
      </c>
      <c r="F4" s="14" t="s">
        <v>42</v>
      </c>
      <c r="G4" s="8">
        <v>41991.0</v>
      </c>
      <c r="H4" s="6">
        <v>25000.0</v>
      </c>
      <c r="I4" s="15" t="s">
        <v>40</v>
      </c>
      <c r="J4" s="15" t="s">
        <v>40</v>
      </c>
      <c r="K4" s="15" t="s">
        <v>40</v>
      </c>
      <c r="L4" s="13" t="s">
        <v>40</v>
      </c>
      <c r="M4" s="13" t="s">
        <v>40</v>
      </c>
      <c r="N4" s="13" t="s">
        <v>40</v>
      </c>
      <c r="O4" s="13" t="s">
        <v>40</v>
      </c>
      <c r="P4" s="13" t="s">
        <v>40</v>
      </c>
      <c r="Q4" s="5" t="s">
        <v>40</v>
      </c>
      <c r="R4" s="13" t="s">
        <v>40</v>
      </c>
      <c r="S4" s="13" t="s">
        <v>40</v>
      </c>
      <c r="T4" s="13" t="s">
        <v>40</v>
      </c>
      <c r="U4" s="13" t="s">
        <v>40</v>
      </c>
      <c r="V4" s="5" t="s">
        <v>33</v>
      </c>
      <c r="W4" s="5" t="s">
        <v>38</v>
      </c>
      <c r="X4" s="5" t="s">
        <v>40</v>
      </c>
      <c r="Y4" s="5" t="s">
        <v>40</v>
      </c>
      <c r="Z4" s="5" t="s">
        <v>40</v>
      </c>
    </row>
    <row r="5" ht="15.75" customHeight="1">
      <c r="A5">
        <v>4.0</v>
      </c>
      <c r="B5" s="4" t="str">
        <f>HYPERLINK("https://www.cell.com/cancer-cell/fulltext/S1535-6108(10)00483-6","Leukemic IDH1 and IDH2 mutations result in a hypermethylation phenotype, disrupt TET2 function, and impair hematopoietic differentiation")</f>
        <v>Leukemic IDH1 and IDH2 mutations result in a hypermethylation phenotype, disrupt TET2 function, and impair hematopoietic differentiation</v>
      </c>
      <c r="C5" s="5">
        <v>2010.0</v>
      </c>
      <c r="D5" s="5" t="s">
        <v>43</v>
      </c>
      <c r="E5" s="6">
        <v>26.0</v>
      </c>
      <c r="F5" s="7" t="s">
        <v>44</v>
      </c>
      <c r="G5" s="8">
        <v>41984.0</v>
      </c>
      <c r="H5" s="6">
        <v>25000.0</v>
      </c>
      <c r="I5" s="15" t="s">
        <v>40</v>
      </c>
      <c r="J5" s="15" t="s">
        <v>40</v>
      </c>
      <c r="K5" s="15" t="s">
        <v>40</v>
      </c>
      <c r="L5" s="13" t="s">
        <v>40</v>
      </c>
      <c r="M5" s="13" t="s">
        <v>40</v>
      </c>
      <c r="N5" s="13" t="s">
        <v>40</v>
      </c>
      <c r="O5" s="13" t="s">
        <v>40</v>
      </c>
      <c r="P5" s="13" t="s">
        <v>40</v>
      </c>
      <c r="Q5" s="5" t="s">
        <v>40</v>
      </c>
      <c r="R5" s="13" t="s">
        <v>40</v>
      </c>
      <c r="S5" s="13" t="s">
        <v>40</v>
      </c>
      <c r="T5" s="13" t="s">
        <v>40</v>
      </c>
      <c r="U5" s="13" t="s">
        <v>40</v>
      </c>
      <c r="V5" s="5" t="s">
        <v>33</v>
      </c>
      <c r="W5" s="5" t="s">
        <v>33</v>
      </c>
      <c r="X5" s="5" t="s">
        <v>40</v>
      </c>
      <c r="Y5" s="5" t="s">
        <v>40</v>
      </c>
      <c r="Z5" s="5" t="s">
        <v>40</v>
      </c>
      <c r="AA5" s="5" t="s">
        <v>45</v>
      </c>
    </row>
    <row r="6" ht="15.75" customHeight="1">
      <c r="A6">
        <v>5.0</v>
      </c>
      <c r="B6" s="4" t="str">
        <f>HYPERLINK("https://www.nature.com/articles/nature09557","Tumour vascularization via endothelial differentiation of glioblastoma stem-like cells")</f>
        <v>Tumour vascularization via endothelial differentiation of glioblastoma stem-like cells</v>
      </c>
      <c r="C6" s="5">
        <v>2010.0</v>
      </c>
      <c r="D6" s="5" t="s">
        <v>27</v>
      </c>
      <c r="E6" s="6">
        <v>11.0</v>
      </c>
      <c r="F6" s="7" t="s">
        <v>46</v>
      </c>
      <c r="G6" s="8">
        <v>41768.0</v>
      </c>
      <c r="H6" s="6">
        <v>25000.0</v>
      </c>
      <c r="I6" s="9">
        <v>43011.25</v>
      </c>
      <c r="J6" s="9">
        <v>45205.51</v>
      </c>
      <c r="K6" s="9">
        <v>49442.97</v>
      </c>
      <c r="L6" s="10">
        <v>41865.0</v>
      </c>
      <c r="M6" s="10">
        <v>42031.0</v>
      </c>
      <c r="N6" s="11" t="s">
        <v>47</v>
      </c>
      <c r="O6" s="12">
        <v>42031.0</v>
      </c>
      <c r="P6" s="12">
        <v>42902.0</v>
      </c>
      <c r="Q6" s="5" t="s">
        <v>30</v>
      </c>
      <c r="R6" s="5" t="s">
        <v>48</v>
      </c>
      <c r="S6" s="13" t="s">
        <v>40</v>
      </c>
      <c r="T6" s="13" t="s">
        <v>40</v>
      </c>
      <c r="U6" s="13" t="s">
        <v>30</v>
      </c>
      <c r="V6" s="5" t="s">
        <v>33</v>
      </c>
      <c r="W6" s="5" t="s">
        <v>33</v>
      </c>
      <c r="X6" s="5" t="s">
        <v>40</v>
      </c>
      <c r="Y6" s="5">
        <v>2.0</v>
      </c>
      <c r="Z6" s="5" t="s">
        <v>49</v>
      </c>
    </row>
    <row r="7" ht="15.75" customHeight="1">
      <c r="A7">
        <v>6.0</v>
      </c>
      <c r="B7" s="4" t="str">
        <f>HYPERLINK("https://www.nature.com/articles/nature09208","Diverse somatic mutation patterns and pathway alterations in human cancers.")</f>
        <v>Diverse somatic mutation patterns and pathway alterations in human cancers.</v>
      </c>
      <c r="C7" s="5">
        <v>2010.0</v>
      </c>
      <c r="D7" s="5" t="s">
        <v>27</v>
      </c>
      <c r="E7" s="6">
        <v>32.0</v>
      </c>
      <c r="F7" s="7" t="s">
        <v>50</v>
      </c>
      <c r="G7" s="8">
        <v>42025.0</v>
      </c>
      <c r="H7" s="6">
        <v>25000.0</v>
      </c>
      <c r="I7" s="9">
        <v>27535.8</v>
      </c>
      <c r="J7" s="9">
        <v>27535.8</v>
      </c>
      <c r="K7" s="9">
        <v>64420.8</v>
      </c>
      <c r="L7" s="10">
        <v>42262.0</v>
      </c>
      <c r="M7" s="10">
        <v>42377.0</v>
      </c>
      <c r="N7" s="11" t="s">
        <v>51</v>
      </c>
      <c r="O7" s="12">
        <v>42391.0</v>
      </c>
      <c r="P7" s="12">
        <v>43429.0</v>
      </c>
      <c r="Q7" s="5" t="s">
        <v>30</v>
      </c>
      <c r="R7" s="5" t="s">
        <v>52</v>
      </c>
      <c r="S7" s="13" t="s">
        <v>40</v>
      </c>
      <c r="T7" s="13" t="s">
        <v>40</v>
      </c>
      <c r="U7" s="13" t="s">
        <v>30</v>
      </c>
      <c r="V7" s="5" t="s">
        <v>33</v>
      </c>
      <c r="W7" s="5" t="s">
        <v>33</v>
      </c>
      <c r="X7" s="5" t="s">
        <v>40</v>
      </c>
      <c r="Y7" s="5">
        <v>2.0</v>
      </c>
      <c r="Z7" s="5" t="s">
        <v>53</v>
      </c>
    </row>
    <row r="8" ht="15.75" customHeight="1">
      <c r="A8">
        <v>7.0</v>
      </c>
      <c r="B8" s="4" t="str">
        <f>HYPERLINK("https://www.cell.com/cell/fulltext/S0092-8674(09)01626-2?_returnURL=https%3A%2F%2Flinkinghub.elsevier.com%2Fretrieve%2Fpii%2FS0092867409016262%3Fshowall%3Dtrue","Kinase-dead BRAF and oncogenic RAS cooperate to drive tumor progression through CRAF.")</f>
        <v>Kinase-dead BRAF and oncogenic RAS cooperate to drive tumor progression through CRAF.</v>
      </c>
      <c r="C8" s="5">
        <v>2010.0</v>
      </c>
      <c r="D8" s="5" t="s">
        <v>35</v>
      </c>
      <c r="E8" s="6">
        <v>11.0</v>
      </c>
      <c r="F8" s="7" t="s">
        <v>54</v>
      </c>
      <c r="G8" s="8">
        <v>42030.0</v>
      </c>
      <c r="H8" s="6">
        <v>25000.0</v>
      </c>
      <c r="I8" s="9">
        <v>33163.96</v>
      </c>
      <c r="J8" s="9">
        <v>33163.96</v>
      </c>
      <c r="K8" s="9">
        <v>34441.21</v>
      </c>
      <c r="L8" s="10">
        <v>42279.0</v>
      </c>
      <c r="M8" s="10">
        <v>42394.0</v>
      </c>
      <c r="N8" s="11" t="s">
        <v>55</v>
      </c>
      <c r="O8" s="12">
        <v>42619.0</v>
      </c>
      <c r="P8" s="12">
        <v>43177.0</v>
      </c>
      <c r="Q8" s="5" t="s">
        <v>30</v>
      </c>
      <c r="R8" s="5" t="s">
        <v>56</v>
      </c>
      <c r="S8" s="13" t="s">
        <v>40</v>
      </c>
      <c r="T8" s="13" t="s">
        <v>40</v>
      </c>
      <c r="U8" s="13" t="s">
        <v>30</v>
      </c>
      <c r="V8" s="5" t="s">
        <v>33</v>
      </c>
      <c r="W8" s="5" t="s">
        <v>33</v>
      </c>
      <c r="X8" s="5" t="s">
        <v>40</v>
      </c>
      <c r="Y8" s="5">
        <v>1.0</v>
      </c>
      <c r="Z8" s="5" t="s">
        <v>57</v>
      </c>
      <c r="AA8" s="5" t="s">
        <v>45</v>
      </c>
    </row>
    <row r="9" ht="15.75" customHeight="1">
      <c r="A9">
        <v>8.0</v>
      </c>
      <c r="B9" s="4" t="str">
        <f>HYPERLINK("https://www.nature.com/articles/nature08833","RAF inhibitors prime wild-type RAF to activate the MAPK pathway and enhance growth.")</f>
        <v>RAF inhibitors prime wild-type RAF to activate the MAPK pathway and enhance growth.</v>
      </c>
      <c r="C9" s="5">
        <v>2010.0</v>
      </c>
      <c r="D9" s="5" t="s">
        <v>27</v>
      </c>
      <c r="E9" s="6">
        <v>21.0</v>
      </c>
      <c r="F9" s="7" t="s">
        <v>58</v>
      </c>
      <c r="G9" s="8">
        <v>41862.0</v>
      </c>
      <c r="H9" s="6">
        <v>25000.0</v>
      </c>
      <c r="I9" s="9">
        <v>18805.42</v>
      </c>
      <c r="J9" s="9">
        <v>25443.44</v>
      </c>
      <c r="K9" s="9">
        <v>61496.12</v>
      </c>
      <c r="L9" s="10">
        <v>42194.0</v>
      </c>
      <c r="M9" s="10">
        <v>42375.0</v>
      </c>
      <c r="N9" s="11" t="s">
        <v>59</v>
      </c>
      <c r="O9" s="12">
        <v>42415.0</v>
      </c>
      <c r="P9" s="12">
        <v>42997.0</v>
      </c>
      <c r="Q9" s="5" t="s">
        <v>30</v>
      </c>
      <c r="R9" s="5" t="s">
        <v>60</v>
      </c>
      <c r="S9" s="10">
        <v>43341.0</v>
      </c>
      <c r="T9" s="5" t="s">
        <v>40</v>
      </c>
      <c r="U9" s="5" t="s">
        <v>30</v>
      </c>
      <c r="V9" s="5" t="s">
        <v>33</v>
      </c>
      <c r="W9" s="5" t="s">
        <v>33</v>
      </c>
      <c r="X9" s="5" t="s">
        <v>40</v>
      </c>
      <c r="Y9" s="5">
        <v>4.0</v>
      </c>
      <c r="Z9" s="5" t="s">
        <v>61</v>
      </c>
      <c r="AA9" s="5" t="s">
        <v>62</v>
      </c>
    </row>
    <row r="10" ht="15.75" customHeight="1">
      <c r="A10">
        <v>9.0</v>
      </c>
      <c r="B10" s="4" t="str">
        <f>HYPERLINK("https://www.nature.com/articles/ncb2048","Wnt activity defines colon cancer stem cells and is regulated by the microenvironment.")</f>
        <v>Wnt activity defines colon cancer stem cells and is regulated by the microenvironment.</v>
      </c>
      <c r="C10" s="5">
        <v>2010.0</v>
      </c>
      <c r="D10" s="5" t="s">
        <v>63</v>
      </c>
      <c r="E10" s="6">
        <v>15.0</v>
      </c>
      <c r="F10" s="7" t="s">
        <v>64</v>
      </c>
      <c r="G10" s="8">
        <v>41899.0</v>
      </c>
      <c r="H10" s="6">
        <v>25000.0</v>
      </c>
      <c r="I10" s="9">
        <v>25500.0</v>
      </c>
      <c r="J10" s="9">
        <v>70500.0</v>
      </c>
      <c r="K10" s="9">
        <v>126870.0</v>
      </c>
      <c r="L10" s="10">
        <v>42066.0</v>
      </c>
      <c r="M10" s="10">
        <v>42217.0</v>
      </c>
      <c r="N10" s="11" t="s">
        <v>65</v>
      </c>
      <c r="O10" s="12">
        <v>42251.0</v>
      </c>
      <c r="P10" s="12">
        <v>43271.0</v>
      </c>
      <c r="Q10" s="5" t="s">
        <v>33</v>
      </c>
      <c r="R10" s="13" t="s">
        <v>40</v>
      </c>
      <c r="S10" s="10">
        <v>43488.0</v>
      </c>
      <c r="T10" s="10">
        <v>43623.0</v>
      </c>
      <c r="U10" s="11" t="s">
        <v>66</v>
      </c>
      <c r="V10" s="5" t="s">
        <v>33</v>
      </c>
      <c r="W10" s="5" t="s">
        <v>33</v>
      </c>
      <c r="X10" s="5" t="s">
        <v>33</v>
      </c>
      <c r="Y10" s="5">
        <v>3.0</v>
      </c>
      <c r="Z10" s="5" t="s">
        <v>67</v>
      </c>
    </row>
    <row r="11" ht="15.75" customHeight="1">
      <c r="A11">
        <v>10.0</v>
      </c>
      <c r="B11" s="4" t="str">
        <f>HYPERLINK("https://www.nature.com/articles/nature08712","The transcriptional network for mesenchymal transformation of brain tumours")</f>
        <v>The transcriptional network for mesenchymal transformation of brain tumours</v>
      </c>
      <c r="C11" s="5">
        <v>2010.0</v>
      </c>
      <c r="D11" s="5" t="s">
        <v>27</v>
      </c>
      <c r="E11" s="6">
        <v>14.0</v>
      </c>
      <c r="F11" s="7" t="s">
        <v>68</v>
      </c>
      <c r="G11" s="8">
        <v>41780.0</v>
      </c>
      <c r="H11" s="6">
        <v>25000.0</v>
      </c>
      <c r="I11" s="9">
        <v>28000.0</v>
      </c>
      <c r="J11" s="15" t="s">
        <v>40</v>
      </c>
      <c r="K11" s="15" t="s">
        <v>40</v>
      </c>
      <c r="L11" s="10">
        <v>42123.0</v>
      </c>
      <c r="M11" s="13" t="s">
        <v>40</v>
      </c>
      <c r="N11" s="13" t="s">
        <v>40</v>
      </c>
      <c r="O11" s="13" t="s">
        <v>40</v>
      </c>
      <c r="P11" s="13" t="s">
        <v>40</v>
      </c>
      <c r="Q11" s="5" t="s">
        <v>40</v>
      </c>
      <c r="R11" s="13" t="s">
        <v>40</v>
      </c>
      <c r="S11" s="13" t="s">
        <v>40</v>
      </c>
      <c r="T11" s="13" t="s">
        <v>40</v>
      </c>
      <c r="U11" s="13" t="s">
        <v>40</v>
      </c>
      <c r="V11" s="5" t="s">
        <v>33</v>
      </c>
      <c r="W11" s="5" t="s">
        <v>38</v>
      </c>
      <c r="X11" s="5" t="s">
        <v>40</v>
      </c>
      <c r="Y11" s="5">
        <v>2.0</v>
      </c>
      <c r="Z11" s="5" t="s">
        <v>69</v>
      </c>
      <c r="AA11" s="5" t="s">
        <v>70</v>
      </c>
    </row>
    <row r="12" ht="15.75" customHeight="1">
      <c r="A12">
        <v>11.0</v>
      </c>
      <c r="B12" s="4" t="str">
        <f>HYPERLINK("https://www.nature.com/articles/nature09626","Melanomas acquire resistance to B-RAF(V600E) inhibition by RTK or N-RAS upregulation")</f>
        <v>Melanomas acquire resistance to B-RAF(V600E) inhibition by RTK or N-RAS upregulation</v>
      </c>
      <c r="C12" s="5">
        <v>2010.0</v>
      </c>
      <c r="D12" s="5" t="s">
        <v>27</v>
      </c>
      <c r="E12" s="6">
        <v>16.0</v>
      </c>
      <c r="F12" s="7" t="s">
        <v>71</v>
      </c>
      <c r="G12" s="8">
        <v>42026.0</v>
      </c>
      <c r="H12" s="6">
        <v>25000.0</v>
      </c>
      <c r="I12" s="15" t="s">
        <v>40</v>
      </c>
      <c r="J12" s="15" t="s">
        <v>40</v>
      </c>
      <c r="K12" s="15" t="s">
        <v>40</v>
      </c>
      <c r="L12" s="13" t="s">
        <v>40</v>
      </c>
      <c r="M12" s="13" t="s">
        <v>40</v>
      </c>
      <c r="N12" s="13" t="s">
        <v>40</v>
      </c>
      <c r="O12" s="13" t="s">
        <v>40</v>
      </c>
      <c r="P12" s="13" t="s">
        <v>40</v>
      </c>
      <c r="Q12" s="5" t="s">
        <v>40</v>
      </c>
      <c r="R12" s="13" t="s">
        <v>40</v>
      </c>
      <c r="S12" s="13" t="s">
        <v>40</v>
      </c>
      <c r="T12" s="13" t="s">
        <v>40</v>
      </c>
      <c r="U12" s="13" t="s">
        <v>40</v>
      </c>
      <c r="V12" s="5" t="s">
        <v>33</v>
      </c>
      <c r="W12" s="5" t="s">
        <v>33</v>
      </c>
      <c r="X12" s="5" t="s">
        <v>40</v>
      </c>
      <c r="Y12" s="5" t="s">
        <v>40</v>
      </c>
      <c r="Z12" s="5" t="s">
        <v>40</v>
      </c>
    </row>
    <row r="13" ht="15.75" customHeight="1">
      <c r="A13">
        <v>12.0</v>
      </c>
      <c r="B13" s="4" t="str">
        <f>HYPERLINK("https://www.nature.com/articles/nature09627","COT drives resistance to RAF inhibition through MAP kinase pathway reactivation")</f>
        <v>COT drives resistance to RAF inhibition through MAP kinase pathway reactivation</v>
      </c>
      <c r="C13" s="5">
        <v>2010.0</v>
      </c>
      <c r="D13" s="5" t="s">
        <v>27</v>
      </c>
      <c r="E13" s="6">
        <v>35.0</v>
      </c>
      <c r="F13" s="7" t="s">
        <v>72</v>
      </c>
      <c r="G13" s="8">
        <v>41954.0</v>
      </c>
      <c r="H13" s="6">
        <v>25000.0</v>
      </c>
      <c r="I13" s="9">
        <v>29872.55</v>
      </c>
      <c r="J13" s="9">
        <v>29872.55</v>
      </c>
      <c r="K13" s="9">
        <v>30947.05</v>
      </c>
      <c r="L13" s="10">
        <v>42264.0</v>
      </c>
      <c r="M13" s="10">
        <v>42436.0</v>
      </c>
      <c r="N13" s="11" t="s">
        <v>73</v>
      </c>
      <c r="O13" s="12">
        <v>42437.0</v>
      </c>
      <c r="P13" s="12">
        <v>43126.0</v>
      </c>
      <c r="Q13" s="5" t="s">
        <v>30</v>
      </c>
      <c r="R13" s="5" t="s">
        <v>74</v>
      </c>
      <c r="S13" s="13" t="s">
        <v>40</v>
      </c>
      <c r="T13" s="13" t="s">
        <v>40</v>
      </c>
      <c r="U13" s="13" t="s">
        <v>30</v>
      </c>
      <c r="V13" s="5" t="s">
        <v>33</v>
      </c>
      <c r="W13" s="5" t="s">
        <v>33</v>
      </c>
      <c r="X13" s="5" t="s">
        <v>40</v>
      </c>
      <c r="Y13" s="5">
        <v>1.0</v>
      </c>
      <c r="Z13" s="5" t="s">
        <v>75</v>
      </c>
    </row>
    <row r="14" ht="15.75" hidden="1" customHeight="1">
      <c r="A14" s="16">
        <v>13.0</v>
      </c>
      <c r="B14" s="17" t="str">
        <f>HYPERLINK("https://www.cell.com/cell/fulltext/S0092-8674(10)01058-5","A Myc network accounts for similarities between embryonic stem and cancer cell transcription programs")</f>
        <v>A Myc network accounts for similarities between embryonic stem and cancer cell transcription programs</v>
      </c>
      <c r="C14" s="5">
        <v>2010.0</v>
      </c>
      <c r="D14" s="18" t="s">
        <v>35</v>
      </c>
      <c r="E14" s="9">
        <v>8.0</v>
      </c>
      <c r="F14" s="19" t="s">
        <v>76</v>
      </c>
      <c r="G14" s="20"/>
      <c r="H14" s="6">
        <v>25000.0</v>
      </c>
      <c r="I14" s="15" t="s">
        <v>40</v>
      </c>
      <c r="J14" s="15" t="s">
        <v>40</v>
      </c>
      <c r="K14" s="15" t="s">
        <v>40</v>
      </c>
      <c r="L14" s="13" t="s">
        <v>40</v>
      </c>
      <c r="M14" s="13" t="s">
        <v>40</v>
      </c>
      <c r="N14" s="13" t="s">
        <v>40</v>
      </c>
      <c r="O14" s="13"/>
      <c r="P14" s="13"/>
      <c r="Q14" s="18" t="s">
        <v>40</v>
      </c>
      <c r="R14" s="13" t="s">
        <v>40</v>
      </c>
      <c r="S14" s="13" t="s">
        <v>40</v>
      </c>
      <c r="T14" s="13" t="s">
        <v>40</v>
      </c>
      <c r="U14" s="13" t="s">
        <v>40</v>
      </c>
      <c r="V14" s="18" t="s">
        <v>33</v>
      </c>
      <c r="W14" s="18" t="s">
        <v>38</v>
      </c>
      <c r="X14" s="18" t="s">
        <v>40</v>
      </c>
      <c r="Y14" s="5" t="s">
        <v>40</v>
      </c>
      <c r="Z14" s="5" t="s">
        <v>40</v>
      </c>
      <c r="AA14" s="21" t="s">
        <v>77</v>
      </c>
    </row>
    <row r="15" ht="15.75" customHeight="1">
      <c r="A15">
        <v>14.0</v>
      </c>
      <c r="B15" s="4" t="str">
        <f>HYPERLINK("https://www.nature.com/articles/nature08902","RAF inhibitors transactivate RAF dimers and ERK signalling in cells with wild-type BRAF")</f>
        <v>RAF inhibitors transactivate RAF dimers and ERK signalling in cells with wild-type BRAF</v>
      </c>
      <c r="C15" s="5">
        <v>2010.0</v>
      </c>
      <c r="D15" s="5" t="s">
        <v>27</v>
      </c>
      <c r="E15" s="6">
        <v>5.0</v>
      </c>
      <c r="F15" s="7" t="s">
        <v>78</v>
      </c>
      <c r="G15" s="8">
        <v>41956.0</v>
      </c>
      <c r="H15" s="6">
        <v>25000.0</v>
      </c>
      <c r="I15" s="9">
        <v>45864.58</v>
      </c>
      <c r="J15" s="15" t="s">
        <v>40</v>
      </c>
      <c r="K15" s="15" t="s">
        <v>40</v>
      </c>
      <c r="L15" s="22">
        <v>42097.0</v>
      </c>
      <c r="M15" s="13" t="s">
        <v>40</v>
      </c>
      <c r="N15" s="13" t="s">
        <v>40</v>
      </c>
      <c r="O15" s="15" t="s">
        <v>40</v>
      </c>
      <c r="P15" s="13" t="s">
        <v>40</v>
      </c>
      <c r="Q15" s="5" t="s">
        <v>40</v>
      </c>
      <c r="R15" s="13" t="s">
        <v>40</v>
      </c>
      <c r="S15" s="13" t="s">
        <v>40</v>
      </c>
      <c r="T15" s="13" t="s">
        <v>40</v>
      </c>
      <c r="U15" s="13" t="s">
        <v>40</v>
      </c>
      <c r="V15" s="5" t="s">
        <v>33</v>
      </c>
      <c r="W15" s="5" t="s">
        <v>33</v>
      </c>
      <c r="X15" s="5" t="s">
        <v>40</v>
      </c>
      <c r="Y15" s="5">
        <v>1.0</v>
      </c>
      <c r="Z15" s="5" t="s">
        <v>79</v>
      </c>
      <c r="AA15" s="5" t="s">
        <v>80</v>
      </c>
    </row>
    <row r="16" ht="15.75" customHeight="1">
      <c r="A16">
        <v>15.0</v>
      </c>
      <c r="B16" s="23" t="str">
        <f>HYPERLINK("https://science.sciencemag.org/content/328/5981/1031","Coadministration of a Tumor-Penetrating Peptide Enhances the Efficacy of Cancer Drugs")</f>
        <v>Coadministration of a Tumor-Penetrating Peptide Enhances the Efficacy of Cancer Drugs</v>
      </c>
      <c r="C16" s="5">
        <v>2010.0</v>
      </c>
      <c r="D16" s="24" t="s">
        <v>81</v>
      </c>
      <c r="E16" s="25">
        <v>7.0</v>
      </c>
      <c r="F16" s="26" t="s">
        <v>82</v>
      </c>
      <c r="G16" s="8">
        <v>41799.0</v>
      </c>
      <c r="H16" s="6">
        <v>25000.0</v>
      </c>
      <c r="I16" s="9">
        <v>38813.16</v>
      </c>
      <c r="J16" s="9">
        <v>39313.16</v>
      </c>
      <c r="K16" s="9">
        <v>43516.84</v>
      </c>
      <c r="L16" s="10">
        <v>42046.0</v>
      </c>
      <c r="M16" s="27">
        <v>42123.0</v>
      </c>
      <c r="N16" s="28" t="s">
        <v>83</v>
      </c>
      <c r="O16" s="12">
        <v>42124.0</v>
      </c>
      <c r="P16" s="12">
        <v>42242.0</v>
      </c>
      <c r="Q16" s="5" t="s">
        <v>33</v>
      </c>
      <c r="R16" s="5" t="s">
        <v>40</v>
      </c>
      <c r="S16" s="10">
        <v>42496.0</v>
      </c>
      <c r="T16" s="27">
        <v>42612.0</v>
      </c>
      <c r="U16" s="28" t="s">
        <v>84</v>
      </c>
      <c r="V16" t="s">
        <v>33</v>
      </c>
      <c r="W16" s="5" t="s">
        <v>33</v>
      </c>
      <c r="X16" s="5" t="s">
        <v>33</v>
      </c>
      <c r="Y16" s="5">
        <v>2.0</v>
      </c>
      <c r="Z16" s="5" t="s">
        <v>85</v>
      </c>
      <c r="AA16" s="5" t="s">
        <v>45</v>
      </c>
    </row>
    <row r="17" ht="15.75" customHeight="1">
      <c r="A17">
        <v>16.0</v>
      </c>
      <c r="B17" s="23" t="str">
        <f>HYPERLINK("https://www.cell.com/cancer-cell/fulltext/S1535-6108(10)00036-X","The common feature of leukemia-associated IDH1 and IDH2 mutations is a neomorphic enzyme activity converting alpha-ketoglutarate to 2-hydroxyglutarate")</f>
        <v>The common feature of leukemia-associated IDH1 and IDH2 mutations is a neomorphic enzyme activity converting alpha-ketoglutarate to 2-hydroxyglutarate</v>
      </c>
      <c r="C17" s="5">
        <v>2010.0</v>
      </c>
      <c r="D17" s="24" t="s">
        <v>43</v>
      </c>
      <c r="E17" s="25">
        <v>16.0</v>
      </c>
      <c r="F17" s="26" t="s">
        <v>86</v>
      </c>
      <c r="G17" s="8">
        <v>42048.0</v>
      </c>
      <c r="H17" s="6">
        <v>25000.0</v>
      </c>
      <c r="I17" s="9">
        <v>33994.0</v>
      </c>
      <c r="J17" s="9">
        <v>33994.0</v>
      </c>
      <c r="K17" s="9">
        <v>33994.0</v>
      </c>
      <c r="L17" s="10">
        <v>42307.0</v>
      </c>
      <c r="M17" s="27">
        <v>42413.0</v>
      </c>
      <c r="N17" s="28" t="s">
        <v>87</v>
      </c>
      <c r="O17" s="12">
        <v>42413.0</v>
      </c>
      <c r="P17" s="12">
        <v>42773.0</v>
      </c>
      <c r="Q17" s="5" t="s">
        <v>33</v>
      </c>
      <c r="R17" s="13" t="s">
        <v>40</v>
      </c>
      <c r="S17" s="10">
        <v>42781.0</v>
      </c>
      <c r="T17" s="27">
        <v>42877.0</v>
      </c>
      <c r="U17" s="28" t="s">
        <v>88</v>
      </c>
      <c r="V17" t="s">
        <v>38</v>
      </c>
      <c r="W17" s="5" t="s">
        <v>33</v>
      </c>
      <c r="X17" s="5" t="s">
        <v>33</v>
      </c>
      <c r="Y17" s="5">
        <v>2.0</v>
      </c>
      <c r="Z17" s="5" t="s">
        <v>89</v>
      </c>
      <c r="AA17" s="5" t="s">
        <v>45</v>
      </c>
    </row>
    <row r="18" ht="15.75" customHeight="1">
      <c r="A18">
        <v>17.0</v>
      </c>
      <c r="B18" s="4" t="str">
        <f>HYPERLINK("https://www.nature.com/articles/nature09586","Impaired hydroxylation of 5-methylcytosine in myeloid cancers with mutant TET2")</f>
        <v>Impaired hydroxylation of 5-methylcytosine in myeloid cancers with mutant TET2</v>
      </c>
      <c r="C18" s="5">
        <v>2010.0</v>
      </c>
      <c r="D18" s="5" t="s">
        <v>27</v>
      </c>
      <c r="E18" s="6">
        <v>15.0</v>
      </c>
      <c r="F18" s="7" t="s">
        <v>90</v>
      </c>
      <c r="G18" s="8">
        <v>41926.0</v>
      </c>
      <c r="H18" s="6">
        <v>25000.0</v>
      </c>
      <c r="I18" s="15" t="s">
        <v>40</v>
      </c>
      <c r="J18" s="15" t="s">
        <v>40</v>
      </c>
      <c r="K18" s="15" t="s">
        <v>40</v>
      </c>
      <c r="L18" s="13" t="s">
        <v>40</v>
      </c>
      <c r="M18" s="13" t="s">
        <v>40</v>
      </c>
      <c r="N18" s="13" t="s">
        <v>40</v>
      </c>
      <c r="O18" s="13" t="s">
        <v>40</v>
      </c>
      <c r="P18" s="13" t="s">
        <v>40</v>
      </c>
      <c r="Q18" s="5" t="s">
        <v>40</v>
      </c>
      <c r="R18" s="13" t="s">
        <v>40</v>
      </c>
      <c r="S18" s="13" t="s">
        <v>40</v>
      </c>
      <c r="T18" s="13" t="s">
        <v>40</v>
      </c>
      <c r="U18" s="13" t="s">
        <v>40</v>
      </c>
      <c r="V18" s="5" t="s">
        <v>33</v>
      </c>
      <c r="W18" s="5" t="s">
        <v>33</v>
      </c>
      <c r="X18" s="5" t="s">
        <v>40</v>
      </c>
      <c r="Y18" s="5" t="s">
        <v>40</v>
      </c>
      <c r="Z18" s="5" t="s">
        <v>40</v>
      </c>
    </row>
    <row r="19" ht="15.75" customHeight="1">
      <c r="A19">
        <v>18.0</v>
      </c>
      <c r="B19" s="4" t="str">
        <f>HYPERLINK("https://www.nature.com/articles/nature10334","RNAi screen identifies Brd4 as a therapeutic target in acute myeloid leukaemia")</f>
        <v>RNAi screen identifies Brd4 as a therapeutic target in acute myeloid leukaemia</v>
      </c>
      <c r="C19" s="5">
        <v>2011.0</v>
      </c>
      <c r="D19" s="5" t="s">
        <v>27</v>
      </c>
      <c r="E19" s="6">
        <v>20.0</v>
      </c>
      <c r="F19" s="7" t="s">
        <v>91</v>
      </c>
      <c r="G19" s="8">
        <v>41850.0</v>
      </c>
      <c r="H19" s="6">
        <v>25000.0</v>
      </c>
      <c r="I19" s="15" t="s">
        <v>40</v>
      </c>
      <c r="J19" s="15" t="s">
        <v>40</v>
      </c>
      <c r="K19" s="15" t="s">
        <v>40</v>
      </c>
      <c r="L19" s="13" t="s">
        <v>40</v>
      </c>
      <c r="M19" s="13" t="s">
        <v>40</v>
      </c>
      <c r="N19" s="13" t="s">
        <v>40</v>
      </c>
      <c r="O19" s="13" t="s">
        <v>40</v>
      </c>
      <c r="P19" s="13" t="s">
        <v>40</v>
      </c>
      <c r="Q19" s="5" t="s">
        <v>40</v>
      </c>
      <c r="R19" s="13" t="s">
        <v>40</v>
      </c>
      <c r="S19" s="13" t="s">
        <v>40</v>
      </c>
      <c r="T19" s="13" t="s">
        <v>40</v>
      </c>
      <c r="U19" s="13" t="s">
        <v>40</v>
      </c>
      <c r="V19" s="5" t="s">
        <v>33</v>
      </c>
      <c r="W19" s="5" t="s">
        <v>33</v>
      </c>
      <c r="X19" s="5" t="s">
        <v>40</v>
      </c>
      <c r="Y19" s="5" t="s">
        <v>40</v>
      </c>
      <c r="Z19" s="5" t="s">
        <v>40</v>
      </c>
    </row>
    <row r="20" ht="15.75" customHeight="1">
      <c r="A20">
        <v>19.0</v>
      </c>
      <c r="B20" s="23" t="str">
        <f>HYPERLINK("https://www.cell.com/cell/fulltext/S0092-8674(11)00943-3","BET bromodomain inhibition as a therapeutic strategy to target c-Myc")</f>
        <v>BET bromodomain inhibition as a therapeutic strategy to target c-Myc</v>
      </c>
      <c r="C20" s="5">
        <v>2011.0</v>
      </c>
      <c r="D20" t="s">
        <v>35</v>
      </c>
      <c r="E20" s="6">
        <v>24.0</v>
      </c>
      <c r="F20" s="7" t="s">
        <v>92</v>
      </c>
      <c r="G20" s="8">
        <v>41871.0</v>
      </c>
      <c r="H20" s="6">
        <v>25000.0</v>
      </c>
      <c r="I20" s="9">
        <v>37818.0</v>
      </c>
      <c r="J20" s="9">
        <v>39843.0</v>
      </c>
      <c r="K20" s="9">
        <v>39156.76</v>
      </c>
      <c r="L20" s="10">
        <v>42052.0</v>
      </c>
      <c r="M20" s="10">
        <v>42163.0</v>
      </c>
      <c r="N20" s="28" t="s">
        <v>93</v>
      </c>
      <c r="O20" s="12">
        <v>42163.0</v>
      </c>
      <c r="P20" s="12">
        <v>42444.0</v>
      </c>
      <c r="Q20" s="5" t="s">
        <v>33</v>
      </c>
      <c r="R20" s="13" t="s">
        <v>40</v>
      </c>
      <c r="S20" s="10">
        <v>42618.0</v>
      </c>
      <c r="T20" s="10">
        <v>42696.0</v>
      </c>
      <c r="U20" s="28" t="s">
        <v>94</v>
      </c>
      <c r="V20" s="5" t="s">
        <v>33</v>
      </c>
      <c r="W20" s="5" t="s">
        <v>38</v>
      </c>
      <c r="X20" s="5" t="s">
        <v>33</v>
      </c>
      <c r="Y20" s="5">
        <v>1.0</v>
      </c>
      <c r="Z20" s="5" t="s">
        <v>95</v>
      </c>
    </row>
    <row r="21" ht="15.75" customHeight="1">
      <c r="A21">
        <v>20.0</v>
      </c>
      <c r="B21" s="4" t="str">
        <f>HYPERLINK("https://www.cell.com/cell/fulltext/S0092-8674(11)00645-3?_returnURL=https%3A%2F%2Flinkinghub.elsevier.com%2Fretrieve%2Fpii%2FS0092867411006453%3Fshowall%3Dtrue","Biomechanical remodeling of the microenvironment by stromal caveolin-1 favors tumor invasion and metastasis.")</f>
        <v>Biomechanical remodeling of the microenvironment by stromal caveolin-1 favors tumor invasion and metastasis.</v>
      </c>
      <c r="C21" s="5">
        <v>2011.0</v>
      </c>
      <c r="D21" s="5" t="s">
        <v>35</v>
      </c>
      <c r="E21" s="6">
        <v>17.0</v>
      </c>
      <c r="F21" s="7" t="s">
        <v>96</v>
      </c>
      <c r="G21" s="8">
        <v>41773.0</v>
      </c>
      <c r="H21" s="6">
        <v>25000.0</v>
      </c>
      <c r="I21" s="9">
        <v>31211.1</v>
      </c>
      <c r="J21" s="9">
        <v>54295.8</v>
      </c>
      <c r="K21" s="9">
        <v>70474.11</v>
      </c>
      <c r="L21" s="10">
        <v>41899.0</v>
      </c>
      <c r="M21" s="10">
        <v>42181.0</v>
      </c>
      <c r="N21" s="11" t="s">
        <v>97</v>
      </c>
      <c r="O21" s="12">
        <v>42181.0</v>
      </c>
      <c r="P21" s="12">
        <v>43217.0</v>
      </c>
      <c r="Q21" s="5" t="s">
        <v>30</v>
      </c>
      <c r="R21" s="5" t="s">
        <v>98</v>
      </c>
      <c r="S21" s="10">
        <v>43479.0</v>
      </c>
      <c r="T21" s="10">
        <v>43775.0</v>
      </c>
      <c r="U21" s="11" t="s">
        <v>99</v>
      </c>
      <c r="V21" s="5" t="s">
        <v>33</v>
      </c>
      <c r="W21" s="5" t="s">
        <v>38</v>
      </c>
      <c r="X21" s="5" t="s">
        <v>33</v>
      </c>
      <c r="Y21" s="5">
        <v>3.0</v>
      </c>
      <c r="Z21" s="5" t="s">
        <v>100</v>
      </c>
    </row>
    <row r="22" ht="15.75" customHeight="1">
      <c r="A22">
        <v>21.0</v>
      </c>
      <c r="B22" s="23" t="str">
        <f>HYPERLINK("https://stm.sciencemag.org/content/3/96/96ra77","Discovery and Preclinical Validation of Drug Indications Using Compendia of Public Gene Expression Data")</f>
        <v>Discovery and Preclinical Validation of Drug Indications Using Compendia of Public Gene Expression Data</v>
      </c>
      <c r="C22" s="5">
        <v>2011.0</v>
      </c>
      <c r="D22" t="s">
        <v>101</v>
      </c>
      <c r="E22" s="6">
        <v>8.0</v>
      </c>
      <c r="F22" s="7" t="s">
        <v>102</v>
      </c>
      <c r="G22" s="8">
        <v>41869.0</v>
      </c>
      <c r="H22" s="6">
        <v>25000.0</v>
      </c>
      <c r="I22" s="9">
        <v>9181.72</v>
      </c>
      <c r="J22" s="9">
        <v>11181.72</v>
      </c>
      <c r="K22" s="9">
        <v>11838.11</v>
      </c>
      <c r="L22" s="10">
        <v>42039.0</v>
      </c>
      <c r="M22" s="10">
        <v>42109.0</v>
      </c>
      <c r="N22" s="28" t="s">
        <v>103</v>
      </c>
      <c r="O22" s="12">
        <v>42163.0</v>
      </c>
      <c r="P22" s="12">
        <v>42251.0</v>
      </c>
      <c r="Q22" s="5" t="s">
        <v>33</v>
      </c>
      <c r="R22" s="13" t="s">
        <v>40</v>
      </c>
      <c r="S22" s="10">
        <v>42478.0</v>
      </c>
      <c r="T22" s="10">
        <v>42579.0</v>
      </c>
      <c r="U22" s="28" t="s">
        <v>104</v>
      </c>
      <c r="V22" s="5" t="s">
        <v>33</v>
      </c>
      <c r="W22" s="5" t="s">
        <v>33</v>
      </c>
      <c r="X22" s="5" t="s">
        <v>33</v>
      </c>
      <c r="Y22" s="5">
        <v>1.0</v>
      </c>
      <c r="Z22" s="5" t="s">
        <v>95</v>
      </c>
    </row>
    <row r="23" ht="15.75" customHeight="1">
      <c r="A23">
        <v>22.0</v>
      </c>
      <c r="B23" s="4" t="str">
        <f>HYPERLINK("https://www.nature.com/articles/nature10167","Selective killing of cancer cells by a small molecule targeting the stress response to ROS")</f>
        <v>Selective killing of cancer cells by a small molecule targeting the stress response to ROS</v>
      </c>
      <c r="C23" s="5">
        <v>2011.0</v>
      </c>
      <c r="D23" s="5" t="s">
        <v>27</v>
      </c>
      <c r="E23" s="6">
        <v>14.0</v>
      </c>
      <c r="F23" s="7" t="s">
        <v>105</v>
      </c>
      <c r="G23" s="8">
        <v>41904.0</v>
      </c>
      <c r="H23" s="6">
        <v>25000.0</v>
      </c>
      <c r="I23" s="15" t="s">
        <v>40</v>
      </c>
      <c r="J23" s="15" t="s">
        <v>40</v>
      </c>
      <c r="K23" s="15" t="s">
        <v>40</v>
      </c>
      <c r="L23" s="13" t="s">
        <v>40</v>
      </c>
      <c r="M23" s="13" t="s">
        <v>40</v>
      </c>
      <c r="N23" s="13" t="s">
        <v>40</v>
      </c>
      <c r="O23" s="13" t="s">
        <v>40</v>
      </c>
      <c r="P23" s="13" t="s">
        <v>40</v>
      </c>
      <c r="Q23" s="5" t="s">
        <v>40</v>
      </c>
      <c r="R23" s="13" t="s">
        <v>40</v>
      </c>
      <c r="S23" s="13" t="s">
        <v>40</v>
      </c>
      <c r="T23" s="13" t="s">
        <v>40</v>
      </c>
      <c r="U23" s="13" t="s">
        <v>40</v>
      </c>
      <c r="V23" s="5" t="s">
        <v>33</v>
      </c>
      <c r="W23" s="5" t="s">
        <v>33</v>
      </c>
      <c r="X23" s="5" t="s">
        <v>40</v>
      </c>
      <c r="Y23" s="5" t="s">
        <v>40</v>
      </c>
      <c r="Z23" s="5" t="s">
        <v>40</v>
      </c>
    </row>
    <row r="24" ht="15.75" customHeight="1">
      <c r="A24">
        <v>23.0</v>
      </c>
      <c r="B24" s="4" t="str">
        <f>HYPERLINK("https://www.nature.com/articles/nature10350","Functional genomics reveal that the serine synthesis pathway is essential in breast cancer")</f>
        <v>Functional genomics reveal that the serine synthesis pathway is essential in breast cancer</v>
      </c>
      <c r="C24" s="5">
        <v>2011.0</v>
      </c>
      <c r="D24" s="5" t="s">
        <v>27</v>
      </c>
      <c r="E24" s="6">
        <v>27.0</v>
      </c>
      <c r="F24" s="7" t="s">
        <v>106</v>
      </c>
      <c r="G24" s="8">
        <v>41922.0</v>
      </c>
      <c r="H24" s="6">
        <v>25000.0</v>
      </c>
      <c r="I24" s="9">
        <v>47473.87</v>
      </c>
      <c r="J24" s="15" t="s">
        <v>40</v>
      </c>
      <c r="K24" s="15" t="s">
        <v>40</v>
      </c>
      <c r="L24" s="13" t="s">
        <v>40</v>
      </c>
      <c r="M24" s="13" t="s">
        <v>40</v>
      </c>
      <c r="N24" s="13" t="s">
        <v>40</v>
      </c>
      <c r="O24" s="13" t="s">
        <v>40</v>
      </c>
      <c r="P24" s="13" t="s">
        <v>40</v>
      </c>
      <c r="Q24" s="5" t="s">
        <v>40</v>
      </c>
      <c r="R24" s="13" t="s">
        <v>40</v>
      </c>
      <c r="S24" s="13" t="s">
        <v>40</v>
      </c>
      <c r="T24" s="13" t="s">
        <v>40</v>
      </c>
      <c r="U24" s="13" t="s">
        <v>40</v>
      </c>
      <c r="V24" s="5" t="s">
        <v>33</v>
      </c>
      <c r="W24" s="5" t="s">
        <v>33</v>
      </c>
      <c r="X24" s="5" t="s">
        <v>40</v>
      </c>
      <c r="Y24" s="5">
        <v>2.0</v>
      </c>
      <c r="Z24" s="5" t="s">
        <v>107</v>
      </c>
    </row>
    <row r="25" ht="15.75" customHeight="1">
      <c r="A25">
        <v>24.0</v>
      </c>
      <c r="B25" s="4" t="str">
        <f>HYPERLINK("https://www.cell.com/cell/fulltext/S0092-8674(11)01140-8?_returnURL=https%3A%2F%2Flinkinghub.elsevier.com%2Fretrieve%2Fpii%2FS0092867411011408%3Fshowall%3Dtrue","Coding-independent regulation of the tumor suppressor PTEN by competing endogenous mRNAs.")</f>
        <v>Coding-independent regulation of the tumor suppressor PTEN by competing endogenous mRNAs.</v>
      </c>
      <c r="C25" s="5">
        <v>2011.0</v>
      </c>
      <c r="D25" s="5" t="s">
        <v>35</v>
      </c>
      <c r="E25" s="6">
        <v>13.0</v>
      </c>
      <c r="F25" s="7" t="s">
        <v>108</v>
      </c>
      <c r="G25" s="8">
        <v>42059.0</v>
      </c>
      <c r="H25" s="6">
        <v>25000.0</v>
      </c>
      <c r="I25" s="9">
        <v>33415.68</v>
      </c>
      <c r="J25" s="9">
        <v>43110.89</v>
      </c>
      <c r="K25" s="9">
        <v>62894.9</v>
      </c>
      <c r="L25" s="10">
        <v>42331.0</v>
      </c>
      <c r="M25" s="10">
        <v>42404.0</v>
      </c>
      <c r="N25" s="11" t="s">
        <v>109</v>
      </c>
      <c r="O25" s="12">
        <v>42445.0</v>
      </c>
      <c r="P25" s="12">
        <v>43349.0</v>
      </c>
      <c r="Q25" s="5" t="s">
        <v>30</v>
      </c>
      <c r="R25" s="29" t="s">
        <v>110</v>
      </c>
      <c r="S25" s="10">
        <v>43977.0</v>
      </c>
      <c r="T25" s="10">
        <v>44092.0</v>
      </c>
      <c r="U25" s="11" t="s">
        <v>111</v>
      </c>
      <c r="V25" s="5" t="s">
        <v>33</v>
      </c>
      <c r="W25" s="5" t="s">
        <v>38</v>
      </c>
      <c r="X25" s="5" t="s">
        <v>33</v>
      </c>
      <c r="Y25" s="5">
        <v>1.0</v>
      </c>
      <c r="Z25" s="5" t="s">
        <v>112</v>
      </c>
    </row>
    <row r="26" ht="15.75" customHeight="1">
      <c r="A26">
        <v>25.0</v>
      </c>
      <c r="B26" s="4" t="str">
        <f>HYPERLINK("https://www.cell.com/cancer-cell/fulltext/S1535-6108(10)00527-1","Oncometabolite 2-Hydroxyglutarate is a competitive inhibitor of α-ketoglutarate-dependent dioxygenases.")</f>
        <v>Oncometabolite 2-Hydroxyglutarate is a competitive inhibitor of α-ketoglutarate-dependent dioxygenases.</v>
      </c>
      <c r="C26" s="5">
        <v>2011.0</v>
      </c>
      <c r="D26" s="5" t="s">
        <v>43</v>
      </c>
      <c r="E26" s="6">
        <v>22.0</v>
      </c>
      <c r="F26" s="7" t="s">
        <v>113</v>
      </c>
      <c r="G26" s="8">
        <v>41848.0</v>
      </c>
      <c r="H26" s="6">
        <v>25000.0</v>
      </c>
      <c r="I26" s="9">
        <v>39654.11</v>
      </c>
      <c r="J26" s="9">
        <v>59003.11</v>
      </c>
      <c r="K26" s="5">
        <v>11317.3</v>
      </c>
      <c r="L26" s="10">
        <v>42074.0</v>
      </c>
      <c r="M26" s="10">
        <v>42194.0</v>
      </c>
      <c r="N26" s="11" t="s">
        <v>114</v>
      </c>
      <c r="O26" s="12">
        <v>42447.0</v>
      </c>
      <c r="P26" s="12">
        <v>43131.0</v>
      </c>
      <c r="Q26" s="5" t="s">
        <v>38</v>
      </c>
      <c r="R26" s="5" t="s">
        <v>115</v>
      </c>
      <c r="S26" s="13" t="s">
        <v>40</v>
      </c>
      <c r="T26" s="13" t="s">
        <v>40</v>
      </c>
      <c r="U26" s="13" t="s">
        <v>40</v>
      </c>
      <c r="V26" s="5" t="s">
        <v>33</v>
      </c>
      <c r="W26" s="5" t="s">
        <v>38</v>
      </c>
      <c r="X26" s="5" t="s">
        <v>40</v>
      </c>
      <c r="Y26" s="5">
        <v>1.0</v>
      </c>
      <c r="Z26" s="5" t="s">
        <v>116</v>
      </c>
    </row>
    <row r="27" ht="15.75" customHeight="1">
      <c r="A27">
        <v>26.0</v>
      </c>
      <c r="B27" s="4" t="str">
        <f>HYPERLINK("https://www.nature.com/articles/nature10189","Oncogene-induced Nrf2 transcription promotes ROS detoxification and tumorigenesis")</f>
        <v>Oncogene-induced Nrf2 transcription promotes ROS detoxification and tumorigenesis</v>
      </c>
      <c r="C27" s="5">
        <v>2011.0</v>
      </c>
      <c r="D27" s="5" t="s">
        <v>27</v>
      </c>
      <c r="E27" s="6">
        <v>17.0</v>
      </c>
      <c r="F27" s="7" t="s">
        <v>117</v>
      </c>
      <c r="G27" s="8">
        <v>41984.0</v>
      </c>
      <c r="H27" s="6">
        <v>25000.0</v>
      </c>
      <c r="I27" s="9">
        <v>26764.13</v>
      </c>
      <c r="J27" s="15" t="s">
        <v>40</v>
      </c>
      <c r="K27" s="15" t="s">
        <v>40</v>
      </c>
      <c r="L27" s="13" t="s">
        <v>40</v>
      </c>
      <c r="M27" s="13" t="s">
        <v>40</v>
      </c>
      <c r="N27" s="13" t="s">
        <v>40</v>
      </c>
      <c r="O27" s="13" t="s">
        <v>40</v>
      </c>
      <c r="P27" s="13" t="s">
        <v>40</v>
      </c>
      <c r="Q27" s="5" t="s">
        <v>40</v>
      </c>
      <c r="R27" s="13" t="s">
        <v>40</v>
      </c>
      <c r="S27" s="13" t="s">
        <v>40</v>
      </c>
      <c r="T27" s="13" t="s">
        <v>40</v>
      </c>
      <c r="U27" s="13" t="s">
        <v>40</v>
      </c>
      <c r="V27" s="5" t="s">
        <v>33</v>
      </c>
      <c r="W27" s="5" t="s">
        <v>33</v>
      </c>
      <c r="X27" s="5" t="s">
        <v>40</v>
      </c>
      <c r="Y27" s="5">
        <v>1.0</v>
      </c>
      <c r="Z27" s="5" t="s">
        <v>116</v>
      </c>
    </row>
    <row r="28" ht="15.75" customHeight="1">
      <c r="A28">
        <v>27.0</v>
      </c>
      <c r="B28" s="4" t="str">
        <f>HYPERLINK("https://www.nature.com/articles/nature10371","BRCA1 tumour suppression occurs via heterochromatin-mediated silencing")</f>
        <v>BRCA1 tumour suppression occurs via heterochromatin-mediated silencing</v>
      </c>
      <c r="C28" s="5">
        <v>2011.0</v>
      </c>
      <c r="D28" s="5" t="s">
        <v>27</v>
      </c>
      <c r="E28" s="6">
        <v>8.0</v>
      </c>
      <c r="F28" s="7" t="s">
        <v>118</v>
      </c>
      <c r="G28" s="8">
        <v>41989.0</v>
      </c>
      <c r="H28" s="6">
        <v>25000.0</v>
      </c>
      <c r="I28" s="9">
        <v>35442.52</v>
      </c>
      <c r="J28" s="15" t="s">
        <v>40</v>
      </c>
      <c r="K28" s="15" t="s">
        <v>40</v>
      </c>
      <c r="L28" s="13" t="s">
        <v>40</v>
      </c>
      <c r="M28" s="13" t="s">
        <v>40</v>
      </c>
      <c r="N28" s="13" t="s">
        <v>40</v>
      </c>
      <c r="O28" s="13" t="s">
        <v>40</v>
      </c>
      <c r="P28" s="13" t="s">
        <v>40</v>
      </c>
      <c r="Q28" s="5" t="s">
        <v>40</v>
      </c>
      <c r="R28" s="13" t="s">
        <v>40</v>
      </c>
      <c r="S28" s="13" t="s">
        <v>40</v>
      </c>
      <c r="T28" s="13" t="s">
        <v>40</v>
      </c>
      <c r="U28" s="13" t="s">
        <v>40</v>
      </c>
      <c r="V28" s="5" t="s">
        <v>33</v>
      </c>
      <c r="W28" s="5" t="s">
        <v>33</v>
      </c>
      <c r="X28" s="5" t="s">
        <v>40</v>
      </c>
      <c r="Y28" s="5">
        <v>1.0</v>
      </c>
      <c r="Z28" s="5" t="s">
        <v>119</v>
      </c>
    </row>
    <row r="29" ht="15.75" customHeight="1">
      <c r="A29">
        <v>28.0</v>
      </c>
      <c r="B29" s="4" t="str">
        <f>HYPERLINK("https://www.nature.com/articles/nm.2284","The microRNA miR-34a inhibits prostate cancer stem cells and metastasis by directly repressing CD44.")</f>
        <v>The microRNA miR-34a inhibits prostate cancer stem cells and metastasis by directly repressing CD44.</v>
      </c>
      <c r="C29" s="5">
        <v>2011.0</v>
      </c>
      <c r="D29" s="5" t="s">
        <v>120</v>
      </c>
      <c r="E29" s="6">
        <v>15.0</v>
      </c>
      <c r="F29" s="7" t="s">
        <v>121</v>
      </c>
      <c r="G29" s="8">
        <v>41768.0</v>
      </c>
      <c r="H29" s="6">
        <v>25000.0</v>
      </c>
      <c r="I29" s="9">
        <v>55088.0</v>
      </c>
      <c r="J29" s="9">
        <v>46909.55</v>
      </c>
      <c r="K29" s="9">
        <v>59566.4</v>
      </c>
      <c r="L29" s="10">
        <v>42017.0</v>
      </c>
      <c r="M29" s="10">
        <v>42195.0</v>
      </c>
      <c r="N29" s="11" t="s">
        <v>122</v>
      </c>
      <c r="O29" s="12">
        <v>42272.0</v>
      </c>
      <c r="P29" s="12">
        <v>43367.0</v>
      </c>
      <c r="Q29" s="5" t="s">
        <v>33</v>
      </c>
      <c r="R29" s="13" t="s">
        <v>40</v>
      </c>
      <c r="S29" s="10">
        <v>43413.0</v>
      </c>
      <c r="T29" s="10">
        <v>43521.0</v>
      </c>
      <c r="U29" s="30" t="s">
        <v>123</v>
      </c>
      <c r="V29" s="5" t="s">
        <v>33</v>
      </c>
      <c r="W29" s="5" t="s">
        <v>33</v>
      </c>
      <c r="X29" s="5" t="s">
        <v>33</v>
      </c>
      <c r="Y29" s="5">
        <v>1.0</v>
      </c>
      <c r="Z29" s="5" t="s">
        <v>124</v>
      </c>
    </row>
    <row r="30" ht="15.75" customHeight="1">
      <c r="A30">
        <v>29.0</v>
      </c>
      <c r="B30" s="23" t="str">
        <f>HYPERLINK("https://www.nature.com/articles/nature10509","Inhibition of BET recruitment to chromatin as an effective treatment for MLL-fusion leukaemia")</f>
        <v>Inhibition of BET recruitment to chromatin as an effective treatment for MLL-fusion leukaemia</v>
      </c>
      <c r="C30" s="5">
        <v>2011.0</v>
      </c>
      <c r="D30" t="s">
        <v>27</v>
      </c>
      <c r="E30" s="6">
        <v>27.0</v>
      </c>
      <c r="F30" s="7" t="s">
        <v>125</v>
      </c>
      <c r="G30" s="8">
        <v>41869.0</v>
      </c>
      <c r="H30" s="6">
        <v>25000.0</v>
      </c>
      <c r="I30" s="9">
        <v>59875.98</v>
      </c>
      <c r="J30" s="9">
        <v>59875.98</v>
      </c>
      <c r="K30" s="9">
        <v>65936.13</v>
      </c>
      <c r="L30" s="10">
        <v>42157.0</v>
      </c>
      <c r="M30" s="10">
        <v>42220.0</v>
      </c>
      <c r="N30" s="28" t="s">
        <v>126</v>
      </c>
      <c r="O30" s="12">
        <v>42264.0</v>
      </c>
      <c r="P30" s="12">
        <v>42569.0</v>
      </c>
      <c r="Q30" s="5" t="s">
        <v>33</v>
      </c>
      <c r="R30" s="13" t="s">
        <v>40</v>
      </c>
      <c r="S30" s="10">
        <v>42758.0</v>
      </c>
      <c r="T30" s="10">
        <v>42877.0</v>
      </c>
      <c r="U30" s="28" t="s">
        <v>127</v>
      </c>
      <c r="V30" s="5" t="s">
        <v>33</v>
      </c>
      <c r="W30" s="5" t="s">
        <v>33</v>
      </c>
      <c r="X30" s="5" t="s">
        <v>33</v>
      </c>
      <c r="Y30" s="5">
        <v>2.0</v>
      </c>
      <c r="Z30" s="5" t="s">
        <v>128</v>
      </c>
    </row>
    <row r="31" ht="15.75" customHeight="1">
      <c r="A31">
        <v>30.0</v>
      </c>
      <c r="B31" s="4" t="str">
        <f>HYPERLINK("https://www.nature.com/articles/nature10138","CCL2 recruits inflammatory monocytes to facilitate breast-tumour metastasis")</f>
        <v>CCL2 recruits inflammatory monocytes to facilitate breast-tumour metastasis</v>
      </c>
      <c r="C31" s="5">
        <v>2011.0</v>
      </c>
      <c r="D31" s="5" t="s">
        <v>27</v>
      </c>
      <c r="E31" s="6">
        <v>9.0</v>
      </c>
      <c r="F31" s="7" t="s">
        <v>129</v>
      </c>
      <c r="G31" s="8">
        <v>41988.0</v>
      </c>
      <c r="H31" s="6">
        <v>25000.0</v>
      </c>
      <c r="I31" s="15" t="s">
        <v>40</v>
      </c>
      <c r="J31" s="15" t="s">
        <v>40</v>
      </c>
      <c r="K31" s="15" t="s">
        <v>40</v>
      </c>
      <c r="L31" s="13" t="s">
        <v>40</v>
      </c>
      <c r="M31" s="13" t="s">
        <v>40</v>
      </c>
      <c r="N31" s="13" t="s">
        <v>40</v>
      </c>
      <c r="O31" s="13" t="s">
        <v>40</v>
      </c>
      <c r="P31" s="13" t="s">
        <v>40</v>
      </c>
      <c r="Q31" s="5" t="s">
        <v>40</v>
      </c>
      <c r="R31" s="13" t="s">
        <v>40</v>
      </c>
      <c r="S31" s="13" t="s">
        <v>40</v>
      </c>
      <c r="T31" s="13" t="s">
        <v>40</v>
      </c>
      <c r="U31" s="13" t="s">
        <v>40</v>
      </c>
      <c r="V31" s="5" t="s">
        <v>38</v>
      </c>
      <c r="W31" s="5" t="s">
        <v>33</v>
      </c>
      <c r="X31" s="5" t="s">
        <v>40</v>
      </c>
      <c r="Y31" s="5" t="s">
        <v>40</v>
      </c>
      <c r="Z31" s="5" t="s">
        <v>40</v>
      </c>
    </row>
    <row r="32" ht="15.75" customHeight="1">
      <c r="A32">
        <v>31.0</v>
      </c>
      <c r="B32" s="4" t="str">
        <f>HYPERLINK("https://www.cell.com/cell/fulltext/S0092-8674(11)01152-4","An extensive microRNA-mediated network of RNA-RNA interactions regulates established oncogenic pathways in glioblastoma")</f>
        <v>An extensive microRNA-mediated network of RNA-RNA interactions regulates established oncogenic pathways in glioblastoma</v>
      </c>
      <c r="C32" s="5">
        <v>2011.0</v>
      </c>
      <c r="D32" s="5" t="s">
        <v>35</v>
      </c>
      <c r="E32" s="6">
        <v>11.0</v>
      </c>
      <c r="F32" s="7" t="s">
        <v>130</v>
      </c>
      <c r="G32" s="8">
        <v>42024.0</v>
      </c>
      <c r="H32" s="6">
        <v>25000.0</v>
      </c>
      <c r="I32" s="9">
        <v>29328.54</v>
      </c>
      <c r="J32" s="15" t="s">
        <v>40</v>
      </c>
      <c r="K32" s="15" t="s">
        <v>40</v>
      </c>
      <c r="L32" s="10">
        <v>42356.0</v>
      </c>
      <c r="M32" s="13" t="s">
        <v>40</v>
      </c>
      <c r="N32" s="13" t="s">
        <v>40</v>
      </c>
      <c r="O32" s="13" t="s">
        <v>40</v>
      </c>
      <c r="P32" s="13" t="s">
        <v>40</v>
      </c>
      <c r="Q32" s="5" t="s">
        <v>40</v>
      </c>
      <c r="R32" s="13" t="s">
        <v>40</v>
      </c>
      <c r="S32" s="13" t="s">
        <v>40</v>
      </c>
      <c r="T32" s="13" t="s">
        <v>40</v>
      </c>
      <c r="U32" s="13" t="s">
        <v>40</v>
      </c>
      <c r="V32" s="5" t="s">
        <v>33</v>
      </c>
      <c r="W32" s="5" t="s">
        <v>38</v>
      </c>
      <c r="X32" s="5" t="s">
        <v>40</v>
      </c>
      <c r="Y32" s="5">
        <v>1.0</v>
      </c>
      <c r="Z32" s="5" t="s">
        <v>131</v>
      </c>
      <c r="AA32" s="5" t="s">
        <v>70</v>
      </c>
    </row>
    <row r="33" ht="15.75" customHeight="1">
      <c r="A33">
        <v>32.0</v>
      </c>
      <c r="B33" s="4" t="str">
        <f>HYPERLINK("https://www.pnas.org/content/108/19/7950.long","Normal and neoplastic nonstem cells can spontaneously convert to a stem-like state")</f>
        <v>Normal and neoplastic nonstem cells can spontaneously convert to a stem-like state</v>
      </c>
      <c r="C33" s="5">
        <v>2011.0</v>
      </c>
      <c r="D33" s="5" t="s">
        <v>132</v>
      </c>
      <c r="E33" s="6">
        <v>14.0</v>
      </c>
      <c r="F33" s="7" t="s">
        <v>133</v>
      </c>
      <c r="G33" s="8">
        <v>41857.0</v>
      </c>
      <c r="H33" s="6">
        <v>25000.0</v>
      </c>
      <c r="I33" s="15" t="s">
        <v>40</v>
      </c>
      <c r="J33" s="15" t="s">
        <v>40</v>
      </c>
      <c r="K33" s="15" t="s">
        <v>40</v>
      </c>
      <c r="L33" s="13" t="s">
        <v>40</v>
      </c>
      <c r="M33" s="13" t="s">
        <v>40</v>
      </c>
      <c r="N33" s="13" t="s">
        <v>40</v>
      </c>
      <c r="O33" s="13" t="s">
        <v>40</v>
      </c>
      <c r="P33" s="13" t="s">
        <v>40</v>
      </c>
      <c r="Q33" s="5" t="s">
        <v>40</v>
      </c>
      <c r="R33" s="13" t="s">
        <v>40</v>
      </c>
      <c r="S33" s="13" t="s">
        <v>40</v>
      </c>
      <c r="T33" s="13" t="s">
        <v>40</v>
      </c>
      <c r="U33" s="13" t="s">
        <v>40</v>
      </c>
      <c r="V33" s="5" t="s">
        <v>33</v>
      </c>
      <c r="W33" s="5" t="s">
        <v>33</v>
      </c>
      <c r="X33" s="5" t="s">
        <v>40</v>
      </c>
      <c r="Y33" s="5" t="s">
        <v>40</v>
      </c>
      <c r="Z33" s="5" t="s">
        <v>40</v>
      </c>
    </row>
    <row r="34" ht="15.75" customHeight="1">
      <c r="A34">
        <v>33.0</v>
      </c>
      <c r="B34" s="4" t="str">
        <f>HYPERLINK("https://www.nature.com/articles/nature10491","An endogenous tumour-promoting ligand of the human aryl hydrocarbon receptor")</f>
        <v>An endogenous tumour-promoting ligand of the human aryl hydrocarbon receptor</v>
      </c>
      <c r="C34" s="5">
        <v>2011.0</v>
      </c>
      <c r="D34" s="5" t="s">
        <v>27</v>
      </c>
      <c r="E34" s="6">
        <v>19.0</v>
      </c>
      <c r="F34" s="7" t="s">
        <v>134</v>
      </c>
      <c r="G34" s="8">
        <v>41877.0</v>
      </c>
      <c r="H34" s="6">
        <v>25000.0</v>
      </c>
      <c r="I34" s="15" t="s">
        <v>40</v>
      </c>
      <c r="J34" s="15" t="s">
        <v>40</v>
      </c>
      <c r="K34" s="15" t="s">
        <v>40</v>
      </c>
      <c r="L34" s="13" t="s">
        <v>40</v>
      </c>
      <c r="M34" s="13" t="s">
        <v>40</v>
      </c>
      <c r="N34" s="13" t="s">
        <v>40</v>
      </c>
      <c r="O34" s="13" t="s">
        <v>40</v>
      </c>
      <c r="P34" s="13" t="s">
        <v>40</v>
      </c>
      <c r="Q34" s="5" t="s">
        <v>40</v>
      </c>
      <c r="R34" s="13" t="s">
        <v>40</v>
      </c>
      <c r="S34" s="13" t="s">
        <v>40</v>
      </c>
      <c r="T34" s="13" t="s">
        <v>40</v>
      </c>
      <c r="U34" s="13" t="s">
        <v>40</v>
      </c>
      <c r="V34" s="5" t="s">
        <v>38</v>
      </c>
      <c r="W34" s="5" t="s">
        <v>33</v>
      </c>
      <c r="X34" s="5" t="s">
        <v>40</v>
      </c>
      <c r="Y34" s="5" t="s">
        <v>40</v>
      </c>
      <c r="Z34" s="5" t="s">
        <v>40</v>
      </c>
    </row>
    <row r="35" ht="15.75" customHeight="1">
      <c r="A35">
        <v>34.0</v>
      </c>
      <c r="B35" s="4" t="str">
        <f>HYPERLINK("https://www.nature.com/articles/nature10599","Senescence surveillance of pre-malignant hepatocytes limits liver cancer development.")</f>
        <v>Senescence surveillance of pre-malignant hepatocytes limits liver cancer development.</v>
      </c>
      <c r="C35" s="5">
        <v>2011.0</v>
      </c>
      <c r="D35" s="5" t="s">
        <v>27</v>
      </c>
      <c r="E35" s="6">
        <v>25.0</v>
      </c>
      <c r="F35" s="7" t="s">
        <v>135</v>
      </c>
      <c r="G35" s="8">
        <v>41771.0</v>
      </c>
      <c r="H35" s="6">
        <v>25000.0</v>
      </c>
      <c r="I35" s="9">
        <v>36534.17</v>
      </c>
      <c r="J35" s="9">
        <v>39391.04</v>
      </c>
      <c r="K35" s="5">
        <v>53589.91</v>
      </c>
      <c r="L35" s="31">
        <v>41841.0</v>
      </c>
      <c r="M35" s="31">
        <v>41987.0</v>
      </c>
      <c r="N35" s="11" t="s">
        <v>136</v>
      </c>
      <c r="O35" s="12">
        <v>41987.0</v>
      </c>
      <c r="P35" s="12">
        <v>42877.0</v>
      </c>
      <c r="Q35" s="5" t="s">
        <v>38</v>
      </c>
      <c r="R35" s="5" t="s">
        <v>137</v>
      </c>
      <c r="S35" s="13" t="s">
        <v>40</v>
      </c>
      <c r="T35" s="13" t="s">
        <v>40</v>
      </c>
      <c r="U35" s="13" t="s">
        <v>40</v>
      </c>
      <c r="V35" s="5" t="s">
        <v>33</v>
      </c>
      <c r="W35" s="5" t="s">
        <v>33</v>
      </c>
      <c r="X35" s="5" t="s">
        <v>40</v>
      </c>
      <c r="Y35" s="5">
        <v>2.0</v>
      </c>
      <c r="Z35" s="5" t="s">
        <v>138</v>
      </c>
    </row>
    <row r="36" ht="15.75" customHeight="1">
      <c r="A36">
        <v>35.0</v>
      </c>
      <c r="B36" s="4" t="str">
        <f>HYPERLINK("https://www.nature.com/articles/nature11287","A restricted cell population propagates glioblastoma growth after chemotherapy")</f>
        <v>A restricted cell population propagates glioblastoma growth after chemotherapy</v>
      </c>
      <c r="C36" s="5">
        <v>2012.0</v>
      </c>
      <c r="D36" s="5" t="s">
        <v>27</v>
      </c>
      <c r="E36" s="6">
        <v>7.0</v>
      </c>
      <c r="F36" s="7" t="s">
        <v>139</v>
      </c>
      <c r="G36" s="8">
        <v>41815.0</v>
      </c>
      <c r="H36" s="6">
        <v>25000.0</v>
      </c>
      <c r="I36" s="15" t="s">
        <v>40</v>
      </c>
      <c r="J36" s="15" t="s">
        <v>40</v>
      </c>
      <c r="K36" s="15" t="s">
        <v>40</v>
      </c>
      <c r="L36" s="13" t="s">
        <v>40</v>
      </c>
      <c r="M36" s="13" t="s">
        <v>40</v>
      </c>
      <c r="N36" s="13" t="s">
        <v>40</v>
      </c>
      <c r="O36" s="13" t="s">
        <v>40</v>
      </c>
      <c r="P36" s="13" t="s">
        <v>40</v>
      </c>
      <c r="Q36" s="5" t="s">
        <v>40</v>
      </c>
      <c r="R36" s="13" t="s">
        <v>40</v>
      </c>
      <c r="S36" s="13" t="s">
        <v>40</v>
      </c>
      <c r="T36" s="13" t="s">
        <v>40</v>
      </c>
      <c r="U36" s="13" t="s">
        <v>40</v>
      </c>
      <c r="V36" s="5" t="s">
        <v>33</v>
      </c>
      <c r="W36" s="5" t="s">
        <v>33</v>
      </c>
      <c r="X36" s="5" t="s">
        <v>40</v>
      </c>
      <c r="Y36" s="5" t="s">
        <v>40</v>
      </c>
      <c r="Z36" s="5" t="s">
        <v>40</v>
      </c>
      <c r="AA36" s="5" t="s">
        <v>140</v>
      </c>
    </row>
    <row r="37" ht="15.75" customHeight="1">
      <c r="A37">
        <v>36.0</v>
      </c>
      <c r="B37" s="4" t="str">
        <f>HYPERLINK("https://www.nature.com/articles/nature11344","Defining the mode of tumour growth by clonal analysis")</f>
        <v>Defining the mode of tumour growth by clonal analysis</v>
      </c>
      <c r="C37" s="5">
        <v>2012.0</v>
      </c>
      <c r="D37" s="5" t="s">
        <v>27</v>
      </c>
      <c r="E37" s="6">
        <v>5.0</v>
      </c>
      <c r="F37" s="7" t="s">
        <v>141</v>
      </c>
      <c r="G37" s="8">
        <v>41787.0</v>
      </c>
      <c r="H37" s="6">
        <v>25000.0</v>
      </c>
      <c r="I37" s="15" t="s">
        <v>40</v>
      </c>
      <c r="J37" s="15" t="s">
        <v>40</v>
      </c>
      <c r="K37" s="15" t="s">
        <v>40</v>
      </c>
      <c r="L37" s="13" t="s">
        <v>40</v>
      </c>
      <c r="M37" s="13" t="s">
        <v>40</v>
      </c>
      <c r="N37" s="13" t="s">
        <v>40</v>
      </c>
      <c r="O37" s="13" t="s">
        <v>40</v>
      </c>
      <c r="P37" s="13" t="s">
        <v>40</v>
      </c>
      <c r="Q37" s="5" t="s">
        <v>40</v>
      </c>
      <c r="R37" s="13" t="s">
        <v>40</v>
      </c>
      <c r="S37" s="13" t="s">
        <v>40</v>
      </c>
      <c r="T37" s="13" t="s">
        <v>40</v>
      </c>
      <c r="U37" s="13" t="s">
        <v>40</v>
      </c>
      <c r="V37" s="5" t="s">
        <v>33</v>
      </c>
      <c r="W37" s="5" t="s">
        <v>33</v>
      </c>
      <c r="X37" s="5" t="s">
        <v>40</v>
      </c>
      <c r="Y37" s="5" t="s">
        <v>40</v>
      </c>
      <c r="Z37" s="5" t="s">
        <v>40</v>
      </c>
      <c r="AA37" s="5" t="s">
        <v>142</v>
      </c>
    </row>
    <row r="38" ht="15.75" customHeight="1">
      <c r="A38">
        <v>37.0</v>
      </c>
      <c r="B38" s="23" t="str">
        <f>HYPERLINK("https://www.nature.com/articles/nature11005","Systematic identification of genomic markers of drug sensitivity in cancer cells")</f>
        <v>Systematic identification of genomic markers of drug sensitivity in cancer cells</v>
      </c>
      <c r="C38" s="5">
        <v>2012.0</v>
      </c>
      <c r="D38" t="s">
        <v>27</v>
      </c>
      <c r="E38" s="6">
        <v>54.0</v>
      </c>
      <c r="F38" s="7" t="s">
        <v>143</v>
      </c>
      <c r="G38" s="8">
        <v>41974.0</v>
      </c>
      <c r="H38" s="6">
        <v>25000.0</v>
      </c>
      <c r="I38" s="9">
        <v>49042.9</v>
      </c>
      <c r="J38" s="9">
        <v>49042.9</v>
      </c>
      <c r="K38" s="9">
        <v>53089.3</v>
      </c>
      <c r="L38" s="10">
        <v>42346.0</v>
      </c>
      <c r="M38" s="10">
        <v>42515.0</v>
      </c>
      <c r="N38" s="28" t="s">
        <v>144</v>
      </c>
      <c r="O38" s="12">
        <v>42724.0</v>
      </c>
      <c r="P38" s="12">
        <v>42872.0</v>
      </c>
      <c r="Q38" s="5" t="s">
        <v>33</v>
      </c>
      <c r="R38" s="13" t="s">
        <v>40</v>
      </c>
      <c r="S38" s="10">
        <v>42913.0</v>
      </c>
      <c r="T38" s="10">
        <v>43082.0</v>
      </c>
      <c r="U38" s="28" t="s">
        <v>145</v>
      </c>
      <c r="V38" s="5" t="s">
        <v>33</v>
      </c>
      <c r="W38" s="5" t="s">
        <v>33</v>
      </c>
      <c r="X38" s="5" t="s">
        <v>33</v>
      </c>
      <c r="Y38">
        <v>1.0</v>
      </c>
      <c r="Z38" s="5" t="s">
        <v>146</v>
      </c>
    </row>
    <row r="39" ht="15.75" customHeight="1">
      <c r="A39" s="5">
        <v>38.0</v>
      </c>
      <c r="B39" s="32" t="str">
        <f>HYPERLINK("https://science.sciencemag.org/content/337/6095/730.long","Lineage tracing reveals Lgr5+ stem cell activity in mouse intestinal adenomas")</f>
        <v>Lineage tracing reveals Lgr5+ stem cell activity in mouse intestinal adenomas</v>
      </c>
      <c r="C39" s="5">
        <v>2012.0</v>
      </c>
      <c r="D39" s="5" t="s">
        <v>81</v>
      </c>
      <c r="E39" s="6">
        <v>7.0</v>
      </c>
      <c r="F39" s="7" t="s">
        <v>147</v>
      </c>
      <c r="G39" s="8">
        <v>41750.0</v>
      </c>
      <c r="H39" s="6">
        <v>25000.0</v>
      </c>
      <c r="I39" s="15" t="s">
        <v>40</v>
      </c>
      <c r="J39" s="15" t="s">
        <v>40</v>
      </c>
      <c r="K39" s="15" t="s">
        <v>40</v>
      </c>
      <c r="L39" s="13" t="s">
        <v>40</v>
      </c>
      <c r="M39" s="13" t="s">
        <v>40</v>
      </c>
      <c r="N39" s="13" t="s">
        <v>40</v>
      </c>
      <c r="O39" s="13" t="s">
        <v>40</v>
      </c>
      <c r="P39" s="13" t="s">
        <v>40</v>
      </c>
      <c r="Q39" s="5" t="s">
        <v>40</v>
      </c>
      <c r="R39" s="13" t="s">
        <v>40</v>
      </c>
      <c r="S39" s="13" t="s">
        <v>40</v>
      </c>
      <c r="T39" s="13" t="s">
        <v>40</v>
      </c>
      <c r="U39" s="13" t="s">
        <v>40</v>
      </c>
      <c r="V39" s="5" t="s">
        <v>33</v>
      </c>
      <c r="W39" s="5" t="s">
        <v>38</v>
      </c>
      <c r="X39" s="5" t="s">
        <v>40</v>
      </c>
      <c r="Y39" s="5" t="s">
        <v>40</v>
      </c>
      <c r="Z39" s="5" t="s">
        <v>40</v>
      </c>
      <c r="AA39" s="5" t="s">
        <v>148</v>
      </c>
    </row>
    <row r="40" ht="15.75" customHeight="1">
      <c r="A40">
        <v>39.0</v>
      </c>
      <c r="B40" s="23" t="str">
        <f>HYPERLINK("https://www.pnas.org/content/109/17/6662","The CD47-signal regulatory protein alpha (SIRPa) interaction is a therapeutic target for human solid tumors")</f>
        <v>The CD47-signal regulatory protein alpha (SIRPa) interaction is a therapeutic target for human solid tumors</v>
      </c>
      <c r="C40" s="5">
        <v>2012.0</v>
      </c>
      <c r="D40" t="s">
        <v>132</v>
      </c>
      <c r="E40" s="6">
        <v>44.0</v>
      </c>
      <c r="F40" s="7" t="s">
        <v>149</v>
      </c>
      <c r="G40" s="8">
        <v>41750.0</v>
      </c>
      <c r="H40" s="6">
        <v>25000.0</v>
      </c>
      <c r="I40" s="9">
        <v>10175.42</v>
      </c>
      <c r="J40" s="9">
        <v>10175.42</v>
      </c>
      <c r="K40" s="9">
        <v>11697.93</v>
      </c>
      <c r="L40" s="31">
        <v>41885.0</v>
      </c>
      <c r="M40" s="10">
        <v>41993.0</v>
      </c>
      <c r="N40" s="28" t="s">
        <v>150</v>
      </c>
      <c r="O40" s="12">
        <v>41993.0</v>
      </c>
      <c r="P40" s="12">
        <v>42486.0</v>
      </c>
      <c r="Q40" s="5" t="s">
        <v>33</v>
      </c>
      <c r="R40" s="13" t="s">
        <v>40</v>
      </c>
      <c r="S40" s="10">
        <v>42515.0</v>
      </c>
      <c r="T40" s="10">
        <v>42695.0</v>
      </c>
      <c r="U40" s="28" t="s">
        <v>151</v>
      </c>
      <c r="V40" s="5" t="s">
        <v>33</v>
      </c>
      <c r="W40" s="5" t="s">
        <v>33</v>
      </c>
      <c r="X40" s="5" t="s">
        <v>33</v>
      </c>
      <c r="Y40">
        <v>1.0</v>
      </c>
      <c r="Z40" s="5" t="s">
        <v>152</v>
      </c>
    </row>
    <row r="41" ht="15.75" customHeight="1">
      <c r="A41">
        <v>40.0</v>
      </c>
      <c r="B41" s="4" t="str">
        <f>HYPERLINK("https://www.nature.com/articles/nature11183","Tumour micro-environment elicits innate resistance to RAF inhibitors through HGF secretion.")</f>
        <v>Tumour micro-environment elicits innate resistance to RAF inhibitors through HGF secretion.</v>
      </c>
      <c r="C41" s="5">
        <v>2012.0</v>
      </c>
      <c r="D41" s="5" t="s">
        <v>27</v>
      </c>
      <c r="E41" s="6">
        <v>19.0</v>
      </c>
      <c r="F41" s="7" t="s">
        <v>153</v>
      </c>
      <c r="G41" s="8">
        <v>41690.0</v>
      </c>
      <c r="H41" s="6">
        <v>25000.0</v>
      </c>
      <c r="I41" s="9">
        <v>19454.0</v>
      </c>
      <c r="J41" s="9">
        <v>19454.0</v>
      </c>
      <c r="K41" s="5">
        <v>254.0</v>
      </c>
      <c r="L41" s="31">
        <v>41836.0</v>
      </c>
      <c r="M41" s="10">
        <v>41960.0</v>
      </c>
      <c r="N41" s="11" t="s">
        <v>154</v>
      </c>
      <c r="O41" s="12">
        <v>42450.0</v>
      </c>
      <c r="P41" s="12">
        <v>42745.0</v>
      </c>
      <c r="Q41" s="5" t="s">
        <v>38</v>
      </c>
      <c r="R41" s="5" t="s">
        <v>155</v>
      </c>
      <c r="S41" s="13" t="s">
        <v>40</v>
      </c>
      <c r="T41" s="13" t="s">
        <v>40</v>
      </c>
      <c r="U41" s="13" t="s">
        <v>40</v>
      </c>
      <c r="V41" s="5" t="s">
        <v>33</v>
      </c>
      <c r="W41" s="5" t="s">
        <v>33</v>
      </c>
      <c r="X41" s="5" t="s">
        <v>40</v>
      </c>
      <c r="Y41" s="5">
        <v>1.0</v>
      </c>
      <c r="Z41" s="5" t="s">
        <v>156</v>
      </c>
    </row>
    <row r="42" ht="15.75" customHeight="1">
      <c r="A42">
        <v>41.0</v>
      </c>
      <c r="B42" s="4" t="str">
        <f>HYPERLINK("http://science.sciencemag.org/content/338/6103/120","Intestinal inflammation targets cancer-inducing activity of the microbiota.")</f>
        <v>Intestinal inflammation targets cancer-inducing activity of the microbiota.</v>
      </c>
      <c r="C42" s="5">
        <v>2012.0</v>
      </c>
      <c r="D42" s="5" t="s">
        <v>81</v>
      </c>
      <c r="E42" s="6">
        <v>17.0</v>
      </c>
      <c r="F42" s="7" t="s">
        <v>157</v>
      </c>
      <c r="G42" s="8">
        <v>41744.0</v>
      </c>
      <c r="H42" s="6">
        <v>25000.0</v>
      </c>
      <c r="I42" s="9">
        <v>75912.0</v>
      </c>
      <c r="J42" s="9">
        <v>75912.0</v>
      </c>
      <c r="K42" s="9">
        <v>55860.72</v>
      </c>
      <c r="L42" s="10">
        <v>41849.0</v>
      </c>
      <c r="M42" s="10">
        <v>42047.0</v>
      </c>
      <c r="N42" s="11" t="s">
        <v>158</v>
      </c>
      <c r="O42" s="12">
        <v>42073.0</v>
      </c>
      <c r="P42" s="12">
        <v>42937.0</v>
      </c>
      <c r="Q42" s="5" t="s">
        <v>30</v>
      </c>
      <c r="R42" s="5" t="s">
        <v>159</v>
      </c>
      <c r="S42" s="10">
        <v>43084.0</v>
      </c>
      <c r="T42" s="10">
        <v>43362.0</v>
      </c>
      <c r="U42" s="11" t="s">
        <v>160</v>
      </c>
      <c r="V42" s="5" t="s">
        <v>33</v>
      </c>
      <c r="W42" s="5" t="s">
        <v>33</v>
      </c>
      <c r="X42" s="5" t="s">
        <v>33</v>
      </c>
      <c r="Y42" s="5">
        <v>1.0</v>
      </c>
      <c r="Z42" s="5" t="s">
        <v>161</v>
      </c>
      <c r="AA42" s="5" t="s">
        <v>45</v>
      </c>
    </row>
    <row r="43" ht="15.75" customHeight="1">
      <c r="A43">
        <v>42.0</v>
      </c>
      <c r="B43" s="4" t="str">
        <f>HYPERLINK("https://www.nature.com/articles/nm.2753","Melanoma exosomes educate bone marrow progenitor cells toward a pro-metastatic phenotype through MET.")</f>
        <v>Melanoma exosomes educate bone marrow progenitor cells toward a pro-metastatic phenotype through MET.</v>
      </c>
      <c r="C43" s="5">
        <v>2012.0</v>
      </c>
      <c r="D43" s="5" t="s">
        <v>120</v>
      </c>
      <c r="E43" s="6">
        <v>25.0</v>
      </c>
      <c r="F43" s="7" t="s">
        <v>162</v>
      </c>
      <c r="G43" s="8">
        <v>41848.0</v>
      </c>
      <c r="H43" s="6">
        <v>25000.0</v>
      </c>
      <c r="I43" s="9">
        <v>71117.28</v>
      </c>
      <c r="J43" s="9">
        <v>75337.42</v>
      </c>
      <c r="K43" s="9">
        <v>186545.5</v>
      </c>
      <c r="L43" s="10">
        <v>42072.0</v>
      </c>
      <c r="M43" s="10">
        <v>42305.0</v>
      </c>
      <c r="N43" s="11" t="s">
        <v>163</v>
      </c>
      <c r="O43" s="12">
        <v>42474.0</v>
      </c>
      <c r="P43" s="12">
        <v>43228.0</v>
      </c>
      <c r="Q43" s="5" t="s">
        <v>30</v>
      </c>
      <c r="R43" s="5" t="s">
        <v>164</v>
      </c>
      <c r="S43" s="10">
        <v>43291.0</v>
      </c>
      <c r="T43" s="10">
        <v>43435.0</v>
      </c>
      <c r="U43" s="11" t="s">
        <v>165</v>
      </c>
      <c r="V43" s="5" t="s">
        <v>33</v>
      </c>
      <c r="W43" s="5" t="s">
        <v>33</v>
      </c>
      <c r="X43" s="5" t="s">
        <v>33</v>
      </c>
      <c r="Y43" s="5">
        <v>2.0</v>
      </c>
      <c r="Z43" s="5" t="s">
        <v>166</v>
      </c>
    </row>
    <row r="44" ht="15.75" customHeight="1">
      <c r="A44">
        <v>43.0</v>
      </c>
      <c r="B44" s="4" t="str">
        <f>HYPERLINK("https://www.nature.com/articles/nature10694","Interactions between cancer stem cells and their niche govern metastatic colonization.")</f>
        <v>Interactions between cancer stem cells and their niche govern metastatic colonization.</v>
      </c>
      <c r="C44" s="5">
        <v>2012.0</v>
      </c>
      <c r="D44" s="5" t="s">
        <v>27</v>
      </c>
      <c r="E44" s="6">
        <v>7.0</v>
      </c>
      <c r="F44" s="7" t="s">
        <v>167</v>
      </c>
      <c r="G44" s="8">
        <v>41841.0</v>
      </c>
      <c r="H44" s="6">
        <v>25000.0</v>
      </c>
      <c r="I44" s="9">
        <v>67421.05</v>
      </c>
      <c r="J44" s="9">
        <v>67421.05</v>
      </c>
      <c r="K44" s="5">
        <v>56305.42</v>
      </c>
      <c r="L44" s="10">
        <v>42046.0</v>
      </c>
      <c r="M44" s="10">
        <v>42146.0</v>
      </c>
      <c r="N44" s="11" t="s">
        <v>168</v>
      </c>
      <c r="O44" s="12">
        <v>42146.0</v>
      </c>
      <c r="P44" s="12">
        <v>43069.0</v>
      </c>
      <c r="Q44" s="5" t="s">
        <v>38</v>
      </c>
      <c r="R44" s="5" t="s">
        <v>169</v>
      </c>
      <c r="S44" s="13" t="s">
        <v>40</v>
      </c>
      <c r="T44" s="13" t="s">
        <v>40</v>
      </c>
      <c r="U44" s="13" t="s">
        <v>40</v>
      </c>
      <c r="V44" s="5" t="s">
        <v>33</v>
      </c>
      <c r="W44" s="5" t="s">
        <v>33</v>
      </c>
      <c r="X44" s="5" t="s">
        <v>40</v>
      </c>
      <c r="Y44" s="5">
        <v>3.0</v>
      </c>
      <c r="Z44" s="5" t="s">
        <v>170</v>
      </c>
    </row>
    <row r="45" ht="15.75" customHeight="1">
      <c r="A45">
        <v>44.0</v>
      </c>
      <c r="B45" s="23" t="str">
        <f>HYPERLINK("https://www.nature.com/articles/nature11071","Melanoma genome sequencing reveals frequent PREX2 mutations")</f>
        <v>Melanoma genome sequencing reveals frequent PREX2 mutations</v>
      </c>
      <c r="C45" s="5">
        <v>2012.0</v>
      </c>
      <c r="D45" t="s">
        <v>27</v>
      </c>
      <c r="E45" s="6">
        <v>48.0</v>
      </c>
      <c r="F45" s="7" t="s">
        <v>171</v>
      </c>
      <c r="G45" s="8">
        <v>41788.0</v>
      </c>
      <c r="H45" s="6">
        <v>25000.0</v>
      </c>
      <c r="I45" s="9">
        <v>25198.39</v>
      </c>
      <c r="J45" s="9">
        <v>28068.91</v>
      </c>
      <c r="K45" s="9">
        <v>29737.68</v>
      </c>
      <c r="L45" s="31">
        <v>41849.0</v>
      </c>
      <c r="M45" s="10">
        <v>41954.0</v>
      </c>
      <c r="N45" s="28" t="s">
        <v>172</v>
      </c>
      <c r="O45" s="12">
        <v>41954.0</v>
      </c>
      <c r="P45" s="12">
        <v>42557.0</v>
      </c>
      <c r="Q45" s="5" t="s">
        <v>33</v>
      </c>
      <c r="R45" s="13" t="s">
        <v>40</v>
      </c>
      <c r="S45" s="10">
        <v>42632.0</v>
      </c>
      <c r="T45" s="10">
        <v>42695.0</v>
      </c>
      <c r="U45" s="28" t="s">
        <v>173</v>
      </c>
      <c r="V45" s="5" t="s">
        <v>33</v>
      </c>
      <c r="W45" s="5" t="s">
        <v>33</v>
      </c>
      <c r="X45" s="5" t="s">
        <v>33</v>
      </c>
      <c r="Y45" s="5">
        <v>3.0</v>
      </c>
      <c r="Z45" s="5" t="s">
        <v>174</v>
      </c>
    </row>
    <row r="46" ht="15.75" customHeight="1">
      <c r="A46">
        <v>45.0</v>
      </c>
      <c r="B46" s="4" t="str">
        <f>HYPERLINK("https://www.nature.com/articles/nature10868","Unresponsiveness of colon cancer to BRAF(V600E) inhibition through feedback activation of EGFR")</f>
        <v>Unresponsiveness of colon cancer to BRAF(V600E) inhibition through feedback activation of EGFR</v>
      </c>
      <c r="C46" s="5">
        <v>2012.0</v>
      </c>
      <c r="D46" s="5" t="s">
        <v>27</v>
      </c>
      <c r="E46" s="6">
        <v>9.0</v>
      </c>
      <c r="F46" s="7" t="s">
        <v>175</v>
      </c>
      <c r="G46" s="8">
        <v>41954.0</v>
      </c>
      <c r="H46" s="6">
        <v>25000.0</v>
      </c>
      <c r="I46" s="15" t="s">
        <v>40</v>
      </c>
      <c r="J46" s="15" t="s">
        <v>40</v>
      </c>
      <c r="K46" s="15" t="s">
        <v>40</v>
      </c>
      <c r="L46" s="13" t="s">
        <v>40</v>
      </c>
      <c r="M46" s="13" t="s">
        <v>40</v>
      </c>
      <c r="N46" s="13" t="s">
        <v>40</v>
      </c>
      <c r="O46" s="13" t="s">
        <v>40</v>
      </c>
      <c r="P46" s="13" t="s">
        <v>40</v>
      </c>
      <c r="Q46" s="5" t="s">
        <v>40</v>
      </c>
      <c r="R46" s="13" t="s">
        <v>40</v>
      </c>
      <c r="S46" s="13" t="s">
        <v>40</v>
      </c>
      <c r="T46" s="13" t="s">
        <v>40</v>
      </c>
      <c r="U46" s="13" t="s">
        <v>40</v>
      </c>
      <c r="V46" s="5" t="s">
        <v>33</v>
      </c>
      <c r="W46" s="5" t="s">
        <v>33</v>
      </c>
      <c r="X46" s="5" t="s">
        <v>40</v>
      </c>
      <c r="Y46" s="5" t="s">
        <v>40</v>
      </c>
      <c r="Z46" s="5" t="s">
        <v>40</v>
      </c>
    </row>
    <row r="47" ht="15.75" customHeight="1">
      <c r="A47">
        <v>46.0</v>
      </c>
      <c r="B47" s="4" t="str">
        <f>HYPERLINK("https://www.nature.com/articles/nature11249","Widespread potential for growth-factor-driven resistance to anticancer kinase inhibitors.")</f>
        <v>Widespread potential for growth-factor-driven resistance to anticancer kinase inhibitors.</v>
      </c>
      <c r="C47" s="5">
        <v>2012.0</v>
      </c>
      <c r="D47" s="5" t="s">
        <v>27</v>
      </c>
      <c r="E47" s="6">
        <v>18.0</v>
      </c>
      <c r="F47" s="7" t="s">
        <v>176</v>
      </c>
      <c r="G47" s="8">
        <v>41768.0</v>
      </c>
      <c r="H47" s="6">
        <v>25000.0</v>
      </c>
      <c r="I47" s="9">
        <v>8984.0</v>
      </c>
      <c r="J47" s="9">
        <v>9101.0</v>
      </c>
      <c r="K47" s="5">
        <v>30219.0</v>
      </c>
      <c r="L47" s="10">
        <v>41836.0</v>
      </c>
      <c r="M47" s="10">
        <v>41910.0</v>
      </c>
      <c r="N47" s="11" t="s">
        <v>177</v>
      </c>
      <c r="O47" s="12">
        <v>42628.0</v>
      </c>
      <c r="P47" s="12">
        <v>42898.0</v>
      </c>
      <c r="Q47" s="5" t="s">
        <v>38</v>
      </c>
      <c r="R47" s="5" t="s">
        <v>178</v>
      </c>
      <c r="S47" s="13" t="s">
        <v>40</v>
      </c>
      <c r="T47" s="13" t="s">
        <v>40</v>
      </c>
      <c r="U47" s="13" t="s">
        <v>40</v>
      </c>
      <c r="V47" s="5" t="s">
        <v>33</v>
      </c>
      <c r="W47" s="5" t="s">
        <v>33</v>
      </c>
      <c r="X47" s="5" t="s">
        <v>40</v>
      </c>
      <c r="Y47" s="5">
        <v>1.0</v>
      </c>
      <c r="Z47" s="5" t="s">
        <v>179</v>
      </c>
    </row>
    <row r="48" ht="15.75" customHeight="1">
      <c r="A48">
        <v>47.0</v>
      </c>
      <c r="B48" s="4" t="str">
        <f>HYPERLINK("https://www.nature.com/articles/nature10860","IDH mutation impairs histone demethylation and results in a block to cell differentiation.")</f>
        <v>IDH mutation impairs histone demethylation and results in a block to cell differentiation.</v>
      </c>
      <c r="C48" s="5">
        <v>2012.0</v>
      </c>
      <c r="D48" s="5" t="s">
        <v>27</v>
      </c>
      <c r="E48" s="6">
        <v>17.0</v>
      </c>
      <c r="F48" s="7" t="s">
        <v>180</v>
      </c>
      <c r="G48" s="8">
        <v>41946.0</v>
      </c>
      <c r="H48" s="6">
        <v>25000.0</v>
      </c>
      <c r="I48" s="9">
        <v>34829.41</v>
      </c>
      <c r="J48" s="9">
        <v>34829.41</v>
      </c>
      <c r="K48" s="9">
        <v>46344.04</v>
      </c>
      <c r="L48" s="10">
        <v>42234.0</v>
      </c>
      <c r="M48" s="10">
        <v>42415.0</v>
      </c>
      <c r="N48" s="11" t="s">
        <v>181</v>
      </c>
      <c r="O48" s="12">
        <v>42415.0</v>
      </c>
      <c r="P48" s="12">
        <v>43034.0</v>
      </c>
      <c r="Q48" s="5" t="s">
        <v>30</v>
      </c>
      <c r="R48" s="5" t="s">
        <v>182</v>
      </c>
      <c r="S48" s="13" t="s">
        <v>40</v>
      </c>
      <c r="T48" s="13" t="s">
        <v>40</v>
      </c>
      <c r="U48" s="13" t="s">
        <v>30</v>
      </c>
      <c r="V48" s="5" t="s">
        <v>38</v>
      </c>
      <c r="W48" s="5" t="s">
        <v>33</v>
      </c>
      <c r="X48" s="5" t="s">
        <v>40</v>
      </c>
      <c r="Y48" s="5">
        <v>1.0</v>
      </c>
      <c r="Z48" s="5" t="s">
        <v>183</v>
      </c>
    </row>
    <row r="49" ht="15.75" customHeight="1">
      <c r="A49">
        <v>48.0</v>
      </c>
      <c r="B49" s="23" t="str">
        <f>HYPERLINK("https://www.cell.com/cell/fulltext/S0092-8674(12)01057-4","Transcriptional amplification in tumor cells with elevated c-Myc")</f>
        <v>Transcriptional amplification in tumor cells with elevated c-Myc</v>
      </c>
      <c r="C49" s="5">
        <v>2012.0</v>
      </c>
      <c r="D49" t="s">
        <v>35</v>
      </c>
      <c r="E49" s="6">
        <v>8.0</v>
      </c>
      <c r="F49" s="7" t="s">
        <v>184</v>
      </c>
      <c r="G49" s="8">
        <v>41691.0</v>
      </c>
      <c r="H49" s="6">
        <v>25000.0</v>
      </c>
      <c r="I49" s="9">
        <v>48317.5</v>
      </c>
      <c r="J49" s="9">
        <v>49877.5</v>
      </c>
      <c r="K49" s="9">
        <v>50877.5</v>
      </c>
      <c r="L49" s="10">
        <v>41836.0</v>
      </c>
      <c r="M49" s="10">
        <v>41987.0</v>
      </c>
      <c r="N49" s="28" t="s">
        <v>185</v>
      </c>
      <c r="O49" s="12">
        <v>41987.0</v>
      </c>
      <c r="P49" s="12">
        <v>42834.0</v>
      </c>
      <c r="Q49" s="5" t="s">
        <v>33</v>
      </c>
      <c r="R49" s="13" t="s">
        <v>40</v>
      </c>
      <c r="S49" s="10">
        <v>42926.0</v>
      </c>
      <c r="T49" s="10">
        <v>43055.0</v>
      </c>
      <c r="U49" s="28" t="s">
        <v>186</v>
      </c>
      <c r="V49" s="5" t="s">
        <v>33</v>
      </c>
      <c r="W49" s="5" t="s">
        <v>33</v>
      </c>
      <c r="X49" s="5" t="s">
        <v>33</v>
      </c>
      <c r="Y49" s="5">
        <v>2.0</v>
      </c>
      <c r="Z49" s="5" t="s">
        <v>187</v>
      </c>
      <c r="AA49" s="5" t="s">
        <v>45</v>
      </c>
    </row>
    <row r="50" ht="15.75" customHeight="1">
      <c r="A50">
        <v>49.0</v>
      </c>
      <c r="B50" s="4" t="str">
        <f>HYPERLINK("https://www.cell.com/cell/fulltext/S0092-8674(12)00419-9","Sequential application of anticancer drugs enhances cell death by rewiring apoptotic signaling networks")</f>
        <v>Sequential application of anticancer drugs enhances cell death by rewiring apoptotic signaling networks</v>
      </c>
      <c r="C50" s="5">
        <v>2012.0</v>
      </c>
      <c r="D50" s="5" t="s">
        <v>35</v>
      </c>
      <c r="E50" s="6">
        <v>7.0</v>
      </c>
      <c r="F50" s="7" t="s">
        <v>188</v>
      </c>
      <c r="G50" s="8">
        <v>41940.0</v>
      </c>
      <c r="H50" s="6">
        <v>25000.0</v>
      </c>
      <c r="I50" s="15" t="s">
        <v>40</v>
      </c>
      <c r="J50" s="15" t="s">
        <v>40</v>
      </c>
      <c r="K50" s="15" t="s">
        <v>40</v>
      </c>
      <c r="L50" s="13" t="s">
        <v>40</v>
      </c>
      <c r="M50" s="13" t="s">
        <v>40</v>
      </c>
      <c r="N50" s="13" t="s">
        <v>40</v>
      </c>
      <c r="O50" s="13" t="s">
        <v>40</v>
      </c>
      <c r="P50" s="13" t="s">
        <v>40</v>
      </c>
      <c r="Q50" s="5" t="s">
        <v>40</v>
      </c>
      <c r="R50" s="13" t="s">
        <v>40</v>
      </c>
      <c r="S50" s="13" t="s">
        <v>40</v>
      </c>
      <c r="T50" s="13" t="s">
        <v>40</v>
      </c>
      <c r="U50" s="13" t="s">
        <v>40</v>
      </c>
      <c r="V50" s="5" t="s">
        <v>33</v>
      </c>
      <c r="W50" s="5" t="s">
        <v>33</v>
      </c>
      <c r="X50" s="5" t="s">
        <v>40</v>
      </c>
      <c r="Y50" s="5" t="s">
        <v>40</v>
      </c>
      <c r="Z50" s="5" t="s">
        <v>40</v>
      </c>
      <c r="AA50" s="5" t="s">
        <v>45</v>
      </c>
    </row>
    <row r="51" ht="15.75" customHeight="1">
      <c r="A51">
        <v>50.0</v>
      </c>
      <c r="B51" s="23" t="str">
        <f>HYPERLINK("https://genome.cshlp.org/content/22/2/299","Fusobacterium nucleatum infection is prevalent in human colorectal carcinoma")</f>
        <v>Fusobacterium nucleatum infection is prevalent in human colorectal carcinoma</v>
      </c>
      <c r="C51" s="5">
        <v>2012.0</v>
      </c>
      <c r="D51" s="5" t="s">
        <v>189</v>
      </c>
      <c r="E51" s="6">
        <v>11.0</v>
      </c>
      <c r="F51" s="7" t="s">
        <v>190</v>
      </c>
      <c r="G51" s="8">
        <v>42025.0</v>
      </c>
      <c r="H51" s="6">
        <v>25000.0</v>
      </c>
      <c r="I51" s="9">
        <v>33650.0</v>
      </c>
      <c r="J51" s="9">
        <v>55750.0</v>
      </c>
      <c r="K51" s="9">
        <v>57200.0</v>
      </c>
      <c r="L51" s="10">
        <v>42198.0</v>
      </c>
      <c r="M51" s="10">
        <v>42338.0</v>
      </c>
      <c r="N51" s="28" t="s">
        <v>191</v>
      </c>
      <c r="O51" s="12">
        <v>42359.0</v>
      </c>
      <c r="P51" s="12">
        <v>42740.0</v>
      </c>
      <c r="Q51" s="5" t="s">
        <v>33</v>
      </c>
      <c r="R51" s="13" t="s">
        <v>40</v>
      </c>
      <c r="S51" s="10">
        <v>42774.0</v>
      </c>
      <c r="T51" s="10">
        <v>43126.0</v>
      </c>
      <c r="U51" s="28" t="s">
        <v>192</v>
      </c>
      <c r="V51" s="5" t="s">
        <v>33</v>
      </c>
      <c r="W51" s="5" t="s">
        <v>38</v>
      </c>
      <c r="X51" s="5" t="s">
        <v>33</v>
      </c>
      <c r="Y51" s="5">
        <v>2.0</v>
      </c>
      <c r="Z51" s="5" t="s">
        <v>193</v>
      </c>
      <c r="AA51" s="5"/>
    </row>
    <row r="52" ht="15.75" customHeight="1">
      <c r="A52" s="5">
        <v>51.0</v>
      </c>
      <c r="B52" s="4" t="str">
        <f>HYPERLINK("https://www.nature.com/articles/nature10802","DNA breaks and chromosome pulverization from errors in mitosis")</f>
        <v>DNA breaks and chromosome pulverization from errors in mitosis</v>
      </c>
      <c r="C52" s="5">
        <v>2012.0</v>
      </c>
      <c r="D52" s="5" t="s">
        <v>27</v>
      </c>
      <c r="E52" s="5">
        <v>10.0</v>
      </c>
      <c r="F52" s="11" t="s">
        <v>194</v>
      </c>
      <c r="G52" s="8">
        <v>41960.0</v>
      </c>
      <c r="H52" s="6">
        <v>25000.0</v>
      </c>
      <c r="I52" s="15" t="s">
        <v>40</v>
      </c>
      <c r="J52" s="15" t="s">
        <v>40</v>
      </c>
      <c r="K52" s="15" t="s">
        <v>40</v>
      </c>
      <c r="L52" s="13" t="s">
        <v>40</v>
      </c>
      <c r="M52" s="13" t="s">
        <v>40</v>
      </c>
      <c r="N52" s="13" t="s">
        <v>40</v>
      </c>
      <c r="O52" s="13" t="s">
        <v>40</v>
      </c>
      <c r="P52" s="13" t="s">
        <v>40</v>
      </c>
      <c r="Q52" s="5" t="s">
        <v>40</v>
      </c>
      <c r="R52" s="13" t="s">
        <v>40</v>
      </c>
      <c r="S52" s="13" t="s">
        <v>40</v>
      </c>
      <c r="T52" s="13" t="s">
        <v>40</v>
      </c>
      <c r="U52" s="13" t="s">
        <v>40</v>
      </c>
      <c r="V52" s="5" t="s">
        <v>33</v>
      </c>
      <c r="W52" s="5" t="s">
        <v>33</v>
      </c>
      <c r="X52" s="5" t="s">
        <v>40</v>
      </c>
      <c r="Y52" s="5" t="s">
        <v>40</v>
      </c>
      <c r="Z52" s="5" t="s">
        <v>40</v>
      </c>
      <c r="AA52" s="5" t="s">
        <v>195</v>
      </c>
    </row>
    <row r="53" ht="15.75" customHeight="1">
      <c r="A53" s="5">
        <v>52.0</v>
      </c>
      <c r="B53" s="4" t="str">
        <f>HYPERLINK("https://www.nature.com/articles/nature10661","A microRNA regulon that mediates endothelial recruitment and metastasis by cancer cells")</f>
        <v>A microRNA regulon that mediates endothelial recruitment and metastasis by cancer cells</v>
      </c>
      <c r="C53" s="5">
        <v>2012.0</v>
      </c>
      <c r="D53" s="5" t="s">
        <v>27</v>
      </c>
      <c r="E53" s="5">
        <v>4.0</v>
      </c>
      <c r="F53" s="11" t="s">
        <v>196</v>
      </c>
      <c r="G53" s="8">
        <v>41934.0</v>
      </c>
      <c r="H53" s="6">
        <v>25000.0</v>
      </c>
      <c r="I53" s="15" t="s">
        <v>40</v>
      </c>
      <c r="J53" s="15" t="s">
        <v>40</v>
      </c>
      <c r="K53" s="15" t="s">
        <v>40</v>
      </c>
      <c r="L53" s="13" t="s">
        <v>40</v>
      </c>
      <c r="M53" s="13" t="s">
        <v>40</v>
      </c>
      <c r="N53" s="13" t="s">
        <v>40</v>
      </c>
      <c r="O53" s="13" t="s">
        <v>40</v>
      </c>
      <c r="P53" s="13" t="s">
        <v>40</v>
      </c>
      <c r="Q53" s="5" t="s">
        <v>40</v>
      </c>
      <c r="R53" s="13" t="s">
        <v>40</v>
      </c>
      <c r="S53" s="13" t="s">
        <v>40</v>
      </c>
      <c r="T53" s="13" t="s">
        <v>40</v>
      </c>
      <c r="U53" s="13" t="s">
        <v>40</v>
      </c>
      <c r="V53" s="5" t="s">
        <v>33</v>
      </c>
      <c r="W53" s="5" t="s">
        <v>33</v>
      </c>
      <c r="X53" s="5" t="s">
        <v>40</v>
      </c>
      <c r="Y53" s="5" t="s">
        <v>40</v>
      </c>
      <c r="Z53" s="5" t="s">
        <v>40</v>
      </c>
      <c r="AA53" s="5" t="s">
        <v>197</v>
      </c>
    </row>
    <row r="54" ht="15.75" customHeight="1">
      <c r="A54" s="5">
        <v>53.0</v>
      </c>
      <c r="B54" s="4" t="str">
        <f>HYPERLINK("https://www.nature.com/articles/nature10602","Reductive glutamine metabolism by IDH1 mediates lipogenesis under hypoxia")</f>
        <v>Reductive glutamine metabolism by IDH1 mediates lipogenesis under hypoxia</v>
      </c>
      <c r="C54" s="5">
        <v>2012.0</v>
      </c>
      <c r="D54" s="5" t="s">
        <v>27</v>
      </c>
      <c r="E54" s="5">
        <v>14.0</v>
      </c>
      <c r="F54" s="11" t="s">
        <v>198</v>
      </c>
      <c r="G54" s="8">
        <v>42048.0</v>
      </c>
      <c r="H54" s="6">
        <v>25000.0</v>
      </c>
      <c r="I54" s="5">
        <v>17659.32</v>
      </c>
      <c r="J54" s="15" t="s">
        <v>40</v>
      </c>
      <c r="K54" s="15" t="s">
        <v>40</v>
      </c>
      <c r="L54" s="13" t="s">
        <v>40</v>
      </c>
      <c r="M54" s="13" t="s">
        <v>40</v>
      </c>
      <c r="N54" s="13" t="s">
        <v>40</v>
      </c>
      <c r="O54" s="13" t="s">
        <v>40</v>
      </c>
      <c r="P54" s="13" t="s">
        <v>40</v>
      </c>
      <c r="Q54" s="5" t="s">
        <v>40</v>
      </c>
      <c r="R54" s="13" t="s">
        <v>40</v>
      </c>
      <c r="S54" s="13" t="s">
        <v>40</v>
      </c>
      <c r="T54" s="13" t="s">
        <v>40</v>
      </c>
      <c r="U54" s="13" t="s">
        <v>40</v>
      </c>
      <c r="V54" s="5" t="s">
        <v>38</v>
      </c>
      <c r="W54" s="5" t="s">
        <v>33</v>
      </c>
      <c r="X54" s="5" t="s">
        <v>40</v>
      </c>
      <c r="Y54" s="5">
        <v>1.0</v>
      </c>
      <c r="Z54" s="5" t="s">
        <v>199</v>
      </c>
      <c r="AA54" s="5" t="s">
        <v>200</v>
      </c>
    </row>
    <row r="55" ht="15.75" customHeight="1">
      <c r="A55" s="5">
        <v>54.0</v>
      </c>
      <c r="B55" s="4" t="str">
        <f>HYPERLINK("https://www.nature.com/articles/ng.518","Somatic mutations altering EZH2 (Tyr641) in follicular and diffuse large B-cell lymphomas of germinal-center origin")</f>
        <v>Somatic mutations altering EZH2 (Tyr641) in follicular and diffuse large B-cell lymphomas of germinal-center origin</v>
      </c>
      <c r="C55" s="5">
        <v>2010.0</v>
      </c>
      <c r="D55" s="5" t="s">
        <v>201</v>
      </c>
      <c r="E55" s="5">
        <v>38.0</v>
      </c>
      <c r="F55" s="11" t="s">
        <v>202</v>
      </c>
      <c r="G55" s="8">
        <v>42054.0</v>
      </c>
      <c r="H55" s="6">
        <v>25000.0</v>
      </c>
      <c r="I55" s="15" t="s">
        <v>40</v>
      </c>
      <c r="J55" s="15" t="s">
        <v>40</v>
      </c>
      <c r="K55" s="15" t="s">
        <v>40</v>
      </c>
      <c r="L55" s="13" t="s">
        <v>40</v>
      </c>
      <c r="M55" s="13" t="s">
        <v>40</v>
      </c>
      <c r="N55" s="13" t="s">
        <v>40</v>
      </c>
      <c r="O55" s="13" t="s">
        <v>40</v>
      </c>
      <c r="P55" s="13" t="s">
        <v>40</v>
      </c>
      <c r="Q55" s="5" t="s">
        <v>40</v>
      </c>
      <c r="R55" s="13" t="s">
        <v>40</v>
      </c>
      <c r="S55" s="13" t="s">
        <v>40</v>
      </c>
      <c r="T55" s="13" t="s">
        <v>40</v>
      </c>
      <c r="U55" s="13" t="s">
        <v>40</v>
      </c>
      <c r="V55" s="5" t="s">
        <v>38</v>
      </c>
      <c r="W55" s="5" t="s">
        <v>33</v>
      </c>
      <c r="X55" s="5" t="s">
        <v>40</v>
      </c>
      <c r="Y55" s="5" t="s">
        <v>40</v>
      </c>
      <c r="Z55" s="5" t="s">
        <v>40</v>
      </c>
      <c r="AA55" s="5" t="s">
        <v>203</v>
      </c>
    </row>
    <row r="56" ht="15.75" customHeight="1">
      <c r="L56" s="27"/>
      <c r="M56" s="27"/>
      <c r="S56" s="27"/>
      <c r="T56" s="27"/>
    </row>
    <row r="57" ht="15.75" customHeight="1">
      <c r="H57" s="33"/>
      <c r="I57" s="33"/>
      <c r="J57" s="33"/>
      <c r="K57" s="33"/>
      <c r="L57" s="34"/>
      <c r="M57" s="34"/>
      <c r="S57" s="27"/>
      <c r="T57" s="27"/>
    </row>
    <row r="58" ht="15.75" customHeight="1">
      <c r="H58" s="34"/>
      <c r="I58" s="35"/>
      <c r="J58" s="35"/>
      <c r="K58" s="36"/>
      <c r="L58" s="34"/>
      <c r="M58" s="34"/>
      <c r="S58" s="27"/>
      <c r="T58" s="27"/>
    </row>
    <row r="59" ht="15.75" customHeight="1">
      <c r="L59" s="27"/>
      <c r="M59" s="34"/>
      <c r="S59" s="27"/>
      <c r="T59" s="27"/>
    </row>
    <row r="60" ht="15.75" customHeight="1">
      <c r="L60" s="27"/>
      <c r="M60" s="34"/>
      <c r="S60" s="27"/>
      <c r="T60" s="27"/>
    </row>
    <row r="61" ht="15.75" customHeight="1">
      <c r="L61" s="27"/>
      <c r="M61" s="34"/>
      <c r="S61" s="27"/>
      <c r="T61" s="27"/>
    </row>
    <row r="62" ht="15.75" customHeight="1">
      <c r="L62" s="27"/>
      <c r="M62" s="34"/>
      <c r="S62" s="27"/>
      <c r="T62" s="27"/>
    </row>
    <row r="63" ht="15.75" customHeight="1">
      <c r="L63" s="27"/>
      <c r="M63" s="34"/>
      <c r="S63" s="27"/>
      <c r="T63" s="27"/>
    </row>
    <row r="64" ht="15.75" customHeight="1">
      <c r="L64" s="27"/>
      <c r="M64" s="34"/>
      <c r="S64" s="27"/>
      <c r="T64" s="27"/>
    </row>
    <row r="65" ht="15.75" customHeight="1">
      <c r="E65" t="str">
        <f>D65</f>
        <v/>
      </c>
      <c r="L65" s="27"/>
      <c r="M65" s="34"/>
      <c r="S65" s="27"/>
      <c r="T65" s="27"/>
    </row>
    <row r="66" ht="15.75" customHeight="1">
      <c r="L66" s="27"/>
      <c r="M66" s="34"/>
      <c r="S66" s="27"/>
      <c r="T66" s="27"/>
    </row>
    <row r="67" ht="15.75" customHeight="1">
      <c r="L67" s="27"/>
      <c r="M67" s="34"/>
      <c r="S67" s="27"/>
      <c r="T67" s="27"/>
    </row>
    <row r="68" ht="15.75" customHeight="1">
      <c r="L68" s="27"/>
      <c r="M68" s="34"/>
      <c r="S68" s="27"/>
      <c r="T68" s="27"/>
    </row>
    <row r="69" ht="15.75" customHeight="1">
      <c r="L69" s="27"/>
      <c r="M69" s="34"/>
      <c r="S69" s="27"/>
      <c r="T69" s="27"/>
    </row>
    <row r="70" ht="15.75" customHeight="1">
      <c r="L70" s="27"/>
      <c r="M70" s="34"/>
      <c r="S70" s="27"/>
      <c r="T70" s="27"/>
    </row>
    <row r="71" ht="15.75" customHeight="1">
      <c r="L71" s="27"/>
      <c r="M71" s="34"/>
      <c r="S71" s="27"/>
      <c r="T71" s="27"/>
    </row>
    <row r="72" ht="15.75" customHeight="1">
      <c r="L72" s="27"/>
      <c r="M72" s="34"/>
      <c r="S72" s="27"/>
      <c r="T72" s="27"/>
    </row>
    <row r="73" ht="15.75" customHeight="1">
      <c r="L73" s="27"/>
      <c r="M73" s="34"/>
      <c r="S73" s="27"/>
      <c r="T73" s="27"/>
    </row>
    <row r="74" ht="15.75" customHeight="1">
      <c r="L74" s="27"/>
      <c r="M74" s="34"/>
      <c r="S74" s="27"/>
      <c r="T74" s="27"/>
    </row>
    <row r="75" ht="15.75" customHeight="1">
      <c r="L75" s="27"/>
      <c r="M75" s="34"/>
      <c r="S75" s="27"/>
      <c r="T75" s="27"/>
    </row>
    <row r="76" ht="15.75" customHeight="1">
      <c r="L76" s="27"/>
      <c r="M76" s="34"/>
      <c r="S76" s="27"/>
      <c r="T76" s="27"/>
    </row>
    <row r="77" ht="15.75" customHeight="1">
      <c r="L77" s="27"/>
      <c r="M77" s="34"/>
      <c r="S77" s="27"/>
      <c r="T77" s="27"/>
    </row>
    <row r="78" ht="15.75" customHeight="1">
      <c r="L78" s="27"/>
      <c r="M78" s="34"/>
      <c r="S78" s="27"/>
      <c r="T78" s="27"/>
    </row>
    <row r="79" ht="15.75" customHeight="1">
      <c r="L79" s="27"/>
      <c r="M79" s="34"/>
      <c r="S79" s="27"/>
      <c r="T79" s="27"/>
    </row>
    <row r="80" ht="15.75" customHeight="1">
      <c r="L80" s="27"/>
      <c r="M80" s="34"/>
      <c r="S80" s="27"/>
      <c r="T80" s="27"/>
    </row>
    <row r="81" ht="15.75" customHeight="1">
      <c r="L81" s="27"/>
      <c r="M81" s="34"/>
      <c r="S81" s="27"/>
      <c r="T81" s="27"/>
    </row>
    <row r="82" ht="15.75" customHeight="1">
      <c r="L82" s="27"/>
      <c r="M82" s="34"/>
      <c r="S82" s="27"/>
      <c r="T82" s="27"/>
    </row>
    <row r="83" ht="15.75" customHeight="1">
      <c r="L83" s="27"/>
      <c r="M83" s="34"/>
      <c r="S83" s="27"/>
      <c r="T83" s="27"/>
    </row>
    <row r="84" ht="15.75" customHeight="1">
      <c r="L84" s="27"/>
      <c r="M84" s="34"/>
      <c r="S84" s="27"/>
      <c r="T84" s="27"/>
    </row>
    <row r="85" ht="15.75" customHeight="1">
      <c r="L85" s="27"/>
      <c r="M85" s="34"/>
      <c r="S85" s="27"/>
      <c r="T85" s="27"/>
    </row>
    <row r="86" ht="15.75" customHeight="1">
      <c r="L86" s="27"/>
      <c r="M86" s="34"/>
      <c r="S86" s="27"/>
      <c r="T86" s="27"/>
    </row>
    <row r="87" ht="15.75" customHeight="1">
      <c r="L87" s="27"/>
      <c r="M87" s="34"/>
      <c r="S87" s="27"/>
      <c r="T87" s="27"/>
    </row>
    <row r="88" ht="15.75" customHeight="1">
      <c r="L88" s="27"/>
      <c r="M88" s="34"/>
      <c r="S88" s="27"/>
      <c r="T88" s="27"/>
    </row>
    <row r="89" ht="15.75" customHeight="1">
      <c r="L89" s="27"/>
      <c r="M89" s="34"/>
      <c r="S89" s="27"/>
      <c r="T89" s="27"/>
    </row>
    <row r="90" ht="15.75" customHeight="1">
      <c r="L90" s="27"/>
      <c r="M90" s="34"/>
      <c r="S90" s="27"/>
      <c r="T90" s="27"/>
    </row>
    <row r="91" ht="15.75" customHeight="1">
      <c r="L91" s="27"/>
      <c r="M91" s="34"/>
      <c r="S91" s="27"/>
      <c r="T91" s="27"/>
    </row>
    <row r="92" ht="15.75" customHeight="1">
      <c r="L92" s="27"/>
      <c r="M92" s="34"/>
      <c r="S92" s="27"/>
      <c r="T92" s="27"/>
    </row>
    <row r="93" ht="15.75" customHeight="1">
      <c r="L93" s="27"/>
      <c r="M93" s="34"/>
      <c r="S93" s="27"/>
      <c r="T93" s="27"/>
    </row>
    <row r="94" ht="15.75" customHeight="1">
      <c r="L94" s="27"/>
      <c r="M94" s="34"/>
      <c r="S94" s="27"/>
      <c r="T94" s="27"/>
    </row>
    <row r="95" ht="15.75" customHeight="1">
      <c r="L95" s="27"/>
      <c r="M95" s="34"/>
      <c r="S95" s="27"/>
      <c r="T95" s="27"/>
    </row>
    <row r="96" ht="15.75" customHeight="1">
      <c r="L96" s="27"/>
      <c r="M96" s="34"/>
      <c r="S96" s="27"/>
      <c r="T96" s="27"/>
    </row>
    <row r="97" ht="15.75" customHeight="1">
      <c r="L97" s="27"/>
      <c r="M97" s="34"/>
      <c r="S97" s="27"/>
      <c r="T97" s="27"/>
    </row>
    <row r="98" ht="15.75" customHeight="1">
      <c r="L98" s="27"/>
      <c r="M98" s="34"/>
      <c r="S98" s="27"/>
      <c r="T98" s="27"/>
    </row>
    <row r="99" ht="15.75" customHeight="1">
      <c r="L99" s="27"/>
      <c r="M99" s="34"/>
      <c r="S99" s="27"/>
      <c r="T99" s="27"/>
    </row>
    <row r="100" ht="15.75" customHeight="1">
      <c r="L100" s="27"/>
      <c r="M100" s="34"/>
      <c r="S100" s="27"/>
      <c r="T100" s="27"/>
    </row>
    <row r="101" ht="15.75" customHeight="1">
      <c r="L101" s="27"/>
      <c r="M101" s="34"/>
      <c r="S101" s="27"/>
      <c r="T101" s="27"/>
    </row>
    <row r="102" ht="15.75" customHeight="1">
      <c r="L102" s="27"/>
      <c r="M102" s="34"/>
      <c r="S102" s="27"/>
      <c r="T102" s="27"/>
    </row>
    <row r="103" ht="15.75" customHeight="1">
      <c r="L103" s="27"/>
      <c r="M103" s="34"/>
      <c r="S103" s="27"/>
      <c r="T103" s="27"/>
    </row>
    <row r="104" ht="15.75" customHeight="1">
      <c r="L104" s="27"/>
      <c r="M104" s="34"/>
      <c r="S104" s="27"/>
      <c r="T104" s="27"/>
    </row>
    <row r="105" ht="15.75" customHeight="1">
      <c r="L105" s="27"/>
      <c r="M105" s="34"/>
      <c r="S105" s="27"/>
      <c r="T105" s="27"/>
    </row>
    <row r="106" ht="15.75" customHeight="1">
      <c r="L106" s="27"/>
      <c r="M106" s="34"/>
      <c r="S106" s="27"/>
      <c r="T106" s="27"/>
    </row>
    <row r="107" ht="15.75" customHeight="1">
      <c r="L107" s="27"/>
      <c r="M107" s="34"/>
      <c r="S107" s="27"/>
      <c r="T107" s="27"/>
    </row>
    <row r="108" ht="15.75" customHeight="1">
      <c r="L108" s="27"/>
      <c r="M108" s="34"/>
      <c r="S108" s="27"/>
      <c r="T108" s="27"/>
    </row>
    <row r="109" ht="15.75" customHeight="1">
      <c r="L109" s="27"/>
      <c r="M109" s="34"/>
      <c r="S109" s="27"/>
      <c r="T109" s="27"/>
    </row>
    <row r="110" ht="15.75" customHeight="1">
      <c r="L110" s="27"/>
      <c r="M110" s="34"/>
      <c r="S110" s="27"/>
      <c r="T110" s="27"/>
    </row>
    <row r="111" ht="15.75" customHeight="1">
      <c r="L111" s="27"/>
      <c r="M111" s="27"/>
      <c r="S111" s="27"/>
      <c r="T111" s="27"/>
    </row>
    <row r="112" ht="15.75" customHeight="1">
      <c r="L112" s="27"/>
      <c r="M112" s="27"/>
      <c r="S112" s="27"/>
      <c r="T112" s="27"/>
    </row>
    <row r="113" ht="15.75" customHeight="1">
      <c r="L113" s="27"/>
      <c r="M113" s="27"/>
      <c r="S113" s="27"/>
      <c r="T113" s="27"/>
    </row>
    <row r="114" ht="15.75" customHeight="1">
      <c r="L114" s="27"/>
      <c r="M114" s="27"/>
      <c r="S114" s="27"/>
      <c r="T114" s="27"/>
    </row>
    <row r="115" ht="15.75" customHeight="1">
      <c r="L115" s="27"/>
      <c r="M115" s="27"/>
      <c r="S115" s="27"/>
      <c r="T115" s="27"/>
    </row>
    <row r="116" ht="15.75" customHeight="1">
      <c r="L116" s="27"/>
      <c r="M116" s="27"/>
      <c r="S116" s="27"/>
      <c r="T116" s="27"/>
    </row>
    <row r="117" ht="15.75" customHeight="1">
      <c r="L117" s="27"/>
      <c r="M117" s="27"/>
      <c r="S117" s="27"/>
      <c r="T117" s="27"/>
    </row>
    <row r="118" ht="15.75" customHeight="1">
      <c r="L118" s="27"/>
      <c r="M118" s="27"/>
      <c r="S118" s="27"/>
      <c r="T118" s="27"/>
    </row>
    <row r="119" ht="15.75" customHeight="1">
      <c r="L119" s="27"/>
      <c r="M119" s="27"/>
      <c r="S119" s="27"/>
      <c r="T119" s="27"/>
    </row>
    <row r="120" ht="15.75" customHeight="1">
      <c r="L120" s="27"/>
      <c r="M120" s="27"/>
      <c r="S120" s="27"/>
      <c r="T120" s="27"/>
    </row>
    <row r="121" ht="15.75" customHeight="1">
      <c r="L121" s="27"/>
      <c r="M121" s="27"/>
      <c r="S121" s="27"/>
      <c r="T121" s="27"/>
    </row>
    <row r="122" ht="15.75" customHeight="1">
      <c r="L122" s="27"/>
      <c r="M122" s="27"/>
      <c r="S122" s="27"/>
      <c r="T122" s="27"/>
    </row>
    <row r="123" ht="15.75" customHeight="1">
      <c r="L123" s="27"/>
      <c r="M123" s="27"/>
      <c r="S123" s="27"/>
      <c r="T123" s="27"/>
    </row>
    <row r="124" ht="15.75" customHeight="1">
      <c r="L124" s="27"/>
      <c r="M124" s="27"/>
      <c r="S124" s="27"/>
      <c r="T124" s="27"/>
    </row>
    <row r="125" ht="15.75" customHeight="1">
      <c r="L125" s="27"/>
      <c r="M125" s="27"/>
      <c r="S125" s="27"/>
      <c r="T125" s="27"/>
    </row>
    <row r="126" ht="15.75" customHeight="1">
      <c r="L126" s="27"/>
      <c r="M126" s="27"/>
      <c r="S126" s="27"/>
      <c r="T126" s="27"/>
    </row>
    <row r="127" ht="15.75" customHeight="1">
      <c r="L127" s="27"/>
      <c r="M127" s="27"/>
      <c r="S127" s="27"/>
      <c r="T127" s="27"/>
    </row>
    <row r="128" ht="15.75" customHeight="1">
      <c r="L128" s="27"/>
      <c r="M128" s="27"/>
      <c r="S128" s="27"/>
      <c r="T128" s="27"/>
    </row>
    <row r="129" ht="15.75" customHeight="1">
      <c r="L129" s="27"/>
      <c r="M129" s="27"/>
      <c r="S129" s="27"/>
      <c r="T129" s="27"/>
    </row>
    <row r="130" ht="15.75" customHeight="1">
      <c r="L130" s="27"/>
      <c r="M130" s="27"/>
      <c r="S130" s="27"/>
      <c r="T130" s="27"/>
    </row>
    <row r="131" ht="15.75" customHeight="1">
      <c r="L131" s="27"/>
      <c r="M131" s="27"/>
      <c r="S131" s="27"/>
      <c r="T131" s="27"/>
    </row>
    <row r="132" ht="15.75" customHeight="1">
      <c r="L132" s="27"/>
      <c r="M132" s="27"/>
      <c r="S132" s="27"/>
      <c r="T132" s="27"/>
    </row>
    <row r="133" ht="15.75" customHeight="1">
      <c r="L133" s="27"/>
      <c r="M133" s="27"/>
      <c r="S133" s="27"/>
      <c r="T133" s="27"/>
    </row>
    <row r="134" ht="15.75" customHeight="1">
      <c r="L134" s="27"/>
      <c r="M134" s="27"/>
      <c r="S134" s="27"/>
      <c r="T134" s="27"/>
    </row>
    <row r="135" ht="15.75" customHeight="1">
      <c r="L135" s="27"/>
      <c r="M135" s="27"/>
      <c r="S135" s="27"/>
      <c r="T135" s="27"/>
    </row>
    <row r="136" ht="15.75" customHeight="1">
      <c r="L136" s="27"/>
      <c r="M136" s="27"/>
      <c r="S136" s="27"/>
      <c r="T136" s="27"/>
    </row>
    <row r="137" ht="15.75" customHeight="1">
      <c r="L137" s="27"/>
      <c r="M137" s="27"/>
      <c r="S137" s="27"/>
      <c r="T137" s="27"/>
    </row>
    <row r="138" ht="15.75" customHeight="1">
      <c r="L138" s="27"/>
      <c r="M138" s="27"/>
      <c r="S138" s="27"/>
      <c r="T138" s="27"/>
    </row>
    <row r="139" ht="15.75" customHeight="1">
      <c r="L139" s="27"/>
      <c r="M139" s="27"/>
      <c r="S139" s="27"/>
      <c r="T139" s="27"/>
    </row>
    <row r="140" ht="15.75" customHeight="1">
      <c r="L140" s="27"/>
      <c r="M140" s="27"/>
      <c r="S140" s="27"/>
      <c r="T140" s="27"/>
    </row>
    <row r="141" ht="15.75" customHeight="1">
      <c r="L141" s="27"/>
      <c r="M141" s="27"/>
      <c r="S141" s="27"/>
      <c r="T141" s="27"/>
    </row>
    <row r="142" ht="15.75" customHeight="1">
      <c r="L142" s="27"/>
      <c r="M142" s="27"/>
      <c r="S142" s="27"/>
      <c r="T142" s="27"/>
    </row>
    <row r="143" ht="15.75" customHeight="1">
      <c r="L143" s="27"/>
      <c r="M143" s="27"/>
      <c r="S143" s="27"/>
      <c r="T143" s="27"/>
    </row>
    <row r="144" ht="15.75" customHeight="1">
      <c r="L144" s="27"/>
      <c r="M144" s="27"/>
      <c r="S144" s="27"/>
      <c r="T144" s="27"/>
    </row>
    <row r="145" ht="15.75" customHeight="1">
      <c r="L145" s="27"/>
      <c r="M145" s="27"/>
      <c r="S145" s="27"/>
      <c r="T145" s="27"/>
    </row>
    <row r="146" ht="15.75" customHeight="1">
      <c r="L146" s="27"/>
      <c r="M146" s="27"/>
      <c r="S146" s="27"/>
      <c r="T146" s="27"/>
    </row>
    <row r="147" ht="15.75" customHeight="1">
      <c r="L147" s="27"/>
      <c r="M147" s="27"/>
      <c r="S147" s="27"/>
      <c r="T147" s="27"/>
    </row>
    <row r="148" ht="15.75" customHeight="1">
      <c r="L148" s="27"/>
      <c r="M148" s="27"/>
      <c r="S148" s="27"/>
      <c r="T148" s="27"/>
    </row>
    <row r="149" ht="15.75" customHeight="1">
      <c r="L149" s="27"/>
      <c r="M149" s="27"/>
      <c r="S149" s="27"/>
      <c r="T149" s="27"/>
    </row>
    <row r="150" ht="15.75" customHeight="1">
      <c r="L150" s="27"/>
      <c r="M150" s="27"/>
      <c r="S150" s="27"/>
      <c r="T150" s="27"/>
    </row>
    <row r="151" ht="15.75" customHeight="1">
      <c r="L151" s="27"/>
      <c r="M151" s="27"/>
      <c r="S151" s="27"/>
      <c r="T151" s="27"/>
    </row>
    <row r="152" ht="15.75" customHeight="1">
      <c r="L152" s="27"/>
      <c r="M152" s="27"/>
      <c r="S152" s="27"/>
      <c r="T152" s="27"/>
    </row>
    <row r="153" ht="15.75" customHeight="1">
      <c r="L153" s="27"/>
      <c r="M153" s="27"/>
      <c r="S153" s="27"/>
      <c r="T153" s="27"/>
    </row>
    <row r="154" ht="15.75" customHeight="1">
      <c r="L154" s="27"/>
      <c r="M154" s="27"/>
      <c r="S154" s="27"/>
      <c r="T154" s="27"/>
    </row>
    <row r="155" ht="15.75" customHeight="1">
      <c r="L155" s="27"/>
      <c r="M155" s="27"/>
      <c r="S155" s="27"/>
      <c r="T155" s="27"/>
    </row>
    <row r="156" ht="15.75" customHeight="1">
      <c r="L156" s="27"/>
      <c r="M156" s="27"/>
      <c r="S156" s="27"/>
      <c r="T156" s="27"/>
    </row>
    <row r="157" ht="15.75" customHeight="1">
      <c r="L157" s="27"/>
      <c r="M157" s="27"/>
      <c r="S157" s="27"/>
      <c r="T157" s="27"/>
    </row>
    <row r="158" ht="15.75" customHeight="1">
      <c r="L158" s="27"/>
      <c r="M158" s="27"/>
      <c r="S158" s="27"/>
      <c r="T158" s="27"/>
    </row>
    <row r="159" ht="15.75" customHeight="1">
      <c r="L159" s="27"/>
      <c r="M159" s="27"/>
      <c r="S159" s="27"/>
      <c r="T159" s="27"/>
    </row>
    <row r="160" ht="15.75" customHeight="1">
      <c r="L160" s="27"/>
      <c r="M160" s="27"/>
      <c r="S160" s="27"/>
      <c r="T160" s="27"/>
    </row>
    <row r="161" ht="15.75" customHeight="1">
      <c r="L161" s="27"/>
      <c r="M161" s="27"/>
      <c r="S161" s="27"/>
      <c r="T161" s="27"/>
    </row>
    <row r="162" ht="15.75" customHeight="1">
      <c r="L162" s="27"/>
      <c r="M162" s="27"/>
      <c r="S162" s="27"/>
      <c r="T162" s="27"/>
    </row>
    <row r="163" ht="15.75" customHeight="1">
      <c r="L163" s="27"/>
      <c r="M163" s="27"/>
      <c r="S163" s="27"/>
      <c r="T163" s="27"/>
    </row>
    <row r="164" ht="15.75" customHeight="1">
      <c r="L164" s="27"/>
      <c r="M164" s="27"/>
      <c r="S164" s="27"/>
      <c r="T164" s="27"/>
    </row>
    <row r="165" ht="15.75" customHeight="1">
      <c r="L165" s="27"/>
      <c r="M165" s="27"/>
      <c r="S165" s="27"/>
      <c r="T165" s="27"/>
    </row>
    <row r="166" ht="15.75" customHeight="1">
      <c r="L166" s="27"/>
      <c r="M166" s="27"/>
      <c r="S166" s="27"/>
      <c r="T166" s="27"/>
    </row>
    <row r="167" ht="15.75" customHeight="1">
      <c r="L167" s="27"/>
      <c r="M167" s="27"/>
      <c r="S167" s="27"/>
      <c r="T167" s="27"/>
    </row>
    <row r="168" ht="15.75" customHeight="1">
      <c r="L168" s="27"/>
      <c r="M168" s="27"/>
      <c r="S168" s="27"/>
      <c r="T168" s="27"/>
    </row>
    <row r="169" ht="15.75" customHeight="1">
      <c r="L169" s="27"/>
      <c r="M169" s="27"/>
      <c r="S169" s="27"/>
      <c r="T169" s="27"/>
    </row>
    <row r="170" ht="15.75" customHeight="1">
      <c r="L170" s="27"/>
      <c r="M170" s="27"/>
      <c r="S170" s="27"/>
      <c r="T170" s="27"/>
    </row>
    <row r="171" ht="15.75" customHeight="1">
      <c r="L171" s="27"/>
      <c r="M171" s="27"/>
      <c r="S171" s="27"/>
      <c r="T171" s="27"/>
    </row>
    <row r="172" ht="15.75" customHeight="1">
      <c r="L172" s="27"/>
      <c r="M172" s="27"/>
      <c r="S172" s="27"/>
      <c r="T172" s="27"/>
    </row>
    <row r="173" ht="15.75" customHeight="1">
      <c r="L173" s="27"/>
      <c r="M173" s="27"/>
      <c r="S173" s="27"/>
      <c r="T173" s="27"/>
    </row>
    <row r="174" ht="15.75" customHeight="1">
      <c r="L174" s="27"/>
      <c r="M174" s="27"/>
      <c r="S174" s="27"/>
      <c r="T174" s="27"/>
    </row>
    <row r="175" ht="15.75" customHeight="1">
      <c r="L175" s="27"/>
      <c r="M175" s="27"/>
      <c r="S175" s="27"/>
      <c r="T175" s="27"/>
    </row>
    <row r="176" ht="15.75" customHeight="1">
      <c r="L176" s="27"/>
      <c r="M176" s="27"/>
      <c r="S176" s="27"/>
      <c r="T176" s="27"/>
    </row>
    <row r="177" ht="15.75" customHeight="1">
      <c r="L177" s="27"/>
      <c r="M177" s="27"/>
      <c r="S177" s="27"/>
      <c r="T177" s="27"/>
    </row>
    <row r="178" ht="15.75" customHeight="1">
      <c r="L178" s="27"/>
      <c r="M178" s="27"/>
      <c r="S178" s="27"/>
      <c r="T178" s="27"/>
    </row>
    <row r="179" ht="15.75" customHeight="1">
      <c r="L179" s="27"/>
      <c r="M179" s="27"/>
      <c r="S179" s="27"/>
      <c r="T179" s="27"/>
    </row>
    <row r="180" ht="15.75" customHeight="1">
      <c r="L180" s="27"/>
      <c r="M180" s="27"/>
      <c r="S180" s="27"/>
      <c r="T180" s="27"/>
    </row>
    <row r="181" ht="15.75" customHeight="1">
      <c r="L181" s="27"/>
      <c r="M181" s="27"/>
      <c r="S181" s="27"/>
      <c r="T181" s="27"/>
    </row>
    <row r="182" ht="15.75" customHeight="1">
      <c r="L182" s="27"/>
      <c r="M182" s="27"/>
      <c r="S182" s="27"/>
      <c r="T182" s="27"/>
    </row>
    <row r="183" ht="15.75" customHeight="1">
      <c r="L183" s="27"/>
      <c r="M183" s="27"/>
      <c r="S183" s="27"/>
      <c r="T183" s="27"/>
    </row>
    <row r="184" ht="15.75" customHeight="1">
      <c r="L184" s="27"/>
      <c r="M184" s="27"/>
      <c r="S184" s="27"/>
      <c r="T184" s="27"/>
    </row>
    <row r="185" ht="15.75" customHeight="1">
      <c r="L185" s="27"/>
      <c r="M185" s="27"/>
      <c r="S185" s="27"/>
      <c r="T185" s="27"/>
    </row>
    <row r="186" ht="15.75" customHeight="1">
      <c r="L186" s="27"/>
      <c r="M186" s="27"/>
      <c r="S186" s="27"/>
      <c r="T186" s="27"/>
    </row>
    <row r="187" ht="15.75" customHeight="1">
      <c r="L187" s="27"/>
      <c r="M187" s="27"/>
      <c r="S187" s="27"/>
      <c r="T187" s="27"/>
    </row>
    <row r="188" ht="15.75" customHeight="1">
      <c r="L188" s="27"/>
      <c r="M188" s="27"/>
      <c r="S188" s="27"/>
      <c r="T188" s="27"/>
    </row>
    <row r="189" ht="15.75" customHeight="1">
      <c r="L189" s="27"/>
      <c r="M189" s="27"/>
      <c r="S189" s="27"/>
      <c r="T189" s="27"/>
    </row>
    <row r="190" ht="15.75" customHeight="1">
      <c r="L190" s="27"/>
      <c r="M190" s="27"/>
      <c r="S190" s="27"/>
      <c r="T190" s="27"/>
    </row>
    <row r="191" ht="15.75" customHeight="1">
      <c r="L191" s="27"/>
      <c r="M191" s="27"/>
      <c r="S191" s="27"/>
      <c r="T191" s="27"/>
    </row>
    <row r="192" ht="15.75" customHeight="1">
      <c r="L192" s="27"/>
      <c r="M192" s="27"/>
      <c r="S192" s="27"/>
      <c r="T192" s="27"/>
    </row>
    <row r="193" ht="15.75" customHeight="1">
      <c r="L193" s="27"/>
      <c r="M193" s="27"/>
      <c r="S193" s="27"/>
      <c r="T193" s="27"/>
    </row>
    <row r="194" ht="15.75" customHeight="1">
      <c r="L194" s="27"/>
      <c r="M194" s="27"/>
      <c r="S194" s="27"/>
      <c r="T194" s="27"/>
    </row>
    <row r="195" ht="15.75" customHeight="1">
      <c r="L195" s="27"/>
      <c r="M195" s="27"/>
      <c r="S195" s="27"/>
      <c r="T195" s="27"/>
    </row>
    <row r="196" ht="15.75" customHeight="1">
      <c r="L196" s="27"/>
      <c r="M196" s="27"/>
      <c r="S196" s="27"/>
      <c r="T196" s="27"/>
    </row>
    <row r="197" ht="15.75" customHeight="1">
      <c r="L197" s="27"/>
      <c r="M197" s="27"/>
      <c r="S197" s="27"/>
      <c r="T197" s="27"/>
    </row>
    <row r="198" ht="15.75" customHeight="1">
      <c r="L198" s="27"/>
      <c r="M198" s="27"/>
      <c r="S198" s="27"/>
      <c r="T198" s="27"/>
    </row>
    <row r="199" ht="15.75" customHeight="1">
      <c r="L199" s="27"/>
      <c r="M199" s="27"/>
      <c r="S199" s="27"/>
      <c r="T199" s="27"/>
    </row>
    <row r="200" ht="15.75" customHeight="1">
      <c r="L200" s="27"/>
      <c r="M200" s="27"/>
      <c r="S200" s="27"/>
      <c r="T200" s="27"/>
    </row>
    <row r="201" ht="15.75" customHeight="1">
      <c r="L201" s="27"/>
      <c r="M201" s="27"/>
      <c r="S201" s="27"/>
      <c r="T201" s="27"/>
    </row>
    <row r="202" ht="15.75" customHeight="1">
      <c r="L202" s="27"/>
      <c r="M202" s="27"/>
      <c r="S202" s="27"/>
      <c r="T202" s="27"/>
    </row>
    <row r="203" ht="15.75" customHeight="1">
      <c r="L203" s="27"/>
      <c r="M203" s="27"/>
      <c r="S203" s="27"/>
      <c r="T203" s="27"/>
    </row>
    <row r="204" ht="15.75" customHeight="1">
      <c r="L204" s="27"/>
      <c r="M204" s="27"/>
      <c r="S204" s="27"/>
      <c r="T204" s="27"/>
    </row>
    <row r="205" ht="15.75" customHeight="1">
      <c r="L205" s="27"/>
      <c r="M205" s="27"/>
      <c r="S205" s="27"/>
      <c r="T205" s="27"/>
    </row>
    <row r="206" ht="15.75" customHeight="1">
      <c r="L206" s="27"/>
      <c r="M206" s="27"/>
      <c r="S206" s="27"/>
      <c r="T206" s="27"/>
    </row>
    <row r="207" ht="15.75" customHeight="1">
      <c r="L207" s="27"/>
      <c r="M207" s="27"/>
      <c r="S207" s="27"/>
      <c r="T207" s="27"/>
    </row>
    <row r="208" ht="15.75" customHeight="1">
      <c r="L208" s="27"/>
      <c r="M208" s="27"/>
      <c r="S208" s="27"/>
      <c r="T208" s="27"/>
    </row>
    <row r="209" ht="15.75" customHeight="1">
      <c r="L209" s="27"/>
      <c r="M209" s="27"/>
      <c r="S209" s="27"/>
      <c r="T209" s="27"/>
    </row>
    <row r="210" ht="15.75" customHeight="1">
      <c r="L210" s="27"/>
      <c r="M210" s="27"/>
      <c r="S210" s="27"/>
      <c r="T210" s="27"/>
    </row>
    <row r="211" ht="15.75" customHeight="1">
      <c r="L211" s="27"/>
      <c r="M211" s="27"/>
      <c r="S211" s="27"/>
      <c r="T211" s="27"/>
    </row>
    <row r="212" ht="15.75" customHeight="1">
      <c r="L212" s="27"/>
      <c r="M212" s="27"/>
      <c r="S212" s="27"/>
      <c r="T212" s="27"/>
    </row>
    <row r="213" ht="15.75" customHeight="1">
      <c r="L213" s="27"/>
      <c r="M213" s="27"/>
      <c r="S213" s="27"/>
      <c r="T213" s="27"/>
    </row>
    <row r="214" ht="15.75" customHeight="1">
      <c r="L214" s="27"/>
      <c r="M214" s="27"/>
      <c r="S214" s="27"/>
      <c r="T214" s="27"/>
    </row>
    <row r="215" ht="15.75" customHeight="1">
      <c r="L215" s="27"/>
      <c r="M215" s="27"/>
      <c r="S215" s="27"/>
      <c r="T215" s="27"/>
    </row>
    <row r="216" ht="15.75" customHeight="1">
      <c r="L216" s="27"/>
      <c r="M216" s="27"/>
      <c r="S216" s="27"/>
      <c r="T216" s="27"/>
    </row>
    <row r="217" ht="15.75" customHeight="1">
      <c r="L217" s="27"/>
      <c r="M217" s="27"/>
      <c r="S217" s="27"/>
      <c r="T217" s="27"/>
    </row>
    <row r="218" ht="15.75" customHeight="1">
      <c r="L218" s="27"/>
      <c r="M218" s="27"/>
      <c r="S218" s="27"/>
      <c r="T218" s="27"/>
    </row>
    <row r="219" ht="15.75" customHeight="1">
      <c r="L219" s="27"/>
      <c r="M219" s="27"/>
      <c r="S219" s="27"/>
      <c r="T219" s="27"/>
    </row>
    <row r="220" ht="15.75" customHeight="1">
      <c r="L220" s="27"/>
      <c r="M220" s="27"/>
      <c r="S220" s="27"/>
      <c r="T220" s="27"/>
    </row>
    <row r="221" ht="15.75" customHeight="1">
      <c r="L221" s="27"/>
      <c r="M221" s="27"/>
      <c r="S221" s="27"/>
      <c r="T221" s="27"/>
    </row>
    <row r="222" ht="15.75" customHeight="1">
      <c r="L222" s="27"/>
      <c r="M222" s="27"/>
      <c r="S222" s="27"/>
      <c r="T222" s="27"/>
    </row>
    <row r="223" ht="15.75" customHeight="1">
      <c r="L223" s="27"/>
      <c r="M223" s="27"/>
      <c r="S223" s="27"/>
      <c r="T223" s="27"/>
    </row>
    <row r="224" ht="15.75" customHeight="1">
      <c r="L224" s="27"/>
      <c r="M224" s="27"/>
      <c r="S224" s="27"/>
      <c r="T224" s="27"/>
    </row>
    <row r="225" ht="15.75" customHeight="1">
      <c r="L225" s="27"/>
      <c r="M225" s="27"/>
      <c r="S225" s="27"/>
      <c r="T225" s="27"/>
    </row>
    <row r="226" ht="15.75" customHeight="1">
      <c r="L226" s="27"/>
      <c r="M226" s="27"/>
      <c r="S226" s="27"/>
      <c r="T226" s="27"/>
    </row>
    <row r="227" ht="15.75" customHeight="1">
      <c r="L227" s="27"/>
      <c r="M227" s="27"/>
      <c r="S227" s="27"/>
      <c r="T227" s="27"/>
    </row>
    <row r="228" ht="15.75" customHeight="1">
      <c r="L228" s="27"/>
      <c r="M228" s="27"/>
      <c r="S228" s="27"/>
      <c r="T228" s="27"/>
    </row>
    <row r="229" ht="15.75" customHeight="1">
      <c r="L229" s="27"/>
      <c r="M229" s="27"/>
      <c r="S229" s="27"/>
      <c r="T229" s="27"/>
    </row>
    <row r="230" ht="15.75" customHeight="1">
      <c r="L230" s="27"/>
      <c r="M230" s="27"/>
      <c r="S230" s="27"/>
      <c r="T230" s="27"/>
    </row>
    <row r="231" ht="15.75" customHeight="1">
      <c r="L231" s="27"/>
      <c r="M231" s="27"/>
      <c r="S231" s="27"/>
      <c r="T231" s="27"/>
    </row>
    <row r="232" ht="15.75" customHeight="1">
      <c r="L232" s="27"/>
      <c r="M232" s="27"/>
      <c r="S232" s="27"/>
      <c r="T232" s="27"/>
    </row>
    <row r="233" ht="15.75" customHeight="1">
      <c r="L233" s="27"/>
      <c r="M233" s="27"/>
      <c r="S233" s="27"/>
      <c r="T233" s="27"/>
    </row>
    <row r="234" ht="15.75" customHeight="1">
      <c r="L234" s="27"/>
      <c r="M234" s="27"/>
      <c r="S234" s="27"/>
      <c r="T234" s="27"/>
    </row>
    <row r="235" ht="15.75" customHeight="1">
      <c r="L235" s="27"/>
      <c r="M235" s="27"/>
      <c r="S235" s="27"/>
      <c r="T235" s="27"/>
    </row>
    <row r="236" ht="15.75" customHeight="1">
      <c r="L236" s="27"/>
      <c r="M236" s="27"/>
      <c r="S236" s="27"/>
      <c r="T236" s="27"/>
    </row>
    <row r="237" ht="15.75" customHeight="1">
      <c r="L237" s="27"/>
      <c r="M237" s="27"/>
      <c r="S237" s="27"/>
      <c r="T237" s="27"/>
    </row>
    <row r="238" ht="15.75" customHeight="1">
      <c r="L238" s="27"/>
      <c r="M238" s="27"/>
      <c r="S238" s="27"/>
      <c r="T238" s="27"/>
    </row>
    <row r="239" ht="15.75" customHeight="1">
      <c r="L239" s="27"/>
      <c r="M239" s="27"/>
      <c r="S239" s="27"/>
      <c r="T239" s="27"/>
    </row>
    <row r="240" ht="15.75" customHeight="1">
      <c r="L240" s="27"/>
      <c r="M240" s="27"/>
      <c r="S240" s="27"/>
      <c r="T240" s="27"/>
    </row>
    <row r="241" ht="15.75" customHeight="1">
      <c r="L241" s="27"/>
      <c r="M241" s="27"/>
      <c r="S241" s="27"/>
      <c r="T241" s="27"/>
    </row>
    <row r="242" ht="15.75" customHeight="1">
      <c r="L242" s="27"/>
      <c r="M242" s="27"/>
      <c r="S242" s="27"/>
      <c r="T242" s="27"/>
    </row>
    <row r="243" ht="15.75" customHeight="1">
      <c r="L243" s="27"/>
      <c r="M243" s="27"/>
      <c r="S243" s="27"/>
      <c r="T243" s="27"/>
    </row>
    <row r="244" ht="15.75" customHeight="1">
      <c r="L244" s="27"/>
      <c r="M244" s="27"/>
      <c r="S244" s="27"/>
      <c r="T244" s="27"/>
    </row>
    <row r="245" ht="15.75" customHeight="1">
      <c r="L245" s="27"/>
      <c r="M245" s="27"/>
      <c r="S245" s="27"/>
      <c r="T245" s="27"/>
    </row>
    <row r="246" ht="15.75" customHeight="1">
      <c r="L246" s="27"/>
      <c r="M246" s="27"/>
      <c r="S246" s="27"/>
      <c r="T246" s="27"/>
    </row>
    <row r="247" ht="15.75" customHeight="1">
      <c r="L247" s="27"/>
      <c r="M247" s="27"/>
      <c r="S247" s="27"/>
      <c r="T247" s="27"/>
    </row>
    <row r="248" ht="15.75" customHeight="1">
      <c r="L248" s="27"/>
      <c r="M248" s="27"/>
      <c r="S248" s="27"/>
      <c r="T248" s="27"/>
    </row>
    <row r="249" ht="15.75" customHeight="1">
      <c r="L249" s="27"/>
      <c r="M249" s="27"/>
      <c r="S249" s="27"/>
      <c r="T249" s="27"/>
    </row>
    <row r="250" ht="15.75" customHeight="1">
      <c r="L250" s="27"/>
      <c r="M250" s="27"/>
      <c r="S250" s="27"/>
      <c r="T250" s="27"/>
    </row>
    <row r="251" ht="15.75" customHeight="1">
      <c r="L251" s="27"/>
      <c r="M251" s="27"/>
      <c r="S251" s="27"/>
      <c r="T251" s="2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ataValidation type="list" allowBlank="1" sqref="D2:D55 C56:D955">
      <formula1>"Cancer Cell,Nature,Science,Cell,PNAS,Science Translational Medicine,Genome Research,Nature Cell Biology,Nature Medicine,Nature Genetics"</formula1>
    </dataValidation>
    <dataValidation type="custom" allowBlank="1" showDropDown="1" sqref="G2:G55">
      <formula1>OR(NOT(ISERROR(DATEVALUE(G2))), AND(ISNUMBER(G2), LEFT(CELL("format", G2))="D"))</formula1>
    </dataValidation>
    <dataValidation type="custom" allowBlank="1" showDropDown="1" sqref="F2:F55">
      <formula1>NOT(ISERROR(SEARCH(("osf.io"),(F2))))</formula1>
    </dataValidation>
    <dataValidation type="list" allowBlank="1" sqref="Q2:Q55">
      <formula1>"Yes,No,Partial,NA"</formula1>
    </dataValidation>
    <dataValidation type="decimal" allowBlank="1" showDropDown="1" sqref="A2:A955">
      <formula1>1.0</formula1>
      <formula2>54.0</formula2>
    </dataValidation>
    <dataValidation type="list" allowBlank="1" sqref="X3:X4 V2:V8 V11:V12 V15:V20 X25 V22:V38 V40:V41 X56:X954 V45:V955">
      <formula1>"Yes,No,NA"</formula1>
    </dataValidation>
    <dataValidation type="decimal" allowBlank="1" showDropDown="1" sqref="E2:E55 E56:G955">
      <formula1>1.0</formula1>
      <formula2>1000.0</formula2>
    </dataValidation>
    <dataValidation type="list" allowBlank="1" sqref="W2:X2 W3:W4 W5:X8 V9:X10 W11:X12 V13:X14 W15:X20 V21:X21 W22:X24 W25 W26:X38 V39:X39 W40:X41 V42:X44 W45:X55 W56:W954 W955:X955">
      <formula1>"Yes,No,NA"</formula1>
    </dataValidation>
    <dataValidation type="list" allowBlank="1" sqref="C2:C55">
      <formula1>"2010,2011,2012"</formula1>
    </dataValidation>
  </dataValidations>
  <hyperlinks>
    <hyperlink r:id="rId1" ref="F2"/>
    <hyperlink r:id="rId2" ref="N2"/>
    <hyperlink r:id="rId3" ref="U2"/>
    <hyperlink r:id="rId4" ref="F3"/>
    <hyperlink r:id="rId5" ref="N3"/>
    <hyperlink r:id="rId6" ref="F4"/>
    <hyperlink r:id="rId7" ref="F5"/>
    <hyperlink r:id="rId8" ref="F6"/>
    <hyperlink r:id="rId9" ref="N6"/>
    <hyperlink r:id="rId10" ref="F7"/>
    <hyperlink r:id="rId11" ref="N7"/>
    <hyperlink r:id="rId12" ref="F8"/>
    <hyperlink r:id="rId13" ref="N8"/>
    <hyperlink r:id="rId14" ref="F9"/>
    <hyperlink r:id="rId15" ref="N9"/>
    <hyperlink r:id="rId16" ref="F10"/>
    <hyperlink r:id="rId17" ref="N10"/>
    <hyperlink r:id="rId18" ref="U10"/>
    <hyperlink r:id="rId19" ref="F11"/>
    <hyperlink r:id="rId20" ref="F12"/>
    <hyperlink r:id="rId21" ref="F13"/>
    <hyperlink r:id="rId22" ref="N13"/>
    <hyperlink r:id="rId23" ref="F14"/>
    <hyperlink r:id="rId24" ref="F15"/>
    <hyperlink r:id="rId25" ref="F16"/>
    <hyperlink r:id="rId26" ref="N16"/>
    <hyperlink r:id="rId27" ref="U16"/>
    <hyperlink r:id="rId28" ref="F17"/>
    <hyperlink r:id="rId29" ref="N17"/>
    <hyperlink r:id="rId30" ref="U17"/>
    <hyperlink r:id="rId31" ref="F18"/>
    <hyperlink r:id="rId32" ref="F19"/>
    <hyperlink r:id="rId33" ref="F20"/>
    <hyperlink r:id="rId34" ref="N20"/>
    <hyperlink r:id="rId35" ref="U20"/>
    <hyperlink r:id="rId36" ref="F21"/>
    <hyperlink r:id="rId37" ref="N21"/>
    <hyperlink r:id="rId38" ref="U21"/>
    <hyperlink r:id="rId39" ref="F22"/>
    <hyperlink r:id="rId40" ref="N22"/>
    <hyperlink r:id="rId41" ref="U22"/>
    <hyperlink r:id="rId42" ref="F23"/>
    <hyperlink r:id="rId43" ref="F24"/>
    <hyperlink r:id="rId44" ref="F25"/>
    <hyperlink r:id="rId45" ref="N25"/>
    <hyperlink r:id="rId46" ref="U25"/>
    <hyperlink r:id="rId47" ref="F26"/>
    <hyperlink r:id="rId48" ref="N26"/>
    <hyperlink r:id="rId49" ref="F27"/>
    <hyperlink r:id="rId50" ref="F28"/>
    <hyperlink r:id="rId51" ref="F29"/>
    <hyperlink r:id="rId52" ref="N29"/>
    <hyperlink r:id="rId53" ref="U29"/>
    <hyperlink r:id="rId54" ref="F30"/>
    <hyperlink r:id="rId55" ref="N30"/>
    <hyperlink r:id="rId56" ref="U30"/>
    <hyperlink r:id="rId57" ref="F31"/>
    <hyperlink r:id="rId58" ref="F32"/>
    <hyperlink r:id="rId59" ref="F33"/>
    <hyperlink r:id="rId60" ref="F34"/>
    <hyperlink r:id="rId61" ref="F35"/>
    <hyperlink r:id="rId62" ref="N35"/>
    <hyperlink r:id="rId63" ref="F36"/>
    <hyperlink r:id="rId64" ref="F37"/>
    <hyperlink r:id="rId65" ref="F38"/>
    <hyperlink r:id="rId66" ref="N38"/>
    <hyperlink r:id="rId67" ref="U38"/>
    <hyperlink r:id="rId68" ref="F39"/>
    <hyperlink r:id="rId69" ref="F40"/>
    <hyperlink r:id="rId70" ref="N40"/>
    <hyperlink r:id="rId71" ref="U40"/>
    <hyperlink r:id="rId72" ref="F41"/>
    <hyperlink r:id="rId73" ref="N41"/>
    <hyperlink r:id="rId74" ref="F42"/>
    <hyperlink r:id="rId75" ref="N42"/>
    <hyperlink r:id="rId76" ref="U42"/>
    <hyperlink r:id="rId77" ref="F43"/>
    <hyperlink r:id="rId78" ref="N43"/>
    <hyperlink r:id="rId79" ref="U43"/>
    <hyperlink r:id="rId80" ref="F44"/>
    <hyperlink r:id="rId81" ref="N44"/>
    <hyperlink r:id="rId82" ref="F45"/>
    <hyperlink r:id="rId83" ref="N45"/>
    <hyperlink r:id="rId84" ref="U45"/>
    <hyperlink r:id="rId85" ref="F46"/>
    <hyperlink r:id="rId86" ref="F47"/>
    <hyperlink r:id="rId87" ref="N47"/>
    <hyperlink r:id="rId88" ref="F48"/>
    <hyperlink r:id="rId89" ref="N48"/>
    <hyperlink r:id="rId90" ref="F49"/>
    <hyperlink r:id="rId91" ref="N49"/>
    <hyperlink r:id="rId92" ref="U49"/>
    <hyperlink r:id="rId93" ref="F50"/>
    <hyperlink r:id="rId94" ref="F51"/>
    <hyperlink r:id="rId95" ref="N51"/>
    <hyperlink r:id="rId96" ref="U51"/>
    <hyperlink r:id="rId97" ref="F52"/>
    <hyperlink r:id="rId98" ref="F53"/>
    <hyperlink r:id="rId99" ref="F54"/>
    <hyperlink r:id="rId100" ref="F55"/>
  </hyperlinks>
  <drawing r:id="rId10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39" t="s">
        <v>1139</v>
      </c>
      <c r="B1" s="39" t="s">
        <v>1140</v>
      </c>
    </row>
    <row r="2">
      <c r="A2" s="5" t="s">
        <v>405</v>
      </c>
      <c r="B2" s="5" t="s">
        <v>1141</v>
      </c>
    </row>
    <row r="3">
      <c r="A3" s="5" t="s">
        <v>294</v>
      </c>
      <c r="B3" s="5" t="s">
        <v>1142</v>
      </c>
    </row>
    <row r="4">
      <c r="A4" s="5" t="s">
        <v>1102</v>
      </c>
      <c r="B4" s="5" t="s">
        <v>1143</v>
      </c>
    </row>
    <row r="5">
      <c r="A5" s="5" t="s">
        <v>554</v>
      </c>
      <c r="B5" s="5" t="s">
        <v>1144</v>
      </c>
    </row>
    <row r="6">
      <c r="A6" s="5" t="s">
        <v>328</v>
      </c>
      <c r="B6" s="5" t="s">
        <v>1145</v>
      </c>
    </row>
    <row r="7">
      <c r="A7" s="5" t="s">
        <v>1103</v>
      </c>
      <c r="B7" s="5" t="s">
        <v>1146</v>
      </c>
    </row>
    <row r="8">
      <c r="A8" s="5" t="s">
        <v>152</v>
      </c>
      <c r="B8" s="5" t="s">
        <v>1147</v>
      </c>
    </row>
    <row r="9">
      <c r="A9" s="5" t="s">
        <v>1104</v>
      </c>
      <c r="B9" s="5" t="s">
        <v>1148</v>
      </c>
    </row>
    <row r="10">
      <c r="A10" s="5" t="s">
        <v>75</v>
      </c>
      <c r="B10" s="5" t="s">
        <v>1149</v>
      </c>
    </row>
    <row r="11">
      <c r="A11" s="5" t="s">
        <v>1106</v>
      </c>
      <c r="B11" s="5" t="s">
        <v>1150</v>
      </c>
    </row>
    <row r="12">
      <c r="A12" s="5" t="s">
        <v>57</v>
      </c>
      <c r="B12" s="5" t="s">
        <v>1151</v>
      </c>
    </row>
    <row r="13">
      <c r="A13" s="5" t="s">
        <v>1108</v>
      </c>
      <c r="B13" s="5" t="s">
        <v>1152</v>
      </c>
    </row>
    <row r="14">
      <c r="A14" s="5" t="s">
        <v>1109</v>
      </c>
      <c r="B14" s="5" t="s">
        <v>1153</v>
      </c>
    </row>
    <row r="15">
      <c r="A15" s="5" t="s">
        <v>1111</v>
      </c>
      <c r="B15" s="5" t="s">
        <v>1154</v>
      </c>
    </row>
    <row r="16">
      <c r="A16" s="5" t="s">
        <v>1113</v>
      </c>
      <c r="B16" s="5" t="s">
        <v>1155</v>
      </c>
    </row>
    <row r="17">
      <c r="A17" s="5" t="s">
        <v>1114</v>
      </c>
      <c r="B17" s="5" t="s">
        <v>1156</v>
      </c>
    </row>
    <row r="18">
      <c r="A18" s="5" t="s">
        <v>1117</v>
      </c>
      <c r="B18" s="5" t="s">
        <v>1157</v>
      </c>
    </row>
    <row r="19">
      <c r="A19" s="5" t="s">
        <v>95</v>
      </c>
      <c r="B19" s="5" t="s">
        <v>1158</v>
      </c>
    </row>
    <row r="20">
      <c r="A20" s="5" t="s">
        <v>468</v>
      </c>
      <c r="B20" s="5" t="s">
        <v>1159</v>
      </c>
    </row>
    <row r="21">
      <c r="A21" s="5" t="s">
        <v>1119</v>
      </c>
      <c r="B21" s="5" t="s">
        <v>1160</v>
      </c>
    </row>
    <row r="22">
      <c r="A22" s="5" t="s">
        <v>428</v>
      </c>
      <c r="B22" s="5" t="s">
        <v>1161</v>
      </c>
    </row>
    <row r="23">
      <c r="A23" s="5" t="s">
        <v>1116</v>
      </c>
      <c r="B23" s="5" t="s">
        <v>1162</v>
      </c>
    </row>
    <row r="24">
      <c r="A24" s="5" t="s">
        <v>1121</v>
      </c>
      <c r="B24" s="5" t="s">
        <v>1163</v>
      </c>
    </row>
    <row r="25">
      <c r="A25" s="5" t="s">
        <v>112</v>
      </c>
      <c r="B25" s="5" t="s">
        <v>1164</v>
      </c>
    </row>
    <row r="26">
      <c r="A26" s="5" t="s">
        <v>116</v>
      </c>
      <c r="B26" s="5" t="s">
        <v>1165</v>
      </c>
    </row>
    <row r="27">
      <c r="A27" s="5" t="s">
        <v>124</v>
      </c>
      <c r="B27" s="5" t="s">
        <v>1166</v>
      </c>
    </row>
    <row r="28">
      <c r="A28" s="5" t="s">
        <v>560</v>
      </c>
      <c r="B28" s="5" t="s">
        <v>1167</v>
      </c>
    </row>
    <row r="29">
      <c r="A29" s="5" t="s">
        <v>1125</v>
      </c>
      <c r="B29" s="5" t="s">
        <v>1168</v>
      </c>
    </row>
    <row r="30">
      <c r="A30" s="5" t="s">
        <v>1126</v>
      </c>
      <c r="B30" s="5" t="s">
        <v>1169</v>
      </c>
    </row>
    <row r="31">
      <c r="A31" s="5" t="s">
        <v>146</v>
      </c>
      <c r="B31" s="5" t="s">
        <v>1170</v>
      </c>
    </row>
    <row r="32">
      <c r="A32" s="5" t="s">
        <v>156</v>
      </c>
      <c r="B32" s="5" t="s">
        <v>1171</v>
      </c>
    </row>
    <row r="33">
      <c r="A33" s="5" t="s">
        <v>161</v>
      </c>
      <c r="B33" s="5" t="s">
        <v>1172</v>
      </c>
    </row>
    <row r="34">
      <c r="A34" s="5" t="s">
        <v>1130</v>
      </c>
      <c r="B34" s="5" t="s">
        <v>1173</v>
      </c>
    </row>
    <row r="35">
      <c r="A35" s="5" t="s">
        <v>1129</v>
      </c>
      <c r="B35" s="5" t="s">
        <v>1174</v>
      </c>
    </row>
    <row r="36">
      <c r="A36" s="5" t="s">
        <v>630</v>
      </c>
      <c r="B36" s="5" t="s">
        <v>1175</v>
      </c>
    </row>
    <row r="37">
      <c r="A37" s="5" t="s">
        <v>1131</v>
      </c>
      <c r="B37" s="5" t="s">
        <v>1176</v>
      </c>
    </row>
    <row r="38">
      <c r="A38" s="5" t="s">
        <v>1132</v>
      </c>
      <c r="B38" s="5" t="s">
        <v>1177</v>
      </c>
    </row>
    <row r="39">
      <c r="A39" s="5" t="s">
        <v>1133</v>
      </c>
      <c r="B39" s="5" t="s">
        <v>1178</v>
      </c>
    </row>
    <row r="40">
      <c r="A40" s="5" t="s">
        <v>179</v>
      </c>
      <c r="B40" s="5" t="s">
        <v>1179</v>
      </c>
    </row>
    <row r="41">
      <c r="A41" s="5" t="s">
        <v>199</v>
      </c>
      <c r="B41" s="5" t="s">
        <v>1180</v>
      </c>
    </row>
    <row r="42">
      <c r="A42" s="5" t="s">
        <v>1136</v>
      </c>
      <c r="B42" s="5" t="s">
        <v>1181</v>
      </c>
    </row>
    <row r="43">
      <c r="A43" s="5" t="s">
        <v>1137</v>
      </c>
      <c r="B43" s="5" t="s">
        <v>1182</v>
      </c>
    </row>
    <row r="44">
      <c r="A44" s="5" t="s">
        <v>1138</v>
      </c>
      <c r="B44" s="5" t="s">
        <v>1183</v>
      </c>
    </row>
    <row r="45">
      <c r="A45" s="5" t="s">
        <v>79</v>
      </c>
      <c r="B45" s="5" t="s">
        <v>1184</v>
      </c>
    </row>
    <row r="46">
      <c r="A46" s="5" t="s">
        <v>509</v>
      </c>
      <c r="B46" s="5" t="s">
        <v>1185</v>
      </c>
    </row>
    <row r="47">
      <c r="A47" s="5" t="s">
        <v>512</v>
      </c>
      <c r="B47" s="5" t="s">
        <v>1186</v>
      </c>
    </row>
    <row r="48">
      <c r="A48" s="5" t="s">
        <v>131</v>
      </c>
      <c r="B48" s="5" t="s">
        <v>1187</v>
      </c>
    </row>
    <row r="49">
      <c r="A49" s="5" t="s">
        <v>119</v>
      </c>
      <c r="B49" s="5" t="s">
        <v>1188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5.14"/>
    <col customWidth="1" min="2" max="2" width="25.86"/>
    <col customWidth="1" min="3" max="3" width="9.43"/>
    <col customWidth="1" min="4" max="7" width="14.43"/>
    <col customWidth="1" min="12" max="12" width="29.43"/>
  </cols>
  <sheetData>
    <row r="1" ht="51.75" customHeight="1">
      <c r="A1" s="75" t="s">
        <v>1189</v>
      </c>
      <c r="B1" s="81" t="s">
        <v>1190</v>
      </c>
      <c r="C1" s="81" t="s">
        <v>1191</v>
      </c>
      <c r="D1" s="82" t="s">
        <v>1192</v>
      </c>
      <c r="E1" s="37" t="s">
        <v>1193</v>
      </c>
      <c r="F1" s="82" t="s">
        <v>1194</v>
      </c>
      <c r="G1" s="37" t="s">
        <v>1195</v>
      </c>
      <c r="H1" s="82" t="s">
        <v>1196</v>
      </c>
      <c r="I1" s="37" t="s">
        <v>1197</v>
      </c>
      <c r="J1" s="82" t="s">
        <v>1198</v>
      </c>
      <c r="K1" s="37" t="s">
        <v>1199</v>
      </c>
      <c r="L1" s="37" t="s">
        <v>26</v>
      </c>
      <c r="M1" s="82"/>
      <c r="N1" s="82"/>
      <c r="O1" s="82"/>
      <c r="P1" s="82"/>
      <c r="Q1" s="82"/>
      <c r="R1" s="82"/>
      <c r="S1" s="82"/>
      <c r="T1" s="82"/>
      <c r="U1" s="82"/>
      <c r="V1" s="82"/>
      <c r="W1" s="82"/>
      <c r="X1" s="82"/>
      <c r="Y1" s="82"/>
      <c r="Z1" s="82"/>
      <c r="AA1" s="82"/>
    </row>
    <row r="2" ht="15.75" customHeight="1">
      <c r="A2" s="21"/>
      <c r="B2" s="4" t="str">
        <f t="shared" ref="B2:B11" si="1">HYPERLINK("https://www.nature.com/articles/nature09144","A coding-independent function of gene and pseudogene mRNAs regulates tumour biology.")</f>
        <v>A coding-independent function of gene and pseudogene mRNAs regulates tumour biology.</v>
      </c>
      <c r="C2" s="16">
        <v>1.0</v>
      </c>
      <c r="D2" s="5" t="s">
        <v>1200</v>
      </c>
      <c r="E2" s="5" t="s">
        <v>1201</v>
      </c>
      <c r="F2" s="5" t="s">
        <v>1202</v>
      </c>
      <c r="H2" s="5" t="s">
        <v>1203</v>
      </c>
      <c r="I2" s="5" t="s">
        <v>1204</v>
      </c>
      <c r="J2" s="5" t="s">
        <v>1202</v>
      </c>
      <c r="K2" s="5" t="s">
        <v>1205</v>
      </c>
      <c r="L2" s="5" t="s">
        <v>1206</v>
      </c>
    </row>
    <row r="3" ht="15.75" customHeight="1">
      <c r="A3" s="21"/>
      <c r="B3" s="4" t="str">
        <f t="shared" si="1"/>
        <v>A coding-independent function of gene and pseudogene mRNAs regulates tumour biology.</v>
      </c>
      <c r="C3" s="16">
        <v>1.0</v>
      </c>
      <c r="D3" s="5" t="s">
        <v>1207</v>
      </c>
      <c r="E3" s="5" t="s">
        <v>1208</v>
      </c>
      <c r="H3" s="5" t="s">
        <v>38</v>
      </c>
      <c r="I3" s="5" t="s">
        <v>1209</v>
      </c>
      <c r="J3" s="5" t="s">
        <v>1210</v>
      </c>
      <c r="K3" s="5" t="s">
        <v>1211</v>
      </c>
      <c r="L3" s="5" t="s">
        <v>1212</v>
      </c>
    </row>
    <row r="4" ht="15.75" customHeight="1">
      <c r="A4" s="21"/>
      <c r="B4" s="4" t="str">
        <f t="shared" si="1"/>
        <v>A coding-independent function of gene and pseudogene mRNAs regulates tumour biology.</v>
      </c>
      <c r="C4" s="16">
        <v>1.0</v>
      </c>
      <c r="D4" s="5" t="s">
        <v>1207</v>
      </c>
      <c r="E4" s="5" t="s">
        <v>1213</v>
      </c>
      <c r="H4" s="5" t="s">
        <v>38</v>
      </c>
      <c r="I4" s="5" t="s">
        <v>1209</v>
      </c>
      <c r="J4" s="5" t="s">
        <v>1214</v>
      </c>
      <c r="K4" s="5">
        <v>4.6</v>
      </c>
      <c r="L4" s="5" t="s">
        <v>1215</v>
      </c>
    </row>
    <row r="5" ht="15.75" customHeight="1">
      <c r="A5" s="21"/>
      <c r="B5" s="4" t="str">
        <f t="shared" si="1"/>
        <v>A coding-independent function of gene and pseudogene mRNAs regulates tumour biology.</v>
      </c>
      <c r="C5" s="16">
        <v>1.0</v>
      </c>
      <c r="D5" s="5" t="s">
        <v>1216</v>
      </c>
      <c r="E5" s="5">
        <v>4.0</v>
      </c>
      <c r="H5" s="5" t="s">
        <v>1217</v>
      </c>
      <c r="I5" s="5" t="s">
        <v>1209</v>
      </c>
      <c r="J5" s="5" t="s">
        <v>1218</v>
      </c>
      <c r="K5" s="5">
        <v>9559.0</v>
      </c>
      <c r="L5" s="5" t="s">
        <v>1219</v>
      </c>
    </row>
    <row r="6" ht="15.75" customHeight="1">
      <c r="A6" s="21"/>
      <c r="B6" s="4" t="str">
        <f t="shared" si="1"/>
        <v>A coding-independent function of gene and pseudogene mRNAs regulates tumour biology.</v>
      </c>
      <c r="C6" s="16">
        <v>1.0</v>
      </c>
      <c r="D6" s="5" t="s">
        <v>1216</v>
      </c>
      <c r="E6" s="5">
        <v>4.0</v>
      </c>
      <c r="H6" s="5" t="s">
        <v>1217</v>
      </c>
      <c r="I6" s="5" t="s">
        <v>1209</v>
      </c>
      <c r="J6" s="5" t="s">
        <v>1220</v>
      </c>
      <c r="K6" s="5">
        <v>610419.0</v>
      </c>
      <c r="L6" s="5" t="s">
        <v>1221</v>
      </c>
    </row>
    <row r="7" ht="15.75" customHeight="1">
      <c r="A7" s="21"/>
      <c r="B7" s="4" t="str">
        <f t="shared" si="1"/>
        <v>A coding-independent function of gene and pseudogene mRNAs regulates tumour biology.</v>
      </c>
      <c r="C7" s="16">
        <v>1.0</v>
      </c>
      <c r="D7" s="5" t="s">
        <v>1216</v>
      </c>
      <c r="E7" s="5">
        <v>4.0</v>
      </c>
      <c r="H7" s="5" t="s">
        <v>1217</v>
      </c>
      <c r="I7" s="5" t="s">
        <v>1209</v>
      </c>
      <c r="J7" s="5" t="s">
        <v>1218</v>
      </c>
      <c r="K7" s="5">
        <v>7074.0</v>
      </c>
      <c r="L7" s="5" t="s">
        <v>1222</v>
      </c>
    </row>
    <row r="8" ht="15.75" customHeight="1">
      <c r="A8" s="21"/>
      <c r="B8" s="4" t="str">
        <f t="shared" si="1"/>
        <v>A coding-independent function of gene and pseudogene mRNAs regulates tumour biology.</v>
      </c>
      <c r="C8" s="16">
        <v>1.0</v>
      </c>
      <c r="D8" s="5" t="s">
        <v>1216</v>
      </c>
      <c r="E8" s="5">
        <v>4.0</v>
      </c>
      <c r="H8" s="5" t="s">
        <v>1217</v>
      </c>
      <c r="I8" s="5" t="s">
        <v>1209</v>
      </c>
      <c r="J8" s="5" t="s">
        <v>1218</v>
      </c>
      <c r="K8" s="5">
        <v>7076.0</v>
      </c>
      <c r="L8" s="5" t="s">
        <v>1223</v>
      </c>
    </row>
    <row r="9" ht="15.75" customHeight="1">
      <c r="A9" s="21"/>
      <c r="B9" s="4" t="str">
        <f t="shared" si="1"/>
        <v>A coding-independent function of gene and pseudogene mRNAs regulates tumour biology.</v>
      </c>
      <c r="C9" s="16">
        <v>1.0</v>
      </c>
      <c r="D9" s="5" t="s">
        <v>1207</v>
      </c>
      <c r="E9" s="5">
        <v>4.0</v>
      </c>
      <c r="F9" s="5" t="s">
        <v>1224</v>
      </c>
      <c r="H9" s="5" t="s">
        <v>1203</v>
      </c>
      <c r="I9" s="5" t="s">
        <v>1204</v>
      </c>
      <c r="J9" s="5" t="s">
        <v>1224</v>
      </c>
      <c r="K9" s="5" t="s">
        <v>1225</v>
      </c>
      <c r="L9" s="5" t="s">
        <v>1226</v>
      </c>
    </row>
    <row r="10" ht="15.75" customHeight="1">
      <c r="A10" s="21"/>
      <c r="B10" s="4" t="str">
        <f t="shared" si="1"/>
        <v>A coding-independent function of gene and pseudogene mRNAs regulates tumour biology.</v>
      </c>
      <c r="C10" s="16">
        <v>1.0</v>
      </c>
      <c r="D10" s="5" t="s">
        <v>314</v>
      </c>
      <c r="E10" s="5" t="s">
        <v>1227</v>
      </c>
      <c r="H10" s="5" t="s">
        <v>1217</v>
      </c>
      <c r="I10" s="5" t="s">
        <v>1209</v>
      </c>
      <c r="J10" s="5" t="s">
        <v>1228</v>
      </c>
      <c r="K10" s="5">
        <v>240071.0</v>
      </c>
      <c r="L10" s="5" t="s">
        <v>1229</v>
      </c>
    </row>
    <row r="11" ht="15.75" customHeight="1">
      <c r="A11" s="21"/>
      <c r="B11" s="4" t="str">
        <f t="shared" si="1"/>
        <v>A coding-independent function of gene and pseudogene mRNAs regulates tumour biology.</v>
      </c>
      <c r="C11" s="16">
        <v>1.0</v>
      </c>
      <c r="D11" s="5" t="s">
        <v>314</v>
      </c>
      <c r="E11" s="5" t="s">
        <v>1227</v>
      </c>
      <c r="F11" s="5" t="s">
        <v>40</v>
      </c>
      <c r="G11" s="5" t="s">
        <v>40</v>
      </c>
      <c r="H11" s="5" t="s">
        <v>1230</v>
      </c>
      <c r="I11" s="5" t="s">
        <v>1231</v>
      </c>
      <c r="J11" s="5" t="s">
        <v>40</v>
      </c>
      <c r="K11" s="5" t="s">
        <v>40</v>
      </c>
      <c r="L11" s="5" t="s">
        <v>1232</v>
      </c>
    </row>
    <row r="12" ht="15.75" customHeight="1">
      <c r="A12" s="21"/>
      <c r="B12" s="83"/>
      <c r="C12" s="16"/>
      <c r="D12" s="5"/>
      <c r="E12" s="5"/>
      <c r="H12" s="5"/>
      <c r="I12" s="5"/>
    </row>
    <row r="13" ht="15.75" customHeight="1">
      <c r="A13" s="21"/>
      <c r="B13" s="21"/>
      <c r="C13" s="16">
        <v>2.0</v>
      </c>
    </row>
    <row r="14" ht="15.75" customHeight="1">
      <c r="A14" s="21"/>
      <c r="B14" s="21"/>
      <c r="C14" s="16">
        <v>3.0</v>
      </c>
    </row>
    <row r="15" ht="15.75" customHeight="1">
      <c r="A15" s="21"/>
      <c r="B15" s="21"/>
      <c r="C15" s="16">
        <v>4.0</v>
      </c>
    </row>
    <row r="16" ht="15.75" customHeight="1">
      <c r="A16" s="21"/>
      <c r="B16" s="21"/>
      <c r="C16" s="16">
        <v>5.0</v>
      </c>
    </row>
    <row r="17" ht="15.75" customHeight="1">
      <c r="A17" s="21"/>
      <c r="B17" s="21"/>
      <c r="C17" s="16">
        <v>6.0</v>
      </c>
    </row>
    <row r="18" ht="15.75" customHeight="1">
      <c r="A18" s="21"/>
      <c r="B18" s="21"/>
      <c r="C18" s="16">
        <v>7.0</v>
      </c>
    </row>
    <row r="19" ht="15.75" customHeight="1">
      <c r="A19" s="21"/>
      <c r="B19" s="21"/>
      <c r="C19" s="16">
        <v>8.0</v>
      </c>
    </row>
    <row r="20" ht="15.75" customHeight="1">
      <c r="A20" s="21"/>
      <c r="B20" s="21"/>
      <c r="C20" s="16">
        <v>9.0</v>
      </c>
    </row>
    <row r="21" ht="15.75" customHeight="1">
      <c r="A21" s="21"/>
      <c r="B21" s="21"/>
      <c r="C21" s="16">
        <v>10.0</v>
      </c>
    </row>
    <row r="22" ht="15.75" customHeight="1">
      <c r="A22" s="21"/>
      <c r="B22" s="21"/>
      <c r="C22" s="16">
        <v>11.0</v>
      </c>
    </row>
    <row r="23" ht="15.75" customHeight="1">
      <c r="A23" s="21"/>
      <c r="B23" s="21"/>
      <c r="C23" s="16">
        <v>12.0</v>
      </c>
    </row>
    <row r="24" ht="15.75" customHeight="1">
      <c r="A24" s="21"/>
      <c r="B24" s="21"/>
      <c r="C24" s="16">
        <v>13.0</v>
      </c>
    </row>
    <row r="25" ht="15.75" customHeight="1">
      <c r="A25" s="21"/>
      <c r="B25" s="21"/>
      <c r="C25" s="16">
        <v>14.0</v>
      </c>
    </row>
    <row r="26" ht="15.75" customHeight="1">
      <c r="A26" s="15" t="s">
        <v>1233</v>
      </c>
      <c r="B26" s="84" t="s">
        <v>1234</v>
      </c>
      <c r="C26" s="85">
        <v>15.0</v>
      </c>
      <c r="D26" s="5" t="s">
        <v>1200</v>
      </c>
      <c r="I26" s="5" t="s">
        <v>1209</v>
      </c>
      <c r="J26" s="5" t="s">
        <v>1202</v>
      </c>
      <c r="K26" s="5" t="s">
        <v>1235</v>
      </c>
    </row>
    <row r="27" ht="15.75" customHeight="1">
      <c r="A27" s="15" t="s">
        <v>1233</v>
      </c>
      <c r="B27" s="84" t="s">
        <v>1234</v>
      </c>
      <c r="C27" s="85">
        <v>15.0</v>
      </c>
      <c r="D27" s="5" t="s">
        <v>1236</v>
      </c>
      <c r="J27" s="5" t="s">
        <v>1237</v>
      </c>
      <c r="K27" s="86" t="s">
        <v>1238</v>
      </c>
    </row>
    <row r="28" ht="15.75" customHeight="1">
      <c r="A28" s="15"/>
      <c r="B28" s="21"/>
      <c r="C28" s="85"/>
      <c r="D28" s="5"/>
    </row>
    <row r="29" ht="15.75" customHeight="1">
      <c r="A29" s="15"/>
      <c r="B29" s="21"/>
      <c r="C29" s="85"/>
      <c r="D29" s="5"/>
    </row>
    <row r="30" ht="15.75" customHeight="1">
      <c r="A30" s="15" t="s">
        <v>1233</v>
      </c>
      <c r="B30" s="84" t="s">
        <v>1239</v>
      </c>
      <c r="C30" s="85">
        <v>16.0</v>
      </c>
      <c r="D30" s="5" t="s">
        <v>1200</v>
      </c>
      <c r="F30" s="5" t="s">
        <v>1240</v>
      </c>
      <c r="G30" s="5" t="s">
        <v>40</v>
      </c>
      <c r="H30" s="5" t="s">
        <v>1217</v>
      </c>
      <c r="J30" s="5" t="s">
        <v>1202</v>
      </c>
      <c r="K30" s="86" t="s">
        <v>1241</v>
      </c>
    </row>
    <row r="31" ht="15.75" customHeight="1">
      <c r="A31" s="15" t="s">
        <v>1233</v>
      </c>
      <c r="B31" s="84" t="s">
        <v>1239</v>
      </c>
      <c r="C31" s="85">
        <v>16.0</v>
      </c>
      <c r="D31" s="5" t="s">
        <v>314</v>
      </c>
      <c r="J31" s="5" t="s">
        <v>1242</v>
      </c>
      <c r="K31" s="86" t="s">
        <v>1243</v>
      </c>
    </row>
    <row r="32" ht="15.75" customHeight="1">
      <c r="A32" s="15" t="s">
        <v>1233</v>
      </c>
      <c r="B32" s="84" t="s">
        <v>1239</v>
      </c>
      <c r="C32" s="85">
        <v>16.0</v>
      </c>
      <c r="D32" s="5" t="s">
        <v>314</v>
      </c>
      <c r="J32" s="5" t="s">
        <v>1242</v>
      </c>
      <c r="K32" s="86" t="s">
        <v>1244</v>
      </c>
    </row>
    <row r="33" ht="15.75" customHeight="1">
      <c r="A33" s="15" t="s">
        <v>1233</v>
      </c>
      <c r="B33" s="84" t="s">
        <v>1239</v>
      </c>
      <c r="C33" s="85">
        <v>16.0</v>
      </c>
      <c r="D33" s="5" t="s">
        <v>314</v>
      </c>
      <c r="J33" s="5" t="s">
        <v>1245</v>
      </c>
      <c r="K33" s="87" t="s">
        <v>1246</v>
      </c>
    </row>
    <row r="34" ht="15.75" customHeight="1">
      <c r="A34" s="15" t="s">
        <v>1233</v>
      </c>
      <c r="B34" s="84" t="s">
        <v>1239</v>
      </c>
      <c r="C34" s="85">
        <v>16.0</v>
      </c>
      <c r="D34" s="5" t="s">
        <v>1216</v>
      </c>
      <c r="J34" s="5" t="s">
        <v>1247</v>
      </c>
      <c r="K34" s="86" t="s">
        <v>1248</v>
      </c>
    </row>
    <row r="35" ht="15.75" customHeight="1">
      <c r="A35" s="15" t="s">
        <v>1233</v>
      </c>
      <c r="B35" s="84" t="s">
        <v>1239</v>
      </c>
      <c r="C35" s="85">
        <v>16.0</v>
      </c>
      <c r="D35" s="5" t="s">
        <v>1216</v>
      </c>
      <c r="J35" s="5" t="s">
        <v>1249</v>
      </c>
      <c r="K35" s="86" t="s">
        <v>1250</v>
      </c>
    </row>
    <row r="36" ht="15.75" customHeight="1">
      <c r="A36" s="15" t="s">
        <v>1233</v>
      </c>
      <c r="B36" s="84" t="s">
        <v>1239</v>
      </c>
      <c r="C36" s="85">
        <v>16.0</v>
      </c>
      <c r="D36" s="5" t="s">
        <v>1216</v>
      </c>
      <c r="H36" s="5" t="s">
        <v>40</v>
      </c>
      <c r="I36" s="5" t="s">
        <v>40</v>
      </c>
      <c r="J36" s="5" t="s">
        <v>1251</v>
      </c>
      <c r="K36" s="86">
        <v>12620.0</v>
      </c>
    </row>
    <row r="37" ht="15.75" customHeight="1">
      <c r="A37" s="15" t="s">
        <v>1233</v>
      </c>
      <c r="B37" s="84" t="s">
        <v>1239</v>
      </c>
      <c r="C37" s="85">
        <v>16.0</v>
      </c>
      <c r="D37" s="5" t="s">
        <v>1216</v>
      </c>
      <c r="J37" s="5" t="s">
        <v>1252</v>
      </c>
      <c r="K37" s="86" t="s">
        <v>1253</v>
      </c>
    </row>
    <row r="38" ht="15.75" customHeight="1">
      <c r="A38" s="15" t="s">
        <v>1233</v>
      </c>
      <c r="B38" s="84" t="s">
        <v>1239</v>
      </c>
      <c r="C38" s="85">
        <v>16.0</v>
      </c>
      <c r="D38" s="5" t="s">
        <v>1216</v>
      </c>
      <c r="H38" s="5" t="s">
        <v>38</v>
      </c>
      <c r="J38" s="5" t="s">
        <v>1245</v>
      </c>
      <c r="K38" s="86">
        <v>811620.0</v>
      </c>
    </row>
    <row r="39" ht="15.75" customHeight="1">
      <c r="A39" s="21"/>
      <c r="B39" s="21"/>
      <c r="C39" s="16">
        <v>17.0</v>
      </c>
    </row>
    <row r="40" ht="15.75" customHeight="1">
      <c r="A40" s="21"/>
      <c r="B40" s="21"/>
      <c r="C40" s="16">
        <v>18.0</v>
      </c>
    </row>
    <row r="41" ht="15.75" customHeight="1">
      <c r="A41" s="21"/>
      <c r="B41" s="21"/>
      <c r="C41" s="85">
        <v>19.0</v>
      </c>
    </row>
    <row r="42" ht="15.75" customHeight="1">
      <c r="A42" s="21"/>
      <c r="B42" s="21"/>
      <c r="C42" s="16">
        <v>20.0</v>
      </c>
    </row>
    <row r="43" ht="15.75" customHeight="1">
      <c r="A43" s="21"/>
      <c r="B43" s="21"/>
      <c r="C43" s="85">
        <v>21.0</v>
      </c>
    </row>
    <row r="44" ht="15.75" customHeight="1">
      <c r="A44" s="21"/>
      <c r="B44" s="21"/>
      <c r="C44" s="16">
        <v>22.0</v>
      </c>
    </row>
    <row r="45" ht="15.75" customHeight="1">
      <c r="A45" s="21"/>
      <c r="B45" s="21"/>
      <c r="C45" s="16">
        <v>23.0</v>
      </c>
    </row>
    <row r="46" ht="15.75" customHeight="1">
      <c r="A46" s="21"/>
      <c r="B46" s="21"/>
      <c r="C46" s="16">
        <v>24.0</v>
      </c>
    </row>
    <row r="47" ht="15.75" customHeight="1">
      <c r="A47" s="21"/>
      <c r="B47" s="21"/>
      <c r="C47" s="16">
        <v>25.0</v>
      </c>
    </row>
    <row r="48" ht="15.75" customHeight="1">
      <c r="A48" s="21"/>
      <c r="B48" s="21"/>
      <c r="C48" s="16">
        <v>26.0</v>
      </c>
    </row>
    <row r="49" ht="15.75" customHeight="1">
      <c r="A49" s="21"/>
      <c r="B49" s="21"/>
      <c r="C49" s="16">
        <v>27.0</v>
      </c>
    </row>
    <row r="50" ht="15.75" customHeight="1">
      <c r="A50" s="21"/>
      <c r="B50" s="21"/>
      <c r="C50" s="16">
        <v>28.0</v>
      </c>
    </row>
    <row r="51" ht="15.75" customHeight="1">
      <c r="A51" s="21"/>
      <c r="B51" s="21"/>
      <c r="C51" s="85">
        <v>29.0</v>
      </c>
    </row>
    <row r="52" ht="15.75" customHeight="1">
      <c r="A52" s="21"/>
      <c r="B52" s="21"/>
      <c r="C52" s="16">
        <v>30.0</v>
      </c>
    </row>
    <row r="53" ht="15.75" customHeight="1">
      <c r="A53" s="21"/>
      <c r="B53" s="21"/>
      <c r="C53" s="16">
        <v>31.0</v>
      </c>
    </row>
    <row r="54" ht="15.75" customHeight="1">
      <c r="A54" s="21"/>
      <c r="B54" s="21"/>
      <c r="C54" s="16">
        <v>32.0</v>
      </c>
    </row>
    <row r="55" ht="15.75" customHeight="1">
      <c r="A55" s="21"/>
      <c r="B55" s="21"/>
      <c r="C55" s="16">
        <v>33.0</v>
      </c>
    </row>
    <row r="56" ht="15.75" customHeight="1">
      <c r="A56" s="21"/>
      <c r="B56" s="21"/>
      <c r="C56" s="16">
        <v>34.0</v>
      </c>
    </row>
    <row r="57" ht="15.75" customHeight="1">
      <c r="A57" s="21"/>
      <c r="B57" s="21"/>
      <c r="C57" s="16">
        <v>35.0</v>
      </c>
    </row>
    <row r="58" ht="15.75" customHeight="1">
      <c r="A58" s="21"/>
      <c r="B58" s="21"/>
      <c r="C58" s="16">
        <v>36.0</v>
      </c>
    </row>
    <row r="59" ht="15.75" customHeight="1">
      <c r="A59" s="21"/>
      <c r="B59" s="21"/>
      <c r="C59" s="85">
        <v>37.0</v>
      </c>
    </row>
    <row r="60" ht="15.75" customHeight="1">
      <c r="A60" s="21"/>
      <c r="B60" s="21"/>
      <c r="C60" s="16">
        <v>38.0</v>
      </c>
    </row>
    <row r="61" ht="15.75" customHeight="1">
      <c r="A61" s="21"/>
      <c r="B61" s="21"/>
      <c r="C61" s="85">
        <v>39.0</v>
      </c>
    </row>
    <row r="62" ht="15.75" customHeight="1">
      <c r="A62" s="21"/>
      <c r="B62" s="21"/>
      <c r="C62" s="16">
        <v>40.0</v>
      </c>
    </row>
    <row r="63" ht="15.75" customHeight="1">
      <c r="A63" s="21"/>
      <c r="B63" s="21"/>
      <c r="C63" s="16">
        <v>41.0</v>
      </c>
    </row>
    <row r="64" ht="15.75" customHeight="1">
      <c r="A64" s="21"/>
      <c r="B64" s="21"/>
      <c r="C64" s="16">
        <v>42.0</v>
      </c>
    </row>
    <row r="65" ht="15.75" customHeight="1">
      <c r="A65" s="21"/>
      <c r="B65" s="21"/>
      <c r="C65" s="16">
        <v>43.0</v>
      </c>
    </row>
    <row r="66" ht="15.75" customHeight="1">
      <c r="A66" s="21"/>
      <c r="B66" s="21"/>
      <c r="C66" s="85">
        <v>44.0</v>
      </c>
    </row>
    <row r="67" ht="15.75" customHeight="1">
      <c r="A67" s="21"/>
      <c r="B67" s="21"/>
      <c r="C67" s="16">
        <v>45.0</v>
      </c>
    </row>
    <row r="68" ht="15.75" customHeight="1">
      <c r="A68" s="21"/>
      <c r="B68" s="21"/>
      <c r="C68" s="16">
        <v>46.0</v>
      </c>
    </row>
    <row r="69" ht="15.75" customHeight="1">
      <c r="A69" s="21"/>
      <c r="B69" s="21"/>
      <c r="C69" s="16">
        <v>47.0</v>
      </c>
    </row>
    <row r="70" ht="15.75" customHeight="1">
      <c r="A70" s="21"/>
      <c r="B70" s="21"/>
      <c r="C70" s="85">
        <v>48.0</v>
      </c>
    </row>
    <row r="71" ht="15.75" customHeight="1">
      <c r="A71" s="21"/>
      <c r="B71" s="21"/>
      <c r="C71" s="16">
        <v>49.0</v>
      </c>
    </row>
    <row r="72" ht="15.75" customHeight="1">
      <c r="A72" s="21"/>
      <c r="B72" s="21"/>
      <c r="C72" s="85">
        <v>50.0</v>
      </c>
      <c r="D72" s="5"/>
      <c r="E72" s="5" t="s">
        <v>40</v>
      </c>
      <c r="F72" s="5" t="s">
        <v>40</v>
      </c>
      <c r="G72" s="5" t="s">
        <v>40</v>
      </c>
      <c r="H72" s="5" t="s">
        <v>40</v>
      </c>
      <c r="I72" s="5" t="s">
        <v>40</v>
      </c>
      <c r="J72" s="5" t="s">
        <v>40</v>
      </c>
      <c r="K72" s="5" t="s">
        <v>40</v>
      </c>
      <c r="L72" s="5" t="s">
        <v>1254</v>
      </c>
    </row>
    <row r="73" ht="15.75" customHeight="1">
      <c r="A73" s="21"/>
      <c r="B73" s="21"/>
      <c r="C73" s="21"/>
    </row>
    <row r="74" ht="15.75" customHeight="1">
      <c r="A74" s="21"/>
      <c r="B74" s="21"/>
      <c r="C74" s="21"/>
    </row>
    <row r="75" ht="15.75" customHeight="1">
      <c r="A75" s="21"/>
      <c r="B75" s="21"/>
      <c r="C75" s="21"/>
    </row>
    <row r="76" ht="15.75" customHeight="1">
      <c r="A76" s="21"/>
      <c r="B76" s="21"/>
      <c r="C76" s="21"/>
    </row>
    <row r="77" ht="15.75" customHeight="1">
      <c r="A77" s="21"/>
      <c r="B77" s="21"/>
      <c r="C77" s="21"/>
    </row>
    <row r="78" ht="15.75" customHeight="1">
      <c r="A78" s="21"/>
      <c r="B78" s="21"/>
      <c r="C78" s="21"/>
    </row>
    <row r="79" ht="15.75" customHeight="1">
      <c r="A79" s="21"/>
      <c r="B79" s="21"/>
      <c r="C79" s="21"/>
    </row>
    <row r="80" ht="15.75" customHeight="1">
      <c r="A80" s="21"/>
      <c r="B80" s="21"/>
      <c r="C80" s="21"/>
    </row>
    <row r="81" ht="15.75" customHeight="1">
      <c r="A81" s="21"/>
      <c r="B81" s="21"/>
      <c r="C81" s="21"/>
    </row>
    <row r="82" ht="15.75" customHeight="1">
      <c r="A82" s="21"/>
      <c r="B82" s="21"/>
      <c r="C82" s="21"/>
    </row>
    <row r="83" ht="15.75" customHeight="1">
      <c r="A83" s="21"/>
      <c r="B83" s="21"/>
      <c r="C83" s="21"/>
    </row>
    <row r="84" ht="15.75" customHeight="1">
      <c r="A84" s="21"/>
      <c r="B84" s="21"/>
      <c r="C84" s="21"/>
    </row>
    <row r="85" ht="15.75" customHeight="1">
      <c r="A85" s="21"/>
      <c r="B85" s="21"/>
      <c r="C85" s="21"/>
    </row>
    <row r="86" ht="15.75" customHeight="1">
      <c r="A86" s="21"/>
      <c r="B86" s="21"/>
      <c r="C86" s="21"/>
    </row>
    <row r="87" ht="15.75" customHeight="1">
      <c r="A87" s="21"/>
      <c r="B87" s="21"/>
      <c r="C87" s="21"/>
    </row>
    <row r="88" ht="15.75" customHeight="1">
      <c r="A88" s="21"/>
      <c r="B88" s="21"/>
      <c r="C88" s="21"/>
    </row>
    <row r="89" ht="15.75" customHeight="1">
      <c r="A89" s="21"/>
      <c r="B89" s="21"/>
      <c r="C89" s="21"/>
    </row>
    <row r="90" ht="15.75" customHeight="1">
      <c r="A90" s="21"/>
      <c r="B90" s="21"/>
      <c r="C90" s="21"/>
    </row>
    <row r="91" ht="15.75" customHeight="1">
      <c r="A91" s="21"/>
      <c r="B91" s="21"/>
      <c r="C91" s="21"/>
    </row>
    <row r="92" ht="15.75" customHeight="1">
      <c r="A92" s="21"/>
      <c r="B92" s="21"/>
      <c r="C92" s="21"/>
    </row>
    <row r="93" ht="15.75" customHeight="1">
      <c r="A93" s="21"/>
      <c r="B93" s="21"/>
      <c r="C93" s="21"/>
    </row>
    <row r="94" ht="15.75" customHeight="1">
      <c r="A94" s="21"/>
      <c r="B94" s="21"/>
      <c r="C94" s="21"/>
    </row>
    <row r="95" ht="15.75" customHeight="1">
      <c r="A95" s="21"/>
      <c r="B95" s="21"/>
      <c r="C95" s="21"/>
    </row>
    <row r="96" ht="15.75" customHeight="1">
      <c r="A96" s="21"/>
      <c r="B96" s="21"/>
      <c r="C96" s="21"/>
    </row>
    <row r="97" ht="15.75" customHeight="1">
      <c r="A97" s="21"/>
      <c r="B97" s="21"/>
      <c r="C97" s="21"/>
    </row>
    <row r="98" ht="15.75" customHeight="1">
      <c r="A98" s="21"/>
      <c r="B98" s="21"/>
      <c r="C98" s="21"/>
    </row>
    <row r="99" ht="15.75" customHeight="1">
      <c r="A99" s="21"/>
      <c r="B99" s="21"/>
      <c r="C99" s="21"/>
    </row>
    <row r="100" ht="15.75" customHeight="1">
      <c r="A100" s="21"/>
      <c r="B100" s="21"/>
      <c r="C100" s="21"/>
    </row>
    <row r="101" ht="15.75" customHeight="1">
      <c r="A101" s="21"/>
      <c r="B101" s="21"/>
      <c r="C101" s="21"/>
    </row>
    <row r="102" ht="15.75" customHeight="1">
      <c r="A102" s="21"/>
      <c r="B102" s="21"/>
      <c r="C102" s="21"/>
    </row>
    <row r="103" ht="15.75" customHeight="1">
      <c r="A103" s="21"/>
      <c r="B103" s="21"/>
      <c r="C103" s="21"/>
    </row>
    <row r="104" ht="15.75" customHeight="1">
      <c r="A104" s="21"/>
      <c r="B104" s="21"/>
      <c r="C104" s="21"/>
    </row>
    <row r="105" ht="15.75" customHeight="1">
      <c r="A105" s="21"/>
      <c r="B105" s="21"/>
      <c r="C105" s="21"/>
    </row>
    <row r="106" ht="15.75" customHeight="1">
      <c r="A106" s="21"/>
      <c r="B106" s="21"/>
      <c r="C106" s="21"/>
    </row>
    <row r="107" ht="15.75" customHeight="1">
      <c r="A107" s="21"/>
      <c r="B107" s="21"/>
      <c r="C107" s="21"/>
    </row>
    <row r="108" ht="15.75" customHeight="1">
      <c r="A108" s="21"/>
      <c r="B108" s="21"/>
      <c r="C108" s="21"/>
    </row>
    <row r="109" ht="15.75" customHeight="1">
      <c r="A109" s="21"/>
      <c r="B109" s="21"/>
      <c r="C109" s="21"/>
    </row>
    <row r="110" ht="15.75" customHeight="1">
      <c r="A110" s="21"/>
      <c r="B110" s="21"/>
      <c r="C110" s="21"/>
    </row>
    <row r="111" ht="15.75" customHeight="1">
      <c r="A111" s="21"/>
      <c r="B111" s="21"/>
      <c r="C111" s="21"/>
    </row>
    <row r="112" ht="15.75" customHeight="1">
      <c r="A112" s="21"/>
      <c r="B112" s="21"/>
      <c r="C112" s="21"/>
    </row>
    <row r="113" ht="15.75" customHeight="1">
      <c r="A113" s="21"/>
      <c r="B113" s="21"/>
      <c r="C113" s="21"/>
    </row>
    <row r="114" ht="15.75" customHeight="1">
      <c r="A114" s="21"/>
      <c r="B114" s="21"/>
      <c r="C114" s="21"/>
    </row>
    <row r="115" ht="15.75" customHeight="1">
      <c r="A115" s="21"/>
      <c r="B115" s="21"/>
      <c r="C115" s="21"/>
    </row>
    <row r="116" ht="15.75" customHeight="1">
      <c r="A116" s="21"/>
      <c r="B116" s="21"/>
      <c r="C116" s="21"/>
    </row>
    <row r="117" ht="15.75" customHeight="1">
      <c r="A117" s="21"/>
      <c r="B117" s="21"/>
      <c r="C117" s="21"/>
    </row>
    <row r="118" ht="15.75" customHeight="1">
      <c r="A118" s="21"/>
      <c r="B118" s="21"/>
      <c r="C118" s="21"/>
    </row>
    <row r="119" ht="15.75" customHeight="1">
      <c r="A119" s="21"/>
      <c r="B119" s="21"/>
      <c r="C119" s="21"/>
    </row>
    <row r="120" ht="15.75" customHeight="1">
      <c r="A120" s="21"/>
      <c r="B120" s="21"/>
      <c r="C120" s="21"/>
    </row>
    <row r="121" ht="15.75" customHeight="1">
      <c r="A121" s="21"/>
      <c r="B121" s="21"/>
      <c r="C121" s="21"/>
    </row>
    <row r="122" ht="15.75" customHeight="1">
      <c r="A122" s="21"/>
      <c r="B122" s="21"/>
      <c r="C122" s="21"/>
    </row>
    <row r="123" ht="15.75" customHeight="1">
      <c r="A123" s="21"/>
      <c r="B123" s="21"/>
      <c r="C123" s="21"/>
    </row>
    <row r="124" ht="15.75" customHeight="1">
      <c r="A124" s="21"/>
      <c r="B124" s="21"/>
      <c r="C124" s="21"/>
    </row>
    <row r="125" ht="15.75" customHeight="1">
      <c r="A125" s="21"/>
      <c r="B125" s="21"/>
      <c r="C125" s="21"/>
    </row>
    <row r="126" ht="15.75" customHeight="1">
      <c r="A126" s="21"/>
      <c r="B126" s="21"/>
      <c r="C126" s="21"/>
    </row>
    <row r="127" ht="15.75" customHeight="1">
      <c r="A127" s="21"/>
      <c r="B127" s="21"/>
      <c r="C127" s="21"/>
    </row>
    <row r="128" ht="15.75" customHeight="1">
      <c r="A128" s="21"/>
      <c r="B128" s="21"/>
      <c r="C128" s="21"/>
    </row>
    <row r="129" ht="15.75" customHeight="1">
      <c r="A129" s="21"/>
      <c r="B129" s="21"/>
      <c r="C129" s="21"/>
    </row>
    <row r="130" ht="15.75" customHeight="1">
      <c r="A130" s="21"/>
      <c r="B130" s="21"/>
      <c r="C130" s="21"/>
    </row>
    <row r="131" ht="15.75" customHeight="1">
      <c r="A131" s="21"/>
      <c r="B131" s="21"/>
      <c r="C131" s="21"/>
    </row>
    <row r="132" ht="15.75" customHeight="1">
      <c r="A132" s="21"/>
      <c r="B132" s="21"/>
      <c r="C132" s="21"/>
    </row>
    <row r="133" ht="15.75" customHeight="1">
      <c r="A133" s="21"/>
      <c r="B133" s="21"/>
      <c r="C133" s="21"/>
    </row>
    <row r="134" ht="15.75" customHeight="1">
      <c r="A134" s="21"/>
      <c r="B134" s="21"/>
      <c r="C134" s="21"/>
    </row>
    <row r="135" ht="15.75" customHeight="1">
      <c r="A135" s="21"/>
      <c r="B135" s="21"/>
      <c r="C135" s="21"/>
    </row>
    <row r="136" ht="15.75" customHeight="1">
      <c r="A136" s="21"/>
      <c r="B136" s="21"/>
      <c r="C136" s="21"/>
    </row>
    <row r="137" ht="15.75" customHeight="1">
      <c r="A137" s="21"/>
      <c r="B137" s="21"/>
      <c r="C137" s="21"/>
    </row>
    <row r="138" ht="15.75" customHeight="1">
      <c r="A138" s="21"/>
      <c r="B138" s="21"/>
      <c r="C138" s="21"/>
    </row>
    <row r="139" ht="15.75" customHeight="1">
      <c r="A139" s="21"/>
      <c r="B139" s="21"/>
      <c r="C139" s="21"/>
    </row>
    <row r="140" ht="15.75" customHeight="1">
      <c r="A140" s="21"/>
      <c r="B140" s="21"/>
      <c r="C140" s="21"/>
    </row>
    <row r="141" ht="15.75" customHeight="1">
      <c r="A141" s="21"/>
      <c r="B141" s="21"/>
      <c r="C141" s="21"/>
    </row>
    <row r="142" ht="15.75" customHeight="1">
      <c r="A142" s="21"/>
      <c r="B142" s="21"/>
      <c r="C142" s="21"/>
    </row>
    <row r="143" ht="15.75" customHeight="1">
      <c r="A143" s="21"/>
      <c r="B143" s="21"/>
      <c r="C143" s="21"/>
    </row>
    <row r="144" ht="15.75" customHeight="1">
      <c r="A144" s="21"/>
      <c r="B144" s="21"/>
      <c r="C144" s="21"/>
    </row>
    <row r="145" ht="15.75" customHeight="1">
      <c r="A145" s="21"/>
      <c r="B145" s="21"/>
      <c r="C145" s="21"/>
    </row>
    <row r="146" ht="15.75" customHeight="1">
      <c r="A146" s="21"/>
      <c r="B146" s="21"/>
      <c r="C146" s="21"/>
    </row>
    <row r="147" ht="15.75" customHeight="1">
      <c r="A147" s="21"/>
      <c r="B147" s="21"/>
      <c r="C147" s="21"/>
    </row>
    <row r="148" ht="15.75" customHeight="1">
      <c r="A148" s="21"/>
      <c r="B148" s="21"/>
      <c r="C148" s="21"/>
    </row>
    <row r="149" ht="15.75" customHeight="1">
      <c r="A149" s="21"/>
      <c r="B149" s="21"/>
      <c r="C149" s="21"/>
    </row>
    <row r="150" ht="15.75" customHeight="1">
      <c r="A150" s="21"/>
      <c r="B150" s="21"/>
      <c r="C150" s="21"/>
    </row>
    <row r="151" ht="15.75" customHeight="1">
      <c r="A151" s="21"/>
      <c r="B151" s="21"/>
      <c r="C151" s="21"/>
    </row>
    <row r="152" ht="15.75" customHeight="1">
      <c r="A152" s="21"/>
      <c r="B152" s="21"/>
      <c r="C152" s="21"/>
    </row>
    <row r="153" ht="15.75" customHeight="1">
      <c r="A153" s="21"/>
      <c r="B153" s="21"/>
      <c r="C153" s="21"/>
    </row>
    <row r="154" ht="15.75" customHeight="1">
      <c r="A154" s="21"/>
      <c r="B154" s="21"/>
      <c r="C154" s="21"/>
    </row>
    <row r="155" ht="15.75" customHeight="1">
      <c r="A155" s="21"/>
      <c r="B155" s="21"/>
      <c r="C155" s="21"/>
    </row>
    <row r="156" ht="15.75" customHeight="1">
      <c r="A156" s="21"/>
      <c r="B156" s="21"/>
      <c r="C156" s="21"/>
    </row>
    <row r="157" ht="15.75" customHeight="1">
      <c r="A157" s="21"/>
      <c r="B157" s="21"/>
      <c r="C157" s="21"/>
    </row>
    <row r="158" ht="15.75" customHeight="1">
      <c r="A158" s="21"/>
      <c r="B158" s="21"/>
      <c r="C158" s="21"/>
    </row>
    <row r="159" ht="15.75" customHeight="1">
      <c r="A159" s="21"/>
      <c r="B159" s="21"/>
      <c r="C159" s="21"/>
    </row>
    <row r="160" ht="15.75" customHeight="1">
      <c r="A160" s="21"/>
      <c r="B160" s="21"/>
      <c r="C160" s="21"/>
    </row>
    <row r="161" ht="15.75" customHeight="1">
      <c r="A161" s="21"/>
      <c r="B161" s="21"/>
      <c r="C161" s="21"/>
    </row>
    <row r="162" ht="15.75" customHeight="1">
      <c r="A162" s="21"/>
      <c r="B162" s="21"/>
      <c r="C162" s="21"/>
    </row>
    <row r="163" ht="15.75" customHeight="1">
      <c r="A163" s="21"/>
      <c r="B163" s="21"/>
      <c r="C163" s="21"/>
    </row>
    <row r="164" ht="15.75" customHeight="1">
      <c r="A164" s="21"/>
      <c r="B164" s="21"/>
      <c r="C164" s="21"/>
    </row>
    <row r="165" ht="15.75" customHeight="1">
      <c r="A165" s="21"/>
      <c r="B165" s="21"/>
      <c r="C165" s="21"/>
    </row>
    <row r="166" ht="15.75" customHeight="1">
      <c r="A166" s="21"/>
      <c r="B166" s="21"/>
      <c r="C166" s="21"/>
    </row>
    <row r="167" ht="15.75" customHeight="1">
      <c r="A167" s="21"/>
      <c r="B167" s="21"/>
      <c r="C167" s="21"/>
    </row>
    <row r="168" ht="15.75" customHeight="1">
      <c r="A168" s="21"/>
      <c r="B168" s="21"/>
      <c r="C168" s="21"/>
    </row>
    <row r="169" ht="15.75" customHeight="1">
      <c r="A169" s="21"/>
      <c r="B169" s="21"/>
      <c r="C169" s="21"/>
    </row>
    <row r="170" ht="15.75" customHeight="1">
      <c r="A170" s="21"/>
      <c r="B170" s="21"/>
      <c r="C170" s="21"/>
    </row>
    <row r="171" ht="15.75" customHeight="1">
      <c r="A171" s="21"/>
      <c r="B171" s="21"/>
      <c r="C171" s="21"/>
    </row>
    <row r="172" ht="15.75" customHeight="1">
      <c r="A172" s="21"/>
      <c r="B172" s="21"/>
      <c r="C172" s="21"/>
    </row>
    <row r="173" ht="15.75" customHeight="1">
      <c r="A173" s="21"/>
      <c r="B173" s="21"/>
      <c r="C173" s="21"/>
    </row>
    <row r="174" ht="15.75" customHeight="1">
      <c r="A174" s="21"/>
      <c r="B174" s="21"/>
      <c r="C174" s="21"/>
    </row>
    <row r="175" ht="15.75" customHeight="1">
      <c r="A175" s="21"/>
      <c r="B175" s="21"/>
      <c r="C175" s="21"/>
    </row>
    <row r="176" ht="15.75" customHeight="1">
      <c r="A176" s="21"/>
      <c r="B176" s="21"/>
      <c r="C176" s="21"/>
    </row>
    <row r="177" ht="15.75" customHeight="1">
      <c r="A177" s="21"/>
      <c r="B177" s="21"/>
      <c r="C177" s="21"/>
    </row>
    <row r="178" ht="15.75" customHeight="1">
      <c r="A178" s="21"/>
      <c r="B178" s="21"/>
      <c r="C178" s="21"/>
    </row>
    <row r="179" ht="15.75" customHeight="1">
      <c r="A179" s="21"/>
      <c r="B179" s="21"/>
      <c r="C179" s="21"/>
    </row>
    <row r="180" ht="15.75" customHeight="1">
      <c r="A180" s="21"/>
      <c r="B180" s="21"/>
      <c r="C180" s="21"/>
    </row>
    <row r="181" ht="15.75" customHeight="1">
      <c r="A181" s="21"/>
      <c r="B181" s="21"/>
      <c r="C181" s="21"/>
    </row>
    <row r="182" ht="15.75" customHeight="1">
      <c r="A182" s="21"/>
      <c r="B182" s="21"/>
      <c r="C182" s="21"/>
    </row>
    <row r="183" ht="15.75" customHeight="1">
      <c r="A183" s="21"/>
      <c r="B183" s="21"/>
      <c r="C183" s="21"/>
    </row>
    <row r="184" ht="15.75" customHeight="1">
      <c r="A184" s="21"/>
      <c r="B184" s="21"/>
      <c r="C184" s="21"/>
    </row>
    <row r="185" ht="15.75" customHeight="1">
      <c r="A185" s="21"/>
      <c r="B185" s="21"/>
      <c r="C185" s="21"/>
    </row>
    <row r="186" ht="15.75" customHeight="1">
      <c r="A186" s="21"/>
      <c r="B186" s="21"/>
      <c r="C186" s="21"/>
    </row>
    <row r="187" ht="15.75" customHeight="1">
      <c r="A187" s="21"/>
      <c r="B187" s="21"/>
      <c r="C187" s="21"/>
    </row>
    <row r="188" ht="15.75" customHeight="1">
      <c r="A188" s="21"/>
      <c r="B188" s="21"/>
      <c r="C188" s="21"/>
    </row>
    <row r="189" ht="15.75" customHeight="1">
      <c r="A189" s="21"/>
      <c r="B189" s="21"/>
      <c r="C189" s="21"/>
    </row>
    <row r="190" ht="15.75" customHeight="1">
      <c r="A190" s="21"/>
      <c r="B190" s="21"/>
      <c r="C190" s="21"/>
    </row>
    <row r="191" ht="15.75" customHeight="1">
      <c r="A191" s="21"/>
      <c r="B191" s="21"/>
      <c r="C191" s="21"/>
    </row>
    <row r="192" ht="15.75" customHeight="1">
      <c r="A192" s="21"/>
      <c r="B192" s="21"/>
      <c r="C192" s="21"/>
    </row>
    <row r="193" ht="15.75" customHeight="1">
      <c r="A193" s="21"/>
      <c r="B193" s="21"/>
      <c r="C193" s="21"/>
    </row>
    <row r="194" ht="15.75" customHeight="1">
      <c r="A194" s="21"/>
      <c r="B194" s="21"/>
      <c r="C194" s="21"/>
    </row>
    <row r="195" ht="15.75" customHeight="1">
      <c r="A195" s="21"/>
      <c r="B195" s="21"/>
      <c r="C195" s="21"/>
    </row>
    <row r="196" ht="15.75" customHeight="1">
      <c r="A196" s="21"/>
      <c r="B196" s="21"/>
      <c r="C196" s="21"/>
    </row>
    <row r="197" ht="15.75" customHeight="1">
      <c r="A197" s="21"/>
      <c r="B197" s="21"/>
      <c r="C197" s="21"/>
    </row>
    <row r="198" ht="15.75" customHeight="1">
      <c r="A198" s="21"/>
      <c r="B198" s="21"/>
      <c r="C198" s="21"/>
    </row>
    <row r="199" ht="15.75" customHeight="1">
      <c r="A199" s="21"/>
      <c r="B199" s="21"/>
      <c r="C199" s="21"/>
    </row>
    <row r="200" ht="15.75" customHeight="1">
      <c r="A200" s="21"/>
      <c r="B200" s="21"/>
      <c r="C200" s="21"/>
    </row>
    <row r="201" ht="15.75" customHeight="1">
      <c r="A201" s="21"/>
      <c r="B201" s="21"/>
      <c r="C201" s="21"/>
    </row>
    <row r="202" ht="15.75" customHeight="1">
      <c r="A202" s="21"/>
      <c r="B202" s="21"/>
      <c r="C202" s="21"/>
    </row>
    <row r="203" ht="15.75" customHeight="1">
      <c r="A203" s="21"/>
      <c r="B203" s="21"/>
      <c r="C203" s="21"/>
    </row>
    <row r="204" ht="15.75" customHeight="1">
      <c r="A204" s="21"/>
      <c r="B204" s="21"/>
      <c r="C204" s="21"/>
    </row>
    <row r="205" ht="15.75" customHeight="1">
      <c r="A205" s="21"/>
      <c r="B205" s="21"/>
      <c r="C205" s="21"/>
    </row>
    <row r="206" ht="15.75" customHeight="1">
      <c r="A206" s="21"/>
      <c r="B206" s="21"/>
      <c r="C206" s="21"/>
    </row>
    <row r="207" ht="15.75" customHeight="1">
      <c r="A207" s="21"/>
      <c r="B207" s="21"/>
      <c r="C207" s="21"/>
    </row>
    <row r="208" ht="15.75" customHeight="1">
      <c r="A208" s="21"/>
      <c r="B208" s="21"/>
      <c r="C208" s="21"/>
    </row>
    <row r="209" ht="15.75" customHeight="1">
      <c r="A209" s="21"/>
      <c r="B209" s="21"/>
      <c r="C209" s="21"/>
    </row>
    <row r="210" ht="15.75" customHeight="1">
      <c r="A210" s="21"/>
      <c r="B210" s="21"/>
      <c r="C210" s="21"/>
    </row>
    <row r="211" ht="15.75" customHeight="1">
      <c r="A211" s="21"/>
      <c r="B211" s="21"/>
      <c r="C211" s="21"/>
    </row>
    <row r="212" ht="15.75" customHeight="1">
      <c r="A212" s="21"/>
      <c r="B212" s="21"/>
      <c r="C212" s="21"/>
    </row>
    <row r="213" ht="15.75" customHeight="1">
      <c r="A213" s="21"/>
      <c r="B213" s="21"/>
      <c r="C213" s="21"/>
    </row>
    <row r="214" ht="15.75" customHeight="1">
      <c r="A214" s="21"/>
      <c r="B214" s="21"/>
      <c r="C214" s="21"/>
    </row>
    <row r="215" ht="15.75" customHeight="1">
      <c r="A215" s="21"/>
      <c r="B215" s="21"/>
      <c r="C215" s="21"/>
    </row>
    <row r="216" ht="15.75" customHeight="1">
      <c r="A216" s="21"/>
      <c r="B216" s="21"/>
      <c r="C216" s="21"/>
    </row>
    <row r="217" ht="15.75" customHeight="1">
      <c r="A217" s="21"/>
      <c r="B217" s="21"/>
      <c r="C217" s="21"/>
    </row>
    <row r="218" ht="15.75" customHeight="1">
      <c r="A218" s="21"/>
      <c r="B218" s="21"/>
      <c r="C218" s="21"/>
    </row>
    <row r="219" ht="15.75" customHeight="1">
      <c r="A219" s="21"/>
      <c r="B219" s="21"/>
      <c r="C219" s="21"/>
    </row>
    <row r="220" ht="15.75" customHeight="1">
      <c r="A220" s="21"/>
      <c r="B220" s="21"/>
      <c r="C220" s="21"/>
    </row>
    <row r="221" ht="15.75" customHeight="1">
      <c r="A221" s="21"/>
      <c r="B221" s="21"/>
      <c r="C221" s="21"/>
    </row>
    <row r="222" ht="15.75" customHeight="1">
      <c r="A222" s="21"/>
      <c r="B222" s="21"/>
      <c r="C222" s="21"/>
    </row>
    <row r="223" ht="15.75" customHeight="1">
      <c r="A223" s="21"/>
      <c r="B223" s="21"/>
      <c r="C223" s="21"/>
    </row>
    <row r="224" ht="15.75" customHeight="1">
      <c r="A224" s="21"/>
      <c r="B224" s="21"/>
      <c r="C224" s="21"/>
    </row>
    <row r="225" ht="15.75" customHeight="1">
      <c r="A225" s="21"/>
      <c r="B225" s="21"/>
      <c r="C225" s="21"/>
    </row>
    <row r="226" ht="15.75" customHeight="1">
      <c r="A226" s="21"/>
      <c r="B226" s="21"/>
      <c r="C226" s="21"/>
    </row>
    <row r="227" ht="15.75" customHeight="1">
      <c r="A227" s="21"/>
      <c r="B227" s="21"/>
      <c r="C227" s="21"/>
    </row>
    <row r="228" ht="15.75" customHeight="1">
      <c r="A228" s="21"/>
      <c r="B228" s="21"/>
      <c r="C228" s="21"/>
    </row>
    <row r="229" ht="15.75" customHeight="1">
      <c r="A229" s="21"/>
      <c r="B229" s="21"/>
      <c r="C229" s="21"/>
    </row>
    <row r="230" ht="15.75" customHeight="1">
      <c r="A230" s="21"/>
      <c r="B230" s="21"/>
      <c r="C230" s="21"/>
    </row>
    <row r="231" ht="15.75" customHeight="1">
      <c r="A231" s="21"/>
      <c r="B231" s="21"/>
      <c r="C231" s="21"/>
    </row>
    <row r="232" ht="15.75" customHeight="1">
      <c r="A232" s="21"/>
      <c r="B232" s="21"/>
      <c r="C232" s="21"/>
    </row>
    <row r="233" ht="15.75" customHeight="1">
      <c r="A233" s="21"/>
      <c r="B233" s="21"/>
      <c r="C233" s="21"/>
    </row>
    <row r="234" ht="15.75" customHeight="1">
      <c r="A234" s="21"/>
      <c r="B234" s="21"/>
      <c r="C234" s="21"/>
    </row>
    <row r="235" ht="15.75" customHeight="1">
      <c r="A235" s="21"/>
      <c r="B235" s="21"/>
      <c r="C235" s="21"/>
    </row>
    <row r="236" ht="15.75" customHeight="1">
      <c r="A236" s="21"/>
      <c r="B236" s="21"/>
      <c r="C236" s="21"/>
    </row>
    <row r="237" ht="15.75" customHeight="1">
      <c r="A237" s="21"/>
      <c r="B237" s="21"/>
      <c r="C237" s="21"/>
    </row>
    <row r="238" ht="15.75" customHeight="1">
      <c r="A238" s="21"/>
      <c r="B238" s="21"/>
      <c r="C238" s="21"/>
    </row>
    <row r="239" ht="15.75" customHeight="1">
      <c r="A239" s="21"/>
      <c r="B239" s="21"/>
      <c r="C239" s="21"/>
    </row>
    <row r="240" ht="15.75" customHeight="1">
      <c r="A240" s="21"/>
      <c r="B240" s="21"/>
      <c r="C240" s="21"/>
    </row>
    <row r="241" ht="15.75" customHeight="1">
      <c r="A241" s="21"/>
      <c r="B241" s="21"/>
      <c r="C241" s="21"/>
    </row>
    <row r="242" ht="15.75" customHeight="1">
      <c r="A242" s="21"/>
      <c r="B242" s="21"/>
      <c r="C242" s="21"/>
    </row>
    <row r="243" ht="15.75" customHeight="1">
      <c r="A243" s="21"/>
      <c r="B243" s="21"/>
      <c r="C243" s="21"/>
    </row>
    <row r="244" ht="15.75" customHeight="1">
      <c r="A244" s="21"/>
      <c r="B244" s="21"/>
      <c r="C244" s="21"/>
    </row>
    <row r="245" ht="15.75" customHeight="1">
      <c r="A245" s="21"/>
      <c r="B245" s="21"/>
      <c r="C245" s="21"/>
    </row>
    <row r="246" ht="15.75" customHeight="1">
      <c r="A246" s="21"/>
      <c r="B246" s="21"/>
      <c r="C246" s="21"/>
    </row>
    <row r="247" ht="15.75" customHeight="1">
      <c r="A247" s="21"/>
      <c r="B247" s="21"/>
      <c r="C247" s="21"/>
    </row>
    <row r="248" ht="15.75" customHeight="1">
      <c r="A248" s="21"/>
      <c r="B248" s="21"/>
      <c r="C248" s="21"/>
    </row>
    <row r="249" ht="15.75" customHeight="1">
      <c r="A249" s="21"/>
      <c r="B249" s="21"/>
      <c r="C249" s="21"/>
    </row>
    <row r="250" ht="15.75" customHeight="1">
      <c r="A250" s="21"/>
      <c r="B250" s="21"/>
      <c r="C250" s="21"/>
    </row>
    <row r="251" ht="15.75" customHeight="1">
      <c r="A251" s="21"/>
      <c r="B251" s="21"/>
      <c r="C251" s="21"/>
    </row>
    <row r="252" ht="15.75" customHeight="1">
      <c r="A252" s="21"/>
      <c r="B252" s="21"/>
      <c r="C252" s="21"/>
    </row>
    <row r="253" ht="15.75" customHeight="1">
      <c r="A253" s="21"/>
      <c r="B253" s="21"/>
      <c r="C253" s="21"/>
    </row>
    <row r="254" ht="15.75" customHeight="1">
      <c r="A254" s="21"/>
      <c r="B254" s="21"/>
      <c r="C254" s="21"/>
    </row>
    <row r="255" ht="15.75" customHeight="1">
      <c r="A255" s="21"/>
      <c r="B255" s="21"/>
      <c r="C255" s="21"/>
    </row>
    <row r="256" ht="15.75" customHeight="1">
      <c r="A256" s="21"/>
      <c r="B256" s="21"/>
      <c r="C256" s="21"/>
    </row>
    <row r="257" ht="15.75" customHeight="1">
      <c r="A257" s="21"/>
      <c r="B257" s="21"/>
      <c r="C257" s="21"/>
    </row>
    <row r="258" ht="15.75" customHeight="1">
      <c r="A258" s="21"/>
      <c r="B258" s="21"/>
      <c r="C258" s="21"/>
    </row>
    <row r="259" ht="15.75" customHeight="1">
      <c r="A259" s="21"/>
      <c r="B259" s="21"/>
      <c r="C259" s="21"/>
    </row>
    <row r="260" ht="15.75" customHeight="1">
      <c r="A260" s="21"/>
      <c r="B260" s="21"/>
      <c r="C260" s="21"/>
    </row>
    <row r="261" ht="15.75" customHeight="1">
      <c r="A261" s="21"/>
      <c r="B261" s="21"/>
      <c r="C261" s="21"/>
    </row>
    <row r="262" ht="15.75" customHeight="1">
      <c r="A262" s="21"/>
      <c r="B262" s="21"/>
      <c r="C262" s="21"/>
    </row>
    <row r="263" ht="15.75" customHeight="1">
      <c r="A263" s="21"/>
      <c r="B263" s="21"/>
      <c r="C263" s="21"/>
    </row>
    <row r="264" ht="15.75" customHeight="1">
      <c r="A264" s="21"/>
      <c r="B264" s="21"/>
      <c r="C264" s="21"/>
    </row>
    <row r="265" ht="15.75" customHeight="1">
      <c r="A265" s="21"/>
      <c r="B265" s="21"/>
      <c r="C265" s="21"/>
    </row>
    <row r="266" ht="15.75" customHeight="1">
      <c r="A266" s="21"/>
      <c r="B266" s="21"/>
      <c r="C266" s="21"/>
    </row>
    <row r="267" ht="15.75" customHeight="1">
      <c r="A267" s="21"/>
      <c r="B267" s="21"/>
      <c r="C267" s="21"/>
    </row>
    <row r="268" ht="15.75" customHeight="1">
      <c r="A268" s="21"/>
      <c r="B268" s="21"/>
      <c r="C268" s="21"/>
    </row>
    <row r="269" ht="15.75" customHeight="1">
      <c r="A269" s="21"/>
      <c r="B269" s="21"/>
      <c r="C269" s="21"/>
    </row>
    <row r="270" ht="15.75" customHeight="1">
      <c r="A270" s="21"/>
      <c r="B270" s="21"/>
      <c r="C270" s="21"/>
    </row>
    <row r="271" ht="15.75" customHeight="1">
      <c r="A271" s="21"/>
      <c r="B271" s="21"/>
      <c r="C271" s="21"/>
    </row>
    <row r="272" ht="15.75" customHeight="1">
      <c r="A272" s="21"/>
      <c r="B272" s="21"/>
      <c r="C272" s="21"/>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dataValidations>
    <dataValidation type="list" allowBlank="1" sqref="I1:I71 I73:I1021">
      <formula1>"Same commercial source,Shared by authors,Another commercial source,Another noncommercial source,Remade,NA"</formula1>
    </dataValidation>
    <dataValidation type="list" allowBlank="1" sqref="H1:H1021">
      <formula1>"Yes made during original study,Yes non-commercial source,Yes commercial full details,Yes commercial partial details,Yes unclear source,No,NA"</formula1>
    </dataValidation>
    <dataValidation type="list" allowBlank="1" sqref="D1:D1021">
      <formula1>"Antibody,Plasmid,Cell line,Organism,Tool,NA"</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86"/>
    <col customWidth="1" min="2" max="2" width="13.29"/>
    <col customWidth="1" min="3" max="3" width="9.43"/>
    <col customWidth="1" min="4" max="4" width="30.43"/>
    <col customWidth="1" min="5" max="5" width="34.86"/>
    <col customWidth="1" min="6" max="7" width="14.86"/>
    <col customWidth="1" min="12" max="12" width="28.86"/>
    <col customWidth="1" min="13" max="13" width="13.0"/>
    <col customWidth="1" min="18" max="18" width="35.14"/>
    <col customWidth="1" min="41" max="41" width="14.86"/>
    <col customWidth="1" min="42" max="43" width="36.71"/>
  </cols>
  <sheetData>
    <row r="1" ht="15.75" customHeight="1">
      <c r="A1" s="37" t="s">
        <v>0</v>
      </c>
      <c r="B1" s="82" t="s">
        <v>245</v>
      </c>
      <c r="C1" s="82" t="s">
        <v>720</v>
      </c>
      <c r="D1" s="82" t="s">
        <v>262</v>
      </c>
      <c r="E1" s="82" t="s">
        <v>722</v>
      </c>
      <c r="F1" s="37" t="s">
        <v>1255</v>
      </c>
      <c r="G1" s="37" t="s">
        <v>1256</v>
      </c>
      <c r="H1" s="82" t="s">
        <v>723</v>
      </c>
      <c r="I1" s="82" t="s">
        <v>724</v>
      </c>
      <c r="J1" s="82" t="s">
        <v>725</v>
      </c>
      <c r="K1" s="82" t="s">
        <v>726</v>
      </c>
      <c r="L1" s="82" t="s">
        <v>728</v>
      </c>
      <c r="M1" s="37" t="s">
        <v>729</v>
      </c>
      <c r="N1" s="82" t="s">
        <v>730</v>
      </c>
      <c r="O1" s="82" t="s">
        <v>731</v>
      </c>
      <c r="P1" s="82" t="s">
        <v>732</v>
      </c>
      <c r="Q1" s="82" t="s">
        <v>733</v>
      </c>
      <c r="R1" s="82" t="s">
        <v>734</v>
      </c>
      <c r="S1" s="82" t="s">
        <v>735</v>
      </c>
      <c r="T1" s="82" t="s">
        <v>736</v>
      </c>
      <c r="U1" s="82" t="s">
        <v>737</v>
      </c>
      <c r="V1" s="82" t="s">
        <v>738</v>
      </c>
      <c r="W1" s="82" t="s">
        <v>739</v>
      </c>
      <c r="X1" s="82" t="s">
        <v>740</v>
      </c>
      <c r="Y1" s="82" t="s">
        <v>741</v>
      </c>
      <c r="Z1" s="37" t="s">
        <v>742</v>
      </c>
      <c r="AA1" s="37" t="s">
        <v>743</v>
      </c>
      <c r="AB1" s="37" t="s">
        <v>744</v>
      </c>
      <c r="AC1" s="37" t="s">
        <v>745</v>
      </c>
      <c r="AD1" s="82" t="s">
        <v>746</v>
      </c>
      <c r="AE1" s="82" t="s">
        <v>747</v>
      </c>
      <c r="AF1" s="37" t="s">
        <v>748</v>
      </c>
      <c r="AG1" s="82" t="s">
        <v>749</v>
      </c>
      <c r="AH1" s="82" t="s">
        <v>750</v>
      </c>
      <c r="AI1" s="82" t="s">
        <v>751</v>
      </c>
      <c r="AJ1" s="82" t="s">
        <v>753</v>
      </c>
      <c r="AK1" s="82" t="s">
        <v>754</v>
      </c>
      <c r="AL1" s="88" t="s">
        <v>755</v>
      </c>
      <c r="AM1" s="88" t="s">
        <v>756</v>
      </c>
      <c r="AN1" s="88" t="s">
        <v>757</v>
      </c>
      <c r="AO1" s="88" t="s">
        <v>758</v>
      </c>
      <c r="AP1" s="82" t="s">
        <v>26</v>
      </c>
      <c r="AQ1" s="82"/>
    </row>
    <row r="2" ht="15.75" customHeight="1">
      <c r="A2">
        <v>1.0</v>
      </c>
      <c r="B2" s="5">
        <v>1.0</v>
      </c>
      <c r="C2" s="5">
        <v>1.0</v>
      </c>
      <c r="D2" s="5" t="s">
        <v>286</v>
      </c>
      <c r="E2" s="5" t="s">
        <v>1257</v>
      </c>
      <c r="F2" s="5" t="s">
        <v>40</v>
      </c>
      <c r="G2" s="5" t="s">
        <v>31</v>
      </c>
      <c r="H2" s="5" t="s">
        <v>760</v>
      </c>
      <c r="I2" s="5" t="s">
        <v>40</v>
      </c>
      <c r="J2" s="5">
        <v>6.0</v>
      </c>
      <c r="K2" s="5" t="s">
        <v>40</v>
      </c>
      <c r="L2" s="5" t="s">
        <v>436</v>
      </c>
      <c r="M2" s="5" t="s">
        <v>762</v>
      </c>
      <c r="N2" s="5">
        <v>4.875263</v>
      </c>
      <c r="O2" s="5" t="s">
        <v>40</v>
      </c>
      <c r="P2" s="5">
        <v>2.497977</v>
      </c>
      <c r="Q2" s="5">
        <v>0.02490935</v>
      </c>
      <c r="R2" s="5" t="s">
        <v>40</v>
      </c>
      <c r="S2" s="5" t="s">
        <v>40</v>
      </c>
      <c r="T2" s="5" t="s">
        <v>40</v>
      </c>
      <c r="U2" s="5" t="s">
        <v>40</v>
      </c>
      <c r="V2" s="5" t="s">
        <v>40</v>
      </c>
      <c r="W2" s="5" t="s">
        <v>40</v>
      </c>
      <c r="X2" s="5" t="s">
        <v>38</v>
      </c>
      <c r="Y2" s="5" t="s">
        <v>40</v>
      </c>
      <c r="Z2" s="5" t="s">
        <v>40</v>
      </c>
      <c r="AA2" s="5" t="s">
        <v>40</v>
      </c>
      <c r="AB2" s="5" t="s">
        <v>40</v>
      </c>
      <c r="AC2" s="5" t="s">
        <v>40</v>
      </c>
      <c r="AD2" s="5" t="s">
        <v>769</v>
      </c>
      <c r="AE2" s="5">
        <v>2.987448</v>
      </c>
      <c r="AF2" s="5">
        <v>1.702315</v>
      </c>
      <c r="AG2" s="5">
        <v>-0.1516044</v>
      </c>
      <c r="AH2" s="5">
        <v>6.093195</v>
      </c>
      <c r="AI2" s="5" t="s">
        <v>40</v>
      </c>
      <c r="AJ2" s="5" t="s">
        <v>40</v>
      </c>
      <c r="AK2" s="5" t="s">
        <v>40</v>
      </c>
      <c r="AL2" s="6" t="s">
        <v>40</v>
      </c>
      <c r="AM2" s="6" t="s">
        <v>40</v>
      </c>
      <c r="AN2" s="6" t="s">
        <v>40</v>
      </c>
      <c r="AO2" s="6" t="s">
        <v>40</v>
      </c>
    </row>
    <row r="3" ht="15.75" customHeight="1">
      <c r="A3">
        <v>1.0</v>
      </c>
      <c r="B3" s="5">
        <v>1.0</v>
      </c>
      <c r="C3" s="5">
        <v>2.0</v>
      </c>
      <c r="D3" s="5" t="s">
        <v>286</v>
      </c>
      <c r="E3" s="5" t="s">
        <v>1258</v>
      </c>
      <c r="F3" s="5" t="s">
        <v>40</v>
      </c>
      <c r="G3" s="5" t="s">
        <v>31</v>
      </c>
      <c r="H3" s="5" t="s">
        <v>760</v>
      </c>
      <c r="I3" s="5" t="s">
        <v>40</v>
      </c>
      <c r="J3" s="5">
        <v>6.0</v>
      </c>
      <c r="K3" s="5" t="s">
        <v>40</v>
      </c>
      <c r="L3" s="5" t="s">
        <v>436</v>
      </c>
      <c r="M3" s="5" t="s">
        <v>762</v>
      </c>
      <c r="N3" s="5">
        <v>3.21977</v>
      </c>
      <c r="O3" s="5" t="s">
        <v>40</v>
      </c>
      <c r="P3" s="5">
        <v>3.577039</v>
      </c>
      <c r="Q3" s="5">
        <v>0.03787634</v>
      </c>
      <c r="R3" s="5" t="s">
        <v>40</v>
      </c>
      <c r="S3" s="5" t="s">
        <v>40</v>
      </c>
      <c r="T3" s="5" t="s">
        <v>40</v>
      </c>
      <c r="U3" s="5" t="s">
        <v>40</v>
      </c>
      <c r="V3" s="5" t="s">
        <v>40</v>
      </c>
      <c r="W3" s="5" t="s">
        <v>40</v>
      </c>
      <c r="X3" s="5" t="s">
        <v>38</v>
      </c>
      <c r="Y3" s="5" t="s">
        <v>40</v>
      </c>
      <c r="Z3" s="5" t="s">
        <v>40</v>
      </c>
      <c r="AA3" s="5" t="s">
        <v>40</v>
      </c>
      <c r="AB3" s="5" t="s">
        <v>40</v>
      </c>
      <c r="AC3" s="5" t="s">
        <v>40</v>
      </c>
      <c r="AD3" s="5" t="s">
        <v>769</v>
      </c>
      <c r="AE3" s="5">
        <v>2.267782</v>
      </c>
      <c r="AF3" s="5">
        <v>1.397274</v>
      </c>
      <c r="AG3" s="5">
        <v>-0.3843831</v>
      </c>
      <c r="AH3" s="5">
        <v>4.810754</v>
      </c>
      <c r="AI3" s="5" t="s">
        <v>40</v>
      </c>
      <c r="AJ3" s="5" t="s">
        <v>40</v>
      </c>
      <c r="AK3" s="5" t="s">
        <v>40</v>
      </c>
      <c r="AL3" s="6" t="s">
        <v>40</v>
      </c>
      <c r="AM3" s="6" t="s">
        <v>40</v>
      </c>
      <c r="AN3" s="6" t="s">
        <v>40</v>
      </c>
      <c r="AO3" s="6" t="s">
        <v>40</v>
      </c>
    </row>
    <row r="4" ht="15.75" customHeight="1">
      <c r="A4">
        <v>1.0</v>
      </c>
      <c r="B4" s="5">
        <v>1.0</v>
      </c>
      <c r="C4" s="5">
        <v>3.0</v>
      </c>
      <c r="D4" s="5" t="s">
        <v>286</v>
      </c>
      <c r="E4" s="5" t="s">
        <v>1259</v>
      </c>
      <c r="F4" s="5" t="s">
        <v>40</v>
      </c>
      <c r="G4" s="5" t="s">
        <v>31</v>
      </c>
      <c r="H4" s="5" t="s">
        <v>760</v>
      </c>
      <c r="I4" s="5" t="s">
        <v>40</v>
      </c>
      <c r="J4" s="5">
        <v>6.0</v>
      </c>
      <c r="K4" s="5" t="s">
        <v>40</v>
      </c>
      <c r="L4" s="5" t="s">
        <v>436</v>
      </c>
      <c r="M4" s="5" t="s">
        <v>762</v>
      </c>
      <c r="N4" s="5">
        <v>3.389458</v>
      </c>
      <c r="O4" s="5" t="s">
        <v>40</v>
      </c>
      <c r="P4" s="5">
        <v>2.113335</v>
      </c>
      <c r="Q4" s="5">
        <v>0.07139293</v>
      </c>
      <c r="R4" s="5" t="s">
        <v>40</v>
      </c>
      <c r="S4" s="5" t="s">
        <v>40</v>
      </c>
      <c r="T4" s="5" t="s">
        <v>40</v>
      </c>
      <c r="U4" s="5" t="s">
        <v>40</v>
      </c>
      <c r="V4" s="5" t="s">
        <v>40</v>
      </c>
      <c r="W4" s="5" t="s">
        <v>40</v>
      </c>
      <c r="X4" s="5" t="s">
        <v>38</v>
      </c>
      <c r="Y4" s="5" t="s">
        <v>40</v>
      </c>
      <c r="Z4" s="5" t="s">
        <v>40</v>
      </c>
      <c r="AA4" s="5" t="s">
        <v>40</v>
      </c>
      <c r="AB4" s="5" t="s">
        <v>40</v>
      </c>
      <c r="AC4" s="5" t="s">
        <v>40</v>
      </c>
      <c r="AD4" s="5" t="s">
        <v>769</v>
      </c>
      <c r="AE4" s="5">
        <v>1.984456</v>
      </c>
      <c r="AF4" s="5">
        <v>1.284984</v>
      </c>
      <c r="AG4" s="5">
        <v>-0.4868556</v>
      </c>
      <c r="AH4" s="5">
        <v>4.321686</v>
      </c>
      <c r="AI4" s="5" t="s">
        <v>40</v>
      </c>
      <c r="AJ4" s="5" t="s">
        <v>40</v>
      </c>
      <c r="AK4" s="5" t="s">
        <v>40</v>
      </c>
      <c r="AL4" s="6" t="s">
        <v>40</v>
      </c>
      <c r="AM4" s="6" t="s">
        <v>40</v>
      </c>
      <c r="AN4" s="6" t="s">
        <v>40</v>
      </c>
      <c r="AO4" s="6" t="s">
        <v>40</v>
      </c>
    </row>
    <row r="5" ht="15.75" customHeight="1">
      <c r="A5">
        <v>1.0</v>
      </c>
      <c r="B5" s="5">
        <v>1.0</v>
      </c>
      <c r="C5" s="5">
        <v>4.0</v>
      </c>
      <c r="D5" s="5" t="s">
        <v>286</v>
      </c>
      <c r="E5" s="5" t="s">
        <v>1260</v>
      </c>
      <c r="F5" s="5" t="s">
        <v>40</v>
      </c>
      <c r="G5" s="5" t="s">
        <v>31</v>
      </c>
      <c r="H5" s="5" t="s">
        <v>760</v>
      </c>
      <c r="I5" s="5" t="s">
        <v>40</v>
      </c>
      <c r="J5" s="5">
        <v>6.0</v>
      </c>
      <c r="K5" s="5" t="s">
        <v>40</v>
      </c>
      <c r="L5" s="5" t="s">
        <v>436</v>
      </c>
      <c r="M5" s="5" t="s">
        <v>762</v>
      </c>
      <c r="N5" s="5">
        <v>3.295353</v>
      </c>
      <c r="O5" s="5" t="s">
        <v>40</v>
      </c>
      <c r="P5" s="5">
        <v>2.1715</v>
      </c>
      <c r="Q5" s="5">
        <v>0.07248141</v>
      </c>
      <c r="R5" s="5" t="s">
        <v>40</v>
      </c>
      <c r="S5" s="5" t="s">
        <v>40</v>
      </c>
      <c r="T5" s="5" t="s">
        <v>40</v>
      </c>
      <c r="U5" s="5" t="s">
        <v>40</v>
      </c>
      <c r="V5" s="5" t="s">
        <v>40</v>
      </c>
      <c r="W5" s="5" t="s">
        <v>40</v>
      </c>
      <c r="X5" s="5" t="s">
        <v>38</v>
      </c>
      <c r="Y5" s="5" t="s">
        <v>40</v>
      </c>
      <c r="Z5" s="5" t="s">
        <v>40</v>
      </c>
      <c r="AA5" s="5" t="s">
        <v>40</v>
      </c>
      <c r="AB5" s="5" t="s">
        <v>40</v>
      </c>
      <c r="AC5" s="5" t="s">
        <v>40</v>
      </c>
      <c r="AD5" s="5" t="s">
        <v>769</v>
      </c>
      <c r="AE5" s="5">
        <v>1.943005</v>
      </c>
      <c r="AF5" s="5">
        <v>1.269048</v>
      </c>
      <c r="AG5" s="5">
        <v>-0.502488</v>
      </c>
      <c r="AH5" s="5">
        <v>4.251172</v>
      </c>
      <c r="AI5" s="5" t="s">
        <v>40</v>
      </c>
      <c r="AJ5" s="5" t="s">
        <v>40</v>
      </c>
      <c r="AK5" s="5" t="s">
        <v>40</v>
      </c>
      <c r="AL5" s="6" t="s">
        <v>40</v>
      </c>
      <c r="AM5" s="6" t="s">
        <v>40</v>
      </c>
      <c r="AN5" s="6" t="s">
        <v>40</v>
      </c>
      <c r="AO5" s="6" t="s">
        <v>40</v>
      </c>
    </row>
    <row r="6" ht="15.75" customHeight="1">
      <c r="A6">
        <v>8.0</v>
      </c>
      <c r="B6" s="5">
        <v>3.0</v>
      </c>
      <c r="C6" s="5">
        <v>1.0</v>
      </c>
      <c r="D6" s="29" t="s">
        <v>409</v>
      </c>
      <c r="E6" s="5" t="s">
        <v>1261</v>
      </c>
      <c r="F6" s="5" t="s">
        <v>38</v>
      </c>
      <c r="G6" s="5" t="s">
        <v>1262</v>
      </c>
      <c r="H6" s="5" t="s">
        <v>760</v>
      </c>
      <c r="I6" s="5" t="s">
        <v>40</v>
      </c>
      <c r="J6" s="5" t="s">
        <v>352</v>
      </c>
      <c r="K6" s="5" t="s">
        <v>40</v>
      </c>
      <c r="L6" s="5" t="s">
        <v>40</v>
      </c>
      <c r="M6" s="5" t="s">
        <v>40</v>
      </c>
      <c r="N6" s="5" t="s">
        <v>40</v>
      </c>
      <c r="O6" s="5" t="s">
        <v>40</v>
      </c>
      <c r="P6" s="5" t="s">
        <v>40</v>
      </c>
      <c r="Q6" s="5" t="s">
        <v>40</v>
      </c>
      <c r="R6" s="5" t="s">
        <v>40</v>
      </c>
      <c r="S6" s="5" t="s">
        <v>40</v>
      </c>
      <c r="T6" s="5" t="s">
        <v>40</v>
      </c>
      <c r="U6" s="5" t="s">
        <v>40</v>
      </c>
      <c r="V6" s="5" t="s">
        <v>40</v>
      </c>
      <c r="W6" s="5" t="s">
        <v>40</v>
      </c>
      <c r="X6" s="5" t="s">
        <v>33</v>
      </c>
      <c r="Y6" s="5">
        <v>0.8</v>
      </c>
      <c r="Z6" s="5" t="s">
        <v>40</v>
      </c>
      <c r="AA6" s="5" t="s">
        <v>40</v>
      </c>
      <c r="AB6" s="5" t="s">
        <v>40</v>
      </c>
      <c r="AC6" s="5" t="s">
        <v>40</v>
      </c>
      <c r="AD6" s="5" t="s">
        <v>40</v>
      </c>
      <c r="AE6" s="5" t="s">
        <v>40</v>
      </c>
      <c r="AF6" s="5" t="s">
        <v>40</v>
      </c>
      <c r="AG6" s="5" t="s">
        <v>40</v>
      </c>
      <c r="AH6" s="5" t="s">
        <v>40</v>
      </c>
      <c r="AI6" s="5" t="s">
        <v>40</v>
      </c>
      <c r="AJ6" s="5" t="s">
        <v>40</v>
      </c>
      <c r="AK6" s="5" t="s">
        <v>40</v>
      </c>
      <c r="AL6" s="6" t="s">
        <v>40</v>
      </c>
      <c r="AM6" s="6" t="s">
        <v>40</v>
      </c>
      <c r="AN6" s="6" t="s">
        <v>40</v>
      </c>
      <c r="AO6" s="6" t="s">
        <v>40</v>
      </c>
    </row>
    <row r="7" ht="15.75" customHeight="1">
      <c r="A7">
        <v>8.0</v>
      </c>
      <c r="B7" s="5">
        <v>3.0</v>
      </c>
      <c r="C7" s="5">
        <v>2.0</v>
      </c>
      <c r="D7" s="29" t="s">
        <v>409</v>
      </c>
      <c r="E7" s="5" t="s">
        <v>1263</v>
      </c>
      <c r="F7" s="5" t="s">
        <v>38</v>
      </c>
      <c r="G7" s="5" t="s">
        <v>1262</v>
      </c>
      <c r="H7" s="5" t="s">
        <v>760</v>
      </c>
      <c r="I7" s="5" t="s">
        <v>40</v>
      </c>
      <c r="J7" s="5" t="s">
        <v>352</v>
      </c>
      <c r="K7" s="5" t="s">
        <v>40</v>
      </c>
      <c r="L7" s="5" t="s">
        <v>40</v>
      </c>
      <c r="M7" s="5" t="s">
        <v>40</v>
      </c>
      <c r="N7" s="5" t="s">
        <v>40</v>
      </c>
      <c r="O7" s="5" t="s">
        <v>40</v>
      </c>
      <c r="P7" s="5" t="s">
        <v>40</v>
      </c>
      <c r="Q7" s="5" t="s">
        <v>40</v>
      </c>
      <c r="R7" s="5" t="s">
        <v>40</v>
      </c>
      <c r="S7" s="5" t="s">
        <v>40</v>
      </c>
      <c r="T7" s="5" t="s">
        <v>40</v>
      </c>
      <c r="U7" s="5" t="s">
        <v>40</v>
      </c>
      <c r="V7" s="5" t="s">
        <v>40</v>
      </c>
      <c r="W7" s="5" t="s">
        <v>40</v>
      </c>
      <c r="X7" s="5" t="s">
        <v>33</v>
      </c>
      <c r="Y7" s="5">
        <v>1.7</v>
      </c>
      <c r="Z7" s="5" t="s">
        <v>40</v>
      </c>
      <c r="AA7" s="5" t="s">
        <v>40</v>
      </c>
      <c r="AB7" s="5" t="s">
        <v>40</v>
      </c>
      <c r="AC7" s="5" t="s">
        <v>40</v>
      </c>
      <c r="AD7" s="5" t="s">
        <v>40</v>
      </c>
      <c r="AE7" s="5" t="s">
        <v>40</v>
      </c>
      <c r="AF7" s="5" t="s">
        <v>40</v>
      </c>
      <c r="AG7" s="5" t="s">
        <v>40</v>
      </c>
      <c r="AH7" s="5" t="s">
        <v>40</v>
      </c>
      <c r="AI7" s="5" t="s">
        <v>40</v>
      </c>
      <c r="AJ7" s="5" t="s">
        <v>40</v>
      </c>
      <c r="AK7" s="5" t="s">
        <v>40</v>
      </c>
      <c r="AL7" s="6" t="s">
        <v>40</v>
      </c>
      <c r="AM7" s="6" t="s">
        <v>40</v>
      </c>
      <c r="AN7" s="6" t="s">
        <v>40</v>
      </c>
      <c r="AO7" s="6" t="s">
        <v>40</v>
      </c>
    </row>
    <row r="8" ht="15.75" customHeight="1">
      <c r="A8">
        <v>8.0</v>
      </c>
      <c r="B8" s="5">
        <v>3.0</v>
      </c>
      <c r="C8" s="5">
        <v>3.0</v>
      </c>
      <c r="D8" s="29" t="s">
        <v>409</v>
      </c>
      <c r="E8" s="5" t="s">
        <v>1264</v>
      </c>
      <c r="F8" s="5" t="s">
        <v>38</v>
      </c>
      <c r="G8" s="5" t="s">
        <v>1262</v>
      </c>
      <c r="H8" s="5" t="s">
        <v>760</v>
      </c>
      <c r="I8" s="5" t="s">
        <v>40</v>
      </c>
      <c r="J8" s="5" t="s">
        <v>352</v>
      </c>
      <c r="K8" s="5" t="s">
        <v>40</v>
      </c>
      <c r="L8" s="5" t="s">
        <v>40</v>
      </c>
      <c r="M8" s="5" t="s">
        <v>40</v>
      </c>
      <c r="N8" s="5" t="s">
        <v>40</v>
      </c>
      <c r="O8" s="5" t="s">
        <v>40</v>
      </c>
      <c r="P8" s="5" t="s">
        <v>40</v>
      </c>
      <c r="Q8" s="5" t="s">
        <v>40</v>
      </c>
      <c r="R8" s="5" t="s">
        <v>40</v>
      </c>
      <c r="S8" s="5" t="s">
        <v>40</v>
      </c>
      <c r="T8" s="5" t="s">
        <v>40</v>
      </c>
      <c r="U8" s="5" t="s">
        <v>40</v>
      </c>
      <c r="V8" s="5" t="s">
        <v>40</v>
      </c>
      <c r="W8" s="5" t="s">
        <v>40</v>
      </c>
      <c r="X8" s="5" t="s">
        <v>33</v>
      </c>
      <c r="Y8" s="5">
        <v>0.8</v>
      </c>
      <c r="Z8" s="5" t="s">
        <v>40</v>
      </c>
      <c r="AA8" s="5" t="s">
        <v>40</v>
      </c>
      <c r="AB8" s="5" t="s">
        <v>40</v>
      </c>
      <c r="AC8" s="5" t="s">
        <v>40</v>
      </c>
      <c r="AD8" s="5" t="s">
        <v>40</v>
      </c>
      <c r="AE8" s="5" t="s">
        <v>40</v>
      </c>
      <c r="AF8" s="5" t="s">
        <v>40</v>
      </c>
      <c r="AG8" s="5" t="s">
        <v>40</v>
      </c>
      <c r="AH8" s="5" t="s">
        <v>40</v>
      </c>
      <c r="AI8" s="5" t="s">
        <v>40</v>
      </c>
      <c r="AJ8" s="5" t="s">
        <v>40</v>
      </c>
      <c r="AK8" s="5" t="s">
        <v>40</v>
      </c>
      <c r="AL8" s="6" t="s">
        <v>40</v>
      </c>
      <c r="AM8" s="6" t="s">
        <v>40</v>
      </c>
      <c r="AN8" s="6" t="s">
        <v>40</v>
      </c>
      <c r="AO8" s="6" t="s">
        <v>40</v>
      </c>
    </row>
    <row r="9" ht="15.75" customHeight="1">
      <c r="A9">
        <v>8.0</v>
      </c>
      <c r="B9" s="5">
        <v>3.0</v>
      </c>
      <c r="C9" s="5">
        <v>4.0</v>
      </c>
      <c r="D9" s="29" t="s">
        <v>409</v>
      </c>
      <c r="E9" s="5" t="s">
        <v>1265</v>
      </c>
      <c r="F9" s="5" t="s">
        <v>38</v>
      </c>
      <c r="G9" s="5" t="s">
        <v>1262</v>
      </c>
      <c r="H9" s="5" t="s">
        <v>789</v>
      </c>
      <c r="I9" s="5" t="s">
        <v>40</v>
      </c>
      <c r="J9" s="5" t="s">
        <v>352</v>
      </c>
      <c r="K9" s="5" t="s">
        <v>40</v>
      </c>
      <c r="L9" s="5" t="s">
        <v>40</v>
      </c>
      <c r="M9" s="5" t="s">
        <v>40</v>
      </c>
      <c r="N9" s="5" t="s">
        <v>40</v>
      </c>
      <c r="O9" s="5" t="s">
        <v>40</v>
      </c>
      <c r="P9" s="5" t="s">
        <v>40</v>
      </c>
      <c r="Q9" s="5" t="s">
        <v>40</v>
      </c>
      <c r="R9" s="5" t="s">
        <v>40</v>
      </c>
      <c r="S9" s="5" t="s">
        <v>40</v>
      </c>
      <c r="T9" s="5" t="s">
        <v>40</v>
      </c>
      <c r="U9" s="5" t="s">
        <v>40</v>
      </c>
      <c r="V9" s="5" t="s">
        <v>40</v>
      </c>
      <c r="W9" s="5" t="s">
        <v>40</v>
      </c>
      <c r="X9" s="5" t="s">
        <v>33</v>
      </c>
      <c r="Y9" s="5">
        <v>0.4</v>
      </c>
      <c r="Z9" s="5" t="s">
        <v>40</v>
      </c>
      <c r="AA9" s="5" t="s">
        <v>40</v>
      </c>
      <c r="AB9" s="5" t="s">
        <v>40</v>
      </c>
      <c r="AC9" s="5" t="s">
        <v>40</v>
      </c>
      <c r="AD9" s="5" t="s">
        <v>40</v>
      </c>
      <c r="AE9" s="5" t="s">
        <v>40</v>
      </c>
      <c r="AF9" s="5" t="s">
        <v>40</v>
      </c>
      <c r="AG9" s="5" t="s">
        <v>40</v>
      </c>
      <c r="AH9" s="5" t="s">
        <v>40</v>
      </c>
      <c r="AI9" s="5" t="s">
        <v>40</v>
      </c>
      <c r="AJ9" s="5" t="s">
        <v>40</v>
      </c>
      <c r="AK9" s="5" t="s">
        <v>40</v>
      </c>
      <c r="AL9" s="6" t="s">
        <v>40</v>
      </c>
      <c r="AM9" s="6" t="s">
        <v>40</v>
      </c>
      <c r="AN9" s="6" t="s">
        <v>40</v>
      </c>
      <c r="AO9" s="6" t="s">
        <v>40</v>
      </c>
    </row>
    <row r="10" ht="15.75" customHeight="1">
      <c r="A10">
        <v>8.0</v>
      </c>
      <c r="B10" s="5">
        <v>3.0</v>
      </c>
      <c r="C10" s="5">
        <v>5.0</v>
      </c>
      <c r="D10" s="29" t="s">
        <v>409</v>
      </c>
      <c r="E10" s="5" t="s">
        <v>1266</v>
      </c>
      <c r="F10" s="5" t="s">
        <v>38</v>
      </c>
      <c r="G10" s="5" t="s">
        <v>1262</v>
      </c>
      <c r="H10" s="5" t="s">
        <v>789</v>
      </c>
      <c r="I10" s="5" t="s">
        <v>40</v>
      </c>
      <c r="J10" s="5" t="s">
        <v>352</v>
      </c>
      <c r="K10" s="5" t="s">
        <v>40</v>
      </c>
      <c r="L10" s="5" t="s">
        <v>40</v>
      </c>
      <c r="M10" s="5" t="s">
        <v>40</v>
      </c>
      <c r="N10" s="5" t="s">
        <v>40</v>
      </c>
      <c r="O10" s="5" t="s">
        <v>40</v>
      </c>
      <c r="P10" s="5" t="s">
        <v>40</v>
      </c>
      <c r="Q10" s="5" t="s">
        <v>40</v>
      </c>
      <c r="R10" s="5" t="s">
        <v>40</v>
      </c>
      <c r="S10" s="5" t="s">
        <v>40</v>
      </c>
      <c r="T10" s="5" t="s">
        <v>40</v>
      </c>
      <c r="U10" s="5" t="s">
        <v>40</v>
      </c>
      <c r="V10" s="5" t="s">
        <v>40</v>
      </c>
      <c r="W10" s="5" t="s">
        <v>40</v>
      </c>
      <c r="X10" s="5" t="s">
        <v>33</v>
      </c>
      <c r="Y10" s="5">
        <v>0.3</v>
      </c>
      <c r="Z10" s="5" t="s">
        <v>40</v>
      </c>
      <c r="AA10" s="5" t="s">
        <v>40</v>
      </c>
      <c r="AB10" s="5" t="s">
        <v>40</v>
      </c>
      <c r="AC10" s="5" t="s">
        <v>40</v>
      </c>
      <c r="AD10" s="5" t="s">
        <v>40</v>
      </c>
      <c r="AE10" s="5" t="s">
        <v>40</v>
      </c>
      <c r="AF10" s="5" t="s">
        <v>40</v>
      </c>
      <c r="AG10" s="5" t="s">
        <v>40</v>
      </c>
      <c r="AH10" s="5" t="s">
        <v>40</v>
      </c>
      <c r="AI10" s="5" t="s">
        <v>40</v>
      </c>
      <c r="AJ10" s="5" t="s">
        <v>40</v>
      </c>
      <c r="AK10" s="5" t="s">
        <v>40</v>
      </c>
      <c r="AL10" s="6" t="s">
        <v>40</v>
      </c>
      <c r="AM10" s="6" t="s">
        <v>40</v>
      </c>
      <c r="AN10" s="6" t="s">
        <v>40</v>
      </c>
      <c r="AO10" s="6" t="s">
        <v>40</v>
      </c>
    </row>
    <row r="11" ht="15.75" customHeight="1">
      <c r="A11">
        <v>8.0</v>
      </c>
      <c r="B11" s="5">
        <v>3.0</v>
      </c>
      <c r="C11" s="5">
        <v>6.0</v>
      </c>
      <c r="D11" s="29" t="s">
        <v>409</v>
      </c>
      <c r="E11" s="5" t="s">
        <v>1267</v>
      </c>
      <c r="F11" s="5" t="s">
        <v>38</v>
      </c>
      <c r="G11" s="5" t="s">
        <v>1262</v>
      </c>
      <c r="H11" s="5" t="s">
        <v>789</v>
      </c>
      <c r="I11" s="5" t="s">
        <v>40</v>
      </c>
      <c r="J11" s="5" t="s">
        <v>352</v>
      </c>
      <c r="K11" s="5" t="s">
        <v>40</v>
      </c>
      <c r="L11" s="5" t="s">
        <v>40</v>
      </c>
      <c r="M11" s="5" t="s">
        <v>40</v>
      </c>
      <c r="N11" s="5" t="s">
        <v>40</v>
      </c>
      <c r="O11" s="5" t="s">
        <v>40</v>
      </c>
      <c r="P11" s="5" t="s">
        <v>40</v>
      </c>
      <c r="Q11" s="5" t="s">
        <v>40</v>
      </c>
      <c r="R11" s="5" t="s">
        <v>40</v>
      </c>
      <c r="S11" s="5" t="s">
        <v>40</v>
      </c>
      <c r="T11" s="5" t="s">
        <v>40</v>
      </c>
      <c r="U11" s="5" t="s">
        <v>40</v>
      </c>
      <c r="V11" s="5" t="s">
        <v>40</v>
      </c>
      <c r="W11" s="5" t="s">
        <v>40</v>
      </c>
      <c r="X11" s="5" t="s">
        <v>33</v>
      </c>
      <c r="Y11" s="5">
        <v>0.3</v>
      </c>
      <c r="Z11" s="5" t="s">
        <v>40</v>
      </c>
      <c r="AA11" s="5" t="s">
        <v>40</v>
      </c>
      <c r="AB11" s="5" t="s">
        <v>40</v>
      </c>
      <c r="AC11" s="5" t="s">
        <v>40</v>
      </c>
      <c r="AD11" s="5" t="s">
        <v>40</v>
      </c>
      <c r="AE11" s="5" t="s">
        <v>40</v>
      </c>
      <c r="AF11" s="5" t="s">
        <v>40</v>
      </c>
      <c r="AG11" s="5" t="s">
        <v>40</v>
      </c>
      <c r="AH11" s="5" t="s">
        <v>40</v>
      </c>
      <c r="AI11" s="5" t="s">
        <v>40</v>
      </c>
      <c r="AJ11" s="5" t="s">
        <v>40</v>
      </c>
      <c r="AK11" s="5" t="s">
        <v>40</v>
      </c>
      <c r="AL11" s="6" t="s">
        <v>40</v>
      </c>
      <c r="AM11" s="6" t="s">
        <v>40</v>
      </c>
      <c r="AN11" s="6" t="s">
        <v>40</v>
      </c>
      <c r="AO11" s="6" t="s">
        <v>40</v>
      </c>
    </row>
    <row r="12" ht="15.75" customHeight="1">
      <c r="A12">
        <v>15.0</v>
      </c>
      <c r="B12" s="5">
        <v>3.0</v>
      </c>
      <c r="C12">
        <v>2.0</v>
      </c>
      <c r="D12" t="s">
        <v>465</v>
      </c>
      <c r="E12" t="s">
        <v>1268</v>
      </c>
      <c r="F12" s="5" t="s">
        <v>38</v>
      </c>
      <c r="G12" s="84" t="s">
        <v>1269</v>
      </c>
      <c r="H12" s="5" t="s">
        <v>789</v>
      </c>
      <c r="I12" s="5" t="s">
        <v>40</v>
      </c>
      <c r="J12" s="5">
        <v>20.0</v>
      </c>
      <c r="K12" s="5">
        <v>12.0</v>
      </c>
      <c r="L12" s="5" t="s">
        <v>467</v>
      </c>
      <c r="M12" s="5" t="s">
        <v>762</v>
      </c>
      <c r="N12" s="5">
        <v>0.1230915</v>
      </c>
      <c r="O12" s="5" t="s">
        <v>40</v>
      </c>
      <c r="P12" s="5">
        <v>27.0</v>
      </c>
      <c r="Q12" s="5">
        <v>0.9029464</v>
      </c>
      <c r="R12" s="5" t="s">
        <v>40</v>
      </c>
      <c r="S12" s="5" t="s">
        <v>40</v>
      </c>
      <c r="T12" s="5" t="s">
        <v>40</v>
      </c>
      <c r="U12" s="5" t="s">
        <v>40</v>
      </c>
      <c r="V12" s="5" t="s">
        <v>40</v>
      </c>
      <c r="W12" s="5" t="s">
        <v>40</v>
      </c>
      <c r="X12" t="s">
        <v>38</v>
      </c>
      <c r="Y12" s="5" t="s">
        <v>40</v>
      </c>
      <c r="Z12" s="5" t="s">
        <v>40</v>
      </c>
      <c r="AA12" s="5" t="s">
        <v>40</v>
      </c>
      <c r="AB12" s="5" t="s">
        <v>40</v>
      </c>
      <c r="AC12" s="5" t="s">
        <v>40</v>
      </c>
      <c r="AD12" s="5" t="s">
        <v>763</v>
      </c>
      <c r="AE12" s="5">
        <v>0.05504819</v>
      </c>
      <c r="AF12" s="5">
        <v>0.4715037</v>
      </c>
      <c r="AG12" s="5">
        <v>-0.8224147</v>
      </c>
      <c r="AH12" s="5">
        <v>0.930994</v>
      </c>
      <c r="AI12" s="5" t="s">
        <v>40</v>
      </c>
      <c r="AJ12" s="5" t="s">
        <v>40</v>
      </c>
      <c r="AK12" s="5" t="s">
        <v>40</v>
      </c>
      <c r="AL12" s="6" t="s">
        <v>40</v>
      </c>
      <c r="AM12" s="6" t="s">
        <v>40</v>
      </c>
      <c r="AN12" s="6" t="s">
        <v>40</v>
      </c>
      <c r="AO12" s="6" t="s">
        <v>40</v>
      </c>
    </row>
    <row r="13" ht="15.75" customHeight="1">
      <c r="A13">
        <v>20.0</v>
      </c>
      <c r="B13" s="5">
        <v>2.0</v>
      </c>
      <c r="C13" s="5">
        <v>4.0</v>
      </c>
      <c r="D13" s="5" t="s">
        <v>500</v>
      </c>
      <c r="E13" s="5" t="s">
        <v>1270</v>
      </c>
      <c r="F13" s="5" t="s">
        <v>38</v>
      </c>
      <c r="G13" s="5" t="s">
        <v>1271</v>
      </c>
      <c r="H13" s="21" t="s">
        <v>760</v>
      </c>
      <c r="I13" s="5" t="s">
        <v>40</v>
      </c>
      <c r="J13" s="5">
        <v>1470.0</v>
      </c>
      <c r="K13" s="5" t="s">
        <v>40</v>
      </c>
      <c r="L13" s="5" t="s">
        <v>291</v>
      </c>
      <c r="M13" s="5" t="s">
        <v>762</v>
      </c>
      <c r="N13" s="5">
        <v>6.119177</v>
      </c>
      <c r="O13" s="5" t="s">
        <v>40</v>
      </c>
      <c r="P13" s="5">
        <v>1468.0</v>
      </c>
      <c r="Q13" s="62">
        <v>1.204425E-9</v>
      </c>
      <c r="R13" s="5" t="s">
        <v>40</v>
      </c>
      <c r="S13" s="5" t="s">
        <v>40</v>
      </c>
      <c r="T13" s="5" t="s">
        <v>40</v>
      </c>
      <c r="U13" s="5" t="s">
        <v>40</v>
      </c>
      <c r="V13" s="5" t="s">
        <v>40</v>
      </c>
      <c r="W13" s="5" t="s">
        <v>40</v>
      </c>
      <c r="X13" s="5" t="s">
        <v>38</v>
      </c>
      <c r="Y13" s="5" t="s">
        <v>40</v>
      </c>
      <c r="Z13" s="5" t="s">
        <v>40</v>
      </c>
      <c r="AA13" s="5" t="s">
        <v>40</v>
      </c>
      <c r="AB13" s="5" t="s">
        <v>40</v>
      </c>
      <c r="AC13" s="5" t="s">
        <v>40</v>
      </c>
      <c r="AD13" s="5" t="s">
        <v>763</v>
      </c>
      <c r="AE13" s="5">
        <v>0.4440876</v>
      </c>
      <c r="AF13" s="5">
        <v>0.07308414</v>
      </c>
      <c r="AG13" s="5">
        <v>0.3008683</v>
      </c>
      <c r="AH13" s="5">
        <v>0.5871576</v>
      </c>
      <c r="AI13" s="5" t="s">
        <v>40</v>
      </c>
      <c r="AJ13" s="5" t="s">
        <v>40</v>
      </c>
      <c r="AK13" s="5" t="s">
        <v>40</v>
      </c>
      <c r="AL13" s="6" t="s">
        <v>40</v>
      </c>
      <c r="AM13" s="6" t="s">
        <v>40</v>
      </c>
      <c r="AN13" s="6" t="s">
        <v>40</v>
      </c>
      <c r="AO13" s="6" t="s">
        <v>40</v>
      </c>
      <c r="AP13" s="5" t="s">
        <v>1272</v>
      </c>
      <c r="AQ13" s="5"/>
    </row>
    <row r="14" ht="15.75" customHeight="1">
      <c r="A14">
        <v>20.0</v>
      </c>
      <c r="B14" s="5">
        <v>2.0</v>
      </c>
      <c r="C14" s="5">
        <v>5.0</v>
      </c>
      <c r="D14" s="5" t="s">
        <v>500</v>
      </c>
      <c r="E14" s="5" t="s">
        <v>1273</v>
      </c>
      <c r="F14" s="5" t="s">
        <v>38</v>
      </c>
      <c r="G14" s="5" t="s">
        <v>1271</v>
      </c>
      <c r="H14" s="21" t="s">
        <v>760</v>
      </c>
      <c r="I14" s="5" t="s">
        <v>40</v>
      </c>
      <c r="J14" s="5">
        <v>2009.0</v>
      </c>
      <c r="K14" s="5" t="s">
        <v>40</v>
      </c>
      <c r="L14" s="5" t="s">
        <v>291</v>
      </c>
      <c r="M14" s="5" t="s">
        <v>762</v>
      </c>
      <c r="N14" s="5">
        <v>11.10815</v>
      </c>
      <c r="O14" s="5" t="s">
        <v>40</v>
      </c>
      <c r="P14" s="5">
        <v>2007.0</v>
      </c>
      <c r="Q14" s="62">
        <v>7.296832E-28</v>
      </c>
      <c r="R14" s="5" t="s">
        <v>40</v>
      </c>
      <c r="S14" s="5" t="s">
        <v>40</v>
      </c>
      <c r="T14" s="5" t="s">
        <v>40</v>
      </c>
      <c r="U14" s="5" t="s">
        <v>40</v>
      </c>
      <c r="V14" s="5" t="s">
        <v>40</v>
      </c>
      <c r="W14" s="5" t="s">
        <v>40</v>
      </c>
      <c r="X14" s="5" t="s">
        <v>38</v>
      </c>
      <c r="Y14" s="5" t="s">
        <v>40</v>
      </c>
      <c r="Z14" s="5" t="s">
        <v>40</v>
      </c>
      <c r="AA14" s="5" t="s">
        <v>40</v>
      </c>
      <c r="AB14" s="5" t="s">
        <v>40</v>
      </c>
      <c r="AC14" s="5" t="s">
        <v>40</v>
      </c>
      <c r="AD14" s="5" t="s">
        <v>763</v>
      </c>
      <c r="AE14" s="5">
        <v>0.5106346</v>
      </c>
      <c r="AF14" s="5">
        <v>0.04669384</v>
      </c>
      <c r="AG14" s="5">
        <v>0.4191003</v>
      </c>
      <c r="AH14" s="5">
        <v>0.6020453</v>
      </c>
      <c r="AI14" s="5" t="s">
        <v>40</v>
      </c>
      <c r="AJ14" s="5" t="s">
        <v>40</v>
      </c>
      <c r="AK14" s="5" t="s">
        <v>40</v>
      </c>
      <c r="AL14" s="6" t="s">
        <v>40</v>
      </c>
      <c r="AM14" s="6" t="s">
        <v>40</v>
      </c>
      <c r="AN14" s="6" t="s">
        <v>40</v>
      </c>
      <c r="AO14" s="6" t="s">
        <v>40</v>
      </c>
      <c r="AP14" s="5" t="s">
        <v>1272</v>
      </c>
      <c r="AQ14" s="5"/>
    </row>
    <row r="15" ht="15.75" customHeight="1">
      <c r="A15">
        <v>20.0</v>
      </c>
      <c r="B15" s="5">
        <v>2.0</v>
      </c>
      <c r="C15" s="5">
        <v>6.0</v>
      </c>
      <c r="D15" s="5" t="s">
        <v>500</v>
      </c>
      <c r="E15" s="5" t="s">
        <v>1274</v>
      </c>
      <c r="F15" s="5" t="s">
        <v>38</v>
      </c>
      <c r="G15" s="5" t="s">
        <v>1271</v>
      </c>
      <c r="H15" s="21" t="s">
        <v>760</v>
      </c>
      <c r="I15" s="5" t="s">
        <v>40</v>
      </c>
      <c r="J15" s="5">
        <v>13.0</v>
      </c>
      <c r="K15" s="5" t="s">
        <v>40</v>
      </c>
      <c r="L15" s="5" t="s">
        <v>291</v>
      </c>
      <c r="M15" s="5" t="s">
        <v>762</v>
      </c>
      <c r="N15" s="5">
        <v>4.539694</v>
      </c>
      <c r="O15" s="5" t="s">
        <v>40</v>
      </c>
      <c r="P15" s="5">
        <v>11.0</v>
      </c>
      <c r="Q15" s="5">
        <v>8.442884E-4</v>
      </c>
      <c r="R15" s="5" t="s">
        <v>40</v>
      </c>
      <c r="S15" s="5" t="s">
        <v>40</v>
      </c>
      <c r="T15" s="5" t="s">
        <v>40</v>
      </c>
      <c r="U15" s="5" t="s">
        <v>40</v>
      </c>
      <c r="V15" s="5" t="s">
        <v>40</v>
      </c>
      <c r="W15" s="5" t="s">
        <v>40</v>
      </c>
      <c r="X15" s="5" t="s">
        <v>38</v>
      </c>
      <c r="Y15" s="5" t="s">
        <v>40</v>
      </c>
      <c r="Z15" s="5" t="s">
        <v>40</v>
      </c>
      <c r="AA15" s="5" t="s">
        <v>40</v>
      </c>
      <c r="AB15" s="5" t="s">
        <v>40</v>
      </c>
      <c r="AC15" s="5" t="s">
        <v>40</v>
      </c>
      <c r="AD15" s="5" t="s">
        <v>763</v>
      </c>
      <c r="AE15" s="5">
        <v>2.588024</v>
      </c>
      <c r="AF15" s="5">
        <v>0.8624927</v>
      </c>
      <c r="AG15" s="5">
        <v>1.012424</v>
      </c>
      <c r="AH15" s="5">
        <v>4.103375</v>
      </c>
      <c r="AI15" s="5" t="s">
        <v>40</v>
      </c>
      <c r="AJ15" s="5" t="s">
        <v>40</v>
      </c>
      <c r="AK15" s="5" t="s">
        <v>40</v>
      </c>
      <c r="AL15" s="6" t="s">
        <v>40</v>
      </c>
      <c r="AM15" s="6" t="s">
        <v>40</v>
      </c>
      <c r="AN15" s="6" t="s">
        <v>40</v>
      </c>
      <c r="AO15" s="6" t="s">
        <v>40</v>
      </c>
      <c r="AP15" s="5" t="s">
        <v>1272</v>
      </c>
      <c r="AQ15" s="5"/>
    </row>
    <row r="16" ht="15.75" customHeight="1">
      <c r="A16">
        <v>20.0</v>
      </c>
      <c r="B16" s="5">
        <v>2.0</v>
      </c>
      <c r="C16" s="5">
        <v>7.0</v>
      </c>
      <c r="D16" s="5" t="s">
        <v>500</v>
      </c>
      <c r="E16" s="5" t="s">
        <v>1275</v>
      </c>
      <c r="F16" s="5" t="s">
        <v>38</v>
      </c>
      <c r="G16" s="5" t="s">
        <v>1271</v>
      </c>
      <c r="H16" s="21" t="s">
        <v>760</v>
      </c>
      <c r="I16" s="5" t="s">
        <v>40</v>
      </c>
      <c r="J16" s="5">
        <v>18.0</v>
      </c>
      <c r="K16" s="5" t="s">
        <v>40</v>
      </c>
      <c r="L16" s="5" t="s">
        <v>291</v>
      </c>
      <c r="M16" s="5" t="s">
        <v>762</v>
      </c>
      <c r="N16" s="5">
        <v>5.583189</v>
      </c>
      <c r="O16" s="5" t="s">
        <v>40</v>
      </c>
      <c r="P16" s="5">
        <v>16.0</v>
      </c>
      <c r="Q16" s="62">
        <v>4.119656E-5</v>
      </c>
      <c r="R16" s="5" t="s">
        <v>40</v>
      </c>
      <c r="S16" s="5" t="s">
        <v>40</v>
      </c>
      <c r="T16" s="5" t="s">
        <v>40</v>
      </c>
      <c r="U16" s="5" t="s">
        <v>40</v>
      </c>
      <c r="V16" s="5" t="s">
        <v>40</v>
      </c>
      <c r="W16" s="5" t="s">
        <v>40</v>
      </c>
      <c r="X16" s="5" t="s">
        <v>38</v>
      </c>
      <c r="Y16" s="5" t="s">
        <v>40</v>
      </c>
      <c r="Z16" s="5" t="s">
        <v>40</v>
      </c>
      <c r="AA16" s="5" t="s">
        <v>40</v>
      </c>
      <c r="AB16" s="5" t="s">
        <v>40</v>
      </c>
      <c r="AC16" s="5" t="s">
        <v>40</v>
      </c>
      <c r="AD16" s="5" t="s">
        <v>763</v>
      </c>
      <c r="AE16" s="5">
        <v>2.648339</v>
      </c>
      <c r="AF16" s="5">
        <v>0.7068949</v>
      </c>
      <c r="AG16" s="5">
        <v>1.326467</v>
      </c>
      <c r="AH16" s="5">
        <v>3.927851</v>
      </c>
      <c r="AI16" s="5" t="s">
        <v>40</v>
      </c>
      <c r="AJ16" s="5" t="s">
        <v>40</v>
      </c>
      <c r="AK16" s="5" t="s">
        <v>40</v>
      </c>
      <c r="AL16" s="6" t="s">
        <v>40</v>
      </c>
      <c r="AM16" s="6" t="s">
        <v>40</v>
      </c>
      <c r="AN16" s="6" t="s">
        <v>40</v>
      </c>
      <c r="AO16" s="6" t="s">
        <v>40</v>
      </c>
      <c r="AP16" s="5" t="s">
        <v>1272</v>
      </c>
      <c r="AQ16" s="5"/>
    </row>
    <row r="17" ht="15.75" customHeight="1">
      <c r="A17" s="5">
        <v>41.0</v>
      </c>
      <c r="B17" s="5">
        <v>2.0</v>
      </c>
      <c r="C17" s="5">
        <v>2.0</v>
      </c>
      <c r="D17" s="5" t="s">
        <v>617</v>
      </c>
      <c r="E17" s="5" t="s">
        <v>1276</v>
      </c>
      <c r="F17" s="5" t="s">
        <v>38</v>
      </c>
      <c r="G17" s="5" t="s">
        <v>1277</v>
      </c>
      <c r="H17" s="5" t="s">
        <v>789</v>
      </c>
      <c r="I17" s="5" t="s">
        <v>40</v>
      </c>
      <c r="J17" s="5">
        <v>14.0</v>
      </c>
      <c r="K17" s="5" t="s">
        <v>40</v>
      </c>
      <c r="L17" s="5" t="s">
        <v>481</v>
      </c>
      <c r="M17" s="5" t="s">
        <v>889</v>
      </c>
      <c r="N17" s="5">
        <v>1.341641</v>
      </c>
      <c r="O17" s="5" t="s">
        <v>40</v>
      </c>
      <c r="P17" s="5" t="s">
        <v>40</v>
      </c>
      <c r="Q17" s="5">
        <v>0.3571429</v>
      </c>
      <c r="R17" s="5" t="s">
        <v>40</v>
      </c>
      <c r="S17" s="5" t="s">
        <v>40</v>
      </c>
      <c r="T17" s="5" t="s">
        <v>40</v>
      </c>
      <c r="U17" s="5" t="s">
        <v>40</v>
      </c>
      <c r="V17" s="5" t="s">
        <v>40</v>
      </c>
      <c r="W17" s="5" t="s">
        <v>40</v>
      </c>
      <c r="X17" s="5" t="s">
        <v>38</v>
      </c>
      <c r="Y17" s="5" t="s">
        <v>40</v>
      </c>
      <c r="Z17" s="5" t="s">
        <v>40</v>
      </c>
      <c r="AA17" s="5" t="s">
        <v>40</v>
      </c>
      <c r="AB17" s="5" t="s">
        <v>40</v>
      </c>
      <c r="AC17" s="5" t="s">
        <v>40</v>
      </c>
      <c r="AD17" s="5" t="s">
        <v>1017</v>
      </c>
      <c r="AE17" s="5">
        <v>0.2</v>
      </c>
      <c r="AF17" s="5">
        <v>0.2</v>
      </c>
      <c r="AG17" s="5">
        <v>-0.1925865</v>
      </c>
      <c r="AH17" s="5">
        <v>0.5373961</v>
      </c>
      <c r="AI17" s="5" t="s">
        <v>40</v>
      </c>
      <c r="AJ17" s="5" t="s">
        <v>40</v>
      </c>
      <c r="AK17" s="5" t="s">
        <v>40</v>
      </c>
      <c r="AL17" s="6" t="s">
        <v>40</v>
      </c>
      <c r="AM17" s="6" t="s">
        <v>40</v>
      </c>
      <c r="AN17" s="6" t="s">
        <v>40</v>
      </c>
      <c r="AO17" s="6" t="s">
        <v>40</v>
      </c>
      <c r="AP17" s="5" t="s">
        <v>1278</v>
      </c>
      <c r="AQ17" s="5"/>
    </row>
    <row r="18" ht="15.75" customHeight="1">
      <c r="A18" s="5">
        <v>41.0</v>
      </c>
      <c r="B18" s="5">
        <v>2.0</v>
      </c>
      <c r="C18" s="5">
        <v>3.0</v>
      </c>
      <c r="D18" s="5" t="s">
        <v>617</v>
      </c>
      <c r="E18" s="5" t="s">
        <v>1279</v>
      </c>
      <c r="F18" s="5" t="s">
        <v>38</v>
      </c>
      <c r="G18" s="5" t="s">
        <v>1277</v>
      </c>
      <c r="H18" s="5" t="s">
        <v>760</v>
      </c>
      <c r="I18" s="5" t="s">
        <v>40</v>
      </c>
      <c r="J18" s="5">
        <v>14.0</v>
      </c>
      <c r="K18" s="5" t="s">
        <v>40</v>
      </c>
      <c r="L18" s="5" t="s">
        <v>481</v>
      </c>
      <c r="M18" s="5" t="s">
        <v>889</v>
      </c>
      <c r="N18" s="5">
        <v>2.248456</v>
      </c>
      <c r="O18" s="5" t="s">
        <v>40</v>
      </c>
      <c r="P18" s="5" t="s">
        <v>40</v>
      </c>
      <c r="Q18" s="5">
        <v>0.03196803</v>
      </c>
      <c r="R18" s="5" t="s">
        <v>40</v>
      </c>
      <c r="S18" s="5" t="s">
        <v>40</v>
      </c>
      <c r="T18" s="5" t="s">
        <v>40</v>
      </c>
      <c r="U18" s="5" t="s">
        <v>40</v>
      </c>
      <c r="V18" s="5" t="s">
        <v>40</v>
      </c>
      <c r="W18" s="5" t="s">
        <v>40</v>
      </c>
      <c r="X18" s="5" t="s">
        <v>38</v>
      </c>
      <c r="Y18" s="5" t="s">
        <v>40</v>
      </c>
      <c r="Z18" s="5" t="s">
        <v>40</v>
      </c>
      <c r="AA18" s="5" t="s">
        <v>40</v>
      </c>
      <c r="AB18" s="5" t="s">
        <v>40</v>
      </c>
      <c r="AC18" s="5" t="s">
        <v>40</v>
      </c>
      <c r="AD18" s="5" t="s">
        <v>1017</v>
      </c>
      <c r="AE18" s="5">
        <v>0.6666667</v>
      </c>
      <c r="AF18" s="5">
        <v>0.1666667</v>
      </c>
      <c r="AG18" s="5">
        <v>0.2413626</v>
      </c>
      <c r="AH18" s="5">
        <v>0.8771372</v>
      </c>
      <c r="AI18" s="5" t="s">
        <v>40</v>
      </c>
      <c r="AJ18" s="5" t="s">
        <v>40</v>
      </c>
      <c r="AK18" s="5" t="s">
        <v>40</v>
      </c>
      <c r="AL18" s="6" t="s">
        <v>40</v>
      </c>
      <c r="AM18" s="6" t="s">
        <v>40</v>
      </c>
      <c r="AN18" s="6" t="s">
        <v>40</v>
      </c>
      <c r="AO18" s="6" t="s">
        <v>40</v>
      </c>
      <c r="AP18" s="5" t="s">
        <v>1278</v>
      </c>
      <c r="AQ18" s="5"/>
    </row>
    <row r="19" ht="15.75" customHeight="1">
      <c r="A19" s="5">
        <v>41.0</v>
      </c>
      <c r="B19" s="5">
        <v>2.0</v>
      </c>
      <c r="C19" s="5">
        <v>4.0</v>
      </c>
      <c r="D19" s="5" t="s">
        <v>617</v>
      </c>
      <c r="E19" s="5" t="s">
        <v>1280</v>
      </c>
      <c r="F19" s="5" t="s">
        <v>38</v>
      </c>
      <c r="G19" s="5" t="s">
        <v>1277</v>
      </c>
      <c r="H19" s="5" t="s">
        <v>760</v>
      </c>
      <c r="I19" s="5" t="s">
        <v>40</v>
      </c>
      <c r="J19" s="5">
        <v>14.0</v>
      </c>
      <c r="K19" s="5" t="s">
        <v>40</v>
      </c>
      <c r="L19" s="5" t="s">
        <v>481</v>
      </c>
      <c r="M19" s="5" t="s">
        <v>889</v>
      </c>
      <c r="N19" s="5">
        <v>2.326224</v>
      </c>
      <c r="O19" s="5" t="s">
        <v>40</v>
      </c>
      <c r="P19" s="5" t="s">
        <v>40</v>
      </c>
      <c r="Q19" s="5">
        <v>0.02497502</v>
      </c>
      <c r="R19" s="5" t="s">
        <v>40</v>
      </c>
      <c r="S19" s="5" t="s">
        <v>40</v>
      </c>
      <c r="T19" s="5" t="s">
        <v>40</v>
      </c>
      <c r="U19" s="5" t="s">
        <v>40</v>
      </c>
      <c r="V19" s="5" t="s">
        <v>40</v>
      </c>
      <c r="W19" s="5" t="s">
        <v>40</v>
      </c>
      <c r="X19" s="5" t="s">
        <v>38</v>
      </c>
      <c r="Y19" s="5" t="s">
        <v>40</v>
      </c>
      <c r="Z19" s="5" t="s">
        <v>40</v>
      </c>
      <c r="AA19" s="5" t="s">
        <v>40</v>
      </c>
      <c r="AB19" s="5" t="s">
        <v>40</v>
      </c>
      <c r="AC19" s="5" t="s">
        <v>40</v>
      </c>
      <c r="AD19" s="5" t="s">
        <v>1017</v>
      </c>
      <c r="AE19" s="5">
        <v>0.7555556</v>
      </c>
      <c r="AF19" s="5">
        <v>0.1708728</v>
      </c>
      <c r="AG19" s="5">
        <v>0.2622037</v>
      </c>
      <c r="AH19" s="5">
        <v>0.9357929</v>
      </c>
      <c r="AI19" s="5" t="s">
        <v>40</v>
      </c>
      <c r="AJ19" s="5" t="s">
        <v>40</v>
      </c>
      <c r="AK19" s="5" t="s">
        <v>40</v>
      </c>
      <c r="AL19" s="6" t="s">
        <v>40</v>
      </c>
      <c r="AM19" s="6" t="s">
        <v>40</v>
      </c>
      <c r="AN19" s="6" t="s">
        <v>40</v>
      </c>
      <c r="AO19" s="6" t="s">
        <v>40</v>
      </c>
      <c r="AP19" s="5" t="s">
        <v>1278</v>
      </c>
      <c r="AQ19" s="5"/>
    </row>
    <row r="20" ht="15.75" customHeight="1">
      <c r="A20" s="5">
        <v>41.0</v>
      </c>
      <c r="B20" s="5">
        <v>2.0</v>
      </c>
      <c r="C20" s="5">
        <v>5.0</v>
      </c>
      <c r="D20" s="5" t="s">
        <v>617</v>
      </c>
      <c r="E20" s="5" t="s">
        <v>1281</v>
      </c>
      <c r="F20" s="5" t="s">
        <v>38</v>
      </c>
      <c r="G20" s="5" t="s">
        <v>1277</v>
      </c>
      <c r="H20" s="5" t="s">
        <v>760</v>
      </c>
      <c r="I20" s="5" t="s">
        <v>40</v>
      </c>
      <c r="J20" s="5">
        <v>14.0</v>
      </c>
      <c r="K20" s="5" t="s">
        <v>40</v>
      </c>
      <c r="L20" s="5" t="s">
        <v>291</v>
      </c>
      <c r="M20" s="5" t="s">
        <v>762</v>
      </c>
      <c r="N20" s="5">
        <v>3.233942</v>
      </c>
      <c r="O20" s="5" t="s">
        <v>40</v>
      </c>
      <c r="P20" s="5">
        <v>12.0</v>
      </c>
      <c r="Q20" s="5">
        <v>0.007166707</v>
      </c>
      <c r="R20" s="5" t="s">
        <v>40</v>
      </c>
      <c r="S20" s="5" t="s">
        <v>40</v>
      </c>
      <c r="T20" s="5" t="s">
        <v>40</v>
      </c>
      <c r="U20" s="5" t="s">
        <v>40</v>
      </c>
      <c r="V20" s="5" t="s">
        <v>40</v>
      </c>
      <c r="W20" s="5" t="s">
        <v>40</v>
      </c>
      <c r="X20" s="5" t="s">
        <v>38</v>
      </c>
      <c r="Y20" s="5" t="s">
        <v>40</v>
      </c>
      <c r="Z20" s="5" t="s">
        <v>40</v>
      </c>
      <c r="AA20" s="5" t="s">
        <v>40</v>
      </c>
      <c r="AB20" s="5" t="s">
        <v>40</v>
      </c>
      <c r="AC20" s="5" t="s">
        <v>40</v>
      </c>
      <c r="AD20" s="5" t="s">
        <v>763</v>
      </c>
      <c r="AE20" s="5">
        <v>1.803807</v>
      </c>
      <c r="AF20" s="5">
        <v>0.7218933</v>
      </c>
      <c r="AG20" s="5">
        <v>0.4722431</v>
      </c>
      <c r="AH20" s="5">
        <v>3.0832865</v>
      </c>
      <c r="AI20" s="5" t="s">
        <v>40</v>
      </c>
      <c r="AJ20" s="5" t="s">
        <v>40</v>
      </c>
      <c r="AK20" s="5" t="s">
        <v>40</v>
      </c>
      <c r="AL20" s="6" t="s">
        <v>40</v>
      </c>
      <c r="AM20" s="6" t="s">
        <v>40</v>
      </c>
      <c r="AN20" s="6" t="s">
        <v>40</v>
      </c>
      <c r="AO20" s="6" t="s">
        <v>40</v>
      </c>
    </row>
    <row r="21" ht="15.75" customHeight="1">
      <c r="A21" s="5">
        <v>41.0</v>
      </c>
      <c r="B21" s="5">
        <v>2.0</v>
      </c>
      <c r="C21" s="5">
        <v>6.0</v>
      </c>
      <c r="D21" s="5" t="s">
        <v>617</v>
      </c>
      <c r="E21" s="5" t="s">
        <v>1282</v>
      </c>
      <c r="F21" s="5" t="s">
        <v>38</v>
      </c>
      <c r="G21" s="5" t="s">
        <v>1277</v>
      </c>
      <c r="H21" s="5" t="s">
        <v>789</v>
      </c>
      <c r="I21" s="5" t="s">
        <v>40</v>
      </c>
      <c r="J21" s="5">
        <v>14.0</v>
      </c>
      <c r="K21" s="5" t="s">
        <v>40</v>
      </c>
      <c r="L21" s="5" t="s">
        <v>291</v>
      </c>
      <c r="M21" s="5" t="s">
        <v>762</v>
      </c>
      <c r="N21" s="5">
        <v>1.054716</v>
      </c>
      <c r="O21" s="5" t="s">
        <v>40</v>
      </c>
      <c r="P21" s="5">
        <v>12.0</v>
      </c>
      <c r="Q21" s="5">
        <v>0.3123288</v>
      </c>
      <c r="R21" s="5" t="s">
        <v>40</v>
      </c>
      <c r="S21" s="5" t="s">
        <v>40</v>
      </c>
      <c r="T21" s="5" t="s">
        <v>40</v>
      </c>
      <c r="U21" s="5" t="s">
        <v>40</v>
      </c>
      <c r="V21" s="5" t="s">
        <v>40</v>
      </c>
      <c r="W21" s="5" t="s">
        <v>40</v>
      </c>
      <c r="X21" s="5" t="s">
        <v>38</v>
      </c>
      <c r="Y21" s="5" t="s">
        <v>40</v>
      </c>
      <c r="Z21" s="5" t="s">
        <v>40</v>
      </c>
      <c r="AA21" s="5" t="s">
        <v>40</v>
      </c>
      <c r="AB21" s="5" t="s">
        <v>40</v>
      </c>
      <c r="AC21" s="5" t="s">
        <v>40</v>
      </c>
      <c r="AD21" s="5" t="s">
        <v>763</v>
      </c>
      <c r="AE21" s="5">
        <v>0.5882922</v>
      </c>
      <c r="AF21" s="5">
        <v>0.6162683</v>
      </c>
      <c r="AG21" s="5">
        <v>-0.5410238</v>
      </c>
      <c r="AH21" s="5">
        <v>1.694427</v>
      </c>
      <c r="AI21" s="5" t="s">
        <v>40</v>
      </c>
      <c r="AJ21" s="5" t="s">
        <v>40</v>
      </c>
      <c r="AK21" s="5" t="s">
        <v>40</v>
      </c>
      <c r="AL21" s="6" t="s">
        <v>40</v>
      </c>
      <c r="AM21" s="6" t="s">
        <v>40</v>
      </c>
      <c r="AN21" s="6" t="s">
        <v>40</v>
      </c>
      <c r="AO21" s="6" t="s">
        <v>40</v>
      </c>
    </row>
    <row r="22" ht="15.75" customHeight="1">
      <c r="A22">
        <v>42.0</v>
      </c>
      <c r="B22" s="5">
        <v>1.0</v>
      </c>
      <c r="C22" s="5">
        <v>2.0</v>
      </c>
      <c r="D22" s="5" t="s">
        <v>620</v>
      </c>
      <c r="E22" s="5" t="s">
        <v>1283</v>
      </c>
      <c r="F22" s="5" t="s">
        <v>38</v>
      </c>
      <c r="G22" s="5" t="s">
        <v>1284</v>
      </c>
      <c r="H22" s="5" t="s">
        <v>760</v>
      </c>
      <c r="I22" s="5" t="s">
        <v>40</v>
      </c>
      <c r="J22" s="5" t="s">
        <v>352</v>
      </c>
      <c r="K22" s="5">
        <v>3.0</v>
      </c>
      <c r="L22" s="5" t="s">
        <v>40</v>
      </c>
      <c r="M22" s="5" t="s">
        <v>40</v>
      </c>
      <c r="N22" s="5" t="s">
        <v>40</v>
      </c>
      <c r="O22" s="5" t="s">
        <v>40</v>
      </c>
      <c r="P22" s="5" t="s">
        <v>40</v>
      </c>
      <c r="Q22" s="5" t="s">
        <v>40</v>
      </c>
      <c r="R22" s="5" t="s">
        <v>40</v>
      </c>
      <c r="S22" s="5" t="s">
        <v>40</v>
      </c>
      <c r="T22" s="5" t="s">
        <v>40</v>
      </c>
      <c r="U22" s="5" t="s">
        <v>40</v>
      </c>
      <c r="V22" s="5" t="s">
        <v>40</v>
      </c>
      <c r="W22" s="5" t="s">
        <v>40</v>
      </c>
      <c r="X22" s="5" t="s">
        <v>33</v>
      </c>
      <c r="Y22" s="5" t="s">
        <v>40</v>
      </c>
      <c r="Z22" s="5" t="s">
        <v>40</v>
      </c>
      <c r="AA22" s="5" t="s">
        <v>40</v>
      </c>
      <c r="AB22" s="5" t="s">
        <v>40</v>
      </c>
      <c r="AC22" s="5" t="s">
        <v>40</v>
      </c>
      <c r="AD22" s="5" t="s">
        <v>40</v>
      </c>
      <c r="AE22" s="5" t="s">
        <v>40</v>
      </c>
      <c r="AF22" s="5" t="s">
        <v>40</v>
      </c>
      <c r="AG22" s="5" t="s">
        <v>40</v>
      </c>
      <c r="AH22" s="5" t="s">
        <v>40</v>
      </c>
      <c r="AI22" s="5" t="s">
        <v>40</v>
      </c>
      <c r="AJ22" s="5" t="s">
        <v>40</v>
      </c>
      <c r="AK22" s="5" t="s">
        <v>40</v>
      </c>
      <c r="AL22" s="6" t="s">
        <v>40</v>
      </c>
      <c r="AM22" s="6" t="s">
        <v>40</v>
      </c>
      <c r="AN22" s="6" t="s">
        <v>40</v>
      </c>
      <c r="AO22" s="6" t="s">
        <v>40</v>
      </c>
      <c r="AP22" s="5"/>
      <c r="AQ22" s="5"/>
    </row>
    <row r="23" ht="15.75" customHeight="1">
      <c r="AL23" s="51"/>
      <c r="AM23" s="51"/>
      <c r="AN23" s="51"/>
    </row>
    <row r="24" ht="15.75" customHeight="1">
      <c r="Q24" s="51"/>
      <c r="W24" s="51"/>
      <c r="AL24" s="51"/>
      <c r="AM24" s="51"/>
      <c r="AN24" s="51"/>
      <c r="AO24" s="51"/>
    </row>
    <row r="25" ht="15.75" customHeight="1">
      <c r="AL25" s="51"/>
      <c r="AM25" s="51"/>
      <c r="AN25" s="51"/>
      <c r="AO25" s="51"/>
    </row>
    <row r="26" ht="15.75" customHeight="1">
      <c r="A26" s="5" t="s">
        <v>1285</v>
      </c>
      <c r="AL26" s="51"/>
      <c r="AM26" s="51"/>
      <c r="AN26" s="51"/>
      <c r="AO26" s="51"/>
    </row>
    <row r="27" ht="15.75" customHeight="1">
      <c r="A27">
        <v>9.0</v>
      </c>
      <c r="B27" s="5">
        <v>2.0</v>
      </c>
      <c r="C27" s="5">
        <v>1.0</v>
      </c>
      <c r="D27" s="5">
        <v>1.0</v>
      </c>
      <c r="E27" s="5" t="s">
        <v>822</v>
      </c>
      <c r="F27" s="5" t="s">
        <v>760</v>
      </c>
      <c r="G27" s="5" t="s">
        <v>760</v>
      </c>
      <c r="H27" s="5">
        <v>192.0</v>
      </c>
      <c r="I27" s="5">
        <v>192.0</v>
      </c>
      <c r="J27" s="5" t="s">
        <v>38</v>
      </c>
      <c r="K27" s="5" t="s">
        <v>40</v>
      </c>
      <c r="L27" s="5" t="s">
        <v>420</v>
      </c>
      <c r="M27" s="5" t="s">
        <v>823</v>
      </c>
      <c r="N27" s="5">
        <v>173.4734</v>
      </c>
      <c r="O27" s="5" t="s">
        <v>40</v>
      </c>
      <c r="P27" s="5">
        <v>1.0</v>
      </c>
      <c r="Q27" s="62">
        <v>1.290018E-39</v>
      </c>
      <c r="R27" s="5" t="s">
        <v>420</v>
      </c>
      <c r="S27" s="5" t="s">
        <v>823</v>
      </c>
      <c r="T27" s="5">
        <v>39.7963</v>
      </c>
      <c r="U27" s="5" t="s">
        <v>40</v>
      </c>
      <c r="V27" s="5">
        <v>1.0</v>
      </c>
      <c r="W27" s="62">
        <v>2.818784E-10</v>
      </c>
      <c r="X27" s="5" t="s">
        <v>38</v>
      </c>
      <c r="Y27" s="5" t="s">
        <v>40</v>
      </c>
      <c r="Z27" s="5" t="s">
        <v>40</v>
      </c>
      <c r="AA27" s="5" t="s">
        <v>40</v>
      </c>
      <c r="AB27" s="5" t="s">
        <v>40</v>
      </c>
      <c r="AC27" s="5" t="s">
        <v>40</v>
      </c>
      <c r="AD27" s="5" t="s">
        <v>1018</v>
      </c>
      <c r="AE27" s="5">
        <v>0.9505299</v>
      </c>
      <c r="AF27" s="5">
        <v>0.0727393</v>
      </c>
      <c r="AG27" s="5">
        <v>0.9347403</v>
      </c>
      <c r="AH27" s="5">
        <v>0.962573</v>
      </c>
      <c r="AI27" s="5">
        <v>0.4552718</v>
      </c>
      <c r="AJ27" s="5">
        <v>0.0727393</v>
      </c>
      <c r="AK27" s="5">
        <v>0.335279</v>
      </c>
      <c r="AL27" s="5">
        <v>0.5607297</v>
      </c>
      <c r="AM27" s="6">
        <v>0.586604</v>
      </c>
      <c r="AN27" s="6">
        <v>-0.1017404</v>
      </c>
      <c r="AO27" s="6">
        <v>0.8951058</v>
      </c>
      <c r="AP27" s="6">
        <v>0.08882548</v>
      </c>
      <c r="AQ27" s="5" t="s">
        <v>1286</v>
      </c>
    </row>
    <row r="28" ht="15.75" customHeight="1">
      <c r="A28">
        <v>9.0</v>
      </c>
      <c r="B28" s="5">
        <v>2.0</v>
      </c>
      <c r="C28" s="5">
        <v>1.0</v>
      </c>
      <c r="D28" s="5">
        <v>2.0</v>
      </c>
      <c r="E28" s="5" t="s">
        <v>825</v>
      </c>
      <c r="F28" s="5" t="s">
        <v>760</v>
      </c>
      <c r="G28" s="5" t="s">
        <v>760</v>
      </c>
      <c r="H28" s="5">
        <v>192.0</v>
      </c>
      <c r="I28" s="5">
        <v>192.0</v>
      </c>
      <c r="J28" s="5" t="s">
        <v>38</v>
      </c>
      <c r="K28" s="5" t="s">
        <v>40</v>
      </c>
      <c r="L28" s="5" t="s">
        <v>420</v>
      </c>
      <c r="M28" s="5" t="s">
        <v>823</v>
      </c>
      <c r="N28" s="5">
        <v>173.4734</v>
      </c>
      <c r="O28" s="5" t="s">
        <v>40</v>
      </c>
      <c r="P28" s="5">
        <v>1.0</v>
      </c>
      <c r="Q28" s="62">
        <v>1.290018E-39</v>
      </c>
      <c r="R28" s="5" t="s">
        <v>420</v>
      </c>
      <c r="S28" s="5" t="s">
        <v>823</v>
      </c>
      <c r="T28" s="5">
        <v>4.818626</v>
      </c>
      <c r="U28" s="5" t="s">
        <v>40</v>
      </c>
      <c r="V28" s="5">
        <v>1.0</v>
      </c>
      <c r="W28" s="5">
        <v>0.02815377</v>
      </c>
      <c r="X28" s="5" t="s">
        <v>38</v>
      </c>
      <c r="Y28" s="5" t="s">
        <v>40</v>
      </c>
      <c r="Z28" s="5" t="s">
        <v>40</v>
      </c>
      <c r="AA28" s="5" t="s">
        <v>40</v>
      </c>
      <c r="AB28" s="5" t="s">
        <v>40</v>
      </c>
      <c r="AC28" s="5" t="s">
        <v>40</v>
      </c>
      <c r="AD28" s="5" t="s">
        <v>1018</v>
      </c>
      <c r="AE28" s="5">
        <v>0.9505299</v>
      </c>
      <c r="AF28" s="5">
        <v>0.0727393</v>
      </c>
      <c r="AG28" s="5">
        <v>0.9347403</v>
      </c>
      <c r="AH28" s="5">
        <v>0.962573</v>
      </c>
      <c r="AI28" s="5">
        <v>0.1584204</v>
      </c>
      <c r="AJ28" s="5">
        <v>0.0727393</v>
      </c>
      <c r="AK28" s="5">
        <v>0.01719788</v>
      </c>
      <c r="AL28" s="5">
        <v>0.29344561</v>
      </c>
      <c r="AM28" s="6">
        <v>0.586604</v>
      </c>
      <c r="AN28" s="6">
        <v>-0.1017404</v>
      </c>
      <c r="AO28" s="6">
        <v>0.8951058</v>
      </c>
      <c r="AP28" s="6">
        <v>0.08882548</v>
      </c>
      <c r="AQ28" s="5" t="s">
        <v>1286</v>
      </c>
    </row>
    <row r="29" ht="15.75" customHeight="1">
      <c r="A29">
        <v>9.0</v>
      </c>
      <c r="B29" s="5">
        <v>2.0</v>
      </c>
      <c r="C29" s="5">
        <v>1.0</v>
      </c>
      <c r="D29" s="5">
        <v>3.0</v>
      </c>
      <c r="E29" s="5" t="s">
        <v>826</v>
      </c>
      <c r="F29" s="5" t="s">
        <v>760</v>
      </c>
      <c r="G29" s="5" t="s">
        <v>760</v>
      </c>
      <c r="H29" s="5">
        <v>192.0</v>
      </c>
      <c r="I29" s="5">
        <v>192.0</v>
      </c>
      <c r="J29" s="5" t="s">
        <v>38</v>
      </c>
      <c r="K29" s="5" t="s">
        <v>40</v>
      </c>
      <c r="L29" s="5" t="s">
        <v>420</v>
      </c>
      <c r="M29" s="5" t="s">
        <v>823</v>
      </c>
      <c r="N29" s="5">
        <v>173.4734</v>
      </c>
      <c r="O29" s="5" t="s">
        <v>40</v>
      </c>
      <c r="P29" s="5">
        <v>1.0</v>
      </c>
      <c r="Q29" s="62">
        <v>1.290018E-39</v>
      </c>
      <c r="R29" s="5" t="s">
        <v>420</v>
      </c>
      <c r="S29" s="5" t="s">
        <v>823</v>
      </c>
      <c r="T29" s="5">
        <v>7.593042</v>
      </c>
      <c r="U29" s="5" t="s">
        <v>40</v>
      </c>
      <c r="V29" s="5">
        <v>1.0</v>
      </c>
      <c r="W29" s="5">
        <v>0.005859398</v>
      </c>
      <c r="X29" s="5" t="s">
        <v>38</v>
      </c>
      <c r="Y29" s="5" t="s">
        <v>40</v>
      </c>
      <c r="Z29" s="5" t="s">
        <v>40</v>
      </c>
      <c r="AA29" s="5" t="s">
        <v>40</v>
      </c>
      <c r="AB29" s="5" t="s">
        <v>40</v>
      </c>
      <c r="AC29" s="5" t="s">
        <v>40</v>
      </c>
      <c r="AD29" s="5" t="s">
        <v>1018</v>
      </c>
      <c r="AE29" s="5">
        <v>0.9505299</v>
      </c>
      <c r="AF29" s="5">
        <v>0.0727393</v>
      </c>
      <c r="AG29" s="5">
        <v>0.9347403</v>
      </c>
      <c r="AH29" s="5">
        <v>0.962573</v>
      </c>
      <c r="AI29" s="5">
        <v>0.1988645</v>
      </c>
      <c r="AJ29" s="5">
        <v>0.0727393</v>
      </c>
      <c r="AK29" s="5">
        <v>0.05891533</v>
      </c>
      <c r="AL29" s="5">
        <v>0.33114741</v>
      </c>
      <c r="AM29" s="6">
        <v>0.586604</v>
      </c>
      <c r="AN29" s="6">
        <v>-0.1017404</v>
      </c>
      <c r="AO29" s="6">
        <v>0.8951058</v>
      </c>
      <c r="AP29" s="6">
        <v>0.08882548</v>
      </c>
      <c r="AQ29" s="5" t="s">
        <v>1286</v>
      </c>
    </row>
    <row r="30" ht="15.75" customHeight="1">
      <c r="A30">
        <v>9.0</v>
      </c>
      <c r="B30" s="5">
        <v>2.0</v>
      </c>
      <c r="C30" s="5">
        <v>2.0</v>
      </c>
      <c r="D30" s="5">
        <v>1.0</v>
      </c>
      <c r="E30" s="5" t="s">
        <v>827</v>
      </c>
      <c r="F30" s="5" t="s">
        <v>760</v>
      </c>
      <c r="G30" s="5" t="s">
        <v>761</v>
      </c>
      <c r="H30" s="5">
        <v>192.0</v>
      </c>
      <c r="I30" s="5">
        <v>192.0</v>
      </c>
      <c r="J30" s="5" t="s">
        <v>38</v>
      </c>
      <c r="K30" s="5" t="s">
        <v>40</v>
      </c>
      <c r="L30" s="5" t="s">
        <v>420</v>
      </c>
      <c r="M30" s="5" t="s">
        <v>823</v>
      </c>
      <c r="N30" s="5">
        <v>114.1497</v>
      </c>
      <c r="O30" s="5" t="s">
        <v>40</v>
      </c>
      <c r="P30" s="5">
        <v>1.0</v>
      </c>
      <c r="Q30" s="62">
        <v>1.20834E-26</v>
      </c>
      <c r="R30" s="5" t="s">
        <v>420</v>
      </c>
      <c r="S30" s="5" t="s">
        <v>823</v>
      </c>
      <c r="T30" s="5">
        <v>1.485805</v>
      </c>
      <c r="U30" s="5" t="s">
        <v>40</v>
      </c>
      <c r="V30" s="5">
        <v>1.0</v>
      </c>
      <c r="W30" s="5">
        <v>0.2228685</v>
      </c>
      <c r="X30" s="5" t="s">
        <v>38</v>
      </c>
      <c r="Y30" s="5" t="s">
        <v>40</v>
      </c>
      <c r="Z30" s="5" t="s">
        <v>40</v>
      </c>
      <c r="AA30" s="5" t="s">
        <v>40</v>
      </c>
      <c r="AB30" s="5" t="s">
        <v>40</v>
      </c>
      <c r="AC30" s="5" t="s">
        <v>40</v>
      </c>
      <c r="AD30" s="5" t="s">
        <v>1018</v>
      </c>
      <c r="AE30" s="5">
        <v>0.7710575</v>
      </c>
      <c r="AF30" s="5">
        <v>0.0727393</v>
      </c>
      <c r="AG30" s="5">
        <v>0.7066017</v>
      </c>
      <c r="AH30" s="5">
        <v>0.8228232</v>
      </c>
      <c r="AI30" s="5">
        <v>0.08796912</v>
      </c>
      <c r="AJ30" s="5">
        <v>0.0727393</v>
      </c>
      <c r="AK30" s="5">
        <v>-0.0543158</v>
      </c>
      <c r="AL30" s="5">
        <v>0.2267527</v>
      </c>
      <c r="AM30" s="6">
        <v>0.339895</v>
      </c>
      <c r="AN30" s="6">
        <v>-0.09263975</v>
      </c>
      <c r="AO30" s="6">
        <v>0.66451381</v>
      </c>
      <c r="AP30" s="6">
        <v>0.1205454</v>
      </c>
      <c r="AQ30" s="5" t="s">
        <v>1286</v>
      </c>
    </row>
    <row r="31" ht="15.75" customHeight="1">
      <c r="A31">
        <v>9.0</v>
      </c>
      <c r="B31" s="5">
        <v>2.0</v>
      </c>
      <c r="C31" s="5">
        <v>2.0</v>
      </c>
      <c r="D31" s="5">
        <v>2.0</v>
      </c>
      <c r="E31" s="5" t="s">
        <v>828</v>
      </c>
      <c r="F31" s="5" t="s">
        <v>760</v>
      </c>
      <c r="G31" s="5" t="s">
        <v>761</v>
      </c>
      <c r="H31" s="5">
        <v>192.0</v>
      </c>
      <c r="I31" s="5">
        <v>192.0</v>
      </c>
      <c r="J31" s="5" t="s">
        <v>38</v>
      </c>
      <c r="K31" s="5" t="s">
        <v>40</v>
      </c>
      <c r="L31" s="5" t="s">
        <v>420</v>
      </c>
      <c r="M31" s="5" t="s">
        <v>823</v>
      </c>
      <c r="N31" s="5">
        <v>114.1497</v>
      </c>
      <c r="O31" s="5" t="s">
        <v>40</v>
      </c>
      <c r="P31" s="5">
        <v>1.0</v>
      </c>
      <c r="Q31" s="62">
        <v>1.20834E-26</v>
      </c>
      <c r="R31" s="5" t="s">
        <v>420</v>
      </c>
      <c r="S31" s="5" t="s">
        <v>823</v>
      </c>
      <c r="T31" s="5">
        <v>0.3366798</v>
      </c>
      <c r="U31" s="5" t="s">
        <v>40</v>
      </c>
      <c r="V31" s="5">
        <v>1.0</v>
      </c>
      <c r="W31" s="5">
        <v>0.561752</v>
      </c>
      <c r="X31" s="5" t="s">
        <v>38</v>
      </c>
      <c r="Y31" s="5" t="s">
        <v>40</v>
      </c>
      <c r="Z31" s="5" t="s">
        <v>40</v>
      </c>
      <c r="AA31" s="5" t="s">
        <v>40</v>
      </c>
      <c r="AB31" s="5" t="s">
        <v>40</v>
      </c>
      <c r="AC31" s="5" t="s">
        <v>40</v>
      </c>
      <c r="AD31" s="5" t="s">
        <v>1018</v>
      </c>
      <c r="AE31" s="5">
        <v>0.7710575</v>
      </c>
      <c r="AF31" s="5">
        <v>0.0727393</v>
      </c>
      <c r="AG31" s="5">
        <v>0.7066017</v>
      </c>
      <c r="AH31" s="5">
        <v>0.8228232</v>
      </c>
      <c r="AI31" s="5">
        <v>0.0418753</v>
      </c>
      <c r="AJ31" s="5">
        <v>0.0727393</v>
      </c>
      <c r="AK31" s="5">
        <v>-0.1003279</v>
      </c>
      <c r="AL31" s="5">
        <v>0.182402</v>
      </c>
      <c r="AM31" s="6">
        <v>0.339895</v>
      </c>
      <c r="AN31" s="6">
        <v>-0.09263975</v>
      </c>
      <c r="AO31" s="6">
        <v>0.66451381</v>
      </c>
      <c r="AP31" s="6">
        <v>0.1205454</v>
      </c>
      <c r="AQ31" s="5" t="s">
        <v>1286</v>
      </c>
    </row>
    <row r="32" ht="15.75" customHeight="1">
      <c r="A32">
        <v>9.0</v>
      </c>
      <c r="B32" s="5">
        <v>2.0</v>
      </c>
      <c r="C32" s="5">
        <v>2.0</v>
      </c>
      <c r="D32" s="5">
        <v>3.0</v>
      </c>
      <c r="E32" s="5" t="s">
        <v>829</v>
      </c>
      <c r="F32" s="5" t="s">
        <v>760</v>
      </c>
      <c r="G32" s="5" t="s">
        <v>760</v>
      </c>
      <c r="H32" s="5">
        <v>192.0</v>
      </c>
      <c r="I32" s="5">
        <v>192.0</v>
      </c>
      <c r="J32" s="5" t="s">
        <v>38</v>
      </c>
      <c r="K32" s="5" t="s">
        <v>40</v>
      </c>
      <c r="L32" s="5" t="s">
        <v>420</v>
      </c>
      <c r="M32" s="5" t="s">
        <v>823</v>
      </c>
      <c r="N32" s="5">
        <v>114.1497</v>
      </c>
      <c r="O32" s="5" t="s">
        <v>40</v>
      </c>
      <c r="P32" s="5">
        <v>1.0</v>
      </c>
      <c r="Q32" s="62">
        <v>1.20834E-26</v>
      </c>
      <c r="R32" s="5" t="s">
        <v>420</v>
      </c>
      <c r="S32" s="5" t="s">
        <v>823</v>
      </c>
      <c r="T32" s="5">
        <v>12.67904</v>
      </c>
      <c r="U32" s="5" t="s">
        <v>40</v>
      </c>
      <c r="V32" s="5">
        <v>1.0</v>
      </c>
      <c r="W32" s="5">
        <v>3.697778E-4</v>
      </c>
      <c r="X32" s="5" t="s">
        <v>38</v>
      </c>
      <c r="Y32" s="5" t="s">
        <v>40</v>
      </c>
      <c r="Z32" s="5" t="s">
        <v>40</v>
      </c>
      <c r="AA32" s="5" t="s">
        <v>40</v>
      </c>
      <c r="AB32" s="5" t="s">
        <v>40</v>
      </c>
      <c r="AC32" s="5" t="s">
        <v>40</v>
      </c>
      <c r="AD32" s="5" t="s">
        <v>1018</v>
      </c>
      <c r="AE32" s="5">
        <v>0.7710575</v>
      </c>
      <c r="AF32" s="5">
        <v>0.0727393</v>
      </c>
      <c r="AG32" s="5">
        <v>0.7066017</v>
      </c>
      <c r="AH32" s="5">
        <v>0.8228232</v>
      </c>
      <c r="AI32" s="5">
        <v>0.256976</v>
      </c>
      <c r="AJ32" s="5">
        <v>0.0727393</v>
      </c>
      <c r="AK32" s="5">
        <v>0.1197244</v>
      </c>
      <c r="AL32" s="5">
        <v>0.3845891</v>
      </c>
      <c r="AM32" s="6">
        <v>0.339895</v>
      </c>
      <c r="AN32" s="6">
        <v>-0.09263975</v>
      </c>
      <c r="AO32" s="6">
        <v>0.66451381</v>
      </c>
      <c r="AP32" s="6">
        <v>0.1205454</v>
      </c>
      <c r="AQ32" s="5" t="s">
        <v>1286</v>
      </c>
    </row>
    <row r="33" ht="15.75" customHeight="1">
      <c r="A33">
        <v>9.0</v>
      </c>
      <c r="B33" s="5">
        <v>2.0</v>
      </c>
      <c r="C33" s="5">
        <v>3.0</v>
      </c>
      <c r="D33" s="5">
        <v>1.0</v>
      </c>
      <c r="E33" s="5" t="s">
        <v>830</v>
      </c>
      <c r="F33" s="5" t="s">
        <v>760</v>
      </c>
      <c r="G33" s="5" t="s">
        <v>761</v>
      </c>
      <c r="H33" s="5">
        <v>192.0</v>
      </c>
      <c r="I33" s="5">
        <v>192.0</v>
      </c>
      <c r="J33" s="5" t="s">
        <v>38</v>
      </c>
      <c r="K33" s="5" t="s">
        <v>40</v>
      </c>
      <c r="L33" s="5" t="s">
        <v>420</v>
      </c>
      <c r="M33" s="5" t="s">
        <v>823</v>
      </c>
      <c r="N33" s="5">
        <v>101.8046</v>
      </c>
      <c r="O33" s="5" t="s">
        <v>40</v>
      </c>
      <c r="P33" s="5">
        <v>1.0</v>
      </c>
      <c r="Q33" s="62">
        <v>6.127699E-24</v>
      </c>
      <c r="R33" s="5" t="s">
        <v>420</v>
      </c>
      <c r="S33" s="5" t="s">
        <v>823</v>
      </c>
      <c r="T33" s="5">
        <v>1.959781</v>
      </c>
      <c r="U33" s="5" t="s">
        <v>40</v>
      </c>
      <c r="V33" s="5">
        <v>1.0</v>
      </c>
      <c r="W33" s="5">
        <v>0.1615367</v>
      </c>
      <c r="X33" s="5" t="s">
        <v>38</v>
      </c>
      <c r="Y33" s="5" t="s">
        <v>40</v>
      </c>
      <c r="Z33" s="5" t="s">
        <v>40</v>
      </c>
      <c r="AA33" s="5" t="s">
        <v>40</v>
      </c>
      <c r="AB33" s="5" t="s">
        <v>40</v>
      </c>
      <c r="AC33" s="5" t="s">
        <v>40</v>
      </c>
      <c r="AD33" s="5" t="s">
        <v>1018</v>
      </c>
      <c r="AE33" s="5">
        <v>0.7281706</v>
      </c>
      <c r="AF33" s="5">
        <v>0.0727393</v>
      </c>
      <c r="AG33" s="5">
        <v>0.6539994</v>
      </c>
      <c r="AH33" s="5">
        <v>0.7884753</v>
      </c>
      <c r="AI33" s="5">
        <v>0.1010307</v>
      </c>
      <c r="AJ33" s="5">
        <v>0.0727393</v>
      </c>
      <c r="AK33" s="5">
        <v>-0.0411666</v>
      </c>
      <c r="AL33" s="5">
        <v>0.2392165</v>
      </c>
      <c r="AM33" s="6">
        <v>0.3763132</v>
      </c>
      <c r="AN33" s="6">
        <v>0.02569595</v>
      </c>
      <c r="AO33" s="6">
        <v>0.6444886</v>
      </c>
      <c r="AP33" s="6">
        <v>0.03607422</v>
      </c>
      <c r="AQ33" s="5" t="s">
        <v>1286</v>
      </c>
    </row>
    <row r="34" ht="15.75" customHeight="1">
      <c r="A34">
        <v>9.0</v>
      </c>
      <c r="B34" s="5">
        <v>2.0</v>
      </c>
      <c r="C34" s="5">
        <v>3.0</v>
      </c>
      <c r="D34" s="5">
        <v>2.0</v>
      </c>
      <c r="E34" s="5" t="s">
        <v>831</v>
      </c>
      <c r="F34" s="5" t="s">
        <v>760</v>
      </c>
      <c r="G34" s="5" t="s">
        <v>760</v>
      </c>
      <c r="H34" s="5">
        <v>192.0</v>
      </c>
      <c r="I34" s="5">
        <v>192.0</v>
      </c>
      <c r="J34" s="5" t="s">
        <v>38</v>
      </c>
      <c r="K34" s="5" t="s">
        <v>40</v>
      </c>
      <c r="L34" s="5" t="s">
        <v>420</v>
      </c>
      <c r="M34" s="5" t="s">
        <v>823</v>
      </c>
      <c r="N34" s="5">
        <v>101.8046</v>
      </c>
      <c r="O34" s="5" t="s">
        <v>40</v>
      </c>
      <c r="P34" s="5">
        <v>1.0</v>
      </c>
      <c r="Q34" s="62">
        <v>6.127699E-24</v>
      </c>
      <c r="R34" s="5" t="s">
        <v>420</v>
      </c>
      <c r="S34" s="5" t="s">
        <v>823</v>
      </c>
      <c r="T34" s="5">
        <v>4.181534</v>
      </c>
      <c r="U34" s="5" t="s">
        <v>40</v>
      </c>
      <c r="V34" s="5">
        <v>1.0</v>
      </c>
      <c r="W34" s="5">
        <v>0.04086671</v>
      </c>
      <c r="X34" s="5" t="s">
        <v>38</v>
      </c>
      <c r="Y34" s="5" t="s">
        <v>40</v>
      </c>
      <c r="Z34" s="5" t="s">
        <v>40</v>
      </c>
      <c r="AA34" s="5" t="s">
        <v>40</v>
      </c>
      <c r="AB34" s="5" t="s">
        <v>40</v>
      </c>
      <c r="AC34" s="5" t="s">
        <v>40</v>
      </c>
      <c r="AD34" s="5" t="s">
        <v>1018</v>
      </c>
      <c r="AE34" s="5">
        <v>0.7281706</v>
      </c>
      <c r="AF34" s="5">
        <v>0.0727393</v>
      </c>
      <c r="AG34" s="5">
        <v>0.6539994</v>
      </c>
      <c r="AH34" s="5">
        <v>0.7884753</v>
      </c>
      <c r="AI34" s="5">
        <v>0.1475765</v>
      </c>
      <c r="AJ34" s="5">
        <v>0.0727393</v>
      </c>
      <c r="AK34" s="5">
        <v>0.006095581</v>
      </c>
      <c r="AL34" s="5">
        <v>0.283265095</v>
      </c>
      <c r="AM34" s="6">
        <v>0.3763132</v>
      </c>
      <c r="AN34" s="6">
        <v>0.02569595</v>
      </c>
      <c r="AO34" s="6">
        <v>0.6444886</v>
      </c>
      <c r="AP34" s="6">
        <v>0.03607422</v>
      </c>
      <c r="AQ34" s="5" t="s">
        <v>1286</v>
      </c>
    </row>
    <row r="35" ht="15.75" customHeight="1">
      <c r="A35">
        <v>9.0</v>
      </c>
      <c r="B35" s="5">
        <v>2.0</v>
      </c>
      <c r="C35" s="5">
        <v>3.0</v>
      </c>
      <c r="D35" s="5">
        <v>3.0</v>
      </c>
      <c r="E35" s="5" t="s">
        <v>832</v>
      </c>
      <c r="F35" s="5" t="s">
        <v>760</v>
      </c>
      <c r="G35" s="5" t="s">
        <v>760</v>
      </c>
      <c r="H35" s="5">
        <v>192.0</v>
      </c>
      <c r="I35" s="5">
        <v>192.0</v>
      </c>
      <c r="J35" s="5" t="s">
        <v>38</v>
      </c>
      <c r="K35" s="5" t="s">
        <v>40</v>
      </c>
      <c r="L35" s="5" t="s">
        <v>420</v>
      </c>
      <c r="M35" s="5" t="s">
        <v>823</v>
      </c>
      <c r="N35" s="5">
        <v>101.8046</v>
      </c>
      <c r="O35" s="5" t="s">
        <v>40</v>
      </c>
      <c r="P35" s="5">
        <v>1.0</v>
      </c>
      <c r="Q35" s="62">
        <v>6.127699E-24</v>
      </c>
      <c r="R35" s="5" t="s">
        <v>420</v>
      </c>
      <c r="S35" s="5" t="s">
        <v>823</v>
      </c>
      <c r="T35" s="5">
        <v>28.74343</v>
      </c>
      <c r="U35" s="5" t="s">
        <v>40</v>
      </c>
      <c r="V35" s="5">
        <v>1.0</v>
      </c>
      <c r="W35" s="62">
        <v>8.262956E-8</v>
      </c>
      <c r="X35" s="5" t="s">
        <v>38</v>
      </c>
      <c r="Y35" s="5" t="s">
        <v>40</v>
      </c>
      <c r="Z35" s="5" t="s">
        <v>40</v>
      </c>
      <c r="AA35" s="5" t="s">
        <v>40</v>
      </c>
      <c r="AB35" s="5" t="s">
        <v>40</v>
      </c>
      <c r="AC35" s="5" t="s">
        <v>40</v>
      </c>
      <c r="AD35" s="5" t="s">
        <v>1018</v>
      </c>
      <c r="AE35" s="5">
        <v>0.7281706</v>
      </c>
      <c r="AF35" s="5">
        <v>0.0727393</v>
      </c>
      <c r="AG35" s="5">
        <v>0.6539994</v>
      </c>
      <c r="AH35" s="5">
        <v>0.7884753</v>
      </c>
      <c r="AI35" s="5">
        <v>0.3869178</v>
      </c>
      <c r="AJ35" s="5">
        <v>0.0727393</v>
      </c>
      <c r="AK35" s="5">
        <v>0.2595293</v>
      </c>
      <c r="AL35" s="5">
        <v>0.501072</v>
      </c>
      <c r="AM35" s="6">
        <v>0.3763132</v>
      </c>
      <c r="AN35" s="6">
        <v>0.02569595</v>
      </c>
      <c r="AO35" s="6">
        <v>0.6444886</v>
      </c>
      <c r="AP35" s="6">
        <v>0.03607422</v>
      </c>
      <c r="AQ35" s="5" t="s">
        <v>1286</v>
      </c>
    </row>
    <row r="36" ht="15.75" customHeight="1">
      <c r="A36">
        <v>9.0</v>
      </c>
      <c r="B36" s="5">
        <v>2.0</v>
      </c>
      <c r="C36" s="5">
        <v>4.0</v>
      </c>
      <c r="D36" s="5">
        <v>1.0</v>
      </c>
      <c r="E36" s="5" t="s">
        <v>833</v>
      </c>
      <c r="F36" s="5" t="s">
        <v>760</v>
      </c>
      <c r="G36" s="5" t="s">
        <v>761</v>
      </c>
      <c r="H36" s="5">
        <v>192.0</v>
      </c>
      <c r="I36" s="5">
        <v>192.0</v>
      </c>
      <c r="J36" s="5" t="s">
        <v>38</v>
      </c>
      <c r="K36" s="5" t="s">
        <v>40</v>
      </c>
      <c r="L36" s="5" t="s">
        <v>420</v>
      </c>
      <c r="M36" s="5" t="s">
        <v>823</v>
      </c>
      <c r="N36" s="5">
        <v>153.1947</v>
      </c>
      <c r="O36" s="5" t="s">
        <v>40</v>
      </c>
      <c r="P36" s="5">
        <v>1.0</v>
      </c>
      <c r="Q36" s="62">
        <v>3.473082E-35</v>
      </c>
      <c r="R36" s="5" t="s">
        <v>420</v>
      </c>
      <c r="S36" s="5" t="s">
        <v>823</v>
      </c>
      <c r="T36" s="5">
        <v>0.3763904</v>
      </c>
      <c r="U36" s="5" t="s">
        <v>40</v>
      </c>
      <c r="V36" s="5">
        <v>1.0</v>
      </c>
      <c r="W36" s="5">
        <v>0.5395414</v>
      </c>
      <c r="X36" s="5" t="s">
        <v>38</v>
      </c>
      <c r="Y36" s="5" t="s">
        <v>40</v>
      </c>
      <c r="Z36" s="5" t="s">
        <v>40</v>
      </c>
      <c r="AA36" s="5" t="s">
        <v>40</v>
      </c>
      <c r="AB36" s="5" t="s">
        <v>40</v>
      </c>
      <c r="AC36" s="5" t="s">
        <v>40</v>
      </c>
      <c r="AD36" s="5" t="s">
        <v>1018</v>
      </c>
      <c r="AE36" s="5">
        <v>0.8932464</v>
      </c>
      <c r="AF36" s="5">
        <v>0.0727393</v>
      </c>
      <c r="AG36" s="5">
        <v>0.8604814</v>
      </c>
      <c r="AH36" s="5">
        <v>0.9186533</v>
      </c>
      <c r="AI36" s="5">
        <v>0.04427603</v>
      </c>
      <c r="AJ36" s="5">
        <v>0.0727393</v>
      </c>
      <c r="AK36" s="5">
        <v>-0.09794637</v>
      </c>
      <c r="AL36" s="5">
        <v>0.18472612</v>
      </c>
      <c r="AM36" s="6">
        <v>0.4806511</v>
      </c>
      <c r="AN36" s="6">
        <v>-0.09560181</v>
      </c>
      <c r="AO36" s="6">
        <v>0.81560801</v>
      </c>
      <c r="AP36" s="6">
        <v>0.09758333</v>
      </c>
      <c r="AQ36" s="5" t="s">
        <v>1286</v>
      </c>
    </row>
    <row r="37" ht="15.75" customHeight="1">
      <c r="A37">
        <v>9.0</v>
      </c>
      <c r="B37" s="5">
        <v>2.0</v>
      </c>
      <c r="C37" s="5">
        <v>4.0</v>
      </c>
      <c r="D37" s="5">
        <v>2.0</v>
      </c>
      <c r="E37" s="5" t="s">
        <v>834</v>
      </c>
      <c r="F37" s="5" t="s">
        <v>760</v>
      </c>
      <c r="G37" s="5" t="s">
        <v>760</v>
      </c>
      <c r="H37" s="5">
        <v>192.0</v>
      </c>
      <c r="I37" s="5">
        <v>192.0</v>
      </c>
      <c r="J37" s="5" t="s">
        <v>38</v>
      </c>
      <c r="K37" s="5" t="s">
        <v>40</v>
      </c>
      <c r="L37" s="5" t="s">
        <v>420</v>
      </c>
      <c r="M37" s="5" t="s">
        <v>823</v>
      </c>
      <c r="N37" s="5">
        <v>153.1947</v>
      </c>
      <c r="O37" s="5" t="s">
        <v>40</v>
      </c>
      <c r="P37" s="5">
        <v>1.0</v>
      </c>
      <c r="Q37" s="62">
        <v>3.473082E-35</v>
      </c>
      <c r="R37" s="5" t="s">
        <v>420</v>
      </c>
      <c r="S37" s="5" t="s">
        <v>823</v>
      </c>
      <c r="T37" s="5">
        <v>33.95346</v>
      </c>
      <c r="U37" s="5" t="s">
        <v>40</v>
      </c>
      <c r="V37" s="5">
        <v>1.0</v>
      </c>
      <c r="W37" s="62">
        <v>5.644608E-9</v>
      </c>
      <c r="X37" s="5" t="s">
        <v>38</v>
      </c>
      <c r="Y37" s="5" t="s">
        <v>40</v>
      </c>
      <c r="Z37" s="5" t="s">
        <v>40</v>
      </c>
      <c r="AA37" s="5" t="s">
        <v>40</v>
      </c>
      <c r="AB37" s="5" t="s">
        <v>40</v>
      </c>
      <c r="AC37" s="5" t="s">
        <v>40</v>
      </c>
      <c r="AD37" s="5" t="s">
        <v>1018</v>
      </c>
      <c r="AE37" s="5">
        <v>0.8932464</v>
      </c>
      <c r="AF37" s="5">
        <v>0.0727393</v>
      </c>
      <c r="AG37" s="5">
        <v>0.8604814</v>
      </c>
      <c r="AH37" s="5">
        <v>0.9186533</v>
      </c>
      <c r="AI37" s="5">
        <v>0.4205246</v>
      </c>
      <c r="AJ37" s="5">
        <v>0.0727393</v>
      </c>
      <c r="AK37" s="5">
        <v>0.2965775</v>
      </c>
      <c r="AL37" s="5">
        <v>0.5305394</v>
      </c>
      <c r="AM37" s="6">
        <v>0.4806511</v>
      </c>
      <c r="AN37" s="6">
        <v>-0.09560181</v>
      </c>
      <c r="AO37" s="6">
        <v>0.81560801</v>
      </c>
      <c r="AP37" s="6">
        <v>0.09758333</v>
      </c>
      <c r="AQ37" s="5" t="s">
        <v>1286</v>
      </c>
    </row>
    <row r="38" ht="15.75" customHeight="1">
      <c r="A38">
        <v>9.0</v>
      </c>
      <c r="B38" s="5">
        <v>2.0</v>
      </c>
      <c r="C38" s="5">
        <v>4.0</v>
      </c>
      <c r="D38" s="5">
        <v>3.0</v>
      </c>
      <c r="E38" s="5" t="s">
        <v>835</v>
      </c>
      <c r="F38" s="5" t="s">
        <v>760</v>
      </c>
      <c r="G38" s="5" t="s">
        <v>760</v>
      </c>
      <c r="H38" s="5">
        <v>192.0</v>
      </c>
      <c r="I38" s="5">
        <v>192.0</v>
      </c>
      <c r="J38" s="5" t="s">
        <v>38</v>
      </c>
      <c r="K38" s="5" t="s">
        <v>40</v>
      </c>
      <c r="L38" s="5" t="s">
        <v>420</v>
      </c>
      <c r="M38" s="5" t="s">
        <v>823</v>
      </c>
      <c r="N38" s="5">
        <v>153.1947</v>
      </c>
      <c r="O38" s="5" t="s">
        <v>40</v>
      </c>
      <c r="P38" s="5">
        <v>1.0</v>
      </c>
      <c r="Q38" s="62">
        <v>3.473082E-35</v>
      </c>
      <c r="R38" s="5" t="s">
        <v>420</v>
      </c>
      <c r="S38" s="5" t="s">
        <v>823</v>
      </c>
      <c r="T38" s="5">
        <v>5.129223</v>
      </c>
      <c r="U38" s="5" t="s">
        <v>40</v>
      </c>
      <c r="V38" s="5">
        <v>1.0</v>
      </c>
      <c r="W38" s="5">
        <v>0.02352626</v>
      </c>
      <c r="X38" s="5" t="s">
        <v>38</v>
      </c>
      <c r="Y38" s="5" t="s">
        <v>40</v>
      </c>
      <c r="Z38" s="5" t="s">
        <v>40</v>
      </c>
      <c r="AA38" s="5" t="s">
        <v>40</v>
      </c>
      <c r="AB38" s="5" t="s">
        <v>40</v>
      </c>
      <c r="AC38" s="5" t="s">
        <v>40</v>
      </c>
      <c r="AD38" s="5" t="s">
        <v>1018</v>
      </c>
      <c r="AE38" s="5">
        <v>0.8932464</v>
      </c>
      <c r="AF38" s="5">
        <v>0.0727393</v>
      </c>
      <c r="AG38" s="5">
        <v>0.8604814</v>
      </c>
      <c r="AH38" s="5">
        <v>0.9186533</v>
      </c>
      <c r="AI38" s="5">
        <v>0.1634463</v>
      </c>
      <c r="AJ38" s="5">
        <v>0.0727393</v>
      </c>
      <c r="AK38" s="5">
        <v>0.02235546</v>
      </c>
      <c r="AL38" s="5">
        <v>0.29815375</v>
      </c>
      <c r="AM38" s="6">
        <v>0.4806511</v>
      </c>
      <c r="AN38" s="6">
        <v>-0.09560181</v>
      </c>
      <c r="AO38" s="6">
        <v>0.81560801</v>
      </c>
      <c r="AP38" s="6">
        <v>0.09758333</v>
      </c>
      <c r="AQ38" s="5" t="s">
        <v>1286</v>
      </c>
    </row>
    <row r="39" ht="15.75" customHeight="1">
      <c r="A39">
        <v>9.0</v>
      </c>
      <c r="B39" s="5">
        <v>2.0</v>
      </c>
      <c r="C39" s="5">
        <v>5.0</v>
      </c>
      <c r="D39" s="5">
        <v>1.0</v>
      </c>
      <c r="E39" s="5" t="s">
        <v>836</v>
      </c>
      <c r="F39" s="5" t="s">
        <v>760</v>
      </c>
      <c r="G39" s="5" t="s">
        <v>760</v>
      </c>
      <c r="H39" s="5">
        <v>192.0</v>
      </c>
      <c r="I39" s="5">
        <v>192.0</v>
      </c>
      <c r="J39" s="5" t="s">
        <v>38</v>
      </c>
      <c r="K39" s="5" t="s">
        <v>40</v>
      </c>
      <c r="L39" s="5" t="s">
        <v>420</v>
      </c>
      <c r="M39" s="5" t="s">
        <v>823</v>
      </c>
      <c r="N39" s="5">
        <v>185.8525</v>
      </c>
      <c r="O39" s="5" t="s">
        <v>40</v>
      </c>
      <c r="P39" s="5">
        <v>1.0</v>
      </c>
      <c r="Q39" s="62">
        <v>2.556765E-42</v>
      </c>
      <c r="R39" s="5" t="s">
        <v>420</v>
      </c>
      <c r="S39" s="5" t="s">
        <v>823</v>
      </c>
      <c r="T39" s="5">
        <v>60.99928</v>
      </c>
      <c r="U39" s="5" t="s">
        <v>40</v>
      </c>
      <c r="V39" s="5">
        <v>1.0</v>
      </c>
      <c r="W39" s="62">
        <v>5.709579E-15</v>
      </c>
      <c r="X39" s="5" t="s">
        <v>38</v>
      </c>
      <c r="Y39" s="5" t="s">
        <v>40</v>
      </c>
      <c r="Z39" s="5" t="s">
        <v>40</v>
      </c>
      <c r="AA39" s="5" t="s">
        <v>40</v>
      </c>
      <c r="AB39" s="5" t="s">
        <v>40</v>
      </c>
      <c r="AC39" s="5" t="s">
        <v>40</v>
      </c>
      <c r="AD39" s="5" t="s">
        <v>1018</v>
      </c>
      <c r="AE39" s="5">
        <v>0.9838607</v>
      </c>
      <c r="AF39" s="5">
        <v>0.0727393</v>
      </c>
      <c r="AG39" s="5">
        <v>0.9785927</v>
      </c>
      <c r="AH39" s="5">
        <v>0.9878403</v>
      </c>
      <c r="AI39" s="5">
        <v>0.5636529</v>
      </c>
      <c r="AJ39" s="5">
        <v>0.0727393</v>
      </c>
      <c r="AK39" s="5">
        <v>0.4586533</v>
      </c>
      <c r="AL39" s="5">
        <v>0.6531297</v>
      </c>
      <c r="AM39" s="6">
        <v>0.7481509</v>
      </c>
      <c r="AN39" s="6">
        <v>0.02071885</v>
      </c>
      <c r="AO39" s="6">
        <v>0.9576497</v>
      </c>
      <c r="AP39" s="6">
        <v>0.04519824</v>
      </c>
      <c r="AQ39" s="5" t="s">
        <v>1286</v>
      </c>
    </row>
    <row r="40" ht="15.75" customHeight="1">
      <c r="A40">
        <v>9.0</v>
      </c>
      <c r="B40" s="5">
        <v>2.0</v>
      </c>
      <c r="C40" s="5">
        <v>5.0</v>
      </c>
      <c r="D40" s="5">
        <v>2.0</v>
      </c>
      <c r="E40" s="5" t="s">
        <v>837</v>
      </c>
      <c r="F40" s="5" t="s">
        <v>760</v>
      </c>
      <c r="G40" s="5" t="s">
        <v>760</v>
      </c>
      <c r="H40" s="5">
        <v>192.0</v>
      </c>
      <c r="I40" s="5">
        <v>192.0</v>
      </c>
      <c r="J40" s="5" t="s">
        <v>38</v>
      </c>
      <c r="K40" s="5" t="s">
        <v>40</v>
      </c>
      <c r="L40" s="5" t="s">
        <v>420</v>
      </c>
      <c r="M40" s="5" t="s">
        <v>823</v>
      </c>
      <c r="N40" s="5">
        <v>185.8525</v>
      </c>
      <c r="O40" s="5" t="s">
        <v>40</v>
      </c>
      <c r="P40" s="5">
        <v>1.0</v>
      </c>
      <c r="Q40" s="62">
        <v>2.556765E-42</v>
      </c>
      <c r="R40" s="5" t="s">
        <v>420</v>
      </c>
      <c r="S40" s="5" t="s">
        <v>823</v>
      </c>
      <c r="T40" s="5">
        <v>43.54637</v>
      </c>
      <c r="U40" s="5" t="s">
        <v>40</v>
      </c>
      <c r="V40" s="5">
        <v>1.0</v>
      </c>
      <c r="W40" s="62">
        <v>4.140322E-11</v>
      </c>
      <c r="X40" s="5" t="s">
        <v>38</v>
      </c>
      <c r="Y40" s="5" t="s">
        <v>40</v>
      </c>
      <c r="Z40" s="5" t="s">
        <v>40</v>
      </c>
      <c r="AA40" s="5" t="s">
        <v>40</v>
      </c>
      <c r="AB40" s="5" t="s">
        <v>40</v>
      </c>
      <c r="AC40" s="5" t="s">
        <v>40</v>
      </c>
      <c r="AD40" s="5" t="s">
        <v>1018</v>
      </c>
      <c r="AE40" s="5">
        <v>0.9838607</v>
      </c>
      <c r="AF40" s="5">
        <v>0.0727393</v>
      </c>
      <c r="AG40" s="5">
        <v>0.9785927</v>
      </c>
      <c r="AH40" s="5">
        <v>0.9878403</v>
      </c>
      <c r="AI40" s="5">
        <v>0.4762394</v>
      </c>
      <c r="AJ40" s="5">
        <v>0.0727393</v>
      </c>
      <c r="AK40" s="5">
        <v>0.3588305</v>
      </c>
      <c r="AL40" s="5">
        <v>0.5788129</v>
      </c>
      <c r="AM40" s="6">
        <v>0.7481509</v>
      </c>
      <c r="AN40" s="6">
        <v>0.02071885</v>
      </c>
      <c r="AO40" s="6">
        <v>0.9576497</v>
      </c>
      <c r="AP40" s="6">
        <v>0.04519824</v>
      </c>
      <c r="AQ40" s="5" t="s">
        <v>1286</v>
      </c>
    </row>
    <row r="41" ht="15.75" customHeight="1">
      <c r="A41">
        <v>9.0</v>
      </c>
      <c r="B41" s="5">
        <v>2.0</v>
      </c>
      <c r="C41" s="5">
        <v>5.0</v>
      </c>
      <c r="D41" s="5">
        <v>3.0</v>
      </c>
      <c r="E41" s="5" t="s">
        <v>838</v>
      </c>
      <c r="F41" s="5" t="s">
        <v>760</v>
      </c>
      <c r="G41" s="5" t="s">
        <v>760</v>
      </c>
      <c r="H41" s="5">
        <v>192.0</v>
      </c>
      <c r="I41" s="5">
        <v>192.0</v>
      </c>
      <c r="J41" s="5" t="s">
        <v>38</v>
      </c>
      <c r="K41" s="5" t="s">
        <v>40</v>
      </c>
      <c r="L41" s="5" t="s">
        <v>420</v>
      </c>
      <c r="M41" s="5" t="s">
        <v>823</v>
      </c>
      <c r="N41" s="5">
        <v>185.8525</v>
      </c>
      <c r="O41" s="5" t="s">
        <v>40</v>
      </c>
      <c r="P41" s="5">
        <v>1.0</v>
      </c>
      <c r="Q41" s="62">
        <v>2.556765E-42</v>
      </c>
      <c r="R41" s="5" t="s">
        <v>420</v>
      </c>
      <c r="S41" s="5" t="s">
        <v>823</v>
      </c>
      <c r="T41" s="5">
        <v>17.63768</v>
      </c>
      <c r="U41" s="5" t="s">
        <v>40</v>
      </c>
      <c r="V41" s="5">
        <v>1.0</v>
      </c>
      <c r="W41" s="62">
        <v>2.672413E-5</v>
      </c>
      <c r="X41" s="5" t="s">
        <v>38</v>
      </c>
      <c r="Y41" s="5" t="s">
        <v>40</v>
      </c>
      <c r="Z41" s="5" t="s">
        <v>40</v>
      </c>
      <c r="AA41" s="5" t="s">
        <v>40</v>
      </c>
      <c r="AB41" s="5" t="s">
        <v>40</v>
      </c>
      <c r="AC41" s="5" t="s">
        <v>40</v>
      </c>
      <c r="AD41" s="5" t="s">
        <v>1018</v>
      </c>
      <c r="AE41" s="5">
        <v>0.9838607</v>
      </c>
      <c r="AF41" s="5">
        <v>0.0727393</v>
      </c>
      <c r="AG41" s="5">
        <v>0.9785927</v>
      </c>
      <c r="AH41" s="5">
        <v>0.9878403</v>
      </c>
      <c r="AI41" s="5">
        <v>0.3030889</v>
      </c>
      <c r="AJ41" s="5">
        <v>0.0727393</v>
      </c>
      <c r="AK41" s="5">
        <v>0.1687222</v>
      </c>
      <c r="AL41" s="5">
        <v>0.4263963</v>
      </c>
      <c r="AM41" s="6">
        <v>0.7481509</v>
      </c>
      <c r="AN41" s="6">
        <v>0.02071885</v>
      </c>
      <c r="AO41" s="6">
        <v>0.9576497</v>
      </c>
      <c r="AP41" s="6">
        <v>0.04519824</v>
      </c>
      <c r="AQ41" s="5" t="s">
        <v>1286</v>
      </c>
    </row>
    <row r="42" ht="15.75" customHeight="1">
      <c r="A42">
        <v>9.0</v>
      </c>
      <c r="B42" s="5">
        <v>2.0</v>
      </c>
      <c r="C42" s="5">
        <v>6.0</v>
      </c>
      <c r="D42" s="5">
        <v>1.0</v>
      </c>
      <c r="E42" s="5" t="s">
        <v>839</v>
      </c>
      <c r="F42" s="5" t="s">
        <v>789</v>
      </c>
      <c r="G42" s="5" t="s">
        <v>816</v>
      </c>
      <c r="H42" s="5">
        <v>192.0</v>
      </c>
      <c r="I42" s="5">
        <v>192.0</v>
      </c>
      <c r="J42" s="5" t="s">
        <v>38</v>
      </c>
      <c r="K42" s="5" t="s">
        <v>40</v>
      </c>
      <c r="L42" s="5" t="s">
        <v>420</v>
      </c>
      <c r="M42" s="5" t="s">
        <v>823</v>
      </c>
      <c r="N42" s="5">
        <v>0.2123054</v>
      </c>
      <c r="O42" s="5" t="s">
        <v>40</v>
      </c>
      <c r="P42" s="5">
        <v>1.0</v>
      </c>
      <c r="Q42" s="5">
        <v>0.6449664</v>
      </c>
      <c r="R42" s="5" t="s">
        <v>420</v>
      </c>
      <c r="S42" s="5" t="s">
        <v>823</v>
      </c>
      <c r="T42" s="5">
        <v>68.26947</v>
      </c>
      <c r="U42" s="5" t="s">
        <v>40</v>
      </c>
      <c r="V42" s="5">
        <v>1.0</v>
      </c>
      <c r="W42" s="62">
        <v>1.426116E-16</v>
      </c>
      <c r="X42" s="5" t="s">
        <v>38</v>
      </c>
      <c r="Y42" s="5" t="s">
        <v>40</v>
      </c>
      <c r="Z42" s="5" t="s">
        <v>40</v>
      </c>
      <c r="AA42" s="5" t="s">
        <v>40</v>
      </c>
      <c r="AB42" s="5" t="s">
        <v>40</v>
      </c>
      <c r="AC42" s="5" t="s">
        <v>40</v>
      </c>
      <c r="AD42" s="5" t="s">
        <v>1018</v>
      </c>
      <c r="AE42" s="5">
        <v>0.03325293</v>
      </c>
      <c r="AF42" s="5">
        <v>0.0727393</v>
      </c>
      <c r="AG42" s="5">
        <v>-0.108868</v>
      </c>
      <c r="AH42" s="5">
        <v>0.1740417</v>
      </c>
      <c r="AI42" s="5">
        <v>-0.5962971</v>
      </c>
      <c r="AJ42" s="5">
        <v>0.0727393</v>
      </c>
      <c r="AK42" s="5">
        <v>-0.6804479</v>
      </c>
      <c r="AL42" s="5">
        <v>-0.496624</v>
      </c>
      <c r="AM42" s="6">
        <v>-0.0690953</v>
      </c>
      <c r="AN42" s="6">
        <v>-0.57605</v>
      </c>
      <c r="AO42" s="6">
        <v>0.4762474</v>
      </c>
      <c r="AP42" s="6">
        <v>0.8173567</v>
      </c>
      <c r="AQ42" s="5" t="s">
        <v>1286</v>
      </c>
    </row>
    <row r="43" ht="15.75" customHeight="1">
      <c r="A43">
        <v>9.0</v>
      </c>
      <c r="B43" s="5">
        <v>2.0</v>
      </c>
      <c r="C43" s="5">
        <v>6.0</v>
      </c>
      <c r="D43" s="5">
        <v>2.0</v>
      </c>
      <c r="E43" s="5" t="s">
        <v>840</v>
      </c>
      <c r="F43" s="5" t="s">
        <v>789</v>
      </c>
      <c r="G43" s="5" t="s">
        <v>760</v>
      </c>
      <c r="H43" s="5">
        <v>192.0</v>
      </c>
      <c r="I43" s="5">
        <v>192.0</v>
      </c>
      <c r="J43" s="5" t="s">
        <v>38</v>
      </c>
      <c r="K43" s="5" t="s">
        <v>40</v>
      </c>
      <c r="L43" s="5" t="s">
        <v>420</v>
      </c>
      <c r="M43" s="5" t="s">
        <v>823</v>
      </c>
      <c r="N43" s="5">
        <v>0.2123054</v>
      </c>
      <c r="O43" s="5" t="s">
        <v>40</v>
      </c>
      <c r="P43" s="5">
        <v>1.0</v>
      </c>
      <c r="Q43" s="5">
        <v>0.6449664</v>
      </c>
      <c r="R43" s="5" t="s">
        <v>420</v>
      </c>
      <c r="S43" s="5" t="s">
        <v>823</v>
      </c>
      <c r="T43" s="5">
        <v>72.18652</v>
      </c>
      <c r="U43" s="5" t="s">
        <v>40</v>
      </c>
      <c r="V43" s="5">
        <v>1.0</v>
      </c>
      <c r="W43" s="62">
        <v>1.957888E-17</v>
      </c>
      <c r="X43" s="5" t="s">
        <v>38</v>
      </c>
      <c r="Y43" s="5" t="s">
        <v>40</v>
      </c>
      <c r="Z43" s="5" t="s">
        <v>40</v>
      </c>
      <c r="AA43" s="5" t="s">
        <v>40</v>
      </c>
      <c r="AB43" s="5" t="s">
        <v>40</v>
      </c>
      <c r="AC43" s="5" t="s">
        <v>40</v>
      </c>
      <c r="AD43" s="5" t="s">
        <v>1018</v>
      </c>
      <c r="AE43" s="5">
        <v>0.03325293</v>
      </c>
      <c r="AF43" s="5">
        <v>0.0727393</v>
      </c>
      <c r="AG43" s="5">
        <v>-0.108868</v>
      </c>
      <c r="AH43" s="5">
        <v>0.1740417</v>
      </c>
      <c r="AI43" s="5">
        <v>0.6131651</v>
      </c>
      <c r="AJ43" s="5">
        <v>0.0727393</v>
      </c>
      <c r="AK43" s="5">
        <v>0.516395</v>
      </c>
      <c r="AL43" s="5">
        <v>0.6944728</v>
      </c>
      <c r="AM43" s="6">
        <v>-0.0690953</v>
      </c>
      <c r="AN43" s="6">
        <v>-0.57605</v>
      </c>
      <c r="AO43" s="6">
        <v>0.4762474</v>
      </c>
      <c r="AP43" s="6">
        <v>0.8173567</v>
      </c>
      <c r="AQ43" s="5" t="s">
        <v>1286</v>
      </c>
    </row>
    <row r="44" ht="15.75" customHeight="1">
      <c r="A44">
        <v>9.0</v>
      </c>
      <c r="B44" s="5">
        <v>2.0</v>
      </c>
      <c r="C44" s="5">
        <v>6.0</v>
      </c>
      <c r="D44" s="5">
        <v>3.0</v>
      </c>
      <c r="E44" s="5" t="s">
        <v>841</v>
      </c>
      <c r="F44" s="5" t="s">
        <v>789</v>
      </c>
      <c r="G44" s="5" t="s">
        <v>816</v>
      </c>
      <c r="H44" s="5">
        <v>192.0</v>
      </c>
      <c r="I44" s="5">
        <v>192.0</v>
      </c>
      <c r="J44" s="5" t="s">
        <v>38</v>
      </c>
      <c r="K44" s="5" t="s">
        <v>40</v>
      </c>
      <c r="L44" s="5" t="s">
        <v>420</v>
      </c>
      <c r="M44" s="5" t="s">
        <v>823</v>
      </c>
      <c r="N44" s="5">
        <v>0.2123054</v>
      </c>
      <c r="O44" s="5" t="s">
        <v>40</v>
      </c>
      <c r="P44" s="5">
        <v>1.0</v>
      </c>
      <c r="Q44" s="5">
        <v>0.6449664</v>
      </c>
      <c r="R44" s="5" t="s">
        <v>420</v>
      </c>
      <c r="S44" s="5" t="s">
        <v>823</v>
      </c>
      <c r="T44" s="5">
        <v>20.21936</v>
      </c>
      <c r="U44" s="5" t="s">
        <v>40</v>
      </c>
      <c r="V44" s="5">
        <v>1.0</v>
      </c>
      <c r="W44" s="62">
        <v>6.905054E-6</v>
      </c>
      <c r="X44" s="5" t="s">
        <v>38</v>
      </c>
      <c r="Y44" s="5" t="s">
        <v>40</v>
      </c>
      <c r="Z44" s="5" t="s">
        <v>40</v>
      </c>
      <c r="AA44" s="5" t="s">
        <v>40</v>
      </c>
      <c r="AB44" s="5" t="s">
        <v>40</v>
      </c>
      <c r="AC44" s="5" t="s">
        <v>40</v>
      </c>
      <c r="AD44" s="5" t="s">
        <v>1018</v>
      </c>
      <c r="AE44" s="5">
        <v>0.03325293</v>
      </c>
      <c r="AF44" s="5">
        <v>0.0727393</v>
      </c>
      <c r="AG44" s="5">
        <v>-0.108868</v>
      </c>
      <c r="AH44" s="5">
        <v>0.1740417</v>
      </c>
      <c r="AI44" s="5">
        <v>-0.3245137</v>
      </c>
      <c r="AJ44" s="5">
        <v>0.0727393</v>
      </c>
      <c r="AK44" s="5">
        <v>-0.445643</v>
      </c>
      <c r="AL44" s="5">
        <v>-0.1917155</v>
      </c>
      <c r="AM44" s="6">
        <v>-0.0690953</v>
      </c>
      <c r="AN44" s="6">
        <v>-0.57605</v>
      </c>
      <c r="AO44" s="6">
        <v>0.4762474</v>
      </c>
      <c r="AP44" s="6">
        <v>0.8173567</v>
      </c>
      <c r="AQ44" s="5" t="s">
        <v>1286</v>
      </c>
    </row>
    <row r="45" ht="15.75" customHeight="1">
      <c r="A45">
        <v>9.0</v>
      </c>
      <c r="B45" s="5">
        <v>3.0</v>
      </c>
      <c r="C45" s="5">
        <v>1.0</v>
      </c>
      <c r="D45" s="5">
        <v>1.0</v>
      </c>
      <c r="E45" s="5" t="s">
        <v>842</v>
      </c>
      <c r="F45" s="5" t="s">
        <v>760</v>
      </c>
      <c r="G45" s="5" t="s">
        <v>784</v>
      </c>
      <c r="H45" s="5">
        <v>42.0</v>
      </c>
      <c r="I45" s="5">
        <v>32.0</v>
      </c>
      <c r="J45" s="5" t="s">
        <v>38</v>
      </c>
      <c r="K45" s="5" t="s">
        <v>40</v>
      </c>
      <c r="L45" s="5" t="s">
        <v>420</v>
      </c>
      <c r="M45" s="5" t="s">
        <v>823</v>
      </c>
      <c r="N45" s="5">
        <v>65.15276</v>
      </c>
      <c r="O45" s="5" t="s">
        <v>40</v>
      </c>
      <c r="P45" s="5">
        <v>1.0</v>
      </c>
      <c r="Q45" s="62">
        <v>6.931146E-16</v>
      </c>
      <c r="R45" s="5" t="s">
        <v>420</v>
      </c>
      <c r="S45" s="5" t="s">
        <v>823</v>
      </c>
      <c r="T45" s="5">
        <v>0.08382449</v>
      </c>
      <c r="U45" s="5" t="s">
        <v>40</v>
      </c>
      <c r="V45" s="5">
        <v>1.0</v>
      </c>
      <c r="W45" s="5">
        <v>0.77218</v>
      </c>
      <c r="X45" s="5" t="s">
        <v>38</v>
      </c>
      <c r="Y45" s="5" t="s">
        <v>40</v>
      </c>
      <c r="Z45" s="5" t="s">
        <v>40</v>
      </c>
      <c r="AA45" s="5" t="s">
        <v>40</v>
      </c>
      <c r="AB45" s="5" t="s">
        <v>40</v>
      </c>
      <c r="AC45" s="5" t="s">
        <v>40</v>
      </c>
      <c r="AD45" s="5" t="s">
        <v>1018</v>
      </c>
      <c r="AE45" s="5">
        <v>0.999</v>
      </c>
      <c r="AF45" s="5">
        <v>0.1601282</v>
      </c>
      <c r="AG45" s="5">
        <v>0.9981275</v>
      </c>
      <c r="AH45" s="5">
        <v>0.9994661</v>
      </c>
      <c r="AI45" s="5">
        <v>-0.0511812</v>
      </c>
      <c r="AJ45" s="5">
        <v>0.1856953</v>
      </c>
      <c r="AK45" s="5">
        <v>-0.3928639</v>
      </c>
      <c r="AL45" s="5">
        <v>0.3029188</v>
      </c>
      <c r="AM45" s="6">
        <v>0.9541023</v>
      </c>
      <c r="AN45" s="6">
        <v>-0.9561254</v>
      </c>
      <c r="AO45" s="6">
        <v>0.9999753</v>
      </c>
      <c r="AP45" s="6">
        <v>0.3300589</v>
      </c>
    </row>
    <row r="46" ht="15.75" customHeight="1">
      <c r="A46">
        <v>9.0</v>
      </c>
      <c r="B46" s="5">
        <v>3.0</v>
      </c>
      <c r="C46" s="5">
        <v>2.0</v>
      </c>
      <c r="D46" s="5">
        <v>1.0</v>
      </c>
      <c r="E46" s="5" t="s">
        <v>843</v>
      </c>
      <c r="F46" s="5" t="s">
        <v>760</v>
      </c>
      <c r="G46" s="5" t="s">
        <v>761</v>
      </c>
      <c r="H46" s="5">
        <v>48.0</v>
      </c>
      <c r="I46" s="5">
        <v>32.0</v>
      </c>
      <c r="J46" s="5" t="s">
        <v>38</v>
      </c>
      <c r="K46" s="5" t="s">
        <v>40</v>
      </c>
      <c r="L46" s="5" t="s">
        <v>420</v>
      </c>
      <c r="M46" s="5" t="s">
        <v>823</v>
      </c>
      <c r="N46" s="5">
        <v>25.99691</v>
      </c>
      <c r="O46" s="5" t="s">
        <v>40</v>
      </c>
      <c r="P46" s="5">
        <v>1.0</v>
      </c>
      <c r="Q46" s="62">
        <v>3.419643E-7</v>
      </c>
      <c r="R46" s="5" t="s">
        <v>420</v>
      </c>
      <c r="S46" s="5" t="s">
        <v>823</v>
      </c>
      <c r="T46" s="5">
        <v>3.316521</v>
      </c>
      <c r="U46" s="5" t="s">
        <v>40</v>
      </c>
      <c r="V46" s="5">
        <v>1.0</v>
      </c>
      <c r="W46" s="5">
        <v>0.06858681</v>
      </c>
      <c r="X46" s="5" t="s">
        <v>38</v>
      </c>
      <c r="Y46" s="5" t="s">
        <v>40</v>
      </c>
      <c r="Z46" s="5" t="s">
        <v>40</v>
      </c>
      <c r="AA46" s="5" t="s">
        <v>40</v>
      </c>
      <c r="AB46" s="5" t="s">
        <v>40</v>
      </c>
      <c r="AC46" s="5" t="s">
        <v>40</v>
      </c>
      <c r="AD46" s="5" t="s">
        <v>1018</v>
      </c>
      <c r="AE46" s="5">
        <v>0.7359363</v>
      </c>
      <c r="AF46" s="5">
        <v>0.1490712</v>
      </c>
      <c r="AG46" s="5">
        <v>0.5712537</v>
      </c>
      <c r="AH46" s="5">
        <v>0.8436579</v>
      </c>
      <c r="AI46" s="5">
        <v>0.3219337</v>
      </c>
      <c r="AJ46" s="5">
        <v>0.1856953</v>
      </c>
      <c r="AK46" s="5">
        <v>-0.03014416</v>
      </c>
      <c r="AL46" s="5">
        <v>0.60294343</v>
      </c>
      <c r="AM46" s="6">
        <v>0.5701643</v>
      </c>
      <c r="AN46" s="6">
        <v>0.0524591</v>
      </c>
      <c r="AO46" s="6">
        <v>0.8463162</v>
      </c>
      <c r="AP46" s="6">
        <v>0.03293697</v>
      </c>
    </row>
    <row r="47" ht="15.75" customHeight="1">
      <c r="AL47" s="51"/>
      <c r="AM47" s="51"/>
      <c r="AN47" s="51"/>
      <c r="AO47" s="51"/>
    </row>
    <row r="48" ht="15.75" customHeight="1">
      <c r="AL48" s="51"/>
      <c r="AM48" s="51"/>
      <c r="AN48" s="51"/>
      <c r="AO48" s="51"/>
    </row>
    <row r="49" ht="15.75" customHeight="1">
      <c r="AL49" s="51"/>
      <c r="AM49" s="51"/>
      <c r="AN49" s="51"/>
      <c r="AO49" s="51"/>
    </row>
    <row r="50" ht="15.75" customHeight="1">
      <c r="AL50" s="51"/>
      <c r="AM50" s="51"/>
      <c r="AN50" s="51"/>
      <c r="AO50" s="51"/>
    </row>
    <row r="51" ht="15.75" customHeight="1">
      <c r="AL51" s="51"/>
      <c r="AM51" s="51"/>
      <c r="AN51" s="51"/>
      <c r="AO51" s="51"/>
    </row>
    <row r="52" ht="15.75" customHeight="1">
      <c r="AL52" s="51"/>
      <c r="AM52" s="51"/>
      <c r="AN52" s="51"/>
      <c r="AO52" s="51"/>
    </row>
    <row r="53" ht="15.75" customHeight="1">
      <c r="AL53" s="51"/>
      <c r="AM53" s="51"/>
      <c r="AN53" s="51"/>
      <c r="AO53" s="51"/>
    </row>
    <row r="54" ht="15.75" customHeight="1">
      <c r="AL54" s="51"/>
      <c r="AM54" s="51"/>
      <c r="AN54" s="51"/>
      <c r="AO54" s="51"/>
    </row>
    <row r="55" ht="15.75" customHeight="1">
      <c r="AL55" s="51"/>
      <c r="AM55" s="51"/>
      <c r="AN55" s="51"/>
      <c r="AO55" s="51"/>
    </row>
    <row r="56" ht="15.75" customHeight="1">
      <c r="AL56" s="51"/>
      <c r="AM56" s="51"/>
      <c r="AN56" s="51"/>
      <c r="AO56" s="51"/>
    </row>
    <row r="57" ht="15.75" customHeight="1">
      <c r="AL57" s="51"/>
      <c r="AM57" s="51"/>
      <c r="AN57" s="51"/>
      <c r="AO57" s="51"/>
    </row>
    <row r="58" ht="15.75" customHeight="1">
      <c r="AL58" s="51"/>
      <c r="AM58" s="51"/>
      <c r="AN58" s="51"/>
      <c r="AO58" s="51"/>
    </row>
    <row r="59" ht="15.75" customHeight="1">
      <c r="AL59" s="51"/>
      <c r="AM59" s="51"/>
      <c r="AN59" s="51"/>
      <c r="AO59" s="51"/>
    </row>
    <row r="60" ht="15.75" customHeight="1">
      <c r="AL60" s="51"/>
      <c r="AM60" s="51"/>
      <c r="AN60" s="51"/>
      <c r="AO60" s="51"/>
    </row>
    <row r="61" ht="15.75" customHeight="1">
      <c r="AL61" s="51"/>
      <c r="AM61" s="51"/>
      <c r="AN61" s="51"/>
      <c r="AO61" s="51"/>
    </row>
    <row r="62" ht="15.75" customHeight="1">
      <c r="AL62" s="51"/>
      <c r="AM62" s="51"/>
      <c r="AN62" s="51"/>
      <c r="AO62" s="51"/>
    </row>
    <row r="63" ht="15.75" customHeight="1">
      <c r="AL63" s="51"/>
      <c r="AM63" s="51"/>
      <c r="AN63" s="51"/>
      <c r="AO63" s="51"/>
    </row>
    <row r="64" ht="15.75" customHeight="1">
      <c r="AL64" s="51"/>
      <c r="AM64" s="51"/>
      <c r="AN64" s="51"/>
      <c r="AO64" s="51"/>
    </row>
    <row r="65" ht="15.75" customHeight="1">
      <c r="AL65" s="51"/>
      <c r="AM65" s="51"/>
      <c r="AN65" s="51"/>
      <c r="AO65" s="51"/>
    </row>
    <row r="66" ht="15.75" customHeight="1">
      <c r="AL66" s="51"/>
      <c r="AM66" s="51"/>
      <c r="AN66" s="51"/>
      <c r="AO66" s="51"/>
    </row>
    <row r="67" ht="15.75" customHeight="1">
      <c r="AL67" s="51"/>
      <c r="AM67" s="51"/>
      <c r="AN67" s="51"/>
      <c r="AO67" s="51"/>
    </row>
    <row r="68" ht="15.75" customHeight="1">
      <c r="AL68" s="51"/>
      <c r="AM68" s="51"/>
      <c r="AN68" s="51"/>
      <c r="AO68" s="51"/>
    </row>
    <row r="69" ht="15.75" customHeight="1">
      <c r="AL69" s="51"/>
      <c r="AM69" s="51"/>
      <c r="AN69" s="51"/>
      <c r="AO69" s="51"/>
    </row>
    <row r="70" ht="15.75" customHeight="1">
      <c r="AL70" s="51"/>
      <c r="AM70" s="51"/>
      <c r="AN70" s="51"/>
      <c r="AO70" s="51"/>
    </row>
    <row r="71" ht="15.75" customHeight="1">
      <c r="AL71" s="51"/>
      <c r="AM71" s="51"/>
      <c r="AN71" s="51"/>
      <c r="AO71" s="51"/>
    </row>
    <row r="72" ht="15.75" customHeight="1">
      <c r="AL72" s="51"/>
      <c r="AM72" s="51"/>
      <c r="AN72" s="51"/>
      <c r="AO72" s="51"/>
    </row>
    <row r="73" ht="15.75" customHeight="1">
      <c r="AL73" s="51"/>
      <c r="AM73" s="51"/>
      <c r="AN73" s="51"/>
      <c r="AO73" s="51"/>
    </row>
    <row r="74" ht="15.75" customHeight="1">
      <c r="AL74" s="51"/>
      <c r="AM74" s="51"/>
      <c r="AN74" s="51"/>
      <c r="AO74" s="51"/>
    </row>
    <row r="75" ht="15.75" customHeight="1">
      <c r="AL75" s="51"/>
      <c r="AM75" s="51"/>
      <c r="AN75" s="51"/>
      <c r="AO75" s="51"/>
    </row>
    <row r="76" ht="15.75" customHeight="1">
      <c r="AL76" s="51"/>
      <c r="AM76" s="51"/>
      <c r="AN76" s="51"/>
      <c r="AO76" s="51"/>
    </row>
    <row r="77" ht="15.75" customHeight="1">
      <c r="AL77" s="51"/>
      <c r="AM77" s="51"/>
      <c r="AN77" s="51"/>
      <c r="AO77" s="51"/>
    </row>
    <row r="78" ht="15.75" customHeight="1">
      <c r="AL78" s="51"/>
      <c r="AM78" s="51"/>
      <c r="AN78" s="51"/>
      <c r="AO78" s="51"/>
    </row>
    <row r="79" ht="15.75" customHeight="1">
      <c r="AL79" s="51"/>
      <c r="AM79" s="51"/>
      <c r="AN79" s="51"/>
      <c r="AO79" s="51"/>
    </row>
    <row r="80" ht="15.75" customHeight="1">
      <c r="AL80" s="51"/>
      <c r="AM80" s="51"/>
      <c r="AN80" s="51"/>
      <c r="AO80" s="51"/>
    </row>
    <row r="81" ht="15.75" customHeight="1">
      <c r="AL81" s="51"/>
      <c r="AM81" s="51"/>
      <c r="AN81" s="51"/>
      <c r="AO81" s="51"/>
    </row>
    <row r="82" ht="15.75" customHeight="1">
      <c r="AL82" s="51"/>
      <c r="AM82" s="51"/>
      <c r="AN82" s="51"/>
      <c r="AO82" s="51"/>
    </row>
    <row r="83" ht="15.75" customHeight="1">
      <c r="AL83" s="51"/>
      <c r="AM83" s="51"/>
      <c r="AN83" s="51"/>
      <c r="AO83" s="51"/>
    </row>
    <row r="84" ht="15.75" customHeight="1">
      <c r="AL84" s="51"/>
      <c r="AM84" s="51"/>
      <c r="AN84" s="51"/>
      <c r="AO84" s="51"/>
    </row>
    <row r="85" ht="15.75" customHeight="1">
      <c r="AL85" s="51"/>
      <c r="AM85" s="51"/>
      <c r="AN85" s="51"/>
      <c r="AO85" s="51"/>
    </row>
    <row r="86" ht="15.75" customHeight="1">
      <c r="AL86" s="51"/>
      <c r="AM86" s="51"/>
      <c r="AN86" s="51"/>
      <c r="AO86" s="51"/>
    </row>
    <row r="87" ht="15.75" customHeight="1">
      <c r="AL87" s="51"/>
      <c r="AM87" s="51"/>
      <c r="AN87" s="51"/>
      <c r="AO87" s="51"/>
    </row>
    <row r="88" ht="15.75" customHeight="1">
      <c r="AL88" s="51"/>
      <c r="AM88" s="51"/>
      <c r="AN88" s="51"/>
      <c r="AO88" s="51"/>
    </row>
    <row r="89" ht="15.75" customHeight="1">
      <c r="AL89" s="51"/>
      <c r="AM89" s="51"/>
      <c r="AN89" s="51"/>
      <c r="AO89" s="51"/>
    </row>
    <row r="90" ht="15.75" customHeight="1">
      <c r="AL90" s="51"/>
      <c r="AM90" s="51"/>
      <c r="AN90" s="51"/>
      <c r="AO90" s="51"/>
    </row>
    <row r="91" ht="15.75" customHeight="1">
      <c r="AL91" s="51"/>
      <c r="AM91" s="51"/>
      <c r="AN91" s="51"/>
      <c r="AO91" s="51"/>
    </row>
    <row r="92" ht="15.75" customHeight="1">
      <c r="AL92" s="51"/>
      <c r="AM92" s="51"/>
      <c r="AN92" s="51"/>
      <c r="AO92" s="51"/>
    </row>
    <row r="93" ht="15.75" customHeight="1">
      <c r="AL93" s="51"/>
      <c r="AM93" s="51"/>
      <c r="AN93" s="51"/>
      <c r="AO93" s="51"/>
    </row>
    <row r="94" ht="15.75" customHeight="1">
      <c r="AL94" s="51"/>
      <c r="AM94" s="51"/>
      <c r="AN94" s="51"/>
      <c r="AO94" s="51"/>
    </row>
    <row r="95" ht="15.75" customHeight="1">
      <c r="AL95" s="51"/>
      <c r="AM95" s="51"/>
      <c r="AN95" s="51"/>
      <c r="AO95" s="51"/>
    </row>
    <row r="96" ht="15.75" customHeight="1">
      <c r="AL96" s="51"/>
      <c r="AM96" s="51"/>
      <c r="AN96" s="51"/>
      <c r="AO96" s="51"/>
    </row>
    <row r="97" ht="15.75" customHeight="1">
      <c r="AL97" s="51"/>
      <c r="AM97" s="51"/>
      <c r="AN97" s="51"/>
      <c r="AO97" s="51"/>
    </row>
    <row r="98" ht="15.75" customHeight="1">
      <c r="AL98" s="51"/>
      <c r="AM98" s="51"/>
      <c r="AN98" s="51"/>
      <c r="AO98" s="51"/>
    </row>
    <row r="99" ht="15.75" customHeight="1">
      <c r="AL99" s="51"/>
      <c r="AM99" s="51"/>
      <c r="AN99" s="51"/>
      <c r="AO99" s="51"/>
    </row>
    <row r="100" ht="15.75" customHeight="1">
      <c r="AL100" s="51"/>
      <c r="AM100" s="51"/>
      <c r="AN100" s="51"/>
      <c r="AO100" s="51"/>
    </row>
    <row r="101" ht="15.75" customHeight="1">
      <c r="AL101" s="51"/>
      <c r="AM101" s="51"/>
      <c r="AN101" s="51"/>
      <c r="AO101" s="51"/>
    </row>
    <row r="102" ht="15.75" customHeight="1">
      <c r="AL102" s="51"/>
      <c r="AM102" s="51"/>
      <c r="AN102" s="51"/>
      <c r="AO102" s="51"/>
    </row>
    <row r="103" ht="15.75" customHeight="1">
      <c r="AL103" s="51"/>
      <c r="AM103" s="51"/>
      <c r="AN103" s="51"/>
      <c r="AO103" s="51"/>
    </row>
    <row r="104" ht="15.75" customHeight="1">
      <c r="AL104" s="51"/>
      <c r="AM104" s="51"/>
      <c r="AN104" s="51"/>
      <c r="AO104" s="51"/>
    </row>
    <row r="105" ht="15.75" customHeight="1">
      <c r="AL105" s="51"/>
      <c r="AM105" s="51"/>
      <c r="AN105" s="51"/>
      <c r="AO105" s="51"/>
    </row>
    <row r="106" ht="15.75" customHeight="1">
      <c r="AL106" s="51"/>
      <c r="AM106" s="51"/>
      <c r="AN106" s="51"/>
      <c r="AO106" s="51"/>
    </row>
    <row r="107" ht="15.75" customHeight="1">
      <c r="AL107" s="51"/>
      <c r="AM107" s="51"/>
      <c r="AN107" s="51"/>
      <c r="AO107" s="51"/>
    </row>
    <row r="108" ht="15.75" customHeight="1">
      <c r="AL108" s="51"/>
      <c r="AM108" s="51"/>
      <c r="AN108" s="51"/>
      <c r="AO108" s="51"/>
    </row>
    <row r="109" ht="15.75" customHeight="1">
      <c r="AL109" s="51"/>
      <c r="AM109" s="51"/>
      <c r="AN109" s="51"/>
      <c r="AO109" s="51"/>
    </row>
    <row r="110" ht="15.75" customHeight="1">
      <c r="AL110" s="51"/>
      <c r="AM110" s="51"/>
      <c r="AN110" s="51"/>
      <c r="AO110" s="51"/>
    </row>
    <row r="111" ht="15.75" customHeight="1">
      <c r="AL111" s="51"/>
      <c r="AM111" s="51"/>
      <c r="AN111" s="51"/>
      <c r="AO111" s="51"/>
    </row>
    <row r="112" ht="15.75" customHeight="1">
      <c r="AL112" s="51"/>
      <c r="AM112" s="51"/>
      <c r="AN112" s="51"/>
      <c r="AO112" s="51"/>
    </row>
    <row r="113" ht="15.75" customHeight="1">
      <c r="AL113" s="51"/>
      <c r="AM113" s="51"/>
      <c r="AN113" s="51"/>
      <c r="AO113" s="51"/>
    </row>
    <row r="114" ht="15.75" customHeight="1">
      <c r="AL114" s="51"/>
      <c r="AM114" s="51"/>
      <c r="AN114" s="51"/>
      <c r="AO114" s="51"/>
    </row>
    <row r="115" ht="15.75" customHeight="1">
      <c r="AL115" s="51"/>
      <c r="AM115" s="51"/>
      <c r="AN115" s="51"/>
      <c r="AO115" s="51"/>
    </row>
    <row r="116" ht="15.75" customHeight="1">
      <c r="AL116" s="51"/>
      <c r="AM116" s="51"/>
      <c r="AN116" s="51"/>
      <c r="AO116" s="51"/>
    </row>
    <row r="117" ht="15.75" customHeight="1">
      <c r="AL117" s="51"/>
      <c r="AM117" s="51"/>
      <c r="AN117" s="51"/>
      <c r="AO117" s="51"/>
    </row>
    <row r="118" ht="15.75" customHeight="1">
      <c r="AL118" s="51"/>
      <c r="AM118" s="51"/>
      <c r="AN118" s="51"/>
      <c r="AO118" s="51"/>
    </row>
    <row r="119" ht="15.75" customHeight="1">
      <c r="AL119" s="51"/>
      <c r="AM119" s="51"/>
      <c r="AN119" s="51"/>
      <c r="AO119" s="51"/>
    </row>
    <row r="120" ht="15.75" customHeight="1">
      <c r="AL120" s="51"/>
      <c r="AM120" s="51"/>
      <c r="AN120" s="51"/>
      <c r="AO120" s="51"/>
    </row>
    <row r="121" ht="15.75" customHeight="1">
      <c r="AL121" s="51"/>
      <c r="AM121" s="51"/>
      <c r="AN121" s="51"/>
      <c r="AO121" s="51"/>
    </row>
    <row r="122" ht="15.75" customHeight="1">
      <c r="AL122" s="51"/>
      <c r="AM122" s="51"/>
      <c r="AN122" s="51"/>
      <c r="AO122" s="51"/>
    </row>
    <row r="123" ht="15.75" customHeight="1">
      <c r="AL123" s="51"/>
      <c r="AM123" s="51"/>
      <c r="AN123" s="51"/>
      <c r="AO123" s="51"/>
    </row>
    <row r="124" ht="15.75" customHeight="1">
      <c r="AL124" s="51"/>
      <c r="AM124" s="51"/>
      <c r="AN124" s="51"/>
      <c r="AO124" s="51"/>
    </row>
    <row r="125" ht="15.75" customHeight="1">
      <c r="AL125" s="51"/>
      <c r="AM125" s="51"/>
      <c r="AN125" s="51"/>
      <c r="AO125" s="51"/>
    </row>
    <row r="126" ht="15.75" customHeight="1">
      <c r="AL126" s="51"/>
      <c r="AM126" s="51"/>
      <c r="AN126" s="51"/>
      <c r="AO126" s="51"/>
    </row>
    <row r="127" ht="15.75" customHeight="1">
      <c r="AL127" s="51"/>
      <c r="AM127" s="51"/>
      <c r="AN127" s="51"/>
      <c r="AO127" s="51"/>
    </row>
    <row r="128" ht="15.75" customHeight="1">
      <c r="AL128" s="51"/>
      <c r="AM128" s="51"/>
      <c r="AN128" s="51"/>
      <c r="AO128" s="51"/>
    </row>
    <row r="129" ht="15.75" customHeight="1">
      <c r="AL129" s="51"/>
      <c r="AM129" s="51"/>
      <c r="AN129" s="51"/>
      <c r="AO129" s="51"/>
    </row>
    <row r="130" ht="15.75" customHeight="1">
      <c r="AL130" s="51"/>
      <c r="AM130" s="51"/>
      <c r="AN130" s="51"/>
      <c r="AO130" s="51"/>
    </row>
    <row r="131" ht="15.75" customHeight="1">
      <c r="AL131" s="51"/>
      <c r="AM131" s="51"/>
      <c r="AN131" s="51"/>
      <c r="AO131" s="51"/>
    </row>
    <row r="132" ht="15.75" customHeight="1">
      <c r="AL132" s="51"/>
      <c r="AM132" s="51"/>
      <c r="AN132" s="51"/>
      <c r="AO132" s="51"/>
    </row>
    <row r="133" ht="15.75" customHeight="1">
      <c r="AL133" s="51"/>
      <c r="AM133" s="51"/>
      <c r="AN133" s="51"/>
      <c r="AO133" s="51"/>
    </row>
    <row r="134" ht="15.75" customHeight="1">
      <c r="AL134" s="51"/>
      <c r="AM134" s="51"/>
      <c r="AN134" s="51"/>
      <c r="AO134" s="51"/>
    </row>
    <row r="135" ht="15.75" customHeight="1">
      <c r="AL135" s="51"/>
      <c r="AM135" s="51"/>
      <c r="AN135" s="51"/>
      <c r="AO135" s="51"/>
    </row>
    <row r="136" ht="15.75" customHeight="1">
      <c r="AL136" s="51"/>
      <c r="AM136" s="51"/>
      <c r="AN136" s="51"/>
      <c r="AO136" s="51"/>
    </row>
    <row r="137" ht="15.75" customHeight="1">
      <c r="AL137" s="51"/>
      <c r="AM137" s="51"/>
      <c r="AN137" s="51"/>
      <c r="AO137" s="51"/>
    </row>
    <row r="138" ht="15.75" customHeight="1">
      <c r="AL138" s="51"/>
      <c r="AM138" s="51"/>
      <c r="AN138" s="51"/>
      <c r="AO138" s="51"/>
    </row>
    <row r="139" ht="15.75" customHeight="1">
      <c r="AL139" s="51"/>
      <c r="AM139" s="51"/>
      <c r="AN139" s="51"/>
      <c r="AO139" s="51"/>
    </row>
    <row r="140" ht="15.75" customHeight="1">
      <c r="AL140" s="51"/>
      <c r="AM140" s="51"/>
      <c r="AN140" s="51"/>
      <c r="AO140" s="51"/>
    </row>
    <row r="141" ht="15.75" customHeight="1">
      <c r="AL141" s="51"/>
      <c r="AM141" s="51"/>
      <c r="AN141" s="51"/>
      <c r="AO141" s="51"/>
    </row>
    <row r="142" ht="15.75" customHeight="1">
      <c r="AL142" s="51"/>
      <c r="AM142" s="51"/>
      <c r="AN142" s="51"/>
      <c r="AO142" s="51"/>
    </row>
    <row r="143" ht="15.75" customHeight="1">
      <c r="AL143" s="51"/>
      <c r="AM143" s="51"/>
      <c r="AN143" s="51"/>
      <c r="AO143" s="51"/>
    </row>
    <row r="144" ht="15.75" customHeight="1">
      <c r="AL144" s="51"/>
      <c r="AM144" s="51"/>
      <c r="AN144" s="51"/>
      <c r="AO144" s="51"/>
    </row>
    <row r="145" ht="15.75" customHeight="1">
      <c r="AL145" s="51"/>
      <c r="AM145" s="51"/>
      <c r="AN145" s="51"/>
      <c r="AO145" s="51"/>
    </row>
    <row r="146" ht="15.75" customHeight="1">
      <c r="AL146" s="51"/>
      <c r="AM146" s="51"/>
      <c r="AN146" s="51"/>
      <c r="AO146" s="51"/>
    </row>
    <row r="147" ht="15.75" customHeight="1">
      <c r="AL147" s="51"/>
      <c r="AM147" s="51"/>
      <c r="AN147" s="51"/>
      <c r="AO147" s="51"/>
    </row>
    <row r="148" ht="15.75" customHeight="1">
      <c r="AL148" s="51"/>
      <c r="AM148" s="51"/>
      <c r="AN148" s="51"/>
      <c r="AO148" s="51"/>
    </row>
    <row r="149" ht="15.75" customHeight="1">
      <c r="AL149" s="51"/>
      <c r="AM149" s="51"/>
      <c r="AN149" s="51"/>
      <c r="AO149" s="51"/>
    </row>
    <row r="150" ht="15.75" customHeight="1">
      <c r="AL150" s="51"/>
      <c r="AM150" s="51"/>
      <c r="AN150" s="51"/>
      <c r="AO150" s="51"/>
    </row>
    <row r="151" ht="15.75" customHeight="1">
      <c r="AL151" s="51"/>
      <c r="AM151" s="51"/>
      <c r="AN151" s="51"/>
      <c r="AO151" s="51"/>
    </row>
    <row r="152" ht="15.75" customHeight="1">
      <c r="AL152" s="51"/>
      <c r="AM152" s="51"/>
      <c r="AN152" s="51"/>
      <c r="AO152" s="51"/>
    </row>
    <row r="153" ht="15.75" customHeight="1">
      <c r="AL153" s="51"/>
      <c r="AM153" s="51"/>
      <c r="AN153" s="51"/>
      <c r="AO153" s="51"/>
    </row>
    <row r="154" ht="15.75" customHeight="1">
      <c r="AL154" s="51"/>
      <c r="AM154" s="51"/>
      <c r="AN154" s="51"/>
      <c r="AO154" s="51"/>
    </row>
    <row r="155" ht="15.75" customHeight="1">
      <c r="AL155" s="51"/>
      <c r="AM155" s="51"/>
      <c r="AN155" s="51"/>
      <c r="AO155" s="51"/>
    </row>
    <row r="156" ht="15.75" customHeight="1">
      <c r="AL156" s="51"/>
      <c r="AM156" s="51"/>
      <c r="AN156" s="51"/>
      <c r="AO156" s="51"/>
    </row>
    <row r="157" ht="15.75" customHeight="1">
      <c r="AL157" s="51"/>
      <c r="AM157" s="51"/>
      <c r="AN157" s="51"/>
      <c r="AO157" s="51"/>
    </row>
    <row r="158" ht="15.75" customHeight="1">
      <c r="AL158" s="51"/>
      <c r="AM158" s="51"/>
      <c r="AN158" s="51"/>
      <c r="AO158" s="51"/>
    </row>
    <row r="159" ht="15.75" customHeight="1">
      <c r="AL159" s="51"/>
      <c r="AM159" s="51"/>
      <c r="AN159" s="51"/>
      <c r="AO159" s="51"/>
    </row>
    <row r="160" ht="15.75" customHeight="1">
      <c r="AL160" s="51"/>
      <c r="AM160" s="51"/>
      <c r="AN160" s="51"/>
      <c r="AO160" s="51"/>
    </row>
    <row r="161" ht="15.75" customHeight="1">
      <c r="AL161" s="51"/>
      <c r="AM161" s="51"/>
      <c r="AN161" s="51"/>
      <c r="AO161" s="51"/>
    </row>
    <row r="162" ht="15.75" customHeight="1">
      <c r="AL162" s="51"/>
      <c r="AM162" s="51"/>
      <c r="AN162" s="51"/>
      <c r="AO162" s="51"/>
    </row>
    <row r="163" ht="15.75" customHeight="1">
      <c r="AL163" s="51"/>
      <c r="AM163" s="51"/>
      <c r="AN163" s="51"/>
      <c r="AO163" s="51"/>
    </row>
    <row r="164" ht="15.75" customHeight="1">
      <c r="AL164" s="51"/>
      <c r="AM164" s="51"/>
      <c r="AN164" s="51"/>
      <c r="AO164" s="51"/>
    </row>
    <row r="165" ht="15.75" customHeight="1">
      <c r="AL165" s="51"/>
      <c r="AM165" s="51"/>
      <c r="AN165" s="51"/>
      <c r="AO165" s="51"/>
    </row>
    <row r="166" ht="15.75" customHeight="1">
      <c r="AL166" s="51"/>
      <c r="AM166" s="51"/>
      <c r="AN166" s="51"/>
      <c r="AO166" s="51"/>
    </row>
    <row r="167" ht="15.75" customHeight="1">
      <c r="AL167" s="51"/>
      <c r="AM167" s="51"/>
      <c r="AN167" s="51"/>
      <c r="AO167" s="51"/>
    </row>
    <row r="168" ht="15.75" customHeight="1">
      <c r="AL168" s="51"/>
      <c r="AM168" s="51"/>
      <c r="AN168" s="51"/>
      <c r="AO168" s="51"/>
    </row>
    <row r="169" ht="15.75" customHeight="1">
      <c r="AL169" s="51"/>
      <c r="AM169" s="51"/>
      <c r="AN169" s="51"/>
      <c r="AO169" s="51"/>
    </row>
    <row r="170" ht="15.75" customHeight="1">
      <c r="AL170" s="51"/>
      <c r="AM170" s="51"/>
      <c r="AN170" s="51"/>
      <c r="AO170" s="51"/>
    </row>
    <row r="171" ht="15.75" customHeight="1">
      <c r="AL171" s="51"/>
      <c r="AM171" s="51"/>
      <c r="AN171" s="51"/>
      <c r="AO171" s="51"/>
    </row>
    <row r="172" ht="15.75" customHeight="1">
      <c r="AL172" s="51"/>
      <c r="AM172" s="51"/>
      <c r="AN172" s="51"/>
      <c r="AO172" s="51"/>
    </row>
    <row r="173" ht="15.75" customHeight="1">
      <c r="AL173" s="51"/>
      <c r="AM173" s="51"/>
      <c r="AN173" s="51"/>
      <c r="AO173" s="51"/>
    </row>
    <row r="174" ht="15.75" customHeight="1">
      <c r="AL174" s="51"/>
      <c r="AM174" s="51"/>
      <c r="AN174" s="51"/>
      <c r="AO174" s="51"/>
    </row>
    <row r="175" ht="15.75" customHeight="1">
      <c r="AL175" s="51"/>
      <c r="AM175" s="51"/>
      <c r="AN175" s="51"/>
      <c r="AO175" s="51"/>
    </row>
    <row r="176" ht="15.75" customHeight="1">
      <c r="AL176" s="51"/>
      <c r="AM176" s="51"/>
      <c r="AN176" s="51"/>
      <c r="AO176" s="51"/>
    </row>
    <row r="177" ht="15.75" customHeight="1">
      <c r="AL177" s="51"/>
      <c r="AM177" s="51"/>
      <c r="AN177" s="51"/>
      <c r="AO177" s="51"/>
    </row>
    <row r="178" ht="15.75" customHeight="1">
      <c r="AL178" s="51"/>
      <c r="AM178" s="51"/>
      <c r="AN178" s="51"/>
      <c r="AO178" s="51"/>
    </row>
    <row r="179" ht="15.75" customHeight="1">
      <c r="AL179" s="51"/>
      <c r="AM179" s="51"/>
      <c r="AN179" s="51"/>
      <c r="AO179" s="51"/>
    </row>
    <row r="180" ht="15.75" customHeight="1">
      <c r="AL180" s="51"/>
      <c r="AM180" s="51"/>
      <c r="AN180" s="51"/>
      <c r="AO180" s="51"/>
    </row>
    <row r="181" ht="15.75" customHeight="1">
      <c r="AL181" s="51"/>
      <c r="AM181" s="51"/>
      <c r="AN181" s="51"/>
      <c r="AO181" s="51"/>
    </row>
    <row r="182" ht="15.75" customHeight="1">
      <c r="AL182" s="51"/>
      <c r="AM182" s="51"/>
      <c r="AN182" s="51"/>
      <c r="AO182" s="51"/>
    </row>
    <row r="183" ht="15.75" customHeight="1">
      <c r="AL183" s="51"/>
      <c r="AM183" s="51"/>
      <c r="AN183" s="51"/>
      <c r="AO183" s="51"/>
    </row>
    <row r="184" ht="15.75" customHeight="1">
      <c r="AL184" s="51"/>
      <c r="AM184" s="51"/>
      <c r="AN184" s="51"/>
      <c r="AO184" s="51"/>
    </row>
    <row r="185" ht="15.75" customHeight="1">
      <c r="AL185" s="51"/>
      <c r="AM185" s="51"/>
      <c r="AN185" s="51"/>
      <c r="AO185" s="51"/>
    </row>
    <row r="186" ht="15.75" customHeight="1">
      <c r="AL186" s="51"/>
      <c r="AM186" s="51"/>
      <c r="AN186" s="51"/>
      <c r="AO186" s="51"/>
    </row>
    <row r="187" ht="15.75" customHeight="1">
      <c r="AL187" s="51"/>
      <c r="AM187" s="51"/>
      <c r="AN187" s="51"/>
      <c r="AO187" s="51"/>
    </row>
    <row r="188" ht="15.75" customHeight="1">
      <c r="AL188" s="51"/>
      <c r="AM188" s="51"/>
      <c r="AN188" s="51"/>
      <c r="AO188" s="51"/>
    </row>
    <row r="189" ht="15.75" customHeight="1">
      <c r="AL189" s="51"/>
      <c r="AM189" s="51"/>
      <c r="AN189" s="51"/>
      <c r="AO189" s="51"/>
    </row>
    <row r="190" ht="15.75" customHeight="1">
      <c r="AL190" s="51"/>
      <c r="AM190" s="51"/>
      <c r="AN190" s="51"/>
      <c r="AO190" s="51"/>
    </row>
    <row r="191" ht="15.75" customHeight="1">
      <c r="AL191" s="51"/>
      <c r="AM191" s="51"/>
      <c r="AN191" s="51"/>
      <c r="AO191" s="51"/>
    </row>
    <row r="192" ht="15.75" customHeight="1">
      <c r="AL192" s="51"/>
      <c r="AM192" s="51"/>
      <c r="AN192" s="51"/>
      <c r="AO192" s="51"/>
    </row>
    <row r="193" ht="15.75" customHeight="1">
      <c r="AL193" s="51"/>
      <c r="AM193" s="51"/>
      <c r="AN193" s="51"/>
      <c r="AO193" s="51"/>
    </row>
    <row r="194" ht="15.75" customHeight="1">
      <c r="AL194" s="51"/>
      <c r="AM194" s="51"/>
      <c r="AN194" s="51"/>
      <c r="AO194" s="51"/>
    </row>
    <row r="195" ht="15.75" customHeight="1">
      <c r="AL195" s="51"/>
      <c r="AM195" s="51"/>
      <c r="AN195" s="51"/>
      <c r="AO195" s="51"/>
    </row>
    <row r="196" ht="15.75" customHeight="1">
      <c r="AL196" s="51"/>
      <c r="AM196" s="51"/>
      <c r="AN196" s="51"/>
      <c r="AO196" s="51"/>
    </row>
    <row r="197" ht="15.75" customHeight="1">
      <c r="AL197" s="51"/>
      <c r="AM197" s="51"/>
      <c r="AN197" s="51"/>
      <c r="AO197" s="51"/>
    </row>
    <row r="198" ht="15.75" customHeight="1">
      <c r="AL198" s="51"/>
      <c r="AM198" s="51"/>
      <c r="AN198" s="51"/>
      <c r="AO198" s="51"/>
    </row>
    <row r="199" ht="15.75" customHeight="1">
      <c r="AL199" s="51"/>
      <c r="AM199" s="51"/>
      <c r="AN199" s="51"/>
      <c r="AO199" s="51"/>
    </row>
    <row r="200" ht="15.75" customHeight="1">
      <c r="AL200" s="51"/>
      <c r="AM200" s="51"/>
      <c r="AN200" s="51"/>
      <c r="AO200" s="51"/>
    </row>
    <row r="201" ht="15.75" customHeight="1">
      <c r="AL201" s="51"/>
      <c r="AM201" s="51"/>
      <c r="AN201" s="51"/>
      <c r="AO201" s="51"/>
    </row>
    <row r="202" ht="15.75" customHeight="1">
      <c r="AL202" s="51"/>
      <c r="AM202" s="51"/>
      <c r="AN202" s="51"/>
      <c r="AO202" s="51"/>
    </row>
    <row r="203" ht="15.75" customHeight="1">
      <c r="AL203" s="51"/>
      <c r="AM203" s="51"/>
      <c r="AN203" s="51"/>
      <c r="AO203" s="51"/>
    </row>
    <row r="204" ht="15.75" customHeight="1">
      <c r="AL204" s="51"/>
      <c r="AM204" s="51"/>
      <c r="AN204" s="51"/>
      <c r="AO204" s="51"/>
    </row>
    <row r="205" ht="15.75" customHeight="1">
      <c r="AL205" s="51"/>
      <c r="AM205" s="51"/>
      <c r="AN205" s="51"/>
      <c r="AO205" s="51"/>
    </row>
    <row r="206" ht="15.75" customHeight="1">
      <c r="AL206" s="51"/>
      <c r="AM206" s="51"/>
      <c r="AN206" s="51"/>
      <c r="AO206" s="51"/>
    </row>
    <row r="207" ht="15.75" customHeight="1">
      <c r="AL207" s="51"/>
      <c r="AM207" s="51"/>
      <c r="AN207" s="51"/>
      <c r="AO207" s="51"/>
    </row>
    <row r="208" ht="15.75" customHeight="1">
      <c r="AL208" s="51"/>
      <c r="AM208" s="51"/>
      <c r="AN208" s="51"/>
      <c r="AO208" s="51"/>
    </row>
    <row r="209" ht="15.75" customHeight="1">
      <c r="AL209" s="51"/>
      <c r="AM209" s="51"/>
      <c r="AN209" s="51"/>
      <c r="AO209" s="51"/>
    </row>
    <row r="210" ht="15.75" customHeight="1">
      <c r="AL210" s="51"/>
      <c r="AM210" s="51"/>
      <c r="AN210" s="51"/>
      <c r="AO210" s="51"/>
    </row>
    <row r="211" ht="15.75" customHeight="1">
      <c r="AL211" s="51"/>
      <c r="AM211" s="51"/>
      <c r="AN211" s="51"/>
      <c r="AO211" s="51"/>
    </row>
    <row r="212" ht="15.75" customHeight="1">
      <c r="AL212" s="51"/>
      <c r="AM212" s="51"/>
      <c r="AN212" s="51"/>
      <c r="AO212" s="51"/>
    </row>
    <row r="213" ht="15.75" customHeight="1">
      <c r="AL213" s="51"/>
      <c r="AM213" s="51"/>
      <c r="AN213" s="51"/>
      <c r="AO213" s="51"/>
    </row>
    <row r="214" ht="15.75" customHeight="1">
      <c r="AL214" s="51"/>
      <c r="AM214" s="51"/>
      <c r="AN214" s="51"/>
      <c r="AO214" s="51"/>
    </row>
    <row r="215" ht="15.75" customHeight="1">
      <c r="AL215" s="51"/>
      <c r="AM215" s="51"/>
      <c r="AN215" s="51"/>
      <c r="AO215" s="51"/>
    </row>
    <row r="216" ht="15.75" customHeight="1">
      <c r="AL216" s="51"/>
      <c r="AM216" s="51"/>
      <c r="AN216" s="51"/>
      <c r="AO216" s="51"/>
    </row>
    <row r="217" ht="15.75" customHeight="1">
      <c r="AL217" s="51"/>
      <c r="AM217" s="51"/>
      <c r="AN217" s="51"/>
      <c r="AO217" s="51"/>
    </row>
    <row r="218" ht="15.75" customHeight="1">
      <c r="AL218" s="51"/>
      <c r="AM218" s="51"/>
      <c r="AN218" s="51"/>
      <c r="AO218" s="51"/>
    </row>
    <row r="219" ht="15.75" customHeight="1">
      <c r="AL219" s="51"/>
      <c r="AM219" s="51"/>
      <c r="AN219" s="51"/>
      <c r="AO219" s="51"/>
    </row>
    <row r="220" ht="15.75" customHeight="1">
      <c r="AL220" s="51"/>
      <c r="AM220" s="51"/>
      <c r="AN220" s="51"/>
      <c r="AO220" s="51"/>
    </row>
    <row r="221" ht="15.75" customHeight="1">
      <c r="AL221" s="51"/>
      <c r="AM221" s="51"/>
      <c r="AN221" s="51"/>
      <c r="AO221" s="51"/>
    </row>
    <row r="222" ht="15.75" customHeight="1">
      <c r="AL222" s="51"/>
      <c r="AM222" s="51"/>
      <c r="AN222" s="51"/>
      <c r="AO222" s="51"/>
    </row>
    <row r="223" ht="15.75" customHeight="1">
      <c r="AL223" s="51"/>
      <c r="AM223" s="51"/>
      <c r="AN223" s="51"/>
      <c r="AO223" s="51"/>
    </row>
    <row r="224" ht="15.75" customHeight="1">
      <c r="AL224" s="51"/>
      <c r="AM224" s="51"/>
      <c r="AN224" s="51"/>
      <c r="AO224" s="51"/>
    </row>
    <row r="225" ht="15.75" customHeight="1">
      <c r="AL225" s="51"/>
      <c r="AM225" s="51"/>
      <c r="AN225" s="51"/>
      <c r="AO225" s="51"/>
    </row>
    <row r="226" ht="15.75" customHeight="1">
      <c r="AL226" s="51"/>
      <c r="AM226" s="51"/>
      <c r="AN226" s="51"/>
      <c r="AO226" s="51"/>
    </row>
    <row r="227" ht="15.75" customHeight="1">
      <c r="AL227" s="51"/>
      <c r="AM227" s="51"/>
      <c r="AN227" s="51"/>
      <c r="AO227" s="51"/>
    </row>
    <row r="228" ht="15.75" customHeight="1">
      <c r="AL228" s="51"/>
      <c r="AM228" s="51"/>
      <c r="AN228" s="51"/>
      <c r="AO228" s="51"/>
    </row>
    <row r="229" ht="15.75" customHeight="1">
      <c r="AL229" s="51"/>
      <c r="AM229" s="51"/>
      <c r="AN229" s="51"/>
      <c r="AO229" s="51"/>
    </row>
    <row r="230" ht="15.75" customHeight="1">
      <c r="AL230" s="51"/>
      <c r="AM230" s="51"/>
      <c r="AN230" s="51"/>
      <c r="AO230" s="51"/>
    </row>
    <row r="231" ht="15.75" customHeight="1">
      <c r="AL231" s="51"/>
      <c r="AM231" s="51"/>
      <c r="AN231" s="51"/>
      <c r="AO231" s="51"/>
    </row>
    <row r="232" ht="15.75" customHeight="1">
      <c r="AL232" s="51"/>
      <c r="AM232" s="51"/>
      <c r="AN232" s="51"/>
      <c r="AO232" s="51"/>
    </row>
    <row r="233" ht="15.75" customHeight="1">
      <c r="AL233" s="51"/>
      <c r="AM233" s="51"/>
      <c r="AN233" s="51"/>
      <c r="AO233" s="51"/>
    </row>
    <row r="234" ht="15.75" customHeight="1">
      <c r="AL234" s="51"/>
      <c r="AM234" s="51"/>
      <c r="AN234" s="51"/>
      <c r="AO234" s="51"/>
    </row>
    <row r="235" ht="15.75" customHeight="1">
      <c r="AL235" s="51"/>
      <c r="AM235" s="51"/>
      <c r="AN235" s="51"/>
      <c r="AO235" s="51"/>
    </row>
    <row r="236" ht="15.75" customHeight="1">
      <c r="AL236" s="51"/>
      <c r="AM236" s="51"/>
      <c r="AN236" s="51"/>
      <c r="AO236" s="51"/>
    </row>
    <row r="237" ht="15.75" customHeight="1">
      <c r="AL237" s="51"/>
      <c r="AM237" s="51"/>
      <c r="AN237" s="51"/>
      <c r="AO237" s="51"/>
    </row>
    <row r="238" ht="15.75" customHeight="1">
      <c r="AL238" s="51"/>
      <c r="AM238" s="51"/>
      <c r="AN238" s="51"/>
      <c r="AO238" s="51"/>
    </row>
    <row r="239" ht="15.75" customHeight="1">
      <c r="AL239" s="51"/>
      <c r="AM239" s="51"/>
      <c r="AN239" s="51"/>
      <c r="AO239" s="51"/>
    </row>
    <row r="240" ht="15.75" customHeight="1">
      <c r="AL240" s="51"/>
      <c r="AM240" s="51"/>
      <c r="AN240" s="51"/>
      <c r="AO240" s="51"/>
    </row>
    <row r="241" ht="15.75" customHeight="1">
      <c r="AL241" s="51"/>
      <c r="AM241" s="51"/>
      <c r="AN241" s="51"/>
      <c r="AO241" s="51"/>
    </row>
    <row r="242" ht="15.75" customHeight="1">
      <c r="AL242" s="51"/>
      <c r="AM242" s="51"/>
      <c r="AN242" s="51"/>
      <c r="AO242" s="51"/>
    </row>
    <row r="243" ht="15.75" customHeight="1">
      <c r="AL243" s="51"/>
      <c r="AM243" s="51"/>
      <c r="AN243" s="51"/>
      <c r="AO243" s="51"/>
    </row>
    <row r="244" ht="15.75" customHeight="1">
      <c r="AL244" s="51"/>
      <c r="AM244" s="51"/>
      <c r="AN244" s="51"/>
      <c r="AO244" s="51"/>
    </row>
    <row r="245" ht="15.75" customHeight="1">
      <c r="AL245" s="51"/>
      <c r="AM245" s="51"/>
      <c r="AN245" s="51"/>
      <c r="AO245" s="51"/>
    </row>
    <row r="246" ht="15.75" customHeight="1">
      <c r="AL246" s="51"/>
      <c r="AM246" s="51"/>
      <c r="AN246" s="51"/>
      <c r="AO246" s="51"/>
    </row>
    <row r="247" ht="15.75" customHeight="1">
      <c r="AL247" s="51"/>
      <c r="AM247" s="51"/>
      <c r="AN247" s="51"/>
      <c r="AO247" s="51"/>
    </row>
    <row r="248" ht="15.75" customHeight="1">
      <c r="AL248" s="51"/>
      <c r="AM248" s="51"/>
      <c r="AN248" s="51"/>
      <c r="AO248" s="51"/>
    </row>
    <row r="249" ht="15.75" customHeight="1">
      <c r="AL249" s="51"/>
      <c r="AM249" s="51"/>
      <c r="AN249" s="51"/>
      <c r="AO249" s="51"/>
    </row>
    <row r="250" ht="15.75" customHeight="1">
      <c r="AL250" s="51"/>
      <c r="AM250" s="51"/>
      <c r="AN250" s="51"/>
      <c r="AO250" s="51"/>
    </row>
    <row r="251" ht="15.75" customHeight="1">
      <c r="AL251" s="51"/>
      <c r="AM251" s="51"/>
      <c r="AN251" s="51"/>
      <c r="AO251" s="51"/>
    </row>
    <row r="252" ht="15.75" customHeight="1">
      <c r="AL252" s="51"/>
      <c r="AM252" s="51"/>
      <c r="AN252" s="51"/>
      <c r="AO252" s="51"/>
    </row>
    <row r="253" ht="15.75" customHeight="1">
      <c r="AL253" s="51"/>
      <c r="AM253" s="51"/>
      <c r="AN253" s="51"/>
      <c r="AO253" s="51"/>
    </row>
    <row r="254" ht="15.75" customHeight="1">
      <c r="AL254" s="51"/>
      <c r="AM254" s="51"/>
      <c r="AN254" s="51"/>
      <c r="AO254" s="51"/>
    </row>
    <row r="255" ht="15.75" customHeight="1">
      <c r="AL255" s="51"/>
      <c r="AM255" s="51"/>
      <c r="AN255" s="51"/>
      <c r="AO255" s="51"/>
    </row>
    <row r="256" ht="15.75" customHeight="1">
      <c r="AL256" s="51"/>
      <c r="AM256" s="51"/>
      <c r="AN256" s="51"/>
      <c r="AO256" s="51"/>
    </row>
    <row r="257" ht="15.75" customHeight="1">
      <c r="AL257" s="51"/>
      <c r="AM257" s="51"/>
      <c r="AN257" s="51"/>
      <c r="AO257" s="51"/>
    </row>
    <row r="258" ht="15.75" customHeight="1">
      <c r="AL258" s="51"/>
      <c r="AM258" s="51"/>
      <c r="AN258" s="51"/>
      <c r="AO258" s="51"/>
    </row>
    <row r="259" ht="15.75" customHeight="1">
      <c r="AL259" s="51"/>
      <c r="AM259" s="51"/>
      <c r="AN259" s="51"/>
      <c r="AO259" s="51"/>
    </row>
    <row r="260" ht="15.75" customHeight="1">
      <c r="AL260" s="51"/>
      <c r="AM260" s="51"/>
      <c r="AN260" s="51"/>
      <c r="AO260" s="51"/>
    </row>
    <row r="261" ht="15.75" customHeight="1">
      <c r="AL261" s="51"/>
      <c r="AM261" s="51"/>
      <c r="AN261" s="51"/>
      <c r="AO261" s="51"/>
    </row>
    <row r="262" ht="15.75" customHeight="1">
      <c r="AL262" s="51"/>
      <c r="AM262" s="51"/>
      <c r="AN262" s="51"/>
      <c r="AO262" s="51"/>
    </row>
    <row r="263" ht="15.75" customHeight="1">
      <c r="AL263" s="51"/>
      <c r="AM263" s="51"/>
      <c r="AN263" s="51"/>
      <c r="AO263" s="51"/>
    </row>
    <row r="264" ht="15.75" customHeight="1">
      <c r="AL264" s="51"/>
      <c r="AM264" s="51"/>
      <c r="AN264" s="51"/>
      <c r="AO264" s="51"/>
    </row>
    <row r="265" ht="15.75" customHeight="1">
      <c r="AL265" s="51"/>
      <c r="AM265" s="51"/>
      <c r="AN265" s="51"/>
      <c r="AO265" s="51"/>
    </row>
    <row r="266" ht="15.75" customHeight="1">
      <c r="AL266" s="51"/>
      <c r="AM266" s="51"/>
      <c r="AN266" s="51"/>
      <c r="AO266" s="51"/>
    </row>
    <row r="267" ht="15.75" customHeight="1">
      <c r="AL267" s="51"/>
      <c r="AM267" s="51"/>
      <c r="AN267" s="51"/>
      <c r="AO267" s="51"/>
    </row>
    <row r="268" ht="15.75" customHeight="1">
      <c r="AL268" s="51"/>
      <c r="AM268" s="51"/>
      <c r="AN268" s="51"/>
      <c r="AO268" s="51"/>
    </row>
    <row r="269" ht="15.75" customHeight="1">
      <c r="AL269" s="51"/>
      <c r="AM269" s="51"/>
      <c r="AN269" s="51"/>
      <c r="AO269" s="51"/>
    </row>
    <row r="270" ht="15.75" customHeight="1">
      <c r="AL270" s="51"/>
      <c r="AM270" s="51"/>
      <c r="AN270" s="51"/>
      <c r="AO270" s="51"/>
    </row>
    <row r="271" ht="15.75" customHeight="1">
      <c r="AL271" s="51"/>
      <c r="AM271" s="51"/>
      <c r="AN271" s="51"/>
      <c r="AO271" s="51"/>
    </row>
    <row r="272" ht="15.75" customHeight="1">
      <c r="AL272" s="51"/>
      <c r="AM272" s="51"/>
      <c r="AN272" s="51"/>
      <c r="AO272" s="51"/>
    </row>
    <row r="273" ht="15.75" customHeight="1">
      <c r="AL273" s="51"/>
      <c r="AM273" s="51"/>
      <c r="AN273" s="51"/>
      <c r="AO273" s="51"/>
    </row>
    <row r="274" ht="15.75" customHeight="1">
      <c r="AL274" s="51"/>
      <c r="AM274" s="51"/>
      <c r="AN274" s="51"/>
      <c r="AO274" s="51"/>
    </row>
    <row r="275" ht="15.75" customHeight="1">
      <c r="AL275" s="51"/>
      <c r="AM275" s="51"/>
      <c r="AN275" s="51"/>
      <c r="AO275" s="51"/>
    </row>
    <row r="276" ht="15.75" customHeight="1">
      <c r="AL276" s="51"/>
      <c r="AM276" s="51"/>
      <c r="AN276" s="51"/>
      <c r="AO276" s="51"/>
    </row>
    <row r="277" ht="15.75" customHeight="1">
      <c r="AL277" s="51"/>
      <c r="AM277" s="51"/>
      <c r="AN277" s="51"/>
      <c r="AO277" s="51"/>
    </row>
    <row r="278" ht="15.75" customHeight="1">
      <c r="AL278" s="51"/>
      <c r="AM278" s="51"/>
      <c r="AN278" s="51"/>
      <c r="AO278" s="51"/>
    </row>
    <row r="279" ht="15.75" customHeight="1">
      <c r="AL279" s="51"/>
      <c r="AM279" s="51"/>
      <c r="AN279" s="51"/>
      <c r="AO279" s="51"/>
    </row>
    <row r="280" ht="15.75" customHeight="1">
      <c r="AL280" s="51"/>
      <c r="AM280" s="51"/>
      <c r="AN280" s="51"/>
      <c r="AO280" s="51"/>
    </row>
    <row r="281" ht="15.75" customHeight="1">
      <c r="AL281" s="51"/>
      <c r="AM281" s="51"/>
      <c r="AN281" s="51"/>
      <c r="AO281" s="51"/>
    </row>
    <row r="282" ht="15.75" customHeight="1">
      <c r="AL282" s="51"/>
      <c r="AM282" s="51"/>
      <c r="AN282" s="51"/>
      <c r="AO282" s="51"/>
    </row>
    <row r="283" ht="15.75" customHeight="1">
      <c r="AL283" s="51"/>
      <c r="AM283" s="51"/>
      <c r="AN283" s="51"/>
      <c r="AO283" s="51"/>
    </row>
    <row r="284" ht="15.75" customHeight="1">
      <c r="AL284" s="51"/>
      <c r="AM284" s="51"/>
      <c r="AN284" s="51"/>
      <c r="AO284" s="51"/>
    </row>
    <row r="285" ht="15.75" customHeight="1">
      <c r="AL285" s="51"/>
      <c r="AM285" s="51"/>
      <c r="AN285" s="51"/>
      <c r="AO285" s="51"/>
    </row>
    <row r="286" ht="15.75" customHeight="1">
      <c r="AL286" s="51"/>
      <c r="AM286" s="51"/>
      <c r="AN286" s="51"/>
      <c r="AO286" s="51"/>
    </row>
    <row r="287" ht="15.75" customHeight="1">
      <c r="AL287" s="51"/>
      <c r="AM287" s="51"/>
      <c r="AN287" s="51"/>
      <c r="AO287" s="51"/>
    </row>
    <row r="288" ht="15.75" customHeight="1">
      <c r="AL288" s="51"/>
      <c r="AM288" s="51"/>
      <c r="AN288" s="51"/>
      <c r="AO288" s="51"/>
    </row>
    <row r="289" ht="15.75" customHeight="1">
      <c r="AL289" s="51"/>
      <c r="AM289" s="51"/>
      <c r="AN289" s="51"/>
      <c r="AO289" s="51"/>
    </row>
    <row r="290" ht="15.75" customHeight="1">
      <c r="AL290" s="51"/>
      <c r="AM290" s="51"/>
      <c r="AN290" s="51"/>
      <c r="AO290" s="51"/>
    </row>
    <row r="291" ht="15.75" customHeight="1">
      <c r="AL291" s="51"/>
      <c r="AM291" s="51"/>
      <c r="AN291" s="51"/>
      <c r="AO291" s="51"/>
    </row>
    <row r="292" ht="15.75" customHeight="1">
      <c r="AL292" s="51"/>
      <c r="AM292" s="51"/>
      <c r="AN292" s="51"/>
      <c r="AO292" s="51"/>
    </row>
    <row r="293" ht="15.75" customHeight="1">
      <c r="AL293" s="51"/>
      <c r="AM293" s="51"/>
      <c r="AN293" s="51"/>
      <c r="AO293" s="51"/>
    </row>
    <row r="294" ht="15.75" customHeight="1">
      <c r="AL294" s="51"/>
      <c r="AM294" s="51"/>
      <c r="AN294" s="51"/>
      <c r="AO294" s="51"/>
    </row>
    <row r="295" ht="15.75" customHeight="1">
      <c r="AL295" s="51"/>
      <c r="AM295" s="51"/>
      <c r="AN295" s="51"/>
      <c r="AO295" s="51"/>
    </row>
    <row r="296" ht="15.75" customHeight="1">
      <c r="AL296" s="51"/>
      <c r="AM296" s="51"/>
      <c r="AN296" s="51"/>
      <c r="AO296" s="51"/>
    </row>
    <row r="297" ht="15.75" customHeight="1">
      <c r="AL297" s="51"/>
      <c r="AM297" s="51"/>
      <c r="AN297" s="51"/>
      <c r="AO297" s="51"/>
    </row>
    <row r="298" ht="15.75" customHeight="1">
      <c r="AL298" s="51"/>
      <c r="AM298" s="51"/>
      <c r="AN298" s="51"/>
      <c r="AO298" s="51"/>
    </row>
    <row r="299" ht="15.75" customHeight="1">
      <c r="AL299" s="51"/>
      <c r="AM299" s="51"/>
      <c r="AN299" s="51"/>
      <c r="AO299" s="51"/>
    </row>
    <row r="300" ht="15.75" customHeight="1">
      <c r="AL300" s="51"/>
      <c r="AM300" s="51"/>
      <c r="AN300" s="51"/>
      <c r="AO300" s="51"/>
    </row>
    <row r="301" ht="15.75" customHeight="1">
      <c r="AL301" s="51"/>
      <c r="AM301" s="51"/>
      <c r="AN301" s="51"/>
      <c r="AO301" s="51"/>
    </row>
    <row r="302" ht="15.75" customHeight="1">
      <c r="AL302" s="51"/>
      <c r="AM302" s="51"/>
      <c r="AN302" s="51"/>
      <c r="AO302" s="51"/>
    </row>
    <row r="303" ht="15.75" customHeight="1">
      <c r="AL303" s="51"/>
      <c r="AM303" s="51"/>
      <c r="AN303" s="51"/>
      <c r="AO303" s="51"/>
    </row>
    <row r="304" ht="15.75" customHeight="1">
      <c r="AL304" s="51"/>
      <c r="AM304" s="51"/>
      <c r="AN304" s="51"/>
      <c r="AO304" s="51"/>
    </row>
    <row r="305" ht="15.75" customHeight="1">
      <c r="AL305" s="51"/>
      <c r="AM305" s="51"/>
      <c r="AN305" s="51"/>
      <c r="AO305" s="51"/>
    </row>
    <row r="306" ht="15.75" customHeight="1">
      <c r="AL306" s="51"/>
      <c r="AM306" s="51"/>
      <c r="AN306" s="51"/>
      <c r="AO306" s="51"/>
    </row>
    <row r="307" ht="15.75" customHeight="1">
      <c r="AL307" s="51"/>
      <c r="AM307" s="51"/>
      <c r="AN307" s="51"/>
      <c r="AO307" s="51"/>
    </row>
    <row r="308" ht="15.75" customHeight="1">
      <c r="AL308" s="51"/>
      <c r="AM308" s="51"/>
      <c r="AN308" s="51"/>
      <c r="AO308" s="51"/>
    </row>
    <row r="309" ht="15.75" customHeight="1">
      <c r="AL309" s="51"/>
      <c r="AM309" s="51"/>
      <c r="AN309" s="51"/>
      <c r="AO309" s="51"/>
    </row>
    <row r="310" ht="15.75" customHeight="1">
      <c r="AL310" s="51"/>
      <c r="AM310" s="51"/>
      <c r="AN310" s="51"/>
      <c r="AO310" s="51"/>
    </row>
    <row r="311" ht="15.75" customHeight="1">
      <c r="AL311" s="51"/>
      <c r="AM311" s="51"/>
      <c r="AN311" s="51"/>
      <c r="AO311" s="51"/>
    </row>
    <row r="312" ht="15.75" customHeight="1">
      <c r="AL312" s="51"/>
      <c r="AM312" s="51"/>
      <c r="AN312" s="51"/>
      <c r="AO312" s="51"/>
    </row>
    <row r="313" ht="15.75" customHeight="1">
      <c r="AL313" s="51"/>
      <c r="AM313" s="51"/>
      <c r="AN313" s="51"/>
      <c r="AO313" s="51"/>
    </row>
    <row r="314" ht="15.75" customHeight="1">
      <c r="AL314" s="51"/>
      <c r="AM314" s="51"/>
      <c r="AN314" s="51"/>
      <c r="AO314" s="51"/>
    </row>
    <row r="315" ht="15.75" customHeight="1">
      <c r="AL315" s="51"/>
      <c r="AM315" s="51"/>
      <c r="AN315" s="51"/>
      <c r="AO315" s="51"/>
    </row>
    <row r="316" ht="15.75" customHeight="1">
      <c r="AL316" s="51"/>
      <c r="AM316" s="51"/>
      <c r="AN316" s="51"/>
      <c r="AO316" s="51"/>
    </row>
    <row r="317" ht="15.75" customHeight="1">
      <c r="AL317" s="51"/>
      <c r="AM317" s="51"/>
      <c r="AN317" s="51"/>
      <c r="AO317" s="51"/>
    </row>
    <row r="318" ht="15.75" customHeight="1">
      <c r="AL318" s="51"/>
      <c r="AM318" s="51"/>
      <c r="AN318" s="51"/>
      <c r="AO318" s="51"/>
    </row>
    <row r="319" ht="15.75" customHeight="1">
      <c r="AL319" s="51"/>
      <c r="AM319" s="51"/>
      <c r="AN319" s="51"/>
      <c r="AO319" s="51"/>
    </row>
    <row r="320" ht="15.75" customHeight="1">
      <c r="AL320" s="51"/>
      <c r="AM320" s="51"/>
      <c r="AN320" s="51"/>
      <c r="AO320" s="51"/>
    </row>
    <row r="321" ht="15.75" customHeight="1">
      <c r="AL321" s="51"/>
      <c r="AM321" s="51"/>
      <c r="AN321" s="51"/>
      <c r="AO321" s="51"/>
    </row>
    <row r="322" ht="15.75" customHeight="1">
      <c r="AL322" s="51"/>
      <c r="AM322" s="51"/>
      <c r="AN322" s="51"/>
      <c r="AO322" s="51"/>
    </row>
    <row r="323" ht="15.75" customHeight="1">
      <c r="AL323" s="51"/>
      <c r="AM323" s="51"/>
      <c r="AN323" s="51"/>
      <c r="AO323" s="51"/>
    </row>
    <row r="324" ht="15.75" customHeight="1">
      <c r="AL324" s="51"/>
      <c r="AM324" s="51"/>
      <c r="AN324" s="51"/>
      <c r="AO324" s="51"/>
    </row>
    <row r="325" ht="15.75" customHeight="1">
      <c r="AL325" s="51"/>
      <c r="AM325" s="51"/>
      <c r="AN325" s="51"/>
      <c r="AO325" s="51"/>
    </row>
    <row r="326" ht="15.75" customHeight="1">
      <c r="AL326" s="51"/>
      <c r="AM326" s="51"/>
      <c r="AN326" s="51"/>
      <c r="AO326" s="51"/>
    </row>
    <row r="327" ht="15.75" customHeight="1">
      <c r="AL327" s="51"/>
      <c r="AM327" s="51"/>
      <c r="AN327" s="51"/>
      <c r="AO327" s="51"/>
    </row>
    <row r="328" ht="15.75" customHeight="1">
      <c r="AL328" s="51"/>
      <c r="AM328" s="51"/>
      <c r="AN328" s="51"/>
      <c r="AO328" s="51"/>
    </row>
    <row r="329" ht="15.75" customHeight="1">
      <c r="AL329" s="51"/>
      <c r="AM329" s="51"/>
      <c r="AN329" s="51"/>
      <c r="AO329" s="51"/>
    </row>
    <row r="330" ht="15.75" customHeight="1">
      <c r="AL330" s="51"/>
      <c r="AM330" s="51"/>
      <c r="AN330" s="51"/>
      <c r="AO330" s="51"/>
    </row>
    <row r="331" ht="15.75" customHeight="1">
      <c r="AL331" s="51"/>
      <c r="AM331" s="51"/>
      <c r="AN331" s="51"/>
      <c r="AO331" s="51"/>
    </row>
    <row r="332" ht="15.75" customHeight="1">
      <c r="AL332" s="51"/>
      <c r="AM332" s="51"/>
      <c r="AN332" s="51"/>
      <c r="AO332" s="51"/>
    </row>
    <row r="333" ht="15.75" customHeight="1">
      <c r="AL333" s="51"/>
      <c r="AM333" s="51"/>
      <c r="AN333" s="51"/>
      <c r="AO333" s="51"/>
    </row>
    <row r="334" ht="15.75" customHeight="1">
      <c r="AL334" s="51"/>
      <c r="AM334" s="51"/>
      <c r="AN334" s="51"/>
      <c r="AO334" s="51"/>
    </row>
    <row r="335" ht="15.75" customHeight="1">
      <c r="AL335" s="51"/>
      <c r="AM335" s="51"/>
      <c r="AN335" s="51"/>
      <c r="AO335" s="51"/>
    </row>
    <row r="336" ht="15.75" customHeight="1">
      <c r="AL336" s="51"/>
      <c r="AM336" s="51"/>
      <c r="AN336" s="51"/>
      <c r="AO336" s="51"/>
    </row>
    <row r="337" ht="15.75" customHeight="1">
      <c r="AL337" s="51"/>
      <c r="AM337" s="51"/>
      <c r="AN337" s="51"/>
      <c r="AO337" s="51"/>
    </row>
    <row r="338" ht="15.75" customHeight="1">
      <c r="AL338" s="51"/>
      <c r="AM338" s="51"/>
      <c r="AN338" s="51"/>
      <c r="AO338" s="51"/>
    </row>
    <row r="339" ht="15.75" customHeight="1">
      <c r="AL339" s="51"/>
      <c r="AM339" s="51"/>
      <c r="AN339" s="51"/>
      <c r="AO339" s="51"/>
    </row>
    <row r="340" ht="15.75" customHeight="1">
      <c r="AL340" s="51"/>
      <c r="AM340" s="51"/>
      <c r="AN340" s="51"/>
      <c r="AO340" s="51"/>
    </row>
    <row r="341" ht="15.75" customHeight="1">
      <c r="AL341" s="51"/>
      <c r="AM341" s="51"/>
      <c r="AN341" s="51"/>
      <c r="AO341" s="51"/>
    </row>
    <row r="342" ht="15.75" customHeight="1">
      <c r="AL342" s="51"/>
      <c r="AM342" s="51"/>
      <c r="AN342" s="51"/>
      <c r="AO342" s="51"/>
    </row>
    <row r="343" ht="15.75" customHeight="1">
      <c r="AL343" s="51"/>
      <c r="AM343" s="51"/>
      <c r="AN343" s="51"/>
      <c r="AO343" s="51"/>
    </row>
    <row r="344" ht="15.75" customHeight="1">
      <c r="AL344" s="51"/>
      <c r="AM344" s="51"/>
      <c r="AN344" s="51"/>
      <c r="AO344" s="51"/>
    </row>
    <row r="345" ht="15.75" customHeight="1">
      <c r="AL345" s="51"/>
      <c r="AM345" s="51"/>
      <c r="AN345" s="51"/>
      <c r="AO345" s="51"/>
    </row>
    <row r="346" ht="15.75" customHeight="1">
      <c r="AL346" s="51"/>
      <c r="AM346" s="51"/>
      <c r="AN346" s="51"/>
      <c r="AO346" s="51"/>
    </row>
    <row r="347" ht="15.75" customHeight="1">
      <c r="AL347" s="51"/>
      <c r="AM347" s="51"/>
      <c r="AN347" s="51"/>
      <c r="AO347" s="51"/>
    </row>
    <row r="348" ht="15.75" customHeight="1">
      <c r="AL348" s="51"/>
      <c r="AM348" s="51"/>
      <c r="AN348" s="51"/>
      <c r="AO348" s="51"/>
    </row>
    <row r="349" ht="15.75" customHeight="1">
      <c r="AL349" s="51"/>
      <c r="AM349" s="51"/>
      <c r="AN349" s="51"/>
      <c r="AO349" s="51"/>
    </row>
    <row r="350" ht="15.75" customHeight="1">
      <c r="AL350" s="51"/>
      <c r="AM350" s="51"/>
      <c r="AN350" s="51"/>
      <c r="AO350" s="51"/>
    </row>
    <row r="351" ht="15.75" customHeight="1">
      <c r="AL351" s="51"/>
      <c r="AM351" s="51"/>
      <c r="AN351" s="51"/>
      <c r="AO351" s="51"/>
    </row>
    <row r="352" ht="15.75" customHeight="1">
      <c r="AL352" s="51"/>
      <c r="AM352" s="51"/>
      <c r="AN352" s="51"/>
      <c r="AO352" s="51"/>
    </row>
    <row r="353" ht="15.75" customHeight="1">
      <c r="AL353" s="51"/>
      <c r="AM353" s="51"/>
      <c r="AN353" s="51"/>
      <c r="AO353" s="51"/>
    </row>
    <row r="354" ht="15.75" customHeight="1">
      <c r="AL354" s="51"/>
      <c r="AM354" s="51"/>
      <c r="AN354" s="51"/>
      <c r="AO354" s="51"/>
    </row>
    <row r="355" ht="15.75" customHeight="1">
      <c r="AL355" s="51"/>
      <c r="AM355" s="51"/>
      <c r="AN355" s="51"/>
      <c r="AO355" s="51"/>
    </row>
    <row r="356" ht="15.75" customHeight="1">
      <c r="AL356" s="51"/>
      <c r="AM356" s="51"/>
      <c r="AN356" s="51"/>
      <c r="AO356" s="51"/>
    </row>
    <row r="357" ht="15.75" customHeight="1">
      <c r="AL357" s="51"/>
      <c r="AM357" s="51"/>
      <c r="AN357" s="51"/>
      <c r="AO357" s="51"/>
    </row>
    <row r="358" ht="15.75" customHeight="1">
      <c r="AL358" s="51"/>
      <c r="AM358" s="51"/>
      <c r="AN358" s="51"/>
      <c r="AO358" s="51"/>
    </row>
    <row r="359" ht="15.75" customHeight="1">
      <c r="AL359" s="51"/>
      <c r="AM359" s="51"/>
      <c r="AN359" s="51"/>
      <c r="AO359" s="51"/>
    </row>
    <row r="360" ht="15.75" customHeight="1">
      <c r="AL360" s="51"/>
      <c r="AM360" s="51"/>
      <c r="AN360" s="51"/>
      <c r="AO360" s="51"/>
    </row>
    <row r="361" ht="15.75" customHeight="1">
      <c r="AL361" s="51"/>
      <c r="AM361" s="51"/>
      <c r="AN361" s="51"/>
      <c r="AO361" s="51"/>
    </row>
    <row r="362" ht="15.75" customHeight="1">
      <c r="AL362" s="51"/>
      <c r="AM362" s="51"/>
      <c r="AN362" s="51"/>
      <c r="AO362" s="51"/>
    </row>
    <row r="363" ht="15.75" customHeight="1">
      <c r="AL363" s="51"/>
      <c r="AM363" s="51"/>
      <c r="AN363" s="51"/>
      <c r="AO363" s="51"/>
    </row>
    <row r="364" ht="15.75" customHeight="1">
      <c r="AL364" s="51"/>
      <c r="AM364" s="51"/>
      <c r="AN364" s="51"/>
      <c r="AO364" s="51"/>
    </row>
    <row r="365" ht="15.75" customHeight="1">
      <c r="AL365" s="51"/>
      <c r="AM365" s="51"/>
      <c r="AN365" s="51"/>
      <c r="AO365" s="51"/>
    </row>
    <row r="366" ht="15.75" customHeight="1">
      <c r="AL366" s="51"/>
      <c r="AM366" s="51"/>
      <c r="AN366" s="51"/>
      <c r="AO366" s="51"/>
    </row>
    <row r="367" ht="15.75" customHeight="1">
      <c r="AL367" s="51"/>
      <c r="AM367" s="51"/>
      <c r="AN367" s="51"/>
      <c r="AO367" s="51"/>
    </row>
    <row r="368" ht="15.75" customHeight="1">
      <c r="AL368" s="51"/>
      <c r="AM368" s="51"/>
      <c r="AN368" s="51"/>
      <c r="AO368" s="51"/>
    </row>
    <row r="369" ht="15.75" customHeight="1">
      <c r="AL369" s="51"/>
      <c r="AM369" s="51"/>
      <c r="AN369" s="51"/>
      <c r="AO369" s="51"/>
    </row>
    <row r="370" ht="15.75" customHeight="1">
      <c r="AL370" s="51"/>
      <c r="AM370" s="51"/>
      <c r="AN370" s="51"/>
      <c r="AO370" s="51"/>
    </row>
    <row r="371" ht="15.75" customHeight="1">
      <c r="AL371" s="51"/>
      <c r="AM371" s="51"/>
      <c r="AN371" s="51"/>
      <c r="AO371" s="51"/>
    </row>
    <row r="372" ht="15.75" customHeight="1">
      <c r="AL372" s="51"/>
      <c r="AM372" s="51"/>
      <c r="AN372" s="51"/>
      <c r="AO372" s="51"/>
    </row>
    <row r="373" ht="15.75" customHeight="1">
      <c r="AL373" s="51"/>
      <c r="AM373" s="51"/>
      <c r="AN373" s="51"/>
      <c r="AO373" s="51"/>
    </row>
    <row r="374" ht="15.75" customHeight="1">
      <c r="AL374" s="51"/>
      <c r="AM374" s="51"/>
      <c r="AN374" s="51"/>
      <c r="AO374" s="51"/>
    </row>
    <row r="375" ht="15.75" customHeight="1">
      <c r="AL375" s="51"/>
      <c r="AM375" s="51"/>
      <c r="AN375" s="51"/>
      <c r="AO375" s="51"/>
    </row>
    <row r="376" ht="15.75" customHeight="1">
      <c r="AL376" s="51"/>
      <c r="AM376" s="51"/>
      <c r="AN376" s="51"/>
      <c r="AO376" s="51"/>
    </row>
    <row r="377" ht="15.75" customHeight="1">
      <c r="AL377" s="51"/>
      <c r="AM377" s="51"/>
      <c r="AN377" s="51"/>
      <c r="AO377" s="51"/>
    </row>
    <row r="378" ht="15.75" customHeight="1">
      <c r="AL378" s="51"/>
      <c r="AM378" s="51"/>
      <c r="AN378" s="51"/>
      <c r="AO378" s="51"/>
    </row>
    <row r="379" ht="15.75" customHeight="1">
      <c r="AL379" s="51"/>
      <c r="AM379" s="51"/>
      <c r="AN379" s="51"/>
      <c r="AO379" s="51"/>
    </row>
    <row r="380" ht="15.75" customHeight="1">
      <c r="AL380" s="51"/>
      <c r="AM380" s="51"/>
      <c r="AN380" s="51"/>
      <c r="AO380" s="51"/>
    </row>
    <row r="381" ht="15.75" customHeight="1">
      <c r="AL381" s="51"/>
      <c r="AM381" s="51"/>
      <c r="AN381" s="51"/>
      <c r="AO381" s="51"/>
    </row>
    <row r="382" ht="15.75" customHeight="1">
      <c r="AL382" s="51"/>
      <c r="AM382" s="51"/>
      <c r="AN382" s="51"/>
      <c r="AO382" s="51"/>
    </row>
    <row r="383" ht="15.75" customHeight="1">
      <c r="AL383" s="51"/>
      <c r="AM383" s="51"/>
      <c r="AN383" s="51"/>
      <c r="AO383" s="51"/>
    </row>
    <row r="384" ht="15.75" customHeight="1">
      <c r="AL384" s="51"/>
      <c r="AM384" s="51"/>
      <c r="AN384" s="51"/>
      <c r="AO384" s="51"/>
    </row>
    <row r="385" ht="15.75" customHeight="1">
      <c r="AL385" s="51"/>
      <c r="AM385" s="51"/>
      <c r="AN385" s="51"/>
      <c r="AO385" s="51"/>
    </row>
    <row r="386" ht="15.75" customHeight="1">
      <c r="AL386" s="51"/>
      <c r="AM386" s="51"/>
      <c r="AN386" s="51"/>
      <c r="AO386" s="51"/>
    </row>
    <row r="387" ht="15.75" customHeight="1">
      <c r="AL387" s="51"/>
      <c r="AM387" s="51"/>
      <c r="AN387" s="51"/>
      <c r="AO387" s="51"/>
    </row>
    <row r="388" ht="15.75" customHeight="1">
      <c r="AL388" s="51"/>
      <c r="AM388" s="51"/>
      <c r="AN388" s="51"/>
      <c r="AO388" s="51"/>
    </row>
    <row r="389" ht="15.75" customHeight="1">
      <c r="AL389" s="51"/>
      <c r="AM389" s="51"/>
      <c r="AN389" s="51"/>
      <c r="AO389" s="51"/>
    </row>
    <row r="390" ht="15.75" customHeight="1">
      <c r="AL390" s="51"/>
      <c r="AM390" s="51"/>
      <c r="AN390" s="51"/>
      <c r="AO390" s="51"/>
    </row>
    <row r="391" ht="15.75" customHeight="1">
      <c r="AL391" s="51"/>
      <c r="AM391" s="51"/>
      <c r="AN391" s="51"/>
      <c r="AO391" s="51"/>
    </row>
    <row r="392" ht="15.75" customHeight="1">
      <c r="AL392" s="51"/>
      <c r="AM392" s="51"/>
      <c r="AN392" s="51"/>
      <c r="AO392" s="51"/>
    </row>
    <row r="393" ht="15.75" customHeight="1">
      <c r="AL393" s="51"/>
      <c r="AM393" s="51"/>
      <c r="AN393" s="51"/>
      <c r="AO393" s="51"/>
    </row>
    <row r="394" ht="15.75" customHeight="1">
      <c r="AL394" s="51"/>
      <c r="AM394" s="51"/>
      <c r="AN394" s="51"/>
      <c r="AO394" s="51"/>
    </row>
    <row r="395" ht="15.75" customHeight="1">
      <c r="AL395" s="51"/>
      <c r="AM395" s="51"/>
      <c r="AN395" s="51"/>
      <c r="AO395" s="51"/>
    </row>
    <row r="396" ht="15.75" customHeight="1">
      <c r="AL396" s="51"/>
      <c r="AM396" s="51"/>
      <c r="AN396" s="51"/>
      <c r="AO396" s="51"/>
    </row>
    <row r="397" ht="15.75" customHeight="1">
      <c r="AL397" s="51"/>
      <c r="AM397" s="51"/>
      <c r="AN397" s="51"/>
      <c r="AO397" s="51"/>
    </row>
    <row r="398" ht="15.75" customHeight="1">
      <c r="AL398" s="51"/>
      <c r="AM398" s="51"/>
      <c r="AN398" s="51"/>
      <c r="AO398" s="51"/>
    </row>
    <row r="399" ht="15.75" customHeight="1">
      <c r="AL399" s="51"/>
      <c r="AM399" s="51"/>
      <c r="AN399" s="51"/>
      <c r="AO399" s="51"/>
    </row>
    <row r="400" ht="15.75" customHeight="1">
      <c r="AL400" s="51"/>
      <c r="AM400" s="51"/>
      <c r="AN400" s="51"/>
      <c r="AO400" s="51"/>
    </row>
    <row r="401" ht="15.75" customHeight="1">
      <c r="AL401" s="51"/>
      <c r="AM401" s="51"/>
      <c r="AN401" s="51"/>
      <c r="AO401" s="51"/>
    </row>
    <row r="402" ht="15.75" customHeight="1">
      <c r="AL402" s="51"/>
      <c r="AM402" s="51"/>
      <c r="AN402" s="51"/>
      <c r="AO402" s="51"/>
    </row>
    <row r="403" ht="15.75" customHeight="1">
      <c r="AL403" s="51"/>
      <c r="AM403" s="51"/>
      <c r="AN403" s="51"/>
      <c r="AO403" s="51"/>
    </row>
    <row r="404" ht="15.75" customHeight="1">
      <c r="AL404" s="51"/>
      <c r="AM404" s="51"/>
      <c r="AN404" s="51"/>
      <c r="AO404" s="51"/>
    </row>
    <row r="405" ht="15.75" customHeight="1">
      <c r="AL405" s="51"/>
      <c r="AM405" s="51"/>
      <c r="AN405" s="51"/>
      <c r="AO405" s="51"/>
    </row>
    <row r="406" ht="15.75" customHeight="1">
      <c r="AL406" s="51"/>
      <c r="AM406" s="51"/>
      <c r="AN406" s="51"/>
      <c r="AO406" s="51"/>
    </row>
    <row r="407" ht="15.75" customHeight="1">
      <c r="AL407" s="51"/>
      <c r="AM407" s="51"/>
      <c r="AN407" s="51"/>
      <c r="AO407" s="51"/>
    </row>
    <row r="408" ht="15.75" customHeight="1">
      <c r="AL408" s="51"/>
      <c r="AM408" s="51"/>
      <c r="AN408" s="51"/>
      <c r="AO408" s="51"/>
    </row>
    <row r="409" ht="15.75" customHeight="1">
      <c r="AL409" s="51"/>
      <c r="AM409" s="51"/>
      <c r="AN409" s="51"/>
      <c r="AO409" s="51"/>
    </row>
    <row r="410" ht="15.75" customHeight="1">
      <c r="AL410" s="51"/>
      <c r="AM410" s="51"/>
      <c r="AN410" s="51"/>
      <c r="AO410" s="51"/>
    </row>
    <row r="411" ht="15.75" customHeight="1">
      <c r="AL411" s="51"/>
      <c r="AM411" s="51"/>
      <c r="AN411" s="51"/>
      <c r="AO411" s="51"/>
    </row>
    <row r="412" ht="15.75" customHeight="1">
      <c r="AL412" s="51"/>
      <c r="AM412" s="51"/>
      <c r="AN412" s="51"/>
      <c r="AO412" s="51"/>
    </row>
    <row r="413" ht="15.75" customHeight="1">
      <c r="AL413" s="51"/>
      <c r="AM413" s="51"/>
      <c r="AN413" s="51"/>
      <c r="AO413" s="51"/>
    </row>
    <row r="414" ht="15.75" customHeight="1">
      <c r="AL414" s="51"/>
      <c r="AM414" s="51"/>
      <c r="AN414" s="51"/>
      <c r="AO414" s="51"/>
    </row>
    <row r="415" ht="15.75" customHeight="1">
      <c r="AL415" s="51"/>
      <c r="AM415" s="51"/>
      <c r="AN415" s="51"/>
      <c r="AO415" s="51"/>
    </row>
    <row r="416" ht="15.75" customHeight="1">
      <c r="AL416" s="51"/>
      <c r="AM416" s="51"/>
      <c r="AN416" s="51"/>
      <c r="AO416" s="51"/>
    </row>
    <row r="417" ht="15.75" customHeight="1">
      <c r="AL417" s="51"/>
      <c r="AM417" s="51"/>
      <c r="AN417" s="51"/>
      <c r="AO417" s="51"/>
    </row>
    <row r="418" ht="15.75" customHeight="1">
      <c r="AL418" s="51"/>
      <c r="AM418" s="51"/>
      <c r="AN418" s="51"/>
      <c r="AO418" s="51"/>
    </row>
    <row r="419" ht="15.75" customHeight="1">
      <c r="AL419" s="51"/>
      <c r="AM419" s="51"/>
      <c r="AN419" s="51"/>
      <c r="AO419" s="51"/>
    </row>
    <row r="420" ht="15.75" customHeight="1">
      <c r="AL420" s="51"/>
      <c r="AM420" s="51"/>
      <c r="AN420" s="51"/>
      <c r="AO420" s="51"/>
    </row>
    <row r="421" ht="15.75" customHeight="1">
      <c r="AL421" s="51"/>
      <c r="AM421" s="51"/>
      <c r="AN421" s="51"/>
      <c r="AO421" s="51"/>
    </row>
    <row r="422" ht="15.75" customHeight="1">
      <c r="AL422" s="51"/>
      <c r="AM422" s="51"/>
      <c r="AN422" s="51"/>
      <c r="AO422" s="51"/>
    </row>
    <row r="423" ht="15.75" customHeight="1">
      <c r="AL423" s="51"/>
      <c r="AM423" s="51"/>
      <c r="AN423" s="51"/>
      <c r="AO423" s="51"/>
    </row>
    <row r="424" ht="15.75" customHeight="1">
      <c r="AL424" s="51"/>
      <c r="AM424" s="51"/>
      <c r="AN424" s="51"/>
      <c r="AO424" s="51"/>
    </row>
    <row r="425" ht="15.75" customHeight="1">
      <c r="AL425" s="51"/>
      <c r="AM425" s="51"/>
      <c r="AN425" s="51"/>
      <c r="AO425" s="51"/>
    </row>
    <row r="426" ht="15.75" customHeight="1">
      <c r="AL426" s="51"/>
      <c r="AM426" s="51"/>
      <c r="AN426" s="51"/>
      <c r="AO426" s="51"/>
    </row>
    <row r="427" ht="15.75" customHeight="1">
      <c r="AL427" s="51"/>
      <c r="AM427" s="51"/>
      <c r="AN427" s="51"/>
      <c r="AO427" s="51"/>
    </row>
    <row r="428" ht="15.75" customHeight="1">
      <c r="AL428" s="51"/>
      <c r="AM428" s="51"/>
      <c r="AN428" s="51"/>
      <c r="AO428" s="51"/>
    </row>
    <row r="429" ht="15.75" customHeight="1">
      <c r="AL429" s="51"/>
      <c r="AM429" s="51"/>
      <c r="AN429" s="51"/>
      <c r="AO429" s="51"/>
    </row>
    <row r="430" ht="15.75" customHeight="1">
      <c r="AL430" s="51"/>
      <c r="AM430" s="51"/>
      <c r="AN430" s="51"/>
      <c r="AO430" s="51"/>
    </row>
    <row r="431" ht="15.75" customHeight="1">
      <c r="AL431" s="51"/>
      <c r="AM431" s="51"/>
      <c r="AN431" s="51"/>
      <c r="AO431" s="51"/>
    </row>
    <row r="432" ht="15.75" customHeight="1">
      <c r="AL432" s="51"/>
      <c r="AM432" s="51"/>
      <c r="AN432" s="51"/>
      <c r="AO432" s="51"/>
    </row>
    <row r="433" ht="15.75" customHeight="1">
      <c r="AL433" s="51"/>
      <c r="AM433" s="51"/>
      <c r="AN433" s="51"/>
      <c r="AO433" s="51"/>
    </row>
    <row r="434" ht="15.75" customHeight="1">
      <c r="AL434" s="51"/>
      <c r="AM434" s="51"/>
      <c r="AN434" s="51"/>
      <c r="AO434" s="51"/>
    </row>
    <row r="435" ht="15.75" customHeight="1">
      <c r="AL435" s="51"/>
      <c r="AM435" s="51"/>
      <c r="AN435" s="51"/>
      <c r="AO435" s="51"/>
    </row>
    <row r="436" ht="15.75" customHeight="1">
      <c r="AL436" s="51"/>
      <c r="AM436" s="51"/>
      <c r="AN436" s="51"/>
      <c r="AO436" s="51"/>
    </row>
    <row r="437" ht="15.75" customHeight="1">
      <c r="AL437" s="51"/>
      <c r="AM437" s="51"/>
      <c r="AN437" s="51"/>
      <c r="AO437" s="51"/>
    </row>
    <row r="438" ht="15.75" customHeight="1">
      <c r="AL438" s="51"/>
      <c r="AM438" s="51"/>
      <c r="AN438" s="51"/>
      <c r="AO438" s="51"/>
    </row>
    <row r="439" ht="15.75" customHeight="1">
      <c r="AL439" s="51"/>
      <c r="AM439" s="51"/>
      <c r="AN439" s="51"/>
      <c r="AO439" s="51"/>
    </row>
    <row r="440" ht="15.75" customHeight="1">
      <c r="AL440" s="51"/>
      <c r="AM440" s="51"/>
      <c r="AN440" s="51"/>
      <c r="AO440" s="51"/>
    </row>
    <row r="441" ht="15.75" customHeight="1">
      <c r="AL441" s="51"/>
      <c r="AM441" s="51"/>
      <c r="AN441" s="51"/>
      <c r="AO441" s="51"/>
    </row>
    <row r="442" ht="15.75" customHeight="1">
      <c r="AL442" s="51"/>
      <c r="AM442" s="51"/>
      <c r="AN442" s="51"/>
      <c r="AO442" s="51"/>
    </row>
    <row r="443" ht="15.75" customHeight="1">
      <c r="AL443" s="51"/>
      <c r="AM443" s="51"/>
      <c r="AN443" s="51"/>
      <c r="AO443" s="51"/>
    </row>
    <row r="444" ht="15.75" customHeight="1">
      <c r="AL444" s="51"/>
      <c r="AM444" s="51"/>
      <c r="AN444" s="51"/>
      <c r="AO444" s="51"/>
    </row>
    <row r="445" ht="15.75" customHeight="1">
      <c r="AL445" s="51"/>
      <c r="AM445" s="51"/>
      <c r="AN445" s="51"/>
      <c r="AO445" s="51"/>
    </row>
    <row r="446" ht="15.75" customHeight="1">
      <c r="AL446" s="51"/>
      <c r="AM446" s="51"/>
      <c r="AN446" s="51"/>
      <c r="AO446" s="51"/>
    </row>
    <row r="447" ht="15.75" customHeight="1">
      <c r="AL447" s="51"/>
      <c r="AM447" s="51"/>
      <c r="AN447" s="51"/>
      <c r="AO447" s="51"/>
    </row>
    <row r="448" ht="15.75" customHeight="1">
      <c r="AL448" s="51"/>
      <c r="AM448" s="51"/>
      <c r="AN448" s="51"/>
      <c r="AO448" s="51"/>
    </row>
    <row r="449" ht="15.75" customHeight="1">
      <c r="AL449" s="51"/>
      <c r="AM449" s="51"/>
      <c r="AN449" s="51"/>
      <c r="AO449" s="51"/>
    </row>
    <row r="450" ht="15.75" customHeight="1">
      <c r="AL450" s="51"/>
      <c r="AM450" s="51"/>
      <c r="AN450" s="51"/>
      <c r="AO450" s="51"/>
    </row>
    <row r="451" ht="15.75" customHeight="1">
      <c r="AL451" s="51"/>
      <c r="AM451" s="51"/>
      <c r="AN451" s="51"/>
      <c r="AO451" s="51"/>
    </row>
    <row r="452" ht="15.75" customHeight="1">
      <c r="AL452" s="51"/>
      <c r="AM452" s="51"/>
      <c r="AN452" s="51"/>
      <c r="AO452" s="51"/>
    </row>
    <row r="453" ht="15.75" customHeight="1">
      <c r="AL453" s="51"/>
      <c r="AM453" s="51"/>
      <c r="AN453" s="51"/>
      <c r="AO453" s="51"/>
    </row>
    <row r="454" ht="15.75" customHeight="1">
      <c r="AL454" s="51"/>
      <c r="AM454" s="51"/>
      <c r="AN454" s="51"/>
      <c r="AO454" s="51"/>
    </row>
    <row r="455" ht="15.75" customHeight="1">
      <c r="AL455" s="51"/>
      <c r="AM455" s="51"/>
      <c r="AN455" s="51"/>
      <c r="AO455" s="51"/>
    </row>
    <row r="456" ht="15.75" customHeight="1">
      <c r="AL456" s="51"/>
      <c r="AM456" s="51"/>
      <c r="AN456" s="51"/>
      <c r="AO456" s="51"/>
    </row>
    <row r="457" ht="15.75" customHeight="1">
      <c r="AL457" s="51"/>
      <c r="AM457" s="51"/>
      <c r="AN457" s="51"/>
      <c r="AO457" s="51"/>
    </row>
    <row r="458" ht="15.75" customHeight="1">
      <c r="AL458" s="51"/>
      <c r="AM458" s="51"/>
      <c r="AN458" s="51"/>
      <c r="AO458" s="51"/>
    </row>
    <row r="459" ht="15.75" customHeight="1">
      <c r="AL459" s="51"/>
      <c r="AM459" s="51"/>
      <c r="AN459" s="51"/>
      <c r="AO459" s="51"/>
    </row>
    <row r="460" ht="15.75" customHeight="1">
      <c r="AL460" s="51"/>
      <c r="AM460" s="51"/>
      <c r="AN460" s="51"/>
      <c r="AO460" s="51"/>
    </row>
    <row r="461" ht="15.75" customHeight="1">
      <c r="AL461" s="51"/>
      <c r="AM461" s="51"/>
      <c r="AN461" s="51"/>
      <c r="AO461" s="51"/>
    </row>
    <row r="462" ht="15.75" customHeight="1">
      <c r="AL462" s="51"/>
      <c r="AM462" s="51"/>
      <c r="AN462" s="51"/>
      <c r="AO462" s="51"/>
    </row>
    <row r="463" ht="15.75" customHeight="1">
      <c r="AL463" s="51"/>
      <c r="AM463" s="51"/>
      <c r="AN463" s="51"/>
      <c r="AO463" s="51"/>
    </row>
    <row r="464" ht="15.75" customHeight="1">
      <c r="AL464" s="51"/>
      <c r="AM464" s="51"/>
      <c r="AN464" s="51"/>
      <c r="AO464" s="51"/>
    </row>
    <row r="465" ht="15.75" customHeight="1">
      <c r="AL465" s="51"/>
      <c r="AM465" s="51"/>
      <c r="AN465" s="51"/>
      <c r="AO465" s="51"/>
    </row>
    <row r="466" ht="15.75" customHeight="1">
      <c r="AL466" s="51"/>
      <c r="AM466" s="51"/>
      <c r="AN466" s="51"/>
      <c r="AO466" s="51"/>
    </row>
    <row r="467" ht="15.75" customHeight="1">
      <c r="AL467" s="51"/>
      <c r="AM467" s="51"/>
      <c r="AN467" s="51"/>
      <c r="AO467" s="51"/>
    </row>
    <row r="468" ht="15.75" customHeight="1">
      <c r="AL468" s="51"/>
      <c r="AM468" s="51"/>
      <c r="AN468" s="51"/>
      <c r="AO468" s="51"/>
    </row>
    <row r="469" ht="15.75" customHeight="1">
      <c r="AL469" s="51"/>
      <c r="AM469" s="51"/>
      <c r="AN469" s="51"/>
      <c r="AO469" s="51"/>
    </row>
    <row r="470" ht="15.75" customHeight="1">
      <c r="AL470" s="51"/>
      <c r="AM470" s="51"/>
      <c r="AN470" s="51"/>
      <c r="AO470" s="51"/>
    </row>
    <row r="471" ht="15.75" customHeight="1">
      <c r="AL471" s="51"/>
      <c r="AM471" s="51"/>
      <c r="AN471" s="51"/>
      <c r="AO471" s="51"/>
    </row>
    <row r="472" ht="15.75" customHeight="1">
      <c r="AL472" s="51"/>
      <c r="AM472" s="51"/>
      <c r="AN472" s="51"/>
      <c r="AO472" s="51"/>
    </row>
    <row r="473" ht="15.75" customHeight="1">
      <c r="AL473" s="51"/>
      <c r="AM473" s="51"/>
      <c r="AN473" s="51"/>
      <c r="AO473" s="51"/>
    </row>
    <row r="474" ht="15.75" customHeight="1">
      <c r="AL474" s="51"/>
      <c r="AM474" s="51"/>
      <c r="AN474" s="51"/>
      <c r="AO474" s="51"/>
    </row>
    <row r="475" ht="15.75" customHeight="1">
      <c r="AL475" s="51"/>
      <c r="AM475" s="51"/>
      <c r="AN475" s="51"/>
      <c r="AO475" s="51"/>
    </row>
    <row r="476" ht="15.75" customHeight="1">
      <c r="AL476" s="51"/>
      <c r="AM476" s="51"/>
      <c r="AN476" s="51"/>
      <c r="AO476" s="51"/>
    </row>
    <row r="477" ht="15.75" customHeight="1">
      <c r="AL477" s="51"/>
      <c r="AM477" s="51"/>
      <c r="AN477" s="51"/>
      <c r="AO477" s="51"/>
    </row>
    <row r="478" ht="15.75" customHeight="1">
      <c r="AL478" s="51"/>
      <c r="AM478" s="51"/>
      <c r="AN478" s="51"/>
      <c r="AO478" s="51"/>
    </row>
    <row r="479" ht="15.75" customHeight="1">
      <c r="AL479" s="51"/>
      <c r="AM479" s="51"/>
      <c r="AN479" s="51"/>
      <c r="AO479" s="51"/>
    </row>
    <row r="480" ht="15.75" customHeight="1">
      <c r="AL480" s="51"/>
      <c r="AM480" s="51"/>
      <c r="AN480" s="51"/>
      <c r="AO480" s="51"/>
    </row>
    <row r="481" ht="15.75" customHeight="1">
      <c r="AL481" s="51"/>
      <c r="AM481" s="51"/>
      <c r="AN481" s="51"/>
      <c r="AO481" s="51"/>
    </row>
    <row r="482" ht="15.75" customHeight="1">
      <c r="AL482" s="51"/>
      <c r="AM482" s="51"/>
      <c r="AN482" s="51"/>
      <c r="AO482" s="51"/>
    </row>
    <row r="483" ht="15.75" customHeight="1">
      <c r="AL483" s="51"/>
      <c r="AM483" s="51"/>
      <c r="AN483" s="51"/>
      <c r="AO483" s="51"/>
    </row>
    <row r="484" ht="15.75" customHeight="1">
      <c r="AL484" s="51"/>
      <c r="AM484" s="51"/>
      <c r="AN484" s="51"/>
      <c r="AO484" s="51"/>
    </row>
    <row r="485" ht="15.75" customHeight="1">
      <c r="AL485" s="51"/>
      <c r="AM485" s="51"/>
      <c r="AN485" s="51"/>
      <c r="AO485" s="51"/>
    </row>
    <row r="486" ht="15.75" customHeight="1">
      <c r="AL486" s="51"/>
      <c r="AM486" s="51"/>
      <c r="AN486" s="51"/>
      <c r="AO486" s="51"/>
    </row>
    <row r="487" ht="15.75" customHeight="1">
      <c r="AL487" s="51"/>
      <c r="AM487" s="51"/>
      <c r="AN487" s="51"/>
      <c r="AO487" s="51"/>
    </row>
    <row r="488" ht="15.75" customHeight="1">
      <c r="AL488" s="51"/>
      <c r="AM488" s="51"/>
      <c r="AN488" s="51"/>
      <c r="AO488" s="51"/>
    </row>
    <row r="489" ht="15.75" customHeight="1">
      <c r="AL489" s="51"/>
      <c r="AM489" s="51"/>
      <c r="AN489" s="51"/>
      <c r="AO489" s="51"/>
    </row>
    <row r="490" ht="15.75" customHeight="1">
      <c r="AL490" s="51"/>
      <c r="AM490" s="51"/>
      <c r="AN490" s="51"/>
      <c r="AO490" s="51"/>
    </row>
    <row r="491" ht="15.75" customHeight="1">
      <c r="AL491" s="51"/>
      <c r="AM491" s="51"/>
      <c r="AN491" s="51"/>
      <c r="AO491" s="51"/>
    </row>
    <row r="492" ht="15.75" customHeight="1">
      <c r="AL492" s="51"/>
      <c r="AM492" s="51"/>
      <c r="AN492" s="51"/>
      <c r="AO492" s="51"/>
    </row>
    <row r="493" ht="15.75" customHeight="1">
      <c r="AL493" s="51"/>
      <c r="AM493" s="51"/>
      <c r="AN493" s="51"/>
      <c r="AO493" s="51"/>
    </row>
    <row r="494" ht="15.75" customHeight="1">
      <c r="AL494" s="51"/>
      <c r="AM494" s="51"/>
      <c r="AN494" s="51"/>
      <c r="AO494" s="51"/>
    </row>
    <row r="495" ht="15.75" customHeight="1">
      <c r="AL495" s="51"/>
      <c r="AM495" s="51"/>
      <c r="AN495" s="51"/>
      <c r="AO495" s="51"/>
    </row>
    <row r="496" ht="15.75" customHeight="1">
      <c r="AL496" s="51"/>
      <c r="AM496" s="51"/>
      <c r="AN496" s="51"/>
      <c r="AO496" s="51"/>
    </row>
    <row r="497" ht="15.75" customHeight="1">
      <c r="AL497" s="51"/>
      <c r="AM497" s="51"/>
      <c r="AN497" s="51"/>
      <c r="AO497" s="51"/>
    </row>
    <row r="498" ht="15.75" customHeight="1">
      <c r="AL498" s="51"/>
      <c r="AM498" s="51"/>
      <c r="AN498" s="51"/>
      <c r="AO498" s="51"/>
    </row>
    <row r="499" ht="15.75" customHeight="1">
      <c r="AL499" s="51"/>
      <c r="AM499" s="51"/>
      <c r="AN499" s="51"/>
      <c r="AO499" s="51"/>
    </row>
    <row r="500" ht="15.75" customHeight="1">
      <c r="AL500" s="51"/>
      <c r="AM500" s="51"/>
      <c r="AN500" s="51"/>
      <c r="AO500" s="51"/>
    </row>
    <row r="501" ht="15.75" customHeight="1">
      <c r="AL501" s="51"/>
      <c r="AM501" s="51"/>
      <c r="AN501" s="51"/>
      <c r="AO501" s="51"/>
    </row>
    <row r="502" ht="15.75" customHeight="1">
      <c r="AL502" s="51"/>
      <c r="AM502" s="51"/>
      <c r="AN502" s="51"/>
      <c r="AO502" s="51"/>
    </row>
    <row r="503" ht="15.75" customHeight="1">
      <c r="AL503" s="51"/>
      <c r="AM503" s="51"/>
      <c r="AN503" s="51"/>
      <c r="AO503" s="51"/>
    </row>
    <row r="504" ht="15.75" customHeight="1">
      <c r="AL504" s="51"/>
      <c r="AM504" s="51"/>
      <c r="AN504" s="51"/>
      <c r="AO504" s="51"/>
    </row>
    <row r="505" ht="15.75" customHeight="1">
      <c r="AL505" s="51"/>
      <c r="AM505" s="51"/>
      <c r="AN505" s="51"/>
      <c r="AO505" s="51"/>
    </row>
    <row r="506" ht="15.75" customHeight="1">
      <c r="AL506" s="51"/>
      <c r="AM506" s="51"/>
      <c r="AN506" s="51"/>
      <c r="AO506" s="51"/>
    </row>
    <row r="507" ht="15.75" customHeight="1">
      <c r="AL507" s="51"/>
      <c r="AM507" s="51"/>
      <c r="AN507" s="51"/>
      <c r="AO507" s="51"/>
    </row>
    <row r="508" ht="15.75" customHeight="1">
      <c r="AL508" s="51"/>
      <c r="AM508" s="51"/>
      <c r="AN508" s="51"/>
      <c r="AO508" s="51"/>
    </row>
    <row r="509" ht="15.75" customHeight="1">
      <c r="AL509" s="51"/>
      <c r="AM509" s="51"/>
      <c r="AN509" s="51"/>
      <c r="AO509" s="51"/>
    </row>
    <row r="510" ht="15.75" customHeight="1">
      <c r="AL510" s="51"/>
      <c r="AM510" s="51"/>
      <c r="AN510" s="51"/>
      <c r="AO510" s="51"/>
    </row>
    <row r="511" ht="15.75" customHeight="1">
      <c r="AL511" s="51"/>
      <c r="AM511" s="51"/>
      <c r="AN511" s="51"/>
      <c r="AO511" s="51"/>
    </row>
    <row r="512" ht="15.75" customHeight="1">
      <c r="AL512" s="51"/>
      <c r="AM512" s="51"/>
      <c r="AN512" s="51"/>
      <c r="AO512" s="51"/>
    </row>
    <row r="513" ht="15.75" customHeight="1">
      <c r="AL513" s="51"/>
      <c r="AM513" s="51"/>
      <c r="AN513" s="51"/>
      <c r="AO513" s="51"/>
    </row>
    <row r="514" ht="15.75" customHeight="1">
      <c r="AL514" s="51"/>
      <c r="AM514" s="51"/>
      <c r="AN514" s="51"/>
      <c r="AO514" s="51"/>
    </row>
    <row r="515" ht="15.75" customHeight="1">
      <c r="AL515" s="51"/>
      <c r="AM515" s="51"/>
      <c r="AN515" s="51"/>
      <c r="AO515" s="51"/>
    </row>
    <row r="516" ht="15.75" customHeight="1">
      <c r="AL516" s="51"/>
      <c r="AM516" s="51"/>
      <c r="AN516" s="51"/>
      <c r="AO516" s="51"/>
    </row>
    <row r="517" ht="15.75" customHeight="1">
      <c r="AL517" s="51"/>
      <c r="AM517" s="51"/>
      <c r="AN517" s="51"/>
      <c r="AO517" s="51"/>
    </row>
    <row r="518" ht="15.75" customHeight="1">
      <c r="AL518" s="51"/>
      <c r="AM518" s="51"/>
      <c r="AN518" s="51"/>
      <c r="AO518" s="51"/>
    </row>
    <row r="519" ht="15.75" customHeight="1">
      <c r="AL519" s="51"/>
      <c r="AM519" s="51"/>
      <c r="AN519" s="51"/>
      <c r="AO519" s="51"/>
    </row>
    <row r="520" ht="15.75" customHeight="1">
      <c r="AL520" s="51"/>
      <c r="AM520" s="51"/>
      <c r="AN520" s="51"/>
      <c r="AO520" s="51"/>
    </row>
    <row r="521" ht="15.75" customHeight="1">
      <c r="AL521" s="51"/>
      <c r="AM521" s="51"/>
      <c r="AN521" s="51"/>
      <c r="AO521" s="51"/>
    </row>
    <row r="522" ht="15.75" customHeight="1">
      <c r="AL522" s="51"/>
      <c r="AM522" s="51"/>
      <c r="AN522" s="51"/>
      <c r="AO522" s="51"/>
    </row>
    <row r="523" ht="15.75" customHeight="1">
      <c r="AL523" s="51"/>
      <c r="AM523" s="51"/>
      <c r="AN523" s="51"/>
      <c r="AO523" s="51"/>
    </row>
    <row r="524" ht="15.75" customHeight="1">
      <c r="AL524" s="51"/>
      <c r="AM524" s="51"/>
      <c r="AN524" s="51"/>
      <c r="AO524" s="51"/>
    </row>
    <row r="525" ht="15.75" customHeight="1">
      <c r="AL525" s="51"/>
      <c r="AM525" s="51"/>
      <c r="AN525" s="51"/>
      <c r="AO525" s="51"/>
    </row>
    <row r="526" ht="15.75" customHeight="1">
      <c r="AL526" s="51"/>
      <c r="AM526" s="51"/>
      <c r="AN526" s="51"/>
      <c r="AO526" s="51"/>
    </row>
    <row r="527" ht="15.75" customHeight="1">
      <c r="AL527" s="51"/>
      <c r="AM527" s="51"/>
      <c r="AN527" s="51"/>
      <c r="AO527" s="51"/>
    </row>
    <row r="528" ht="15.75" customHeight="1">
      <c r="AL528" s="51"/>
      <c r="AM528" s="51"/>
      <c r="AN528" s="51"/>
      <c r="AO528" s="51"/>
    </row>
    <row r="529" ht="15.75" customHeight="1">
      <c r="AL529" s="51"/>
      <c r="AM529" s="51"/>
      <c r="AN529" s="51"/>
      <c r="AO529" s="51"/>
    </row>
    <row r="530" ht="15.75" customHeight="1">
      <c r="AL530" s="51"/>
      <c r="AM530" s="51"/>
      <c r="AN530" s="51"/>
      <c r="AO530" s="51"/>
    </row>
    <row r="531" ht="15.75" customHeight="1">
      <c r="AL531" s="51"/>
      <c r="AM531" s="51"/>
      <c r="AN531" s="51"/>
      <c r="AO531" s="51"/>
    </row>
    <row r="532" ht="15.75" customHeight="1">
      <c r="AL532" s="51"/>
      <c r="AM532" s="51"/>
      <c r="AN532" s="51"/>
      <c r="AO532" s="51"/>
    </row>
    <row r="533" ht="15.75" customHeight="1">
      <c r="AL533" s="51"/>
      <c r="AM533" s="51"/>
      <c r="AN533" s="51"/>
      <c r="AO533" s="51"/>
    </row>
    <row r="534" ht="15.75" customHeight="1">
      <c r="AL534" s="51"/>
      <c r="AM534" s="51"/>
      <c r="AN534" s="51"/>
      <c r="AO534" s="51"/>
    </row>
    <row r="535" ht="15.75" customHeight="1">
      <c r="AL535" s="51"/>
      <c r="AM535" s="51"/>
      <c r="AN535" s="51"/>
      <c r="AO535" s="51"/>
    </row>
    <row r="536" ht="15.75" customHeight="1">
      <c r="AL536" s="51"/>
      <c r="AM536" s="51"/>
      <c r="AN536" s="51"/>
      <c r="AO536" s="51"/>
    </row>
    <row r="537" ht="15.75" customHeight="1">
      <c r="AL537" s="51"/>
      <c r="AM537" s="51"/>
      <c r="AN537" s="51"/>
      <c r="AO537" s="51"/>
    </row>
    <row r="538" ht="15.75" customHeight="1">
      <c r="AL538" s="51"/>
      <c r="AM538" s="51"/>
      <c r="AN538" s="51"/>
      <c r="AO538" s="51"/>
    </row>
    <row r="539" ht="15.75" customHeight="1">
      <c r="AL539" s="51"/>
      <c r="AM539" s="51"/>
      <c r="AN539" s="51"/>
      <c r="AO539" s="51"/>
    </row>
    <row r="540" ht="15.75" customHeight="1">
      <c r="AL540" s="51"/>
      <c r="AM540" s="51"/>
      <c r="AN540" s="51"/>
      <c r="AO540" s="51"/>
    </row>
    <row r="541" ht="15.75" customHeight="1">
      <c r="AL541" s="51"/>
      <c r="AM541" s="51"/>
      <c r="AN541" s="51"/>
      <c r="AO541" s="51"/>
    </row>
    <row r="542" ht="15.75" customHeight="1">
      <c r="AL542" s="51"/>
      <c r="AM542" s="51"/>
      <c r="AN542" s="51"/>
      <c r="AO542" s="51"/>
    </row>
    <row r="543" ht="15.75" customHeight="1">
      <c r="AL543" s="51"/>
      <c r="AM543" s="51"/>
      <c r="AN543" s="51"/>
      <c r="AO543" s="51"/>
    </row>
    <row r="544" ht="15.75" customHeight="1">
      <c r="AL544" s="51"/>
      <c r="AM544" s="51"/>
      <c r="AN544" s="51"/>
      <c r="AO544" s="51"/>
    </row>
    <row r="545" ht="15.75" customHeight="1">
      <c r="AL545" s="51"/>
      <c r="AM545" s="51"/>
      <c r="AN545" s="51"/>
      <c r="AO545" s="51"/>
    </row>
    <row r="546" ht="15.75" customHeight="1">
      <c r="AL546" s="51"/>
      <c r="AM546" s="51"/>
      <c r="AN546" s="51"/>
      <c r="AO546" s="51"/>
    </row>
    <row r="547" ht="15.75" customHeight="1">
      <c r="AL547" s="51"/>
      <c r="AM547" s="51"/>
      <c r="AN547" s="51"/>
      <c r="AO547" s="51"/>
    </row>
    <row r="548" ht="15.75" customHeight="1">
      <c r="AL548" s="51"/>
      <c r="AM548" s="51"/>
      <c r="AN548" s="51"/>
      <c r="AO548" s="51"/>
    </row>
    <row r="549" ht="15.75" customHeight="1">
      <c r="AL549" s="51"/>
      <c r="AM549" s="51"/>
      <c r="AN549" s="51"/>
      <c r="AO549" s="51"/>
    </row>
    <row r="550" ht="15.75" customHeight="1">
      <c r="AL550" s="51"/>
      <c r="AM550" s="51"/>
      <c r="AN550" s="51"/>
      <c r="AO550" s="51"/>
    </row>
    <row r="551" ht="15.75" customHeight="1">
      <c r="AL551" s="51"/>
      <c r="AM551" s="51"/>
      <c r="AN551" s="51"/>
      <c r="AO551" s="51"/>
    </row>
    <row r="552" ht="15.75" customHeight="1">
      <c r="AL552" s="51"/>
      <c r="AM552" s="51"/>
      <c r="AN552" s="51"/>
      <c r="AO552" s="51"/>
    </row>
    <row r="553" ht="15.75" customHeight="1">
      <c r="AL553" s="51"/>
      <c r="AM553" s="51"/>
      <c r="AN553" s="51"/>
      <c r="AO553" s="51"/>
    </row>
    <row r="554" ht="15.75" customHeight="1">
      <c r="AL554" s="51"/>
      <c r="AM554" s="51"/>
      <c r="AN554" s="51"/>
      <c r="AO554" s="51"/>
    </row>
    <row r="555" ht="15.75" customHeight="1">
      <c r="AL555" s="51"/>
      <c r="AM555" s="51"/>
      <c r="AN555" s="51"/>
      <c r="AO555" s="51"/>
    </row>
    <row r="556" ht="15.75" customHeight="1">
      <c r="AL556" s="51"/>
      <c r="AM556" s="51"/>
      <c r="AN556" s="51"/>
      <c r="AO556" s="51"/>
    </row>
    <row r="557" ht="15.75" customHeight="1">
      <c r="AL557" s="51"/>
      <c r="AM557" s="51"/>
      <c r="AN557" s="51"/>
      <c r="AO557" s="51"/>
    </row>
    <row r="558" ht="15.75" customHeight="1">
      <c r="AL558" s="51"/>
      <c r="AM558" s="51"/>
      <c r="AN558" s="51"/>
      <c r="AO558" s="51"/>
    </row>
    <row r="559" ht="15.75" customHeight="1">
      <c r="AL559" s="51"/>
      <c r="AM559" s="51"/>
      <c r="AN559" s="51"/>
      <c r="AO559" s="51"/>
    </row>
    <row r="560" ht="15.75" customHeight="1">
      <c r="AL560" s="51"/>
      <c r="AM560" s="51"/>
      <c r="AN560" s="51"/>
      <c r="AO560" s="51"/>
    </row>
    <row r="561" ht="15.75" customHeight="1">
      <c r="AL561" s="51"/>
      <c r="AM561" s="51"/>
      <c r="AN561" s="51"/>
      <c r="AO561" s="51"/>
    </row>
    <row r="562" ht="15.75" customHeight="1">
      <c r="AL562" s="51"/>
      <c r="AM562" s="51"/>
      <c r="AN562" s="51"/>
      <c r="AO562" s="51"/>
    </row>
    <row r="563" ht="15.75" customHeight="1">
      <c r="AL563" s="51"/>
      <c r="AM563" s="51"/>
      <c r="AN563" s="51"/>
      <c r="AO563" s="51"/>
    </row>
    <row r="564" ht="15.75" customHeight="1">
      <c r="AL564" s="51"/>
      <c r="AM564" s="51"/>
      <c r="AN564" s="51"/>
      <c r="AO564" s="51"/>
    </row>
    <row r="565" ht="15.75" customHeight="1">
      <c r="AL565" s="51"/>
      <c r="AM565" s="51"/>
      <c r="AN565" s="51"/>
      <c r="AO565" s="51"/>
    </row>
    <row r="566" ht="15.75" customHeight="1">
      <c r="AL566" s="51"/>
      <c r="AM566" s="51"/>
      <c r="AN566" s="51"/>
      <c r="AO566" s="51"/>
    </row>
    <row r="567" ht="15.75" customHeight="1">
      <c r="AL567" s="51"/>
      <c r="AM567" s="51"/>
      <c r="AN567" s="51"/>
      <c r="AO567" s="51"/>
    </row>
    <row r="568" ht="15.75" customHeight="1">
      <c r="AL568" s="51"/>
      <c r="AM568" s="51"/>
      <c r="AN568" s="51"/>
      <c r="AO568" s="51"/>
    </row>
    <row r="569" ht="15.75" customHeight="1">
      <c r="AL569" s="51"/>
      <c r="AM569" s="51"/>
      <c r="AN569" s="51"/>
      <c r="AO569" s="51"/>
    </row>
    <row r="570" ht="15.75" customHeight="1">
      <c r="AL570" s="51"/>
      <c r="AM570" s="51"/>
      <c r="AN570" s="51"/>
      <c r="AO570" s="51"/>
    </row>
    <row r="571" ht="15.75" customHeight="1">
      <c r="AL571" s="51"/>
      <c r="AM571" s="51"/>
      <c r="AN571" s="51"/>
      <c r="AO571" s="51"/>
    </row>
    <row r="572" ht="15.75" customHeight="1">
      <c r="AL572" s="51"/>
      <c r="AM572" s="51"/>
      <c r="AN572" s="51"/>
      <c r="AO572" s="51"/>
    </row>
    <row r="573" ht="15.75" customHeight="1">
      <c r="AL573" s="51"/>
      <c r="AM573" s="51"/>
      <c r="AN573" s="51"/>
      <c r="AO573" s="51"/>
    </row>
    <row r="574" ht="15.75" customHeight="1">
      <c r="AL574" s="51"/>
      <c r="AM574" s="51"/>
      <c r="AN574" s="51"/>
      <c r="AO574" s="51"/>
    </row>
    <row r="575" ht="15.75" customHeight="1">
      <c r="AL575" s="51"/>
      <c r="AM575" s="51"/>
      <c r="AN575" s="51"/>
      <c r="AO575" s="51"/>
    </row>
    <row r="576" ht="15.75" customHeight="1">
      <c r="AL576" s="51"/>
      <c r="AM576" s="51"/>
      <c r="AN576" s="51"/>
      <c r="AO576" s="51"/>
    </row>
    <row r="577" ht="15.75" customHeight="1">
      <c r="AL577" s="51"/>
      <c r="AM577" s="51"/>
      <c r="AN577" s="51"/>
      <c r="AO577" s="51"/>
    </row>
    <row r="578" ht="15.75" customHeight="1">
      <c r="AL578" s="51"/>
      <c r="AM578" s="51"/>
      <c r="AN578" s="51"/>
      <c r="AO578" s="51"/>
    </row>
    <row r="579" ht="15.75" customHeight="1">
      <c r="AL579" s="51"/>
      <c r="AM579" s="51"/>
      <c r="AN579" s="51"/>
      <c r="AO579" s="51"/>
    </row>
    <row r="580" ht="15.75" customHeight="1">
      <c r="AL580" s="51"/>
      <c r="AM580" s="51"/>
      <c r="AN580" s="51"/>
      <c r="AO580" s="51"/>
    </row>
    <row r="581" ht="15.75" customHeight="1">
      <c r="AL581" s="51"/>
      <c r="AM581" s="51"/>
      <c r="AN581" s="51"/>
      <c r="AO581" s="51"/>
    </row>
    <row r="582" ht="15.75" customHeight="1">
      <c r="AL582" s="51"/>
      <c r="AM582" s="51"/>
      <c r="AN582" s="51"/>
      <c r="AO582" s="51"/>
    </row>
    <row r="583" ht="15.75" customHeight="1">
      <c r="AL583" s="51"/>
      <c r="AM583" s="51"/>
      <c r="AN583" s="51"/>
      <c r="AO583" s="51"/>
    </row>
    <row r="584" ht="15.75" customHeight="1">
      <c r="AL584" s="51"/>
      <c r="AM584" s="51"/>
      <c r="AN584" s="51"/>
      <c r="AO584" s="51"/>
    </row>
    <row r="585" ht="15.75" customHeight="1">
      <c r="AL585" s="51"/>
      <c r="AM585" s="51"/>
      <c r="AN585" s="51"/>
      <c r="AO585" s="51"/>
    </row>
    <row r="586" ht="15.75" customHeight="1">
      <c r="AL586" s="51"/>
      <c r="AM586" s="51"/>
      <c r="AN586" s="51"/>
      <c r="AO586" s="51"/>
    </row>
    <row r="587" ht="15.75" customHeight="1">
      <c r="AL587" s="51"/>
      <c r="AM587" s="51"/>
      <c r="AN587" s="51"/>
      <c r="AO587" s="51"/>
    </row>
    <row r="588" ht="15.75" customHeight="1">
      <c r="AL588" s="51"/>
      <c r="AM588" s="51"/>
      <c r="AN588" s="51"/>
      <c r="AO588" s="51"/>
    </row>
    <row r="589" ht="15.75" customHeight="1">
      <c r="AL589" s="51"/>
      <c r="AM589" s="51"/>
      <c r="AN589" s="51"/>
      <c r="AO589" s="51"/>
    </row>
    <row r="590" ht="15.75" customHeight="1">
      <c r="AL590" s="51"/>
      <c r="AM590" s="51"/>
      <c r="AN590" s="51"/>
      <c r="AO590" s="51"/>
    </row>
    <row r="591" ht="15.75" customHeight="1">
      <c r="AL591" s="51"/>
      <c r="AM591" s="51"/>
      <c r="AN591" s="51"/>
      <c r="AO591" s="51"/>
    </row>
    <row r="592" ht="15.75" customHeight="1">
      <c r="AL592" s="51"/>
      <c r="AM592" s="51"/>
      <c r="AN592" s="51"/>
      <c r="AO592" s="51"/>
    </row>
    <row r="593" ht="15.75" customHeight="1">
      <c r="AL593" s="51"/>
      <c r="AM593" s="51"/>
      <c r="AN593" s="51"/>
      <c r="AO593" s="51"/>
    </row>
    <row r="594" ht="15.75" customHeight="1">
      <c r="AL594" s="51"/>
      <c r="AM594" s="51"/>
      <c r="AN594" s="51"/>
      <c r="AO594" s="51"/>
    </row>
    <row r="595" ht="15.75" customHeight="1">
      <c r="AL595" s="51"/>
      <c r="AM595" s="51"/>
      <c r="AN595" s="51"/>
      <c r="AO595" s="51"/>
    </row>
    <row r="596" ht="15.75" customHeight="1">
      <c r="AL596" s="51"/>
      <c r="AM596" s="51"/>
      <c r="AN596" s="51"/>
      <c r="AO596" s="51"/>
    </row>
    <row r="597" ht="15.75" customHeight="1">
      <c r="AL597" s="51"/>
      <c r="AM597" s="51"/>
      <c r="AN597" s="51"/>
      <c r="AO597" s="51"/>
    </row>
    <row r="598" ht="15.75" customHeight="1">
      <c r="AL598" s="51"/>
      <c r="AM598" s="51"/>
      <c r="AN598" s="51"/>
      <c r="AO598" s="51"/>
    </row>
    <row r="599" ht="15.75" customHeight="1">
      <c r="AL599" s="51"/>
      <c r="AM599" s="51"/>
      <c r="AN599" s="51"/>
      <c r="AO599" s="51"/>
    </row>
    <row r="600" ht="15.75" customHeight="1">
      <c r="AL600" s="51"/>
      <c r="AM600" s="51"/>
      <c r="AN600" s="51"/>
      <c r="AO600" s="51"/>
    </row>
    <row r="601" ht="15.75" customHeight="1">
      <c r="AL601" s="51"/>
      <c r="AM601" s="51"/>
      <c r="AN601" s="51"/>
      <c r="AO601" s="51"/>
    </row>
    <row r="602" ht="15.75" customHeight="1">
      <c r="AL602" s="51"/>
      <c r="AM602" s="51"/>
      <c r="AN602" s="51"/>
      <c r="AO602" s="51"/>
    </row>
    <row r="603" ht="15.75" customHeight="1">
      <c r="AL603" s="51"/>
      <c r="AM603" s="51"/>
      <c r="AN603" s="51"/>
      <c r="AO603" s="51"/>
    </row>
    <row r="604" ht="15.75" customHeight="1">
      <c r="AL604" s="51"/>
      <c r="AM604" s="51"/>
      <c r="AN604" s="51"/>
      <c r="AO604" s="51"/>
    </row>
    <row r="605" ht="15.75" customHeight="1">
      <c r="AL605" s="51"/>
      <c r="AM605" s="51"/>
      <c r="AN605" s="51"/>
      <c r="AO605" s="51"/>
    </row>
    <row r="606" ht="15.75" customHeight="1">
      <c r="AL606" s="51"/>
      <c r="AM606" s="51"/>
      <c r="AN606" s="51"/>
      <c r="AO606" s="51"/>
    </row>
    <row r="607" ht="15.75" customHeight="1">
      <c r="AL607" s="51"/>
      <c r="AM607" s="51"/>
      <c r="AN607" s="51"/>
      <c r="AO607" s="51"/>
    </row>
    <row r="608" ht="15.75" customHeight="1">
      <c r="AL608" s="51"/>
      <c r="AM608" s="51"/>
      <c r="AN608" s="51"/>
      <c r="AO608" s="51"/>
    </row>
    <row r="609" ht="15.75" customHeight="1">
      <c r="AL609" s="51"/>
      <c r="AM609" s="51"/>
      <c r="AN609" s="51"/>
      <c r="AO609" s="51"/>
    </row>
    <row r="610" ht="15.75" customHeight="1">
      <c r="AL610" s="51"/>
      <c r="AM610" s="51"/>
      <c r="AN610" s="51"/>
      <c r="AO610" s="51"/>
    </row>
    <row r="611" ht="15.75" customHeight="1">
      <c r="AL611" s="51"/>
      <c r="AM611" s="51"/>
      <c r="AN611" s="51"/>
      <c r="AO611" s="51"/>
    </row>
    <row r="612" ht="15.75" customHeight="1">
      <c r="AL612" s="51"/>
      <c r="AM612" s="51"/>
      <c r="AN612" s="51"/>
      <c r="AO612" s="51"/>
    </row>
    <row r="613" ht="15.75" customHeight="1">
      <c r="AL613" s="51"/>
      <c r="AM613" s="51"/>
      <c r="AN613" s="51"/>
      <c r="AO613" s="51"/>
    </row>
    <row r="614" ht="15.75" customHeight="1">
      <c r="AL614" s="51"/>
      <c r="AM614" s="51"/>
      <c r="AN614" s="51"/>
      <c r="AO614" s="51"/>
    </row>
    <row r="615" ht="15.75" customHeight="1">
      <c r="AL615" s="51"/>
      <c r="AM615" s="51"/>
      <c r="AN615" s="51"/>
      <c r="AO615" s="51"/>
    </row>
    <row r="616" ht="15.75" customHeight="1">
      <c r="AL616" s="51"/>
      <c r="AM616" s="51"/>
      <c r="AN616" s="51"/>
      <c r="AO616" s="51"/>
    </row>
    <row r="617" ht="15.75" customHeight="1">
      <c r="AL617" s="51"/>
      <c r="AM617" s="51"/>
      <c r="AN617" s="51"/>
      <c r="AO617" s="51"/>
    </row>
    <row r="618" ht="15.75" customHeight="1">
      <c r="AL618" s="51"/>
      <c r="AM618" s="51"/>
      <c r="AN618" s="51"/>
      <c r="AO618" s="51"/>
    </row>
    <row r="619" ht="15.75" customHeight="1">
      <c r="AL619" s="51"/>
      <c r="AM619" s="51"/>
      <c r="AN619" s="51"/>
      <c r="AO619" s="51"/>
    </row>
    <row r="620" ht="15.75" customHeight="1">
      <c r="AL620" s="51"/>
      <c r="AM620" s="51"/>
      <c r="AN620" s="51"/>
      <c r="AO620" s="51"/>
    </row>
    <row r="621" ht="15.75" customHeight="1">
      <c r="AL621" s="51"/>
      <c r="AM621" s="51"/>
      <c r="AN621" s="51"/>
      <c r="AO621" s="51"/>
    </row>
    <row r="622" ht="15.75" customHeight="1">
      <c r="AL622" s="51"/>
      <c r="AM622" s="51"/>
      <c r="AN622" s="51"/>
      <c r="AO622" s="51"/>
    </row>
    <row r="623" ht="15.75" customHeight="1">
      <c r="AL623" s="51"/>
      <c r="AM623" s="51"/>
      <c r="AN623" s="51"/>
      <c r="AO623" s="51"/>
    </row>
    <row r="624" ht="15.75" customHeight="1">
      <c r="AL624" s="51"/>
      <c r="AM624" s="51"/>
      <c r="AN624" s="51"/>
      <c r="AO624" s="51"/>
    </row>
    <row r="625" ht="15.75" customHeight="1">
      <c r="AL625" s="51"/>
      <c r="AM625" s="51"/>
      <c r="AN625" s="51"/>
      <c r="AO625" s="51"/>
    </row>
    <row r="626" ht="15.75" customHeight="1">
      <c r="AL626" s="51"/>
      <c r="AM626" s="51"/>
      <c r="AN626" s="51"/>
      <c r="AO626" s="51"/>
    </row>
    <row r="627" ht="15.75" customHeight="1">
      <c r="AL627" s="51"/>
      <c r="AM627" s="51"/>
      <c r="AN627" s="51"/>
      <c r="AO627" s="51"/>
    </row>
    <row r="628" ht="15.75" customHeight="1">
      <c r="AL628" s="51"/>
      <c r="AM628" s="51"/>
      <c r="AN628" s="51"/>
      <c r="AO628" s="51"/>
    </row>
    <row r="629" ht="15.75" customHeight="1">
      <c r="AL629" s="51"/>
      <c r="AM629" s="51"/>
      <c r="AN629" s="51"/>
      <c r="AO629" s="51"/>
    </row>
    <row r="630" ht="15.75" customHeight="1">
      <c r="AL630" s="51"/>
      <c r="AM630" s="51"/>
      <c r="AN630" s="51"/>
      <c r="AO630" s="51"/>
    </row>
    <row r="631" ht="15.75" customHeight="1">
      <c r="AL631" s="51"/>
      <c r="AM631" s="51"/>
      <c r="AN631" s="51"/>
      <c r="AO631" s="51"/>
    </row>
    <row r="632" ht="15.75" customHeight="1">
      <c r="AL632" s="51"/>
      <c r="AM632" s="51"/>
      <c r="AN632" s="51"/>
      <c r="AO632" s="51"/>
    </row>
    <row r="633" ht="15.75" customHeight="1">
      <c r="AL633" s="51"/>
      <c r="AM633" s="51"/>
      <c r="AN633" s="51"/>
      <c r="AO633" s="51"/>
    </row>
    <row r="634" ht="15.75" customHeight="1">
      <c r="AL634" s="51"/>
      <c r="AM634" s="51"/>
      <c r="AN634" s="51"/>
      <c r="AO634" s="51"/>
    </row>
    <row r="635" ht="15.75" customHeight="1">
      <c r="AL635" s="51"/>
      <c r="AM635" s="51"/>
      <c r="AN635" s="51"/>
      <c r="AO635" s="51"/>
    </row>
    <row r="636" ht="15.75" customHeight="1">
      <c r="AL636" s="51"/>
      <c r="AM636" s="51"/>
      <c r="AN636" s="51"/>
      <c r="AO636" s="51"/>
    </row>
    <row r="637" ht="15.75" customHeight="1">
      <c r="AL637" s="51"/>
      <c r="AM637" s="51"/>
      <c r="AN637" s="51"/>
      <c r="AO637" s="51"/>
    </row>
    <row r="638" ht="15.75" customHeight="1">
      <c r="AL638" s="51"/>
      <c r="AM638" s="51"/>
      <c r="AN638" s="51"/>
      <c r="AO638" s="51"/>
    </row>
    <row r="639" ht="15.75" customHeight="1">
      <c r="AL639" s="51"/>
      <c r="AM639" s="51"/>
      <c r="AN639" s="51"/>
      <c r="AO639" s="51"/>
    </row>
    <row r="640" ht="15.75" customHeight="1">
      <c r="AL640" s="51"/>
      <c r="AM640" s="51"/>
      <c r="AN640" s="51"/>
      <c r="AO640" s="51"/>
    </row>
    <row r="641" ht="15.75" customHeight="1">
      <c r="AL641" s="51"/>
      <c r="AM641" s="51"/>
      <c r="AN641" s="51"/>
      <c r="AO641" s="51"/>
    </row>
    <row r="642" ht="15.75" customHeight="1">
      <c r="AL642" s="51"/>
      <c r="AM642" s="51"/>
      <c r="AN642" s="51"/>
      <c r="AO642" s="51"/>
    </row>
    <row r="643" ht="15.75" customHeight="1">
      <c r="AL643" s="51"/>
      <c r="AM643" s="51"/>
      <c r="AN643" s="51"/>
      <c r="AO643" s="51"/>
    </row>
    <row r="644" ht="15.75" customHeight="1">
      <c r="AL644" s="51"/>
      <c r="AM644" s="51"/>
      <c r="AN644" s="51"/>
      <c r="AO644" s="51"/>
    </row>
    <row r="645" ht="15.75" customHeight="1">
      <c r="AL645" s="51"/>
      <c r="AM645" s="51"/>
      <c r="AN645" s="51"/>
      <c r="AO645" s="51"/>
    </row>
    <row r="646" ht="15.75" customHeight="1">
      <c r="AL646" s="51"/>
      <c r="AM646" s="51"/>
      <c r="AN646" s="51"/>
      <c r="AO646" s="51"/>
    </row>
    <row r="647" ht="15.75" customHeight="1">
      <c r="AL647" s="51"/>
      <c r="AM647" s="51"/>
      <c r="AN647" s="51"/>
      <c r="AO647" s="51"/>
    </row>
    <row r="648" ht="15.75" customHeight="1">
      <c r="AL648" s="51"/>
      <c r="AM648" s="51"/>
      <c r="AN648" s="51"/>
      <c r="AO648" s="51"/>
    </row>
    <row r="649" ht="15.75" customHeight="1">
      <c r="AL649" s="51"/>
      <c r="AM649" s="51"/>
      <c r="AN649" s="51"/>
      <c r="AO649" s="51"/>
    </row>
    <row r="650" ht="15.75" customHeight="1">
      <c r="AL650" s="51"/>
      <c r="AM650" s="51"/>
      <c r="AN650" s="51"/>
      <c r="AO650" s="51"/>
    </row>
    <row r="651" ht="15.75" customHeight="1">
      <c r="AL651" s="51"/>
      <c r="AM651" s="51"/>
      <c r="AN651" s="51"/>
      <c r="AO651" s="51"/>
    </row>
    <row r="652" ht="15.75" customHeight="1">
      <c r="AL652" s="51"/>
      <c r="AM652" s="51"/>
      <c r="AN652" s="51"/>
      <c r="AO652" s="51"/>
    </row>
    <row r="653" ht="15.75" customHeight="1">
      <c r="AL653" s="51"/>
      <c r="AM653" s="51"/>
      <c r="AN653" s="51"/>
      <c r="AO653" s="51"/>
    </row>
    <row r="654" ht="15.75" customHeight="1">
      <c r="AL654" s="51"/>
      <c r="AM654" s="51"/>
      <c r="AN654" s="51"/>
      <c r="AO654" s="51"/>
    </row>
    <row r="655" ht="15.75" customHeight="1">
      <c r="AL655" s="51"/>
      <c r="AM655" s="51"/>
      <c r="AN655" s="51"/>
      <c r="AO655" s="51"/>
    </row>
    <row r="656" ht="15.75" customHeight="1">
      <c r="AL656" s="51"/>
      <c r="AM656" s="51"/>
      <c r="AN656" s="51"/>
      <c r="AO656" s="51"/>
    </row>
    <row r="657" ht="15.75" customHeight="1">
      <c r="AL657" s="51"/>
      <c r="AM657" s="51"/>
      <c r="AN657" s="51"/>
      <c r="AO657" s="51"/>
    </row>
    <row r="658" ht="15.75" customHeight="1">
      <c r="AL658" s="51"/>
      <c r="AM658" s="51"/>
      <c r="AN658" s="51"/>
      <c r="AO658" s="51"/>
    </row>
    <row r="659" ht="15.75" customHeight="1">
      <c r="AL659" s="51"/>
      <c r="AM659" s="51"/>
      <c r="AN659" s="51"/>
      <c r="AO659" s="51"/>
    </row>
    <row r="660" ht="15.75" customHeight="1">
      <c r="AL660" s="51"/>
      <c r="AM660" s="51"/>
      <c r="AN660" s="51"/>
      <c r="AO660" s="51"/>
    </row>
    <row r="661" ht="15.75" customHeight="1">
      <c r="AL661" s="51"/>
      <c r="AM661" s="51"/>
      <c r="AN661" s="51"/>
      <c r="AO661" s="51"/>
    </row>
    <row r="662" ht="15.75" customHeight="1">
      <c r="AL662" s="51"/>
      <c r="AM662" s="51"/>
      <c r="AN662" s="51"/>
      <c r="AO662" s="51"/>
    </row>
    <row r="663" ht="15.75" customHeight="1">
      <c r="AL663" s="51"/>
      <c r="AM663" s="51"/>
      <c r="AN663" s="51"/>
      <c r="AO663" s="51"/>
    </row>
    <row r="664" ht="15.75" customHeight="1">
      <c r="AL664" s="51"/>
      <c r="AM664" s="51"/>
      <c r="AN664" s="51"/>
      <c r="AO664" s="51"/>
    </row>
    <row r="665" ht="15.75" customHeight="1">
      <c r="AL665" s="51"/>
      <c r="AM665" s="51"/>
      <c r="AN665" s="51"/>
      <c r="AO665" s="51"/>
    </row>
    <row r="666" ht="15.75" customHeight="1">
      <c r="AL666" s="51"/>
      <c r="AM666" s="51"/>
      <c r="AN666" s="51"/>
      <c r="AO666" s="51"/>
    </row>
    <row r="667" ht="15.75" customHeight="1">
      <c r="AL667" s="51"/>
      <c r="AM667" s="51"/>
      <c r="AN667" s="51"/>
      <c r="AO667" s="51"/>
    </row>
    <row r="668" ht="15.75" customHeight="1">
      <c r="AL668" s="51"/>
      <c r="AM668" s="51"/>
      <c r="AN668" s="51"/>
      <c r="AO668" s="51"/>
    </row>
    <row r="669" ht="15.75" customHeight="1">
      <c r="AL669" s="51"/>
      <c r="AM669" s="51"/>
      <c r="AN669" s="51"/>
      <c r="AO669" s="51"/>
    </row>
    <row r="670" ht="15.75" customHeight="1">
      <c r="AL670" s="51"/>
      <c r="AM670" s="51"/>
      <c r="AN670" s="51"/>
      <c r="AO670" s="51"/>
    </row>
    <row r="671" ht="15.75" customHeight="1">
      <c r="AL671" s="51"/>
      <c r="AM671" s="51"/>
      <c r="AN671" s="51"/>
      <c r="AO671" s="51"/>
    </row>
    <row r="672" ht="15.75" customHeight="1">
      <c r="AL672" s="51"/>
      <c r="AM672" s="51"/>
      <c r="AN672" s="51"/>
      <c r="AO672" s="51"/>
    </row>
    <row r="673" ht="15.75" customHeight="1">
      <c r="AL673" s="51"/>
      <c r="AM673" s="51"/>
      <c r="AN673" s="51"/>
      <c r="AO673" s="51"/>
    </row>
    <row r="674" ht="15.75" customHeight="1">
      <c r="AL674" s="51"/>
      <c r="AM674" s="51"/>
      <c r="AN674" s="51"/>
      <c r="AO674" s="51"/>
    </row>
    <row r="675" ht="15.75" customHeight="1">
      <c r="AL675" s="51"/>
      <c r="AM675" s="51"/>
      <c r="AN675" s="51"/>
      <c r="AO675" s="51"/>
    </row>
    <row r="676" ht="15.75" customHeight="1">
      <c r="AL676" s="51"/>
      <c r="AM676" s="51"/>
      <c r="AN676" s="51"/>
      <c r="AO676" s="51"/>
    </row>
    <row r="677" ht="15.75" customHeight="1">
      <c r="AL677" s="51"/>
      <c r="AM677" s="51"/>
      <c r="AN677" s="51"/>
      <c r="AO677" s="51"/>
    </row>
    <row r="678" ht="15.75" customHeight="1">
      <c r="AL678" s="51"/>
      <c r="AM678" s="51"/>
      <c r="AN678" s="51"/>
      <c r="AO678" s="51"/>
    </row>
    <row r="679" ht="15.75" customHeight="1">
      <c r="AL679" s="51"/>
      <c r="AM679" s="51"/>
      <c r="AN679" s="51"/>
      <c r="AO679" s="51"/>
    </row>
    <row r="680" ht="15.75" customHeight="1">
      <c r="AL680" s="51"/>
      <c r="AM680" s="51"/>
      <c r="AN680" s="51"/>
      <c r="AO680" s="51"/>
    </row>
    <row r="681" ht="15.75" customHeight="1">
      <c r="AL681" s="51"/>
      <c r="AM681" s="51"/>
      <c r="AN681" s="51"/>
      <c r="AO681" s="51"/>
    </row>
    <row r="682" ht="15.75" customHeight="1">
      <c r="AL682" s="51"/>
      <c r="AM682" s="51"/>
      <c r="AN682" s="51"/>
      <c r="AO682" s="51"/>
    </row>
    <row r="683" ht="15.75" customHeight="1">
      <c r="AL683" s="51"/>
      <c r="AM683" s="51"/>
      <c r="AN683" s="51"/>
      <c r="AO683" s="51"/>
    </row>
    <row r="684" ht="15.75" customHeight="1">
      <c r="AL684" s="51"/>
      <c r="AM684" s="51"/>
      <c r="AN684" s="51"/>
      <c r="AO684" s="51"/>
    </row>
    <row r="685" ht="15.75" customHeight="1">
      <c r="AL685" s="51"/>
      <c r="AM685" s="51"/>
      <c r="AN685" s="51"/>
      <c r="AO685" s="51"/>
    </row>
    <row r="686" ht="15.75" customHeight="1">
      <c r="AL686" s="51"/>
      <c r="AM686" s="51"/>
      <c r="AN686" s="51"/>
      <c r="AO686" s="51"/>
    </row>
    <row r="687" ht="15.75" customHeight="1">
      <c r="AL687" s="51"/>
      <c r="AM687" s="51"/>
      <c r="AN687" s="51"/>
      <c r="AO687" s="51"/>
    </row>
    <row r="688" ht="15.75" customHeight="1">
      <c r="AL688" s="51"/>
      <c r="AM688" s="51"/>
      <c r="AN688" s="51"/>
      <c r="AO688" s="51"/>
    </row>
    <row r="689" ht="15.75" customHeight="1">
      <c r="AL689" s="51"/>
      <c r="AM689" s="51"/>
      <c r="AN689" s="51"/>
      <c r="AO689" s="51"/>
    </row>
    <row r="690" ht="15.75" customHeight="1">
      <c r="AL690" s="51"/>
      <c r="AM690" s="51"/>
      <c r="AN690" s="51"/>
      <c r="AO690" s="51"/>
    </row>
    <row r="691" ht="15.75" customHeight="1">
      <c r="AL691" s="51"/>
      <c r="AM691" s="51"/>
      <c r="AN691" s="51"/>
      <c r="AO691" s="51"/>
    </row>
    <row r="692" ht="15.75" customHeight="1">
      <c r="AL692" s="51"/>
      <c r="AM692" s="51"/>
      <c r="AN692" s="51"/>
      <c r="AO692" s="51"/>
    </row>
    <row r="693" ht="15.75" customHeight="1">
      <c r="AL693" s="51"/>
      <c r="AM693" s="51"/>
      <c r="AN693" s="51"/>
      <c r="AO693" s="51"/>
    </row>
    <row r="694" ht="15.75" customHeight="1">
      <c r="AL694" s="51"/>
      <c r="AM694" s="51"/>
      <c r="AN694" s="51"/>
      <c r="AO694" s="51"/>
    </row>
    <row r="695" ht="15.75" customHeight="1">
      <c r="AL695" s="51"/>
      <c r="AM695" s="51"/>
      <c r="AN695" s="51"/>
      <c r="AO695" s="51"/>
    </row>
    <row r="696" ht="15.75" customHeight="1">
      <c r="AL696" s="51"/>
      <c r="AM696" s="51"/>
      <c r="AN696" s="51"/>
      <c r="AO696" s="51"/>
    </row>
    <row r="697" ht="15.75" customHeight="1">
      <c r="AL697" s="51"/>
      <c r="AM697" s="51"/>
      <c r="AN697" s="51"/>
      <c r="AO697" s="51"/>
    </row>
    <row r="698" ht="15.75" customHeight="1">
      <c r="AL698" s="51"/>
      <c r="AM698" s="51"/>
      <c r="AN698" s="51"/>
      <c r="AO698" s="51"/>
    </row>
    <row r="699" ht="15.75" customHeight="1">
      <c r="AL699" s="51"/>
      <c r="AM699" s="51"/>
      <c r="AN699" s="51"/>
      <c r="AO699" s="51"/>
    </row>
    <row r="700" ht="15.75" customHeight="1">
      <c r="AL700" s="51"/>
      <c r="AM700" s="51"/>
      <c r="AN700" s="51"/>
      <c r="AO700" s="51"/>
    </row>
    <row r="701" ht="15.75" customHeight="1">
      <c r="AL701" s="51"/>
      <c r="AM701" s="51"/>
      <c r="AN701" s="51"/>
      <c r="AO701" s="51"/>
    </row>
    <row r="702" ht="15.75" customHeight="1">
      <c r="AL702" s="51"/>
      <c r="AM702" s="51"/>
      <c r="AN702" s="51"/>
      <c r="AO702" s="51"/>
    </row>
    <row r="703" ht="15.75" customHeight="1">
      <c r="AL703" s="51"/>
      <c r="AM703" s="51"/>
      <c r="AN703" s="51"/>
      <c r="AO703" s="51"/>
    </row>
    <row r="704" ht="15.75" customHeight="1">
      <c r="AL704" s="51"/>
      <c r="AM704" s="51"/>
      <c r="AN704" s="51"/>
      <c r="AO704" s="51"/>
    </row>
    <row r="705" ht="15.75" customHeight="1">
      <c r="AL705" s="51"/>
      <c r="AM705" s="51"/>
      <c r="AN705" s="51"/>
      <c r="AO705" s="51"/>
    </row>
    <row r="706" ht="15.75" customHeight="1">
      <c r="AL706" s="51"/>
      <c r="AM706" s="51"/>
      <c r="AN706" s="51"/>
      <c r="AO706" s="51"/>
    </row>
    <row r="707" ht="15.75" customHeight="1">
      <c r="AL707" s="51"/>
      <c r="AM707" s="51"/>
      <c r="AN707" s="51"/>
      <c r="AO707" s="51"/>
    </row>
    <row r="708" ht="15.75" customHeight="1">
      <c r="AL708" s="51"/>
      <c r="AM708" s="51"/>
      <c r="AN708" s="51"/>
      <c r="AO708" s="51"/>
    </row>
    <row r="709" ht="15.75" customHeight="1">
      <c r="AL709" s="51"/>
      <c r="AM709" s="51"/>
      <c r="AN709" s="51"/>
      <c r="AO709" s="51"/>
    </row>
    <row r="710" ht="15.75" customHeight="1">
      <c r="AL710" s="51"/>
      <c r="AM710" s="51"/>
      <c r="AN710" s="51"/>
      <c r="AO710" s="51"/>
    </row>
    <row r="711" ht="15.75" customHeight="1">
      <c r="AL711" s="51"/>
      <c r="AM711" s="51"/>
      <c r="AN711" s="51"/>
      <c r="AO711" s="51"/>
    </row>
    <row r="712" ht="15.75" customHeight="1">
      <c r="AL712" s="51"/>
      <c r="AM712" s="51"/>
      <c r="AN712" s="51"/>
      <c r="AO712" s="51"/>
    </row>
    <row r="713" ht="15.75" customHeight="1">
      <c r="AL713" s="51"/>
      <c r="AM713" s="51"/>
      <c r="AN713" s="51"/>
      <c r="AO713" s="51"/>
    </row>
    <row r="714" ht="15.75" customHeight="1">
      <c r="AL714" s="51"/>
      <c r="AM714" s="51"/>
      <c r="AN714" s="51"/>
      <c r="AO714" s="51"/>
    </row>
    <row r="715" ht="15.75" customHeight="1">
      <c r="AL715" s="51"/>
      <c r="AM715" s="51"/>
      <c r="AN715" s="51"/>
      <c r="AO715" s="51"/>
    </row>
    <row r="716" ht="15.75" customHeight="1">
      <c r="AL716" s="51"/>
      <c r="AM716" s="51"/>
      <c r="AN716" s="51"/>
      <c r="AO716" s="51"/>
    </row>
    <row r="717" ht="15.75" customHeight="1">
      <c r="AL717" s="51"/>
      <c r="AM717" s="51"/>
      <c r="AN717" s="51"/>
      <c r="AO717" s="51"/>
    </row>
    <row r="718" ht="15.75" customHeight="1">
      <c r="AL718" s="51"/>
      <c r="AM718" s="51"/>
      <c r="AN718" s="51"/>
      <c r="AO718" s="51"/>
    </row>
    <row r="719" ht="15.75" customHeight="1">
      <c r="AL719" s="51"/>
      <c r="AM719" s="51"/>
      <c r="AN719" s="51"/>
      <c r="AO719" s="51"/>
    </row>
    <row r="720" ht="15.75" customHeight="1">
      <c r="AL720" s="51"/>
      <c r="AM720" s="51"/>
      <c r="AN720" s="51"/>
      <c r="AO720" s="51"/>
    </row>
    <row r="721" ht="15.75" customHeight="1">
      <c r="AL721" s="51"/>
      <c r="AM721" s="51"/>
      <c r="AN721" s="51"/>
      <c r="AO721" s="51"/>
    </row>
    <row r="722" ht="15.75" customHeight="1">
      <c r="AL722" s="51"/>
      <c r="AM722" s="51"/>
      <c r="AN722" s="51"/>
      <c r="AO722" s="51"/>
    </row>
    <row r="723" ht="15.75" customHeight="1">
      <c r="AL723" s="51"/>
      <c r="AM723" s="51"/>
      <c r="AN723" s="51"/>
      <c r="AO723" s="51"/>
    </row>
    <row r="724" ht="15.75" customHeight="1">
      <c r="AL724" s="51"/>
      <c r="AM724" s="51"/>
      <c r="AN724" s="51"/>
      <c r="AO724" s="51"/>
    </row>
    <row r="725" ht="15.75" customHeight="1">
      <c r="AL725" s="51"/>
      <c r="AM725" s="51"/>
      <c r="AN725" s="51"/>
      <c r="AO725" s="51"/>
    </row>
    <row r="726" ht="15.75" customHeight="1">
      <c r="AL726" s="51"/>
      <c r="AM726" s="51"/>
      <c r="AN726" s="51"/>
      <c r="AO726" s="51"/>
    </row>
    <row r="727" ht="15.75" customHeight="1">
      <c r="AL727" s="51"/>
      <c r="AM727" s="51"/>
      <c r="AN727" s="51"/>
      <c r="AO727" s="51"/>
    </row>
    <row r="728" ht="15.75" customHeight="1">
      <c r="AL728" s="51"/>
      <c r="AM728" s="51"/>
      <c r="AN728" s="51"/>
      <c r="AO728" s="51"/>
    </row>
    <row r="729" ht="15.75" customHeight="1">
      <c r="AL729" s="51"/>
      <c r="AM729" s="51"/>
      <c r="AN729" s="51"/>
      <c r="AO729" s="51"/>
    </row>
    <row r="730" ht="15.75" customHeight="1">
      <c r="AL730" s="51"/>
      <c r="AM730" s="51"/>
      <c r="AN730" s="51"/>
      <c r="AO730" s="51"/>
    </row>
    <row r="731" ht="15.75" customHeight="1">
      <c r="AL731" s="51"/>
      <c r="AM731" s="51"/>
      <c r="AN731" s="51"/>
      <c r="AO731" s="51"/>
    </row>
    <row r="732" ht="15.75" customHeight="1">
      <c r="AL732" s="51"/>
      <c r="AM732" s="51"/>
      <c r="AN732" s="51"/>
      <c r="AO732" s="51"/>
    </row>
    <row r="733" ht="15.75" customHeight="1">
      <c r="AL733" s="51"/>
      <c r="AM733" s="51"/>
      <c r="AN733" s="51"/>
      <c r="AO733" s="51"/>
    </row>
    <row r="734" ht="15.75" customHeight="1">
      <c r="AL734" s="51"/>
      <c r="AM734" s="51"/>
      <c r="AN734" s="51"/>
      <c r="AO734" s="51"/>
    </row>
    <row r="735" ht="15.75" customHeight="1">
      <c r="AL735" s="51"/>
      <c r="AM735" s="51"/>
      <c r="AN735" s="51"/>
      <c r="AO735" s="51"/>
    </row>
    <row r="736" ht="15.75" customHeight="1">
      <c r="AL736" s="51"/>
      <c r="AM736" s="51"/>
      <c r="AN736" s="51"/>
      <c r="AO736" s="51"/>
    </row>
    <row r="737" ht="15.75" customHeight="1">
      <c r="AL737" s="51"/>
      <c r="AM737" s="51"/>
      <c r="AN737" s="51"/>
      <c r="AO737" s="51"/>
    </row>
    <row r="738" ht="15.75" customHeight="1">
      <c r="AL738" s="51"/>
      <c r="AM738" s="51"/>
      <c r="AN738" s="51"/>
      <c r="AO738" s="51"/>
    </row>
    <row r="739" ht="15.75" customHeight="1">
      <c r="AL739" s="51"/>
      <c r="AM739" s="51"/>
      <c r="AN739" s="51"/>
      <c r="AO739" s="51"/>
    </row>
    <row r="740" ht="15.75" customHeight="1">
      <c r="AL740" s="51"/>
      <c r="AM740" s="51"/>
      <c r="AN740" s="51"/>
      <c r="AO740" s="51"/>
    </row>
    <row r="741" ht="15.75" customHeight="1">
      <c r="AL741" s="51"/>
      <c r="AM741" s="51"/>
      <c r="AN741" s="51"/>
      <c r="AO741" s="51"/>
    </row>
    <row r="742" ht="15.75" customHeight="1">
      <c r="AL742" s="51"/>
      <c r="AM742" s="51"/>
      <c r="AN742" s="51"/>
      <c r="AO742" s="51"/>
    </row>
    <row r="743" ht="15.75" customHeight="1">
      <c r="AL743" s="51"/>
      <c r="AM743" s="51"/>
      <c r="AN743" s="51"/>
      <c r="AO743" s="51"/>
    </row>
    <row r="744" ht="15.75" customHeight="1">
      <c r="AL744" s="51"/>
      <c r="AM744" s="51"/>
      <c r="AN744" s="51"/>
      <c r="AO744" s="51"/>
    </row>
    <row r="745" ht="15.75" customHeight="1">
      <c r="AL745" s="51"/>
      <c r="AM745" s="51"/>
      <c r="AN745" s="51"/>
      <c r="AO745" s="51"/>
    </row>
    <row r="746" ht="15.75" customHeight="1">
      <c r="AL746" s="51"/>
      <c r="AM746" s="51"/>
      <c r="AN746" s="51"/>
      <c r="AO746" s="51"/>
    </row>
    <row r="747" ht="15.75" customHeight="1">
      <c r="AL747" s="51"/>
      <c r="AM747" s="51"/>
      <c r="AN747" s="51"/>
      <c r="AO747" s="51"/>
    </row>
    <row r="748" ht="15.75" customHeight="1">
      <c r="AL748" s="51"/>
      <c r="AM748" s="51"/>
      <c r="AN748" s="51"/>
      <c r="AO748" s="51"/>
    </row>
    <row r="749" ht="15.75" customHeight="1">
      <c r="AL749" s="51"/>
      <c r="AM749" s="51"/>
      <c r="AN749" s="51"/>
      <c r="AO749" s="51"/>
    </row>
    <row r="750" ht="15.75" customHeight="1">
      <c r="AL750" s="51"/>
      <c r="AM750" s="51"/>
      <c r="AN750" s="51"/>
      <c r="AO750" s="51"/>
    </row>
    <row r="751" ht="15.75" customHeight="1">
      <c r="AL751" s="51"/>
      <c r="AM751" s="51"/>
      <c r="AN751" s="51"/>
      <c r="AO751" s="51"/>
    </row>
    <row r="752" ht="15.75" customHeight="1">
      <c r="AL752" s="51"/>
      <c r="AM752" s="51"/>
      <c r="AN752" s="51"/>
      <c r="AO752" s="51"/>
    </row>
    <row r="753" ht="15.75" customHeight="1">
      <c r="AL753" s="51"/>
      <c r="AM753" s="51"/>
      <c r="AN753" s="51"/>
      <c r="AO753" s="51"/>
    </row>
    <row r="754" ht="15.75" customHeight="1">
      <c r="AL754" s="51"/>
      <c r="AM754" s="51"/>
      <c r="AN754" s="51"/>
      <c r="AO754" s="51"/>
    </row>
    <row r="755" ht="15.75" customHeight="1">
      <c r="AL755" s="51"/>
      <c r="AM755" s="51"/>
      <c r="AN755" s="51"/>
      <c r="AO755" s="51"/>
    </row>
    <row r="756" ht="15.75" customHeight="1">
      <c r="AL756" s="51"/>
      <c r="AM756" s="51"/>
      <c r="AN756" s="51"/>
      <c r="AO756" s="51"/>
    </row>
    <row r="757" ht="15.75" customHeight="1">
      <c r="AL757" s="51"/>
      <c r="AM757" s="51"/>
      <c r="AN757" s="51"/>
      <c r="AO757" s="51"/>
    </row>
    <row r="758" ht="15.75" customHeight="1">
      <c r="AL758" s="51"/>
      <c r="AM758" s="51"/>
      <c r="AN758" s="51"/>
      <c r="AO758" s="51"/>
    </row>
    <row r="759" ht="15.75" customHeight="1">
      <c r="AL759" s="51"/>
      <c r="AM759" s="51"/>
      <c r="AN759" s="51"/>
      <c r="AO759" s="51"/>
    </row>
    <row r="760" ht="15.75" customHeight="1">
      <c r="AL760" s="51"/>
      <c r="AM760" s="51"/>
      <c r="AN760" s="51"/>
      <c r="AO760" s="51"/>
    </row>
    <row r="761" ht="15.75" customHeight="1">
      <c r="AL761" s="51"/>
      <c r="AM761" s="51"/>
      <c r="AN761" s="51"/>
      <c r="AO761" s="51"/>
    </row>
    <row r="762" ht="15.75" customHeight="1">
      <c r="AL762" s="51"/>
      <c r="AM762" s="51"/>
      <c r="AN762" s="51"/>
      <c r="AO762" s="51"/>
    </row>
    <row r="763" ht="15.75" customHeight="1">
      <c r="AL763" s="51"/>
      <c r="AM763" s="51"/>
      <c r="AN763" s="51"/>
      <c r="AO763" s="51"/>
    </row>
    <row r="764" ht="15.75" customHeight="1">
      <c r="AL764" s="51"/>
      <c r="AM764" s="51"/>
      <c r="AN764" s="51"/>
      <c r="AO764" s="51"/>
    </row>
    <row r="765" ht="15.75" customHeight="1">
      <c r="AL765" s="51"/>
      <c r="AM765" s="51"/>
      <c r="AN765" s="51"/>
      <c r="AO765" s="51"/>
    </row>
    <row r="766" ht="15.75" customHeight="1">
      <c r="AL766" s="51"/>
      <c r="AM766" s="51"/>
      <c r="AN766" s="51"/>
      <c r="AO766" s="51"/>
    </row>
    <row r="767" ht="15.75" customHeight="1">
      <c r="AL767" s="51"/>
      <c r="AM767" s="51"/>
      <c r="AN767" s="51"/>
      <c r="AO767" s="51"/>
    </row>
    <row r="768" ht="15.75" customHeight="1">
      <c r="AL768" s="51"/>
      <c r="AM768" s="51"/>
      <c r="AN768" s="51"/>
      <c r="AO768" s="51"/>
    </row>
    <row r="769" ht="15.75" customHeight="1">
      <c r="AL769" s="51"/>
      <c r="AM769" s="51"/>
      <c r="AN769" s="51"/>
      <c r="AO769" s="51"/>
    </row>
    <row r="770" ht="15.75" customHeight="1">
      <c r="AL770" s="51"/>
      <c r="AM770" s="51"/>
      <c r="AN770" s="51"/>
      <c r="AO770" s="51"/>
    </row>
    <row r="771" ht="15.75" customHeight="1">
      <c r="AL771" s="51"/>
      <c r="AM771" s="51"/>
      <c r="AN771" s="51"/>
      <c r="AO771" s="51"/>
    </row>
    <row r="772" ht="15.75" customHeight="1">
      <c r="AL772" s="51"/>
      <c r="AM772" s="51"/>
      <c r="AN772" s="51"/>
      <c r="AO772" s="51"/>
    </row>
    <row r="773" ht="15.75" customHeight="1">
      <c r="AL773" s="51"/>
      <c r="AM773" s="51"/>
      <c r="AN773" s="51"/>
      <c r="AO773" s="51"/>
    </row>
    <row r="774" ht="15.75" customHeight="1">
      <c r="AL774" s="51"/>
      <c r="AM774" s="51"/>
      <c r="AN774" s="51"/>
      <c r="AO774" s="51"/>
    </row>
    <row r="775" ht="15.75" customHeight="1">
      <c r="AL775" s="51"/>
      <c r="AM775" s="51"/>
      <c r="AN775" s="51"/>
      <c r="AO775" s="51"/>
    </row>
    <row r="776" ht="15.75" customHeight="1">
      <c r="AL776" s="51"/>
      <c r="AM776" s="51"/>
      <c r="AN776" s="51"/>
      <c r="AO776" s="51"/>
    </row>
    <row r="777" ht="15.75" customHeight="1">
      <c r="AL777" s="51"/>
      <c r="AM777" s="51"/>
      <c r="AN777" s="51"/>
      <c r="AO777" s="51"/>
    </row>
    <row r="778" ht="15.75" customHeight="1">
      <c r="AL778" s="51"/>
      <c r="AM778" s="51"/>
      <c r="AN778" s="51"/>
      <c r="AO778" s="51"/>
    </row>
    <row r="779" ht="15.75" customHeight="1">
      <c r="AL779" s="51"/>
      <c r="AM779" s="51"/>
      <c r="AN779" s="51"/>
      <c r="AO779" s="51"/>
    </row>
    <row r="780" ht="15.75" customHeight="1">
      <c r="AL780" s="51"/>
      <c r="AM780" s="51"/>
      <c r="AN780" s="51"/>
      <c r="AO780" s="51"/>
    </row>
    <row r="781" ht="15.75" customHeight="1">
      <c r="AL781" s="51"/>
      <c r="AM781" s="51"/>
      <c r="AN781" s="51"/>
      <c r="AO781" s="51"/>
    </row>
    <row r="782" ht="15.75" customHeight="1">
      <c r="AL782" s="51"/>
      <c r="AM782" s="51"/>
      <c r="AN782" s="51"/>
      <c r="AO782" s="51"/>
    </row>
    <row r="783" ht="15.75" customHeight="1">
      <c r="AL783" s="51"/>
      <c r="AM783" s="51"/>
      <c r="AN783" s="51"/>
      <c r="AO783" s="51"/>
    </row>
    <row r="784" ht="15.75" customHeight="1">
      <c r="AL784" s="51"/>
      <c r="AM784" s="51"/>
      <c r="AN784" s="51"/>
      <c r="AO784" s="51"/>
    </row>
    <row r="785" ht="15.75" customHeight="1">
      <c r="AL785" s="51"/>
      <c r="AM785" s="51"/>
      <c r="AN785" s="51"/>
      <c r="AO785" s="51"/>
    </row>
    <row r="786" ht="15.75" customHeight="1">
      <c r="AL786" s="51"/>
      <c r="AM786" s="51"/>
      <c r="AN786" s="51"/>
      <c r="AO786" s="51"/>
    </row>
    <row r="787" ht="15.75" customHeight="1">
      <c r="AL787" s="51"/>
      <c r="AM787" s="51"/>
      <c r="AN787" s="51"/>
      <c r="AO787" s="51"/>
    </row>
    <row r="788" ht="15.75" customHeight="1">
      <c r="AL788" s="51"/>
      <c r="AM788" s="51"/>
      <c r="AN788" s="51"/>
      <c r="AO788" s="51"/>
    </row>
    <row r="789" ht="15.75" customHeight="1">
      <c r="AL789" s="51"/>
      <c r="AM789" s="51"/>
      <c r="AN789" s="51"/>
      <c r="AO789" s="51"/>
    </row>
    <row r="790" ht="15.75" customHeight="1">
      <c r="AL790" s="51"/>
      <c r="AM790" s="51"/>
      <c r="AN790" s="51"/>
      <c r="AO790" s="51"/>
    </row>
    <row r="791" ht="15.75" customHeight="1">
      <c r="AL791" s="51"/>
      <c r="AM791" s="51"/>
      <c r="AN791" s="51"/>
      <c r="AO791" s="51"/>
    </row>
    <row r="792" ht="15.75" customHeight="1">
      <c r="AL792" s="51"/>
      <c r="AM792" s="51"/>
      <c r="AN792" s="51"/>
      <c r="AO792" s="51"/>
    </row>
    <row r="793" ht="15.75" customHeight="1">
      <c r="AL793" s="51"/>
      <c r="AM793" s="51"/>
      <c r="AN793" s="51"/>
      <c r="AO793" s="51"/>
    </row>
    <row r="794" ht="15.75" customHeight="1">
      <c r="AL794" s="51"/>
      <c r="AM794" s="51"/>
      <c r="AN794" s="51"/>
      <c r="AO794" s="51"/>
    </row>
    <row r="795" ht="15.75" customHeight="1">
      <c r="AL795" s="51"/>
      <c r="AM795" s="51"/>
      <c r="AN795" s="51"/>
      <c r="AO795" s="51"/>
    </row>
    <row r="796" ht="15.75" customHeight="1">
      <c r="AL796" s="51"/>
      <c r="AM796" s="51"/>
      <c r="AN796" s="51"/>
      <c r="AO796" s="51"/>
    </row>
    <row r="797" ht="15.75" customHeight="1">
      <c r="AL797" s="51"/>
      <c r="AM797" s="51"/>
      <c r="AN797" s="51"/>
      <c r="AO797" s="51"/>
    </row>
    <row r="798" ht="15.75" customHeight="1">
      <c r="AL798" s="51"/>
      <c r="AM798" s="51"/>
      <c r="AN798" s="51"/>
      <c r="AO798" s="51"/>
    </row>
    <row r="799" ht="15.75" customHeight="1">
      <c r="AL799" s="51"/>
      <c r="AM799" s="51"/>
      <c r="AN799" s="51"/>
      <c r="AO799" s="51"/>
    </row>
    <row r="800" ht="15.75" customHeight="1">
      <c r="AL800" s="51"/>
      <c r="AM800" s="51"/>
      <c r="AN800" s="51"/>
      <c r="AO800" s="51"/>
    </row>
    <row r="801" ht="15.75" customHeight="1">
      <c r="AL801" s="51"/>
      <c r="AM801" s="51"/>
      <c r="AN801" s="51"/>
      <c r="AO801" s="51"/>
    </row>
    <row r="802" ht="15.75" customHeight="1">
      <c r="AL802" s="51"/>
      <c r="AM802" s="51"/>
      <c r="AN802" s="51"/>
      <c r="AO802" s="51"/>
    </row>
    <row r="803" ht="15.75" customHeight="1">
      <c r="AL803" s="51"/>
      <c r="AM803" s="51"/>
      <c r="AN803" s="51"/>
      <c r="AO803" s="51"/>
    </row>
    <row r="804" ht="15.75" customHeight="1">
      <c r="AL804" s="51"/>
      <c r="AM804" s="51"/>
      <c r="AN804" s="51"/>
      <c r="AO804" s="51"/>
    </row>
    <row r="805" ht="15.75" customHeight="1">
      <c r="AL805" s="51"/>
      <c r="AM805" s="51"/>
      <c r="AN805" s="51"/>
      <c r="AO805" s="51"/>
    </row>
    <row r="806" ht="15.75" customHeight="1">
      <c r="AL806" s="51"/>
      <c r="AM806" s="51"/>
      <c r="AN806" s="51"/>
      <c r="AO806" s="51"/>
    </row>
    <row r="807" ht="15.75" customHeight="1">
      <c r="AL807" s="51"/>
      <c r="AM807" s="51"/>
      <c r="AN807" s="51"/>
      <c r="AO807" s="51"/>
    </row>
    <row r="808" ht="15.75" customHeight="1">
      <c r="AL808" s="51"/>
      <c r="AM808" s="51"/>
      <c r="AN808" s="51"/>
      <c r="AO808" s="51"/>
    </row>
    <row r="809" ht="15.75" customHeight="1">
      <c r="AL809" s="51"/>
      <c r="AM809" s="51"/>
      <c r="AN809" s="51"/>
      <c r="AO809" s="51"/>
    </row>
    <row r="810" ht="15.75" customHeight="1">
      <c r="AL810" s="51"/>
      <c r="AM810" s="51"/>
      <c r="AN810" s="51"/>
      <c r="AO810" s="51"/>
    </row>
    <row r="811" ht="15.75" customHeight="1">
      <c r="AL811" s="51"/>
      <c r="AM811" s="51"/>
      <c r="AN811" s="51"/>
      <c r="AO811" s="51"/>
    </row>
    <row r="812" ht="15.75" customHeight="1">
      <c r="AL812" s="51"/>
      <c r="AM812" s="51"/>
      <c r="AN812" s="51"/>
      <c r="AO812" s="51"/>
    </row>
    <row r="813" ht="15.75" customHeight="1">
      <c r="AL813" s="51"/>
      <c r="AM813" s="51"/>
      <c r="AN813" s="51"/>
      <c r="AO813" s="51"/>
    </row>
    <row r="814" ht="15.75" customHeight="1">
      <c r="AL814" s="51"/>
      <c r="AM814" s="51"/>
      <c r="AN814" s="51"/>
      <c r="AO814" s="51"/>
    </row>
    <row r="815" ht="15.75" customHeight="1">
      <c r="AL815" s="51"/>
      <c r="AM815" s="51"/>
      <c r="AN815" s="51"/>
      <c r="AO815" s="51"/>
    </row>
    <row r="816" ht="15.75" customHeight="1">
      <c r="AL816" s="51"/>
      <c r="AM816" s="51"/>
      <c r="AN816" s="51"/>
      <c r="AO816" s="51"/>
    </row>
    <row r="817" ht="15.75" customHeight="1">
      <c r="AL817" s="51"/>
      <c r="AM817" s="51"/>
      <c r="AN817" s="51"/>
      <c r="AO817" s="51"/>
    </row>
    <row r="818" ht="15.75" customHeight="1">
      <c r="AL818" s="51"/>
      <c r="AM818" s="51"/>
      <c r="AN818" s="51"/>
      <c r="AO818" s="51"/>
    </row>
    <row r="819" ht="15.75" customHeight="1">
      <c r="AL819" s="51"/>
      <c r="AM819" s="51"/>
      <c r="AN819" s="51"/>
      <c r="AO819" s="51"/>
    </row>
    <row r="820" ht="15.75" customHeight="1">
      <c r="AL820" s="51"/>
      <c r="AM820" s="51"/>
      <c r="AN820" s="51"/>
      <c r="AO820" s="51"/>
    </row>
    <row r="821" ht="15.75" customHeight="1">
      <c r="AL821" s="51"/>
      <c r="AM821" s="51"/>
      <c r="AN821" s="51"/>
      <c r="AO821" s="51"/>
    </row>
    <row r="822" ht="15.75" customHeight="1">
      <c r="AL822" s="51"/>
      <c r="AM822" s="51"/>
      <c r="AN822" s="51"/>
      <c r="AO822" s="51"/>
    </row>
    <row r="823" ht="15.75" customHeight="1">
      <c r="AL823" s="51"/>
      <c r="AM823" s="51"/>
      <c r="AN823" s="51"/>
      <c r="AO823" s="51"/>
    </row>
    <row r="824" ht="15.75" customHeight="1">
      <c r="AL824" s="51"/>
      <c r="AM824" s="51"/>
      <c r="AN824" s="51"/>
      <c r="AO824" s="51"/>
    </row>
    <row r="825" ht="15.75" customHeight="1">
      <c r="AL825" s="51"/>
      <c r="AM825" s="51"/>
      <c r="AN825" s="51"/>
      <c r="AO825" s="51"/>
    </row>
    <row r="826" ht="15.75" customHeight="1">
      <c r="AL826" s="51"/>
      <c r="AM826" s="51"/>
      <c r="AN826" s="51"/>
      <c r="AO826" s="51"/>
    </row>
    <row r="827" ht="15.75" customHeight="1">
      <c r="AL827" s="51"/>
      <c r="AM827" s="51"/>
      <c r="AN827" s="51"/>
      <c r="AO827" s="51"/>
    </row>
    <row r="828" ht="15.75" customHeight="1">
      <c r="AL828" s="51"/>
      <c r="AM828" s="51"/>
      <c r="AN828" s="51"/>
      <c r="AO828" s="51"/>
    </row>
    <row r="829" ht="15.75" customHeight="1">
      <c r="AL829" s="51"/>
      <c r="AM829" s="51"/>
      <c r="AN829" s="51"/>
      <c r="AO829" s="51"/>
    </row>
    <row r="830" ht="15.75" customHeight="1">
      <c r="AL830" s="51"/>
      <c r="AM830" s="51"/>
      <c r="AN830" s="51"/>
      <c r="AO830" s="51"/>
    </row>
    <row r="831" ht="15.75" customHeight="1">
      <c r="AL831" s="51"/>
      <c r="AM831" s="51"/>
      <c r="AN831" s="51"/>
      <c r="AO831" s="51"/>
    </row>
    <row r="832" ht="15.75" customHeight="1">
      <c r="AL832" s="51"/>
      <c r="AM832" s="51"/>
      <c r="AN832" s="51"/>
      <c r="AO832" s="51"/>
    </row>
    <row r="833" ht="15.75" customHeight="1">
      <c r="AL833" s="51"/>
      <c r="AM833" s="51"/>
      <c r="AN833" s="51"/>
      <c r="AO833" s="51"/>
    </row>
    <row r="834" ht="15.75" customHeight="1">
      <c r="AL834" s="51"/>
      <c r="AM834" s="51"/>
      <c r="AN834" s="51"/>
      <c r="AO834" s="51"/>
    </row>
    <row r="835" ht="15.75" customHeight="1">
      <c r="AL835" s="51"/>
      <c r="AM835" s="51"/>
      <c r="AN835" s="51"/>
      <c r="AO835" s="51"/>
    </row>
    <row r="836" ht="15.75" customHeight="1">
      <c r="AL836" s="51"/>
      <c r="AM836" s="51"/>
      <c r="AN836" s="51"/>
      <c r="AO836" s="51"/>
    </row>
    <row r="837" ht="15.75" customHeight="1">
      <c r="AL837" s="51"/>
      <c r="AM837" s="51"/>
      <c r="AN837" s="51"/>
      <c r="AO837" s="51"/>
    </row>
    <row r="838" ht="15.75" customHeight="1">
      <c r="AL838" s="51"/>
      <c r="AM838" s="51"/>
      <c r="AN838" s="51"/>
      <c r="AO838" s="51"/>
    </row>
    <row r="839" ht="15.75" customHeight="1">
      <c r="AL839" s="51"/>
      <c r="AM839" s="51"/>
      <c r="AN839" s="51"/>
      <c r="AO839" s="51"/>
    </row>
    <row r="840" ht="15.75" customHeight="1">
      <c r="AL840" s="51"/>
      <c r="AM840" s="51"/>
      <c r="AN840" s="51"/>
      <c r="AO840" s="51"/>
    </row>
    <row r="841" ht="15.75" customHeight="1">
      <c r="AL841" s="51"/>
      <c r="AM841" s="51"/>
      <c r="AN841" s="51"/>
      <c r="AO841" s="51"/>
    </row>
    <row r="842" ht="15.75" customHeight="1">
      <c r="AL842" s="51"/>
      <c r="AM842" s="51"/>
      <c r="AN842" s="51"/>
      <c r="AO842" s="51"/>
    </row>
    <row r="843" ht="15.75" customHeight="1">
      <c r="AL843" s="51"/>
      <c r="AM843" s="51"/>
      <c r="AN843" s="51"/>
      <c r="AO843" s="51"/>
    </row>
    <row r="844" ht="15.75" customHeight="1">
      <c r="AL844" s="51"/>
      <c r="AM844" s="51"/>
      <c r="AN844" s="51"/>
      <c r="AO844" s="51"/>
    </row>
    <row r="845" ht="15.75" customHeight="1">
      <c r="AL845" s="51"/>
      <c r="AM845" s="51"/>
      <c r="AN845" s="51"/>
      <c r="AO845" s="51"/>
    </row>
    <row r="846" ht="15.75" customHeight="1">
      <c r="AL846" s="51"/>
      <c r="AM846" s="51"/>
      <c r="AN846" s="51"/>
      <c r="AO846" s="51"/>
    </row>
    <row r="847" ht="15.75" customHeight="1">
      <c r="AL847" s="51"/>
      <c r="AM847" s="51"/>
      <c r="AN847" s="51"/>
      <c r="AO847" s="51"/>
    </row>
    <row r="848" ht="15.75" customHeight="1">
      <c r="AL848" s="51"/>
      <c r="AM848" s="51"/>
      <c r="AN848" s="51"/>
      <c r="AO848" s="51"/>
    </row>
    <row r="849" ht="15.75" customHeight="1">
      <c r="AL849" s="51"/>
      <c r="AM849" s="51"/>
      <c r="AN849" s="51"/>
      <c r="AO849" s="51"/>
    </row>
    <row r="850" ht="15.75" customHeight="1">
      <c r="AL850" s="51"/>
      <c r="AM850" s="51"/>
      <c r="AN850" s="51"/>
      <c r="AO850" s="51"/>
    </row>
    <row r="851" ht="15.75" customHeight="1">
      <c r="AL851" s="51"/>
      <c r="AM851" s="51"/>
      <c r="AN851" s="51"/>
      <c r="AO851" s="51"/>
    </row>
    <row r="852" ht="15.75" customHeight="1">
      <c r="AL852" s="51"/>
      <c r="AM852" s="51"/>
      <c r="AN852" s="51"/>
      <c r="AO852" s="51"/>
    </row>
    <row r="853" ht="15.75" customHeight="1">
      <c r="AL853" s="51"/>
      <c r="AM853" s="51"/>
      <c r="AN853" s="51"/>
      <c r="AO853" s="51"/>
    </row>
    <row r="854" ht="15.75" customHeight="1">
      <c r="AL854" s="51"/>
      <c r="AM854" s="51"/>
      <c r="AN854" s="51"/>
      <c r="AO854" s="51"/>
    </row>
    <row r="855" ht="15.75" customHeight="1">
      <c r="AL855" s="51"/>
      <c r="AM855" s="51"/>
      <c r="AN855" s="51"/>
      <c r="AO855" s="51"/>
    </row>
    <row r="856" ht="15.75" customHeight="1">
      <c r="AL856" s="51"/>
      <c r="AM856" s="51"/>
      <c r="AN856" s="51"/>
      <c r="AO856" s="51"/>
    </row>
    <row r="857" ht="15.75" customHeight="1">
      <c r="AL857" s="51"/>
      <c r="AM857" s="51"/>
      <c r="AN857" s="51"/>
      <c r="AO857" s="51"/>
    </row>
    <row r="858" ht="15.75" customHeight="1">
      <c r="AL858" s="51"/>
      <c r="AM858" s="51"/>
      <c r="AN858" s="51"/>
      <c r="AO858" s="51"/>
    </row>
    <row r="859" ht="15.75" customHeight="1">
      <c r="AL859" s="51"/>
      <c r="AM859" s="51"/>
      <c r="AN859" s="51"/>
      <c r="AO859" s="51"/>
    </row>
    <row r="860" ht="15.75" customHeight="1">
      <c r="AL860" s="51"/>
      <c r="AM860" s="51"/>
      <c r="AN860" s="51"/>
      <c r="AO860" s="51"/>
    </row>
    <row r="861" ht="15.75" customHeight="1">
      <c r="AL861" s="51"/>
      <c r="AM861" s="51"/>
      <c r="AN861" s="51"/>
      <c r="AO861" s="51"/>
    </row>
    <row r="862" ht="15.75" customHeight="1">
      <c r="AL862" s="51"/>
      <c r="AM862" s="51"/>
      <c r="AN862" s="51"/>
      <c r="AO862" s="51"/>
    </row>
    <row r="863" ht="15.75" customHeight="1">
      <c r="AL863" s="51"/>
      <c r="AM863" s="51"/>
      <c r="AN863" s="51"/>
      <c r="AO863" s="51"/>
    </row>
    <row r="864" ht="15.75" customHeight="1">
      <c r="AL864" s="51"/>
      <c r="AM864" s="51"/>
      <c r="AN864" s="51"/>
      <c r="AO864" s="51"/>
    </row>
    <row r="865" ht="15.75" customHeight="1">
      <c r="AL865" s="51"/>
      <c r="AM865" s="51"/>
      <c r="AN865" s="51"/>
      <c r="AO865" s="51"/>
    </row>
    <row r="866" ht="15.75" customHeight="1">
      <c r="AL866" s="51"/>
      <c r="AM866" s="51"/>
      <c r="AN866" s="51"/>
      <c r="AO866" s="51"/>
    </row>
    <row r="867" ht="15.75" customHeight="1">
      <c r="AL867" s="51"/>
      <c r="AM867" s="51"/>
      <c r="AN867" s="51"/>
      <c r="AO867" s="51"/>
    </row>
    <row r="868" ht="15.75" customHeight="1">
      <c r="AL868" s="51"/>
      <c r="AM868" s="51"/>
      <c r="AN868" s="51"/>
      <c r="AO868" s="51"/>
    </row>
    <row r="869" ht="15.75" customHeight="1">
      <c r="AL869" s="51"/>
      <c r="AM869" s="51"/>
      <c r="AN869" s="51"/>
      <c r="AO869" s="51"/>
    </row>
    <row r="870" ht="15.75" customHeight="1">
      <c r="AL870" s="51"/>
      <c r="AM870" s="51"/>
      <c r="AN870" s="51"/>
      <c r="AO870" s="51"/>
    </row>
    <row r="871" ht="15.75" customHeight="1">
      <c r="AL871" s="51"/>
      <c r="AM871" s="51"/>
      <c r="AN871" s="51"/>
      <c r="AO871" s="51"/>
    </row>
    <row r="872" ht="15.75" customHeight="1">
      <c r="AL872" s="51"/>
      <c r="AM872" s="51"/>
      <c r="AN872" s="51"/>
      <c r="AO872" s="51"/>
    </row>
    <row r="873" ht="15.75" customHeight="1">
      <c r="AL873" s="51"/>
      <c r="AM873" s="51"/>
      <c r="AN873" s="51"/>
      <c r="AO873" s="51"/>
    </row>
    <row r="874" ht="15.75" customHeight="1">
      <c r="AL874" s="51"/>
      <c r="AM874" s="51"/>
      <c r="AN874" s="51"/>
      <c r="AO874" s="51"/>
    </row>
    <row r="875" ht="15.75" customHeight="1">
      <c r="AL875" s="51"/>
      <c r="AM875" s="51"/>
      <c r="AN875" s="51"/>
      <c r="AO875" s="51"/>
    </row>
    <row r="876" ht="15.75" customHeight="1">
      <c r="AL876" s="51"/>
      <c r="AM876" s="51"/>
      <c r="AN876" s="51"/>
      <c r="AO876" s="51"/>
    </row>
    <row r="877" ht="15.75" customHeight="1">
      <c r="AL877" s="51"/>
      <c r="AM877" s="51"/>
      <c r="AN877" s="51"/>
      <c r="AO877" s="51"/>
    </row>
    <row r="878" ht="15.75" customHeight="1">
      <c r="AL878" s="51"/>
      <c r="AM878" s="51"/>
      <c r="AN878" s="51"/>
      <c r="AO878" s="51"/>
    </row>
    <row r="879" ht="15.75" customHeight="1">
      <c r="AL879" s="51"/>
      <c r="AM879" s="51"/>
      <c r="AN879" s="51"/>
      <c r="AO879" s="51"/>
    </row>
    <row r="880" ht="15.75" customHeight="1">
      <c r="AL880" s="51"/>
      <c r="AM880" s="51"/>
      <c r="AN880" s="51"/>
      <c r="AO880" s="51"/>
    </row>
    <row r="881" ht="15.75" customHeight="1">
      <c r="AL881" s="51"/>
      <c r="AM881" s="51"/>
      <c r="AN881" s="51"/>
      <c r="AO881" s="51"/>
    </row>
    <row r="882" ht="15.75" customHeight="1">
      <c r="AL882" s="51"/>
      <c r="AM882" s="51"/>
      <c r="AN882" s="51"/>
      <c r="AO882" s="51"/>
    </row>
    <row r="883" ht="15.75" customHeight="1">
      <c r="AL883" s="51"/>
      <c r="AM883" s="51"/>
      <c r="AN883" s="51"/>
      <c r="AO883" s="51"/>
    </row>
    <row r="884" ht="15.75" customHeight="1">
      <c r="AL884" s="51"/>
      <c r="AM884" s="51"/>
      <c r="AN884" s="51"/>
      <c r="AO884" s="51"/>
    </row>
    <row r="885" ht="15.75" customHeight="1">
      <c r="AL885" s="51"/>
      <c r="AM885" s="51"/>
      <c r="AN885" s="51"/>
      <c r="AO885" s="51"/>
    </row>
    <row r="886" ht="15.75" customHeight="1">
      <c r="AL886" s="51"/>
      <c r="AM886" s="51"/>
      <c r="AN886" s="51"/>
      <c r="AO886" s="51"/>
    </row>
    <row r="887" ht="15.75" customHeight="1">
      <c r="AL887" s="51"/>
      <c r="AM887" s="51"/>
      <c r="AN887" s="51"/>
      <c r="AO887" s="51"/>
    </row>
    <row r="888" ht="15.75" customHeight="1">
      <c r="AL888" s="51"/>
      <c r="AM888" s="51"/>
      <c r="AN888" s="51"/>
      <c r="AO888" s="51"/>
    </row>
    <row r="889" ht="15.75" customHeight="1">
      <c r="AL889" s="51"/>
      <c r="AM889" s="51"/>
      <c r="AN889" s="51"/>
      <c r="AO889" s="51"/>
    </row>
    <row r="890" ht="15.75" customHeight="1">
      <c r="AL890" s="51"/>
      <c r="AM890" s="51"/>
      <c r="AN890" s="51"/>
      <c r="AO890" s="51"/>
    </row>
    <row r="891" ht="15.75" customHeight="1">
      <c r="AL891" s="51"/>
      <c r="AM891" s="51"/>
      <c r="AN891" s="51"/>
      <c r="AO891" s="51"/>
    </row>
    <row r="892" ht="15.75" customHeight="1">
      <c r="AL892" s="51"/>
      <c r="AM892" s="51"/>
      <c r="AN892" s="51"/>
      <c r="AO892" s="51"/>
    </row>
    <row r="893" ht="15.75" customHeight="1">
      <c r="AL893" s="51"/>
      <c r="AM893" s="51"/>
      <c r="AN893" s="51"/>
      <c r="AO893" s="51"/>
    </row>
    <row r="894" ht="15.75" customHeight="1">
      <c r="AL894" s="51"/>
      <c r="AM894" s="51"/>
      <c r="AN894" s="51"/>
      <c r="AO894" s="51"/>
    </row>
    <row r="895" ht="15.75" customHeight="1">
      <c r="AL895" s="51"/>
      <c r="AM895" s="51"/>
      <c r="AN895" s="51"/>
      <c r="AO895" s="51"/>
    </row>
    <row r="896" ht="15.75" customHeight="1">
      <c r="AL896" s="51"/>
      <c r="AM896" s="51"/>
      <c r="AN896" s="51"/>
      <c r="AO896" s="51"/>
    </row>
    <row r="897" ht="15.75" customHeight="1">
      <c r="AL897" s="51"/>
      <c r="AM897" s="51"/>
      <c r="AN897" s="51"/>
      <c r="AO897" s="51"/>
    </row>
    <row r="898" ht="15.75" customHeight="1">
      <c r="AL898" s="51"/>
      <c r="AM898" s="51"/>
      <c r="AN898" s="51"/>
      <c r="AO898" s="51"/>
    </row>
    <row r="899" ht="15.75" customHeight="1">
      <c r="AL899" s="51"/>
      <c r="AM899" s="51"/>
      <c r="AN899" s="51"/>
      <c r="AO899" s="51"/>
    </row>
    <row r="900" ht="15.75" customHeight="1">
      <c r="AL900" s="51"/>
      <c r="AM900" s="51"/>
      <c r="AN900" s="51"/>
      <c r="AO900" s="51"/>
    </row>
    <row r="901" ht="15.75" customHeight="1">
      <c r="AL901" s="51"/>
      <c r="AM901" s="51"/>
      <c r="AN901" s="51"/>
      <c r="AO901" s="51"/>
    </row>
    <row r="902" ht="15.75" customHeight="1">
      <c r="AL902" s="51"/>
      <c r="AM902" s="51"/>
      <c r="AN902" s="51"/>
      <c r="AO902" s="51"/>
    </row>
    <row r="903" ht="15.75" customHeight="1">
      <c r="AL903" s="51"/>
      <c r="AM903" s="51"/>
      <c r="AN903" s="51"/>
      <c r="AO903" s="51"/>
    </row>
    <row r="904" ht="15.75" customHeight="1">
      <c r="AL904" s="51"/>
      <c r="AM904" s="51"/>
      <c r="AN904" s="51"/>
      <c r="AO904" s="51"/>
    </row>
    <row r="905" ht="15.75" customHeight="1">
      <c r="AL905" s="51"/>
      <c r="AM905" s="51"/>
      <c r="AN905" s="51"/>
      <c r="AO905" s="51"/>
    </row>
    <row r="906" ht="15.75" customHeight="1">
      <c r="AL906" s="51"/>
      <c r="AM906" s="51"/>
      <c r="AN906" s="51"/>
      <c r="AO906" s="51"/>
    </row>
    <row r="907" ht="15.75" customHeight="1">
      <c r="AL907" s="51"/>
      <c r="AM907" s="51"/>
      <c r="AN907" s="51"/>
      <c r="AO907" s="51"/>
    </row>
    <row r="908" ht="15.75" customHeight="1">
      <c r="AL908" s="51"/>
      <c r="AM908" s="51"/>
      <c r="AN908" s="51"/>
      <c r="AO908" s="51"/>
    </row>
    <row r="909" ht="15.75" customHeight="1">
      <c r="AL909" s="51"/>
      <c r="AM909" s="51"/>
      <c r="AN909" s="51"/>
      <c r="AO909" s="51"/>
    </row>
    <row r="910" ht="15.75" customHeight="1">
      <c r="AL910" s="51"/>
      <c r="AM910" s="51"/>
      <c r="AN910" s="51"/>
      <c r="AO910" s="51"/>
    </row>
    <row r="911" ht="15.75" customHeight="1">
      <c r="AL911" s="51"/>
      <c r="AM911" s="51"/>
      <c r="AN911" s="51"/>
      <c r="AO911" s="51"/>
    </row>
    <row r="912" ht="15.75" customHeight="1">
      <c r="AL912" s="51"/>
      <c r="AM912" s="51"/>
      <c r="AN912" s="51"/>
      <c r="AO912" s="51"/>
    </row>
    <row r="913" ht="15.75" customHeight="1">
      <c r="AL913" s="51"/>
      <c r="AM913" s="51"/>
      <c r="AN913" s="51"/>
      <c r="AO913" s="51"/>
    </row>
    <row r="914" ht="15.75" customHeight="1">
      <c r="AL914" s="51"/>
      <c r="AM914" s="51"/>
      <c r="AN914" s="51"/>
      <c r="AO914" s="51"/>
    </row>
    <row r="915" ht="15.75" customHeight="1">
      <c r="AL915" s="51"/>
      <c r="AM915" s="51"/>
      <c r="AN915" s="51"/>
      <c r="AO915" s="51"/>
    </row>
    <row r="916" ht="15.75" customHeight="1">
      <c r="AL916" s="51"/>
      <c r="AM916" s="51"/>
      <c r="AN916" s="51"/>
      <c r="AO916" s="51"/>
    </row>
    <row r="917" ht="15.75" customHeight="1">
      <c r="AL917" s="51"/>
      <c r="AM917" s="51"/>
      <c r="AN917" s="51"/>
      <c r="AO917" s="51"/>
    </row>
    <row r="918" ht="15.75" customHeight="1">
      <c r="AL918" s="51"/>
      <c r="AM918" s="51"/>
      <c r="AN918" s="51"/>
      <c r="AO918" s="51"/>
    </row>
    <row r="919" ht="15.75" customHeight="1">
      <c r="AL919" s="51"/>
      <c r="AM919" s="51"/>
      <c r="AN919" s="51"/>
      <c r="AO919" s="51"/>
    </row>
    <row r="920" ht="15.75" customHeight="1">
      <c r="AL920" s="51"/>
      <c r="AM920" s="51"/>
      <c r="AN920" s="51"/>
      <c r="AO920" s="51"/>
    </row>
  </sheetData>
  <dataValidations>
    <dataValidation type="list" allowBlank="1" sqref="X2:X920">
      <formula1>"Yes,No,unknown,NA"</formula1>
    </dataValidation>
    <dataValidation type="decimal" allowBlank="1" showDropDown="1" sqref="A1:A920">
      <formula1>1.0</formula1>
      <formula2>54.0</formula2>
    </dataValidation>
    <dataValidation type="list" allowBlank="1" sqref="H2:I26 F27:G46 H47:I920">
      <formula1>"Positive,Negative,Null-positive,Null-negative,Null,NA"</formula1>
    </dataValidation>
    <dataValidation type="list" allowBlank="1" sqref="J27:J46">
      <formula1>"Yes,No,NA"</formula1>
    </dataValidation>
    <dataValidation type="list" allowBlank="1" sqref="K27:K46">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129:M920">
      <formula1>"t,z,F,NA"</formula1>
    </dataValidation>
    <dataValidation type="list" allowBlank="1" sqref="M2:M128 S2:S920">
      <formula1>"t,z,F,chi-squared,NA"</formula1>
    </dataValidation>
    <dataValidation type="list" allowBlank="1" sqref="AA2:AA920">
      <formula1>"Mean,Median,NA"</formula1>
    </dataValidation>
    <dataValidation type="list" allowBlank="1" sqref="F2:F26 F47:F920">
      <formula1>"Yes,No,NA"</formula1>
    </dataValidation>
    <dataValidation type="list" allowBlank="1" sqref="AD2:AD26 AD47:AD920">
      <formula1>"Cohen's d,Glass' delta,Cliff's delta,r,Hazard ratio,NA"</formula1>
    </dataValidation>
    <dataValidation type="list" allowBlank="1" sqref="AD27:AD46">
      <formula1>"Cohen's w,Cohen's d,Glass' delta,Cliff's delta,r,Hazard ratio,NA"</formula1>
    </dataValidation>
    <dataValidation type="list" allowBlank="1" sqref="L2:L920 R2:R920">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21.43"/>
    <col customWidth="1" min="3" max="4" width="14.43"/>
  </cols>
  <sheetData>
    <row r="1" ht="15.75" customHeight="1">
      <c r="A1" s="37" t="s">
        <v>204</v>
      </c>
      <c r="B1" s="38" t="s">
        <v>205</v>
      </c>
      <c r="C1" s="39" t="s">
        <v>206</v>
      </c>
    </row>
    <row r="2" ht="15.75" customHeight="1">
      <c r="A2" s="40" t="s">
        <v>0</v>
      </c>
      <c r="B2" s="5" t="s">
        <v>207</v>
      </c>
      <c r="C2" s="5" t="s">
        <v>208</v>
      </c>
    </row>
    <row r="3" ht="15.75" customHeight="1">
      <c r="A3" s="41" t="s">
        <v>1</v>
      </c>
      <c r="B3" s="5" t="s">
        <v>209</v>
      </c>
      <c r="C3" s="5" t="s">
        <v>210</v>
      </c>
    </row>
    <row r="4" ht="15.75" customHeight="1">
      <c r="A4" s="5" t="s">
        <v>2</v>
      </c>
      <c r="B4" s="5" t="s">
        <v>211</v>
      </c>
      <c r="C4" s="5" t="s">
        <v>212</v>
      </c>
    </row>
    <row r="5" ht="15.75" customHeight="1">
      <c r="A5" s="41" t="s">
        <v>3</v>
      </c>
      <c r="B5" s="5" t="s">
        <v>213</v>
      </c>
      <c r="C5" s="5" t="s">
        <v>214</v>
      </c>
    </row>
    <row r="6" ht="15.75" customHeight="1">
      <c r="A6" s="42" t="s">
        <v>4</v>
      </c>
      <c r="B6" s="5" t="s">
        <v>215</v>
      </c>
      <c r="C6" s="5" t="s">
        <v>208</v>
      </c>
    </row>
    <row r="7" ht="15.75" customHeight="1">
      <c r="A7" s="41" t="s">
        <v>5</v>
      </c>
      <c r="B7" s="5" t="s">
        <v>216</v>
      </c>
      <c r="C7" s="5" t="s">
        <v>210</v>
      </c>
    </row>
    <row r="8" ht="15.75" customHeight="1">
      <c r="A8" s="41" t="s">
        <v>6</v>
      </c>
      <c r="B8" s="5" t="s">
        <v>217</v>
      </c>
      <c r="C8" s="5" t="s">
        <v>218</v>
      </c>
    </row>
    <row r="9" ht="15.75" customHeight="1">
      <c r="A9" s="41" t="s">
        <v>7</v>
      </c>
      <c r="B9" s="5" t="s">
        <v>219</v>
      </c>
      <c r="C9" s="5" t="s">
        <v>208</v>
      </c>
    </row>
    <row r="10" ht="15.75" customHeight="1">
      <c r="A10" s="41" t="s">
        <v>8</v>
      </c>
      <c r="B10" s="5" t="s">
        <v>220</v>
      </c>
      <c r="C10" s="5" t="s">
        <v>208</v>
      </c>
    </row>
    <row r="11" ht="15.75" customHeight="1">
      <c r="A11" s="41" t="s">
        <v>9</v>
      </c>
      <c r="B11" s="5" t="s">
        <v>221</v>
      </c>
      <c r="C11" s="5" t="s">
        <v>208</v>
      </c>
    </row>
    <row r="12" ht="15.75" customHeight="1">
      <c r="A12" s="41" t="s">
        <v>10</v>
      </c>
      <c r="B12" s="5" t="s">
        <v>222</v>
      </c>
      <c r="C12" s="5" t="s">
        <v>208</v>
      </c>
    </row>
    <row r="13" ht="15.75" customHeight="1">
      <c r="A13" s="41" t="s">
        <v>11</v>
      </c>
      <c r="B13" s="5" t="s">
        <v>223</v>
      </c>
      <c r="C13" s="5" t="s">
        <v>218</v>
      </c>
    </row>
    <row r="14" ht="15.75" customHeight="1">
      <c r="A14" s="41" t="s">
        <v>12</v>
      </c>
      <c r="B14" s="5" t="s">
        <v>224</v>
      </c>
      <c r="C14" s="5" t="s">
        <v>218</v>
      </c>
    </row>
    <row r="15" ht="15.75" customHeight="1">
      <c r="A15" s="42" t="s">
        <v>13</v>
      </c>
      <c r="B15" s="5" t="s">
        <v>225</v>
      </c>
      <c r="C15" s="5" t="s">
        <v>210</v>
      </c>
    </row>
    <row r="16" ht="15.75" customHeight="1">
      <c r="A16" s="41" t="s">
        <v>14</v>
      </c>
      <c r="B16" s="41" t="s">
        <v>226</v>
      </c>
      <c r="C16" s="5" t="s">
        <v>218</v>
      </c>
    </row>
    <row r="17" ht="15.75" customHeight="1">
      <c r="A17" s="41" t="s">
        <v>15</v>
      </c>
      <c r="B17" s="5" t="s">
        <v>227</v>
      </c>
      <c r="C17" s="5" t="s">
        <v>218</v>
      </c>
    </row>
    <row r="18" ht="15.75" customHeight="1">
      <c r="A18" s="41" t="s">
        <v>16</v>
      </c>
      <c r="B18" s="5" t="s">
        <v>228</v>
      </c>
      <c r="C18" s="5" t="s">
        <v>229</v>
      </c>
    </row>
    <row r="19" ht="15.75" customHeight="1">
      <c r="A19" s="5" t="s">
        <v>17</v>
      </c>
      <c r="B19" s="5" t="s">
        <v>230</v>
      </c>
      <c r="C19" s="5" t="s">
        <v>210</v>
      </c>
    </row>
    <row r="20" ht="15.75" customHeight="1">
      <c r="A20" s="41" t="s">
        <v>18</v>
      </c>
      <c r="B20" s="5" t="s">
        <v>231</v>
      </c>
      <c r="C20" s="5" t="s">
        <v>218</v>
      </c>
    </row>
    <row r="21" ht="15.75" customHeight="1">
      <c r="A21" s="41" t="s">
        <v>232</v>
      </c>
      <c r="B21" s="5" t="s">
        <v>233</v>
      </c>
      <c r="C21" s="5" t="s">
        <v>218</v>
      </c>
    </row>
    <row r="22" ht="15.75" customHeight="1">
      <c r="A22" s="41" t="s">
        <v>20</v>
      </c>
      <c r="B22" s="5" t="s">
        <v>234</v>
      </c>
      <c r="C22" s="5" t="s">
        <v>210</v>
      </c>
    </row>
    <row r="23" ht="15.75" customHeight="1">
      <c r="A23" s="41" t="s">
        <v>21</v>
      </c>
      <c r="B23" s="5" t="s">
        <v>235</v>
      </c>
      <c r="C23" s="5" t="s">
        <v>236</v>
      </c>
    </row>
    <row r="24" ht="15.75" customHeight="1">
      <c r="A24" s="41" t="s">
        <v>22</v>
      </c>
      <c r="B24" s="5" t="s">
        <v>237</v>
      </c>
      <c r="C24" s="5" t="s">
        <v>236</v>
      </c>
    </row>
    <row r="25" ht="15.75" customHeight="1">
      <c r="A25" s="41" t="s">
        <v>238</v>
      </c>
      <c r="B25" s="5" t="s">
        <v>239</v>
      </c>
      <c r="C25" s="5" t="s">
        <v>240</v>
      </c>
    </row>
    <row r="26" ht="15.75" customHeight="1">
      <c r="A26" s="41" t="s">
        <v>241</v>
      </c>
      <c r="B26" s="5" t="s">
        <v>242</v>
      </c>
      <c r="C26" s="5" t="s">
        <v>208</v>
      </c>
    </row>
    <row r="27" ht="15.75" customHeight="1">
      <c r="A27" s="41" t="s">
        <v>25</v>
      </c>
      <c r="B27" s="5" t="s">
        <v>243</v>
      </c>
      <c r="C27" s="5" t="s">
        <v>210</v>
      </c>
    </row>
    <row r="28" ht="15.75" customHeight="1">
      <c r="A28" s="41" t="s">
        <v>26</v>
      </c>
      <c r="B28" s="5" t="s">
        <v>244</v>
      </c>
      <c r="C28" s="15" t="s">
        <v>210</v>
      </c>
    </row>
    <row r="29" ht="15.75" customHeight="1">
      <c r="A29" s="42"/>
    </row>
    <row r="30" ht="15.75" customHeight="1">
      <c r="A30" s="43"/>
    </row>
    <row r="31" ht="15.75" customHeight="1">
      <c r="A31" s="1"/>
      <c r="B31" s="1"/>
      <c r="C31" s="1"/>
      <c r="D31" s="1"/>
      <c r="E31" s="1"/>
      <c r="F31" s="1"/>
      <c r="G31" s="1"/>
      <c r="H31" s="1"/>
      <c r="I31" s="1"/>
      <c r="J31" s="1"/>
      <c r="K31" s="1"/>
      <c r="L31" s="1"/>
      <c r="M31" s="2"/>
      <c r="N31" s="2"/>
    </row>
    <row r="32" ht="15.75" customHeight="1">
      <c r="A32" s="43"/>
    </row>
    <row r="33" ht="15.75" customHeight="1">
      <c r="A33" s="43"/>
    </row>
    <row r="34" ht="15.75" customHeight="1">
      <c r="A34" s="42"/>
    </row>
    <row r="35" ht="15.75" customHeight="1">
      <c r="A35" s="42"/>
    </row>
    <row r="36" ht="15.75" customHeight="1">
      <c r="A36" s="42"/>
    </row>
    <row r="37" ht="15.75" customHeight="1">
      <c r="A37" s="42"/>
    </row>
    <row r="38" ht="15.75" customHeight="1">
      <c r="A38" s="42"/>
    </row>
    <row r="39" ht="15.75" customHeight="1">
      <c r="A39" s="42"/>
    </row>
    <row r="40" ht="15.75" customHeight="1">
      <c r="A40" s="42"/>
    </row>
    <row r="41" ht="15.75" customHeight="1">
      <c r="A41" s="42"/>
    </row>
    <row r="42" ht="15.75" customHeight="1">
      <c r="A42" s="42"/>
    </row>
    <row r="43" ht="15.75" customHeight="1">
      <c r="A43" s="42"/>
    </row>
    <row r="44" ht="15.75" customHeight="1">
      <c r="A44" s="42"/>
    </row>
    <row r="45" ht="15.75" customHeight="1">
      <c r="A45" s="42"/>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4.43"/>
    <col customWidth="1" min="2" max="2" width="13.29"/>
    <col customWidth="1" min="3" max="7" width="11.86"/>
    <col customWidth="1" min="8" max="8" width="12.86"/>
    <col customWidth="1" min="9" max="14" width="11.86"/>
    <col customWidth="1" min="18" max="18" width="16.57"/>
    <col customWidth="1" min="19" max="19" width="30.43"/>
    <col customWidth="1" min="23" max="26" width="17.0"/>
    <col customWidth="1" min="27" max="27" width="12.43"/>
    <col customWidth="1" min="30" max="30" width="26.0"/>
    <col customWidth="1" min="32" max="32" width="17.14"/>
    <col customWidth="1" min="33" max="33" width="17.43"/>
    <col customWidth="1" min="34" max="34" width="14.0"/>
    <col customWidth="1" min="38" max="39" width="28.86"/>
    <col customWidth="1" min="40" max="40" width="36.71"/>
  </cols>
  <sheetData>
    <row r="1" ht="15.75" customHeight="1">
      <c r="A1" s="1" t="s">
        <v>0</v>
      </c>
      <c r="B1" s="2" t="s">
        <v>245</v>
      </c>
      <c r="C1" s="3" t="s">
        <v>246</v>
      </c>
      <c r="D1" s="3" t="s">
        <v>247</v>
      </c>
      <c r="E1" s="3" t="s">
        <v>248</v>
      </c>
      <c r="F1" s="3" t="s">
        <v>249</v>
      </c>
      <c r="G1" s="3" t="s">
        <v>250</v>
      </c>
      <c r="H1" s="3" t="s">
        <v>251</v>
      </c>
      <c r="I1" s="3" t="s">
        <v>252</v>
      </c>
      <c r="J1" s="3" t="s">
        <v>253</v>
      </c>
      <c r="K1" s="3" t="s">
        <v>254</v>
      </c>
      <c r="L1" s="3" t="s">
        <v>255</v>
      </c>
      <c r="M1" s="3" t="s">
        <v>256</v>
      </c>
      <c r="N1" s="3" t="s">
        <v>257</v>
      </c>
      <c r="O1" s="2" t="s">
        <v>258</v>
      </c>
      <c r="P1" s="1" t="s">
        <v>259</v>
      </c>
      <c r="Q1" s="1" t="s">
        <v>260</v>
      </c>
      <c r="R1" s="1" t="s">
        <v>261</v>
      </c>
      <c r="S1" s="2" t="s">
        <v>262</v>
      </c>
      <c r="T1" s="1" t="s">
        <v>263</v>
      </c>
      <c r="U1" s="1" t="s">
        <v>264</v>
      </c>
      <c r="V1" s="1" t="s">
        <v>265</v>
      </c>
      <c r="W1" s="1" t="s">
        <v>266</v>
      </c>
      <c r="X1" s="1" t="s">
        <v>267</v>
      </c>
      <c r="Y1" s="1" t="s">
        <v>268</v>
      </c>
      <c r="Z1" s="37" t="s">
        <v>269</v>
      </c>
      <c r="AA1" s="2" t="s">
        <v>270</v>
      </c>
      <c r="AB1" s="1" t="s">
        <v>271</v>
      </c>
      <c r="AC1" s="3" t="s">
        <v>272</v>
      </c>
      <c r="AD1" s="3" t="s">
        <v>273</v>
      </c>
      <c r="AE1" s="1" t="s">
        <v>274</v>
      </c>
      <c r="AF1" s="1" t="s">
        <v>275</v>
      </c>
      <c r="AG1" s="1" t="s">
        <v>276</v>
      </c>
      <c r="AH1" s="1" t="s">
        <v>277</v>
      </c>
      <c r="AI1" s="1" t="s">
        <v>278</v>
      </c>
      <c r="AJ1" s="1" t="s">
        <v>279</v>
      </c>
      <c r="AK1" s="1" t="s">
        <v>280</v>
      </c>
      <c r="AL1" s="1" t="s">
        <v>281</v>
      </c>
      <c r="AM1" s="1" t="s">
        <v>282</v>
      </c>
      <c r="AN1" s="2" t="s">
        <v>26</v>
      </c>
    </row>
    <row r="2" ht="15.75" customHeight="1">
      <c r="A2">
        <v>1.0</v>
      </c>
      <c r="B2" s="5">
        <v>1.0</v>
      </c>
      <c r="C2" s="44" t="s">
        <v>283</v>
      </c>
      <c r="D2" s="44" t="s">
        <v>33</v>
      </c>
      <c r="E2" s="44" t="s">
        <v>33</v>
      </c>
      <c r="F2" s="44" t="s">
        <v>33</v>
      </c>
      <c r="G2" s="44" t="s">
        <v>33</v>
      </c>
      <c r="H2" s="44">
        <v>2.0</v>
      </c>
      <c r="I2" s="44">
        <v>2.0</v>
      </c>
      <c r="J2" s="44">
        <v>0.0</v>
      </c>
      <c r="K2" s="44">
        <v>0.0</v>
      </c>
      <c r="L2" s="44" t="s">
        <v>40</v>
      </c>
      <c r="M2" s="44" t="s">
        <v>40</v>
      </c>
      <c r="N2" s="44" t="s">
        <v>40</v>
      </c>
      <c r="O2" s="5" t="s">
        <v>284</v>
      </c>
      <c r="P2" s="5">
        <v>2.0</v>
      </c>
      <c r="Q2" s="5" t="s">
        <v>285</v>
      </c>
      <c r="R2" s="6">
        <v>1.0</v>
      </c>
      <c r="S2" s="44" t="s">
        <v>286</v>
      </c>
      <c r="T2" s="5" t="s">
        <v>33</v>
      </c>
      <c r="U2" s="5" t="s">
        <v>38</v>
      </c>
      <c r="V2" s="5" t="s">
        <v>31</v>
      </c>
      <c r="W2" s="5">
        <v>2.0</v>
      </c>
      <c r="X2" s="5" t="s">
        <v>287</v>
      </c>
      <c r="Y2" s="5">
        <v>3.0</v>
      </c>
      <c r="Z2" s="5" t="s">
        <v>288</v>
      </c>
      <c r="AA2" s="5" t="s">
        <v>40</v>
      </c>
      <c r="AB2" s="5" t="s">
        <v>33</v>
      </c>
      <c r="AC2" s="5" t="s">
        <v>289</v>
      </c>
      <c r="AD2" s="5" t="s">
        <v>290</v>
      </c>
      <c r="AE2" s="5" t="s">
        <v>38</v>
      </c>
      <c r="AF2" s="5" t="s">
        <v>38</v>
      </c>
      <c r="AG2" s="5" t="s">
        <v>38</v>
      </c>
      <c r="AH2" s="5" t="s">
        <v>38</v>
      </c>
      <c r="AI2" s="5" t="s">
        <v>38</v>
      </c>
      <c r="AJ2" s="5" t="s">
        <v>33</v>
      </c>
      <c r="AK2" s="5" t="s">
        <v>33</v>
      </c>
      <c r="AL2" s="5" t="s">
        <v>291</v>
      </c>
      <c r="AM2" s="5" t="s">
        <v>33</v>
      </c>
      <c r="AN2" s="5" t="s">
        <v>292</v>
      </c>
    </row>
    <row r="3" ht="15.75" customHeight="1">
      <c r="A3">
        <v>1.0</v>
      </c>
      <c r="B3" s="5">
        <v>2.0</v>
      </c>
      <c r="C3" s="44" t="s">
        <v>293</v>
      </c>
      <c r="D3" s="44" t="s">
        <v>33</v>
      </c>
      <c r="E3" s="44" t="s">
        <v>38</v>
      </c>
      <c r="F3" s="44" t="s">
        <v>38</v>
      </c>
      <c r="G3" s="44" t="s">
        <v>33</v>
      </c>
      <c r="H3" s="44">
        <v>2.0</v>
      </c>
      <c r="I3" s="44">
        <v>2.0</v>
      </c>
      <c r="J3" s="44">
        <v>0.0</v>
      </c>
      <c r="K3" s="44">
        <v>0.0</v>
      </c>
      <c r="L3" s="44" t="s">
        <v>40</v>
      </c>
      <c r="M3" s="44" t="s">
        <v>40</v>
      </c>
      <c r="N3" s="44" t="s">
        <v>40</v>
      </c>
      <c r="O3" s="5" t="s">
        <v>284</v>
      </c>
      <c r="P3" s="5">
        <v>1.0</v>
      </c>
      <c r="Q3" s="5" t="s">
        <v>294</v>
      </c>
      <c r="R3" s="6">
        <v>2.0</v>
      </c>
      <c r="S3" s="44" t="s">
        <v>295</v>
      </c>
      <c r="T3" s="5" t="s">
        <v>33</v>
      </c>
      <c r="U3" s="5" t="s">
        <v>33</v>
      </c>
      <c r="V3" s="5" t="s">
        <v>40</v>
      </c>
      <c r="W3" s="5">
        <v>0.0</v>
      </c>
      <c r="X3" s="5" t="s">
        <v>40</v>
      </c>
      <c r="Y3" s="5">
        <v>6.0</v>
      </c>
      <c r="Z3" s="5" t="s">
        <v>40</v>
      </c>
      <c r="AA3" s="6">
        <v>1.0</v>
      </c>
      <c r="AB3" s="5" t="s">
        <v>38</v>
      </c>
      <c r="AC3" s="5" t="s">
        <v>40</v>
      </c>
      <c r="AD3" s="5" t="s">
        <v>296</v>
      </c>
      <c r="AE3" s="5" t="s">
        <v>38</v>
      </c>
      <c r="AF3" s="5" t="s">
        <v>38</v>
      </c>
      <c r="AG3" s="5" t="s">
        <v>38</v>
      </c>
      <c r="AH3" s="5" t="s">
        <v>38</v>
      </c>
      <c r="AI3" s="5" t="s">
        <v>38</v>
      </c>
      <c r="AJ3" s="5" t="s">
        <v>33</v>
      </c>
      <c r="AK3" s="5" t="s">
        <v>38</v>
      </c>
      <c r="AL3" s="5" t="s">
        <v>40</v>
      </c>
      <c r="AM3" s="5" t="s">
        <v>33</v>
      </c>
    </row>
    <row r="4" ht="15.75" customHeight="1">
      <c r="A4">
        <v>1.0</v>
      </c>
      <c r="B4" s="5">
        <v>3.0</v>
      </c>
      <c r="C4" s="44" t="s">
        <v>297</v>
      </c>
      <c r="D4" s="44" t="s">
        <v>33</v>
      </c>
      <c r="E4" s="44" t="s">
        <v>38</v>
      </c>
      <c r="F4" s="44" t="s">
        <v>38</v>
      </c>
      <c r="G4" s="44" t="s">
        <v>33</v>
      </c>
      <c r="H4" s="44">
        <v>2.0</v>
      </c>
      <c r="I4" s="44">
        <v>2.0</v>
      </c>
      <c r="J4" s="44">
        <v>0.0</v>
      </c>
      <c r="K4" s="44">
        <v>0.0</v>
      </c>
      <c r="L4" s="44" t="s">
        <v>40</v>
      </c>
      <c r="M4" s="44" t="s">
        <v>40</v>
      </c>
      <c r="N4" s="44" t="s">
        <v>40</v>
      </c>
      <c r="O4" s="5" t="s">
        <v>284</v>
      </c>
      <c r="P4" s="5">
        <v>2.0</v>
      </c>
      <c r="Q4" s="5" t="s">
        <v>285</v>
      </c>
      <c r="R4" s="6">
        <v>3.0</v>
      </c>
      <c r="S4" s="44" t="s">
        <v>298</v>
      </c>
      <c r="T4" s="5" t="s">
        <v>33</v>
      </c>
      <c r="U4" s="5" t="s">
        <v>33</v>
      </c>
      <c r="V4" s="5" t="s">
        <v>40</v>
      </c>
      <c r="W4" s="5">
        <v>2.0</v>
      </c>
      <c r="X4" s="5" t="s">
        <v>299</v>
      </c>
      <c r="Y4" s="5">
        <v>5.0</v>
      </c>
      <c r="Z4" s="5" t="s">
        <v>40</v>
      </c>
      <c r="AA4" s="6">
        <v>2.0</v>
      </c>
      <c r="AB4" s="5" t="s">
        <v>33</v>
      </c>
      <c r="AC4" s="5" t="s">
        <v>289</v>
      </c>
      <c r="AD4" s="5" t="s">
        <v>290</v>
      </c>
      <c r="AE4" s="5" t="s">
        <v>38</v>
      </c>
      <c r="AF4" s="5" t="s">
        <v>38</v>
      </c>
      <c r="AG4" s="5" t="s">
        <v>38</v>
      </c>
      <c r="AH4" s="5" t="s">
        <v>38</v>
      </c>
      <c r="AI4" s="5" t="s">
        <v>38</v>
      </c>
      <c r="AJ4" s="5" t="s">
        <v>33</v>
      </c>
      <c r="AK4" s="5" t="s">
        <v>33</v>
      </c>
      <c r="AL4" s="5" t="s">
        <v>291</v>
      </c>
      <c r="AM4" s="5" t="s">
        <v>33</v>
      </c>
      <c r="AN4" s="5" t="s">
        <v>292</v>
      </c>
    </row>
    <row r="5" ht="15.75" customHeight="1">
      <c r="A5">
        <v>1.0</v>
      </c>
      <c r="B5" s="5">
        <v>4.0</v>
      </c>
      <c r="C5" s="44" t="s">
        <v>300</v>
      </c>
      <c r="D5" s="44" t="s">
        <v>33</v>
      </c>
      <c r="E5" s="44" t="s">
        <v>38</v>
      </c>
      <c r="F5" s="44" t="s">
        <v>38</v>
      </c>
      <c r="G5" s="44" t="s">
        <v>33</v>
      </c>
      <c r="H5" s="44">
        <v>2.0</v>
      </c>
      <c r="I5" s="44">
        <v>2.0</v>
      </c>
      <c r="J5" s="44">
        <v>0.0</v>
      </c>
      <c r="K5" s="44">
        <v>0.0</v>
      </c>
      <c r="L5" s="44" t="s">
        <v>40</v>
      </c>
      <c r="M5" s="44" t="s">
        <v>40</v>
      </c>
      <c r="N5" s="44" t="s">
        <v>40</v>
      </c>
      <c r="O5" s="5" t="s">
        <v>284</v>
      </c>
      <c r="P5" s="5">
        <v>1.0</v>
      </c>
      <c r="Q5" s="5" t="s">
        <v>294</v>
      </c>
      <c r="R5" s="6">
        <v>4.0</v>
      </c>
      <c r="S5" s="44" t="s">
        <v>301</v>
      </c>
      <c r="T5" s="5" t="s">
        <v>33</v>
      </c>
      <c r="U5" s="5" t="s">
        <v>33</v>
      </c>
      <c r="V5" s="5" t="s">
        <v>40</v>
      </c>
      <c r="W5" s="5">
        <v>1.0</v>
      </c>
      <c r="X5" s="5" t="s">
        <v>302</v>
      </c>
      <c r="Y5" s="5">
        <v>5.0</v>
      </c>
      <c r="Z5" s="5" t="s">
        <v>40</v>
      </c>
      <c r="AA5" s="6">
        <v>3.0</v>
      </c>
      <c r="AB5" s="5" t="s">
        <v>38</v>
      </c>
      <c r="AC5" s="5" t="s">
        <v>40</v>
      </c>
      <c r="AD5" s="5" t="s">
        <v>303</v>
      </c>
      <c r="AE5" s="5" t="s">
        <v>38</v>
      </c>
      <c r="AF5" s="5" t="s">
        <v>38</v>
      </c>
      <c r="AG5" s="5" t="s">
        <v>38</v>
      </c>
      <c r="AH5" s="5" t="s">
        <v>38</v>
      </c>
      <c r="AI5" s="5" t="s">
        <v>38</v>
      </c>
      <c r="AJ5" s="5" t="s">
        <v>33</v>
      </c>
      <c r="AK5" s="5" t="s">
        <v>38</v>
      </c>
      <c r="AL5" s="5" t="s">
        <v>40</v>
      </c>
      <c r="AM5" s="5" t="s">
        <v>38</v>
      </c>
    </row>
    <row r="6" ht="15.75" customHeight="1">
      <c r="A6">
        <v>1.0</v>
      </c>
      <c r="B6" s="5">
        <v>5.0</v>
      </c>
      <c r="C6" s="45" t="s">
        <v>304</v>
      </c>
      <c r="D6" s="44" t="s">
        <v>33</v>
      </c>
      <c r="E6" s="44" t="s">
        <v>33</v>
      </c>
      <c r="F6" s="44" t="s">
        <v>33</v>
      </c>
      <c r="G6" s="44" t="s">
        <v>33</v>
      </c>
      <c r="H6" s="45">
        <v>2.0</v>
      </c>
      <c r="I6" s="45">
        <v>2.0</v>
      </c>
      <c r="J6" s="45">
        <v>0.0</v>
      </c>
      <c r="K6" s="45">
        <v>0.0</v>
      </c>
      <c r="L6" s="45" t="s">
        <v>305</v>
      </c>
      <c r="M6" s="45" t="s">
        <v>305</v>
      </c>
      <c r="N6" s="45" t="s">
        <v>38</v>
      </c>
      <c r="O6" s="5" t="s">
        <v>284</v>
      </c>
      <c r="P6" s="5">
        <v>3.0</v>
      </c>
      <c r="Q6" s="5" t="s">
        <v>306</v>
      </c>
      <c r="R6" s="6">
        <v>5.0</v>
      </c>
      <c r="S6" s="44" t="s">
        <v>307</v>
      </c>
      <c r="T6" s="5" t="s">
        <v>33</v>
      </c>
      <c r="U6" s="5" t="s">
        <v>33</v>
      </c>
      <c r="V6" s="5" t="s">
        <v>40</v>
      </c>
      <c r="W6" s="5">
        <v>3.0</v>
      </c>
      <c r="X6" s="5" t="s">
        <v>308</v>
      </c>
      <c r="Y6" s="5">
        <v>5.0</v>
      </c>
      <c r="Z6" s="5" t="s">
        <v>40</v>
      </c>
      <c r="AA6" s="6">
        <v>4.0</v>
      </c>
      <c r="AB6" s="5" t="s">
        <v>33</v>
      </c>
      <c r="AC6" s="5" t="s">
        <v>309</v>
      </c>
      <c r="AD6" s="5" t="s">
        <v>290</v>
      </c>
      <c r="AE6" s="5" t="s">
        <v>38</v>
      </c>
      <c r="AF6" s="5" t="s">
        <v>38</v>
      </c>
      <c r="AG6" s="5" t="s">
        <v>38</v>
      </c>
      <c r="AH6" s="5" t="s">
        <v>38</v>
      </c>
      <c r="AI6" s="5" t="s">
        <v>38</v>
      </c>
      <c r="AJ6" s="5" t="s">
        <v>33</v>
      </c>
      <c r="AK6" s="5" t="s">
        <v>33</v>
      </c>
      <c r="AL6" s="5" t="s">
        <v>291</v>
      </c>
      <c r="AM6" s="5" t="s">
        <v>33</v>
      </c>
      <c r="AN6" s="5" t="s">
        <v>292</v>
      </c>
    </row>
    <row r="7" ht="15.75" customHeight="1">
      <c r="A7" s="5">
        <v>1.0</v>
      </c>
      <c r="B7" s="5">
        <v>6.0</v>
      </c>
      <c r="C7" s="45" t="s">
        <v>310</v>
      </c>
      <c r="D7" s="44" t="s">
        <v>33</v>
      </c>
      <c r="E7" s="44" t="s">
        <v>33</v>
      </c>
      <c r="F7" s="44" t="s">
        <v>33</v>
      </c>
      <c r="G7" s="44" t="s">
        <v>33</v>
      </c>
      <c r="H7" s="45">
        <v>2.0</v>
      </c>
      <c r="I7" s="45">
        <v>2.0</v>
      </c>
      <c r="J7" s="45">
        <v>0.0</v>
      </c>
      <c r="K7" s="45">
        <v>0.0</v>
      </c>
      <c r="L7" s="45" t="s">
        <v>305</v>
      </c>
      <c r="M7" s="45" t="s">
        <v>305</v>
      </c>
      <c r="N7" s="45" t="s">
        <v>38</v>
      </c>
      <c r="O7" s="5" t="s">
        <v>284</v>
      </c>
      <c r="P7" s="5">
        <v>2.0</v>
      </c>
      <c r="Q7" s="5" t="s">
        <v>311</v>
      </c>
      <c r="R7" s="6">
        <v>6.0</v>
      </c>
      <c r="S7" s="44" t="s">
        <v>312</v>
      </c>
      <c r="T7" s="5" t="s">
        <v>33</v>
      </c>
      <c r="U7" s="5" t="s">
        <v>33</v>
      </c>
      <c r="V7" s="5" t="s">
        <v>40</v>
      </c>
      <c r="W7" s="5">
        <v>1.0</v>
      </c>
      <c r="X7" s="5" t="s">
        <v>313</v>
      </c>
      <c r="Y7" s="5">
        <v>5.0</v>
      </c>
      <c r="Z7" s="5" t="s">
        <v>40</v>
      </c>
      <c r="AA7" s="6">
        <v>5.0</v>
      </c>
      <c r="AB7" s="5" t="s">
        <v>33</v>
      </c>
      <c r="AC7" s="5" t="s">
        <v>314</v>
      </c>
      <c r="AD7" s="5" t="s">
        <v>296</v>
      </c>
      <c r="AE7" s="5" t="s">
        <v>38</v>
      </c>
      <c r="AF7" s="5" t="s">
        <v>38</v>
      </c>
      <c r="AG7" s="5" t="s">
        <v>38</v>
      </c>
      <c r="AH7" s="5" t="s">
        <v>38</v>
      </c>
      <c r="AI7" s="5" t="s">
        <v>38</v>
      </c>
      <c r="AJ7" s="5" t="s">
        <v>33</v>
      </c>
      <c r="AK7" s="5" t="s">
        <v>38</v>
      </c>
      <c r="AL7" s="5" t="s">
        <v>40</v>
      </c>
      <c r="AM7" s="5" t="s">
        <v>33</v>
      </c>
    </row>
    <row r="8" ht="15.75" customHeight="1">
      <c r="A8" s="5">
        <v>1.0</v>
      </c>
      <c r="B8" s="5">
        <v>7.0</v>
      </c>
      <c r="C8" s="45" t="s">
        <v>315</v>
      </c>
      <c r="D8" s="44" t="s">
        <v>33</v>
      </c>
      <c r="E8" s="45" t="s">
        <v>33</v>
      </c>
      <c r="F8" s="45" t="s">
        <v>33</v>
      </c>
      <c r="G8" s="45" t="s">
        <v>38</v>
      </c>
      <c r="H8" s="45">
        <v>2.0</v>
      </c>
      <c r="I8" s="45">
        <v>2.0</v>
      </c>
      <c r="J8" s="45">
        <v>0.0</v>
      </c>
      <c r="K8" s="45">
        <v>0.0</v>
      </c>
      <c r="L8" s="45" t="s">
        <v>305</v>
      </c>
      <c r="M8" s="45" t="s">
        <v>305</v>
      </c>
      <c r="N8" s="44" t="s">
        <v>40</v>
      </c>
      <c r="O8" s="5" t="s">
        <v>284</v>
      </c>
      <c r="P8" s="5" t="s">
        <v>40</v>
      </c>
      <c r="Q8" s="5" t="s">
        <v>40</v>
      </c>
      <c r="R8" s="6" t="s">
        <v>40</v>
      </c>
      <c r="S8" s="44" t="s">
        <v>40</v>
      </c>
      <c r="T8" s="5" t="s">
        <v>40</v>
      </c>
      <c r="U8" s="5" t="s">
        <v>40</v>
      </c>
      <c r="V8" s="5" t="s">
        <v>40</v>
      </c>
      <c r="W8" s="5" t="s">
        <v>40</v>
      </c>
      <c r="X8" s="5" t="s">
        <v>40</v>
      </c>
      <c r="Y8" s="5" t="s">
        <v>40</v>
      </c>
      <c r="Z8" s="5" t="s">
        <v>40</v>
      </c>
      <c r="AA8" s="5" t="s">
        <v>40</v>
      </c>
      <c r="AB8" s="5" t="s">
        <v>40</v>
      </c>
      <c r="AC8" s="5" t="s">
        <v>40</v>
      </c>
      <c r="AD8" s="5"/>
      <c r="AE8" s="5"/>
      <c r="AF8" s="5"/>
      <c r="AG8" s="5"/>
      <c r="AH8" s="5"/>
      <c r="AI8" s="5"/>
      <c r="AJ8" s="5"/>
      <c r="AK8" s="5" t="s">
        <v>33</v>
      </c>
      <c r="AL8" s="5" t="s">
        <v>291</v>
      </c>
      <c r="AM8" s="5" t="s">
        <v>33</v>
      </c>
      <c r="AN8" s="5" t="s">
        <v>292</v>
      </c>
    </row>
    <row r="9" ht="15.75" customHeight="1">
      <c r="A9" s="5">
        <v>1.0</v>
      </c>
      <c r="B9" s="5">
        <v>8.0</v>
      </c>
      <c r="C9" s="45" t="s">
        <v>316</v>
      </c>
      <c r="D9" s="44" t="s">
        <v>33</v>
      </c>
      <c r="E9" s="45" t="s">
        <v>33</v>
      </c>
      <c r="F9" s="45" t="s">
        <v>33</v>
      </c>
      <c r="G9" s="45" t="s">
        <v>38</v>
      </c>
      <c r="H9" s="45">
        <v>2.0</v>
      </c>
      <c r="I9" s="45">
        <v>2.0</v>
      </c>
      <c r="J9" s="45">
        <v>0.0</v>
      </c>
      <c r="K9" s="45">
        <v>0.0</v>
      </c>
      <c r="L9" s="45" t="s">
        <v>305</v>
      </c>
      <c r="M9" s="45" t="s">
        <v>305</v>
      </c>
      <c r="N9" s="44" t="s">
        <v>40</v>
      </c>
      <c r="O9" s="5" t="s">
        <v>284</v>
      </c>
      <c r="P9" s="5" t="s">
        <v>40</v>
      </c>
      <c r="Q9" s="5" t="s">
        <v>40</v>
      </c>
      <c r="R9" s="6" t="s">
        <v>40</v>
      </c>
      <c r="S9" s="44" t="s">
        <v>40</v>
      </c>
      <c r="T9" s="5" t="s">
        <v>40</v>
      </c>
      <c r="U9" s="5" t="s">
        <v>40</v>
      </c>
      <c r="V9" s="5" t="s">
        <v>40</v>
      </c>
      <c r="W9" s="5" t="s">
        <v>40</v>
      </c>
      <c r="X9" s="5" t="s">
        <v>40</v>
      </c>
      <c r="Y9" s="5" t="s">
        <v>40</v>
      </c>
      <c r="Z9" s="5" t="s">
        <v>40</v>
      </c>
      <c r="AA9" s="5" t="s">
        <v>40</v>
      </c>
      <c r="AB9" s="5" t="s">
        <v>40</v>
      </c>
      <c r="AC9" s="5" t="s">
        <v>40</v>
      </c>
      <c r="AD9" s="5"/>
      <c r="AE9" s="5"/>
      <c r="AF9" s="5"/>
      <c r="AG9" s="5"/>
      <c r="AH9" s="5"/>
      <c r="AI9" s="5"/>
      <c r="AJ9" s="5"/>
      <c r="AK9" s="5" t="s">
        <v>38</v>
      </c>
      <c r="AL9" s="5" t="s">
        <v>40</v>
      </c>
      <c r="AM9" s="5" t="s">
        <v>38</v>
      </c>
    </row>
    <row r="10" ht="15.75" customHeight="1">
      <c r="A10" s="5">
        <v>1.0</v>
      </c>
      <c r="B10" s="5">
        <v>9.0</v>
      </c>
      <c r="C10" s="45" t="s">
        <v>317</v>
      </c>
      <c r="D10" s="44" t="s">
        <v>33</v>
      </c>
      <c r="E10" s="45" t="s">
        <v>38</v>
      </c>
      <c r="F10" s="45" t="s">
        <v>38</v>
      </c>
      <c r="G10" s="45" t="s">
        <v>38</v>
      </c>
      <c r="H10" s="45">
        <v>2.0</v>
      </c>
      <c r="I10" s="45">
        <v>2.0</v>
      </c>
      <c r="J10" s="45">
        <v>0.0</v>
      </c>
      <c r="K10" s="45">
        <v>0.0</v>
      </c>
      <c r="L10" s="45" t="s">
        <v>305</v>
      </c>
      <c r="M10" s="45" t="s">
        <v>305</v>
      </c>
      <c r="N10" s="44" t="s">
        <v>40</v>
      </c>
      <c r="O10" s="5" t="s">
        <v>284</v>
      </c>
      <c r="P10" s="5" t="s">
        <v>40</v>
      </c>
      <c r="Q10" s="5" t="s">
        <v>40</v>
      </c>
      <c r="R10" s="6" t="s">
        <v>40</v>
      </c>
      <c r="S10" s="44" t="s">
        <v>40</v>
      </c>
      <c r="T10" s="5" t="s">
        <v>40</v>
      </c>
      <c r="U10" s="5" t="s">
        <v>40</v>
      </c>
      <c r="V10" s="5" t="s">
        <v>40</v>
      </c>
      <c r="W10" s="5" t="s">
        <v>40</v>
      </c>
      <c r="X10" s="5" t="s">
        <v>40</v>
      </c>
      <c r="Y10" s="5" t="s">
        <v>40</v>
      </c>
      <c r="Z10" s="5" t="s">
        <v>40</v>
      </c>
      <c r="AA10" s="5" t="s">
        <v>40</v>
      </c>
      <c r="AB10" s="5" t="s">
        <v>40</v>
      </c>
      <c r="AC10" s="5" t="s">
        <v>40</v>
      </c>
      <c r="AD10" s="5"/>
      <c r="AE10" s="5"/>
      <c r="AF10" s="5"/>
      <c r="AG10" s="5"/>
      <c r="AH10" s="5"/>
      <c r="AI10" s="5"/>
      <c r="AJ10" s="5"/>
      <c r="AK10" s="18" t="s">
        <v>38</v>
      </c>
      <c r="AL10" s="18" t="s">
        <v>40</v>
      </c>
      <c r="AM10" s="5" t="s">
        <v>38</v>
      </c>
      <c r="AN10" s="21"/>
    </row>
    <row r="11" ht="15.75" customHeight="1">
      <c r="A11" s="5">
        <v>1.0</v>
      </c>
      <c r="B11" s="5">
        <v>10.0</v>
      </c>
      <c r="C11" s="45" t="s">
        <v>318</v>
      </c>
      <c r="D11" s="44" t="s">
        <v>33</v>
      </c>
      <c r="E11" s="45" t="s">
        <v>33</v>
      </c>
      <c r="F11" s="45" t="s">
        <v>33</v>
      </c>
      <c r="G11" s="45" t="s">
        <v>38</v>
      </c>
      <c r="H11" s="45">
        <v>2.0</v>
      </c>
      <c r="I11" s="45">
        <v>2.0</v>
      </c>
      <c r="J11" s="45">
        <v>0.0</v>
      </c>
      <c r="K11" s="45">
        <v>0.0</v>
      </c>
      <c r="L11" s="45" t="s">
        <v>305</v>
      </c>
      <c r="M11" s="45" t="s">
        <v>305</v>
      </c>
      <c r="N11" s="44" t="s">
        <v>40</v>
      </c>
      <c r="O11" s="5" t="s">
        <v>284</v>
      </c>
      <c r="P11" s="5" t="s">
        <v>40</v>
      </c>
      <c r="Q11" s="5" t="s">
        <v>40</v>
      </c>
      <c r="R11" s="6" t="s">
        <v>40</v>
      </c>
      <c r="S11" s="44" t="s">
        <v>40</v>
      </c>
      <c r="T11" s="5" t="s">
        <v>40</v>
      </c>
      <c r="U11" s="5" t="s">
        <v>40</v>
      </c>
      <c r="V11" s="5" t="s">
        <v>40</v>
      </c>
      <c r="W11" s="5" t="s">
        <v>40</v>
      </c>
      <c r="X11" s="5" t="s">
        <v>40</v>
      </c>
      <c r="Y11" s="5" t="s">
        <v>40</v>
      </c>
      <c r="Z11" s="5" t="s">
        <v>40</v>
      </c>
      <c r="AA11" s="5" t="s">
        <v>40</v>
      </c>
      <c r="AB11" s="5" t="s">
        <v>40</v>
      </c>
      <c r="AC11" s="5" t="s">
        <v>40</v>
      </c>
      <c r="AD11" s="5"/>
      <c r="AE11" s="5"/>
      <c r="AF11" s="5"/>
      <c r="AG11" s="5"/>
      <c r="AH11" s="5"/>
      <c r="AI11" s="5"/>
      <c r="AJ11" s="5"/>
      <c r="AK11" s="18" t="s">
        <v>38</v>
      </c>
      <c r="AL11" s="18" t="s">
        <v>40</v>
      </c>
      <c r="AM11" s="5" t="s">
        <v>33</v>
      </c>
      <c r="AN11" s="21"/>
    </row>
    <row r="12" ht="15.75" customHeight="1">
      <c r="A12" s="5">
        <v>1.0</v>
      </c>
      <c r="B12" s="5">
        <v>11.0</v>
      </c>
      <c r="C12" s="45" t="s">
        <v>319</v>
      </c>
      <c r="D12" s="44" t="s">
        <v>33</v>
      </c>
      <c r="E12" s="45" t="s">
        <v>33</v>
      </c>
      <c r="F12" s="45" t="s">
        <v>33</v>
      </c>
      <c r="G12" s="45" t="s">
        <v>38</v>
      </c>
      <c r="H12" s="45">
        <v>2.0</v>
      </c>
      <c r="I12" s="45">
        <v>2.0</v>
      </c>
      <c r="J12" s="45">
        <v>0.0</v>
      </c>
      <c r="K12" s="45">
        <v>0.0</v>
      </c>
      <c r="L12" s="45" t="s">
        <v>305</v>
      </c>
      <c r="M12" s="45" t="s">
        <v>305</v>
      </c>
      <c r="N12" s="44" t="s">
        <v>40</v>
      </c>
      <c r="O12" s="5" t="s">
        <v>284</v>
      </c>
      <c r="P12" s="5" t="s">
        <v>40</v>
      </c>
      <c r="Q12" s="5" t="s">
        <v>40</v>
      </c>
      <c r="R12" s="6" t="s">
        <v>40</v>
      </c>
      <c r="S12" s="44" t="s">
        <v>40</v>
      </c>
      <c r="T12" s="5" t="s">
        <v>40</v>
      </c>
      <c r="U12" s="5" t="s">
        <v>40</v>
      </c>
      <c r="V12" s="5" t="s">
        <v>40</v>
      </c>
      <c r="W12" s="5" t="s">
        <v>40</v>
      </c>
      <c r="X12" s="5" t="s">
        <v>40</v>
      </c>
      <c r="Y12" s="5" t="s">
        <v>40</v>
      </c>
      <c r="Z12" s="5" t="s">
        <v>40</v>
      </c>
      <c r="AA12" s="5" t="s">
        <v>40</v>
      </c>
      <c r="AB12" s="5" t="s">
        <v>40</v>
      </c>
      <c r="AC12" s="5" t="s">
        <v>40</v>
      </c>
      <c r="AD12" s="5"/>
      <c r="AE12" s="5"/>
      <c r="AF12" s="5"/>
      <c r="AG12" s="5"/>
      <c r="AH12" s="5"/>
      <c r="AI12" s="5"/>
      <c r="AJ12" s="5"/>
      <c r="AK12" s="5" t="s">
        <v>33</v>
      </c>
      <c r="AL12" s="5" t="s">
        <v>291</v>
      </c>
      <c r="AM12" s="5" t="s">
        <v>33</v>
      </c>
      <c r="AN12" s="5" t="s">
        <v>292</v>
      </c>
    </row>
    <row r="13" ht="15.75" customHeight="1">
      <c r="A13">
        <v>2.0</v>
      </c>
      <c r="B13" s="5">
        <v>1.0</v>
      </c>
      <c r="C13" s="46" t="s">
        <v>320</v>
      </c>
      <c r="D13" s="44" t="s">
        <v>33</v>
      </c>
      <c r="E13" s="44" t="s">
        <v>33</v>
      </c>
      <c r="F13" s="44" t="s">
        <v>33</v>
      </c>
      <c r="G13" s="44" t="s">
        <v>33</v>
      </c>
      <c r="H13" s="45">
        <v>2.0</v>
      </c>
      <c r="I13" s="45">
        <v>2.0</v>
      </c>
      <c r="J13" s="45">
        <v>0.0</v>
      </c>
      <c r="K13" s="45">
        <v>0.0</v>
      </c>
      <c r="L13" s="45" t="s">
        <v>321</v>
      </c>
      <c r="M13" s="45" t="s">
        <v>38</v>
      </c>
      <c r="N13" s="45" t="s">
        <v>38</v>
      </c>
      <c r="O13" s="5" t="s">
        <v>284</v>
      </c>
      <c r="P13" s="5">
        <v>2.0</v>
      </c>
      <c r="Q13" s="5" t="s">
        <v>41</v>
      </c>
      <c r="R13" s="6" t="s">
        <v>322</v>
      </c>
      <c r="S13" s="44" t="s">
        <v>323</v>
      </c>
      <c r="T13" s="5" t="s">
        <v>33</v>
      </c>
      <c r="U13" s="5" t="s">
        <v>38</v>
      </c>
      <c r="V13" s="5" t="s">
        <v>39</v>
      </c>
      <c r="W13" s="5">
        <v>5.0</v>
      </c>
      <c r="X13" s="5" t="s">
        <v>324</v>
      </c>
      <c r="Y13" s="5">
        <v>2.0</v>
      </c>
      <c r="Z13" s="5" t="s">
        <v>325</v>
      </c>
      <c r="AA13" s="5" t="s">
        <v>40</v>
      </c>
      <c r="AB13" s="5" t="s">
        <v>33</v>
      </c>
      <c r="AC13" s="5" t="s">
        <v>326</v>
      </c>
      <c r="AK13" s="18" t="s">
        <v>38</v>
      </c>
      <c r="AL13" s="18" t="s">
        <v>40</v>
      </c>
      <c r="AM13" s="5" t="s">
        <v>33</v>
      </c>
      <c r="AN13" s="21"/>
    </row>
    <row r="14" ht="15.75" customHeight="1">
      <c r="A14">
        <v>2.0</v>
      </c>
      <c r="B14" s="5">
        <v>2.0</v>
      </c>
      <c r="C14" s="46" t="s">
        <v>327</v>
      </c>
      <c r="D14" s="44" t="s">
        <v>33</v>
      </c>
      <c r="E14" s="44" t="s">
        <v>33</v>
      </c>
      <c r="F14" s="44" t="s">
        <v>33</v>
      </c>
      <c r="G14" s="44" t="s">
        <v>33</v>
      </c>
      <c r="H14" s="45">
        <v>2.0</v>
      </c>
      <c r="I14" s="45">
        <v>2.0</v>
      </c>
      <c r="J14" s="45">
        <v>0.0</v>
      </c>
      <c r="K14" s="45">
        <v>0.0</v>
      </c>
      <c r="L14" s="45" t="s">
        <v>321</v>
      </c>
      <c r="M14" s="45" t="s">
        <v>38</v>
      </c>
      <c r="N14" s="45" t="s">
        <v>38</v>
      </c>
      <c r="O14" s="5" t="s">
        <v>284</v>
      </c>
      <c r="P14" s="5">
        <v>1.0</v>
      </c>
      <c r="Q14" s="5" t="s">
        <v>328</v>
      </c>
      <c r="R14" s="6" t="s">
        <v>329</v>
      </c>
      <c r="S14" s="44" t="s">
        <v>330</v>
      </c>
      <c r="T14" s="5" t="s">
        <v>38</v>
      </c>
      <c r="U14" s="5" t="s">
        <v>40</v>
      </c>
      <c r="V14" s="5" t="s">
        <v>40</v>
      </c>
      <c r="W14" s="5" t="s">
        <v>40</v>
      </c>
      <c r="X14" s="5" t="s">
        <v>40</v>
      </c>
      <c r="Y14" s="5" t="s">
        <v>40</v>
      </c>
      <c r="Z14" s="5" t="s">
        <v>40</v>
      </c>
      <c r="AA14" s="5" t="s">
        <v>40</v>
      </c>
      <c r="AB14" s="5" t="s">
        <v>38</v>
      </c>
      <c r="AC14" s="5" t="s">
        <v>40</v>
      </c>
      <c r="AK14" s="18" t="s">
        <v>38</v>
      </c>
      <c r="AL14" s="18" t="s">
        <v>40</v>
      </c>
      <c r="AM14" s="5" t="s">
        <v>33</v>
      </c>
      <c r="AN14" s="21"/>
    </row>
    <row r="15" ht="15.75" customHeight="1">
      <c r="A15">
        <v>2.0</v>
      </c>
      <c r="B15" s="5">
        <v>3.0</v>
      </c>
      <c r="C15" s="46" t="s">
        <v>331</v>
      </c>
      <c r="D15" s="44" t="s">
        <v>33</v>
      </c>
      <c r="E15" s="44" t="s">
        <v>33</v>
      </c>
      <c r="F15" s="44" t="s">
        <v>33</v>
      </c>
      <c r="G15" s="44" t="s">
        <v>33</v>
      </c>
      <c r="H15" s="45">
        <v>3.0</v>
      </c>
      <c r="I15" s="45">
        <v>1.0</v>
      </c>
      <c r="J15" s="45">
        <v>0.0</v>
      </c>
      <c r="K15" s="45">
        <v>0.0</v>
      </c>
      <c r="L15" s="45" t="s">
        <v>321</v>
      </c>
      <c r="M15" s="45" t="s">
        <v>38</v>
      </c>
      <c r="N15" s="45" t="s">
        <v>38</v>
      </c>
      <c r="O15" s="5" t="s">
        <v>284</v>
      </c>
      <c r="P15" s="5">
        <v>1.0</v>
      </c>
      <c r="Q15" s="5" t="s">
        <v>328</v>
      </c>
      <c r="R15" s="6" t="s">
        <v>332</v>
      </c>
      <c r="S15" s="44" t="s">
        <v>333</v>
      </c>
      <c r="T15" s="5" t="s">
        <v>38</v>
      </c>
      <c r="U15" s="5" t="s">
        <v>40</v>
      </c>
      <c r="V15" s="5" t="s">
        <v>40</v>
      </c>
      <c r="W15" s="5" t="s">
        <v>40</v>
      </c>
      <c r="X15" s="5" t="s">
        <v>40</v>
      </c>
      <c r="Y15" s="5" t="s">
        <v>40</v>
      </c>
      <c r="Z15" s="5" t="s">
        <v>40</v>
      </c>
      <c r="AA15" s="5" t="s">
        <v>40</v>
      </c>
      <c r="AB15" s="5" t="s">
        <v>38</v>
      </c>
      <c r="AC15" s="5" t="s">
        <v>40</v>
      </c>
      <c r="AK15" s="18" t="s">
        <v>38</v>
      </c>
      <c r="AL15" s="18" t="s">
        <v>40</v>
      </c>
      <c r="AM15" s="5" t="s">
        <v>38</v>
      </c>
      <c r="AN15" s="21"/>
    </row>
    <row r="16" ht="15.75" customHeight="1">
      <c r="A16">
        <v>2.0</v>
      </c>
      <c r="B16" s="5">
        <v>4.0</v>
      </c>
      <c r="C16" s="46" t="s">
        <v>334</v>
      </c>
      <c r="D16" s="44" t="s">
        <v>33</v>
      </c>
      <c r="E16" s="44" t="s">
        <v>33</v>
      </c>
      <c r="F16" s="44" t="s">
        <v>33</v>
      </c>
      <c r="G16" s="44" t="s">
        <v>33</v>
      </c>
      <c r="H16" s="45">
        <v>3.0</v>
      </c>
      <c r="I16" s="45">
        <v>1.0</v>
      </c>
      <c r="J16" s="45">
        <v>0.0</v>
      </c>
      <c r="K16" s="45">
        <v>0.0</v>
      </c>
      <c r="L16" s="45" t="s">
        <v>321</v>
      </c>
      <c r="M16" s="45" t="s">
        <v>38</v>
      </c>
      <c r="N16" s="45" t="s">
        <v>38</v>
      </c>
      <c r="O16" s="5" t="s">
        <v>284</v>
      </c>
      <c r="P16" s="5">
        <v>1.0</v>
      </c>
      <c r="Q16" s="5" t="s">
        <v>328</v>
      </c>
      <c r="R16" s="6" t="s">
        <v>335</v>
      </c>
      <c r="S16" s="44" t="s">
        <v>336</v>
      </c>
      <c r="T16" s="5" t="s">
        <v>38</v>
      </c>
      <c r="U16" s="5" t="s">
        <v>40</v>
      </c>
      <c r="V16" s="5" t="s">
        <v>40</v>
      </c>
      <c r="W16" s="5" t="s">
        <v>40</v>
      </c>
      <c r="X16" s="5" t="s">
        <v>40</v>
      </c>
      <c r="Y16" s="5" t="s">
        <v>40</v>
      </c>
      <c r="Z16" s="5" t="s">
        <v>40</v>
      </c>
      <c r="AA16" s="5" t="s">
        <v>40</v>
      </c>
      <c r="AB16" s="5" t="s">
        <v>38</v>
      </c>
      <c r="AC16" s="5" t="s">
        <v>40</v>
      </c>
      <c r="AK16" s="18" t="s">
        <v>38</v>
      </c>
      <c r="AL16" s="18" t="s">
        <v>40</v>
      </c>
      <c r="AM16" s="5" t="s">
        <v>33</v>
      </c>
      <c r="AN16" s="21"/>
    </row>
    <row r="17" ht="15.75" customHeight="1">
      <c r="A17">
        <v>2.0</v>
      </c>
      <c r="B17" s="5">
        <v>5.0</v>
      </c>
      <c r="C17" s="46" t="s">
        <v>337</v>
      </c>
      <c r="D17" s="44" t="s">
        <v>33</v>
      </c>
      <c r="E17" s="44" t="s">
        <v>33</v>
      </c>
      <c r="F17" s="44" t="s">
        <v>33</v>
      </c>
      <c r="G17" s="44" t="s">
        <v>33</v>
      </c>
      <c r="H17" s="45">
        <v>2.0</v>
      </c>
      <c r="I17" s="45">
        <v>2.0</v>
      </c>
      <c r="J17" s="45">
        <v>0.0</v>
      </c>
      <c r="K17" s="45">
        <v>0.0</v>
      </c>
      <c r="L17" s="45" t="s">
        <v>321</v>
      </c>
      <c r="M17" s="45" t="s">
        <v>38</v>
      </c>
      <c r="N17" s="45" t="s">
        <v>38</v>
      </c>
      <c r="O17" s="5" t="s">
        <v>284</v>
      </c>
      <c r="P17" s="5">
        <v>1.0</v>
      </c>
      <c r="Q17" s="5" t="s">
        <v>328</v>
      </c>
      <c r="R17" s="6" t="s">
        <v>338</v>
      </c>
      <c r="S17" s="44" t="s">
        <v>339</v>
      </c>
      <c r="T17" s="5" t="s">
        <v>38</v>
      </c>
      <c r="U17" s="5" t="s">
        <v>40</v>
      </c>
      <c r="V17" s="5" t="s">
        <v>40</v>
      </c>
      <c r="W17" s="5" t="s">
        <v>40</v>
      </c>
      <c r="X17" s="5" t="s">
        <v>40</v>
      </c>
      <c r="Y17" s="5" t="s">
        <v>40</v>
      </c>
      <c r="Z17" s="5" t="s">
        <v>40</v>
      </c>
      <c r="AA17" s="5" t="s">
        <v>40</v>
      </c>
      <c r="AB17" s="5" t="s">
        <v>38</v>
      </c>
      <c r="AC17" s="5" t="s">
        <v>40</v>
      </c>
      <c r="AK17" s="18" t="s">
        <v>38</v>
      </c>
      <c r="AL17" s="18" t="s">
        <v>40</v>
      </c>
      <c r="AM17" s="5" t="s">
        <v>33</v>
      </c>
      <c r="AN17" s="21"/>
    </row>
    <row r="18" ht="15.75" customHeight="1">
      <c r="A18">
        <v>2.0</v>
      </c>
      <c r="B18" s="5">
        <v>6.0</v>
      </c>
      <c r="C18" s="46" t="s">
        <v>340</v>
      </c>
      <c r="D18" s="44" t="s">
        <v>33</v>
      </c>
      <c r="E18" s="44" t="s">
        <v>33</v>
      </c>
      <c r="F18" s="44" t="s">
        <v>33</v>
      </c>
      <c r="G18" s="44" t="s">
        <v>33</v>
      </c>
      <c r="H18" s="45">
        <v>3.0</v>
      </c>
      <c r="I18" s="45">
        <v>1.0</v>
      </c>
      <c r="J18" s="45">
        <v>0.0</v>
      </c>
      <c r="K18" s="45">
        <v>0.0</v>
      </c>
      <c r="L18" s="45" t="s">
        <v>321</v>
      </c>
      <c r="M18" s="45" t="s">
        <v>38</v>
      </c>
      <c r="N18" s="45" t="s">
        <v>38</v>
      </c>
      <c r="O18" s="5" t="s">
        <v>284</v>
      </c>
      <c r="P18" s="5">
        <v>1.0</v>
      </c>
      <c r="Q18" s="5" t="s">
        <v>328</v>
      </c>
      <c r="R18" s="6" t="s">
        <v>341</v>
      </c>
      <c r="S18" s="44" t="s">
        <v>342</v>
      </c>
      <c r="T18" s="5" t="s">
        <v>38</v>
      </c>
      <c r="U18" s="5" t="s">
        <v>40</v>
      </c>
      <c r="V18" s="5" t="s">
        <v>40</v>
      </c>
      <c r="W18" s="5" t="s">
        <v>40</v>
      </c>
      <c r="X18" s="5" t="s">
        <v>40</v>
      </c>
      <c r="Y18" s="5" t="s">
        <v>40</v>
      </c>
      <c r="Z18" s="5" t="s">
        <v>40</v>
      </c>
      <c r="AA18" s="5" t="s">
        <v>40</v>
      </c>
      <c r="AB18" s="5" t="s">
        <v>38</v>
      </c>
      <c r="AC18" s="5" t="s">
        <v>40</v>
      </c>
      <c r="AK18" s="18" t="s">
        <v>38</v>
      </c>
      <c r="AL18" s="18" t="s">
        <v>40</v>
      </c>
      <c r="AM18" s="5" t="s">
        <v>38</v>
      </c>
      <c r="AN18" s="21"/>
    </row>
    <row r="19" ht="15.75" customHeight="1">
      <c r="A19">
        <v>2.0</v>
      </c>
      <c r="B19" s="5">
        <v>7.0</v>
      </c>
      <c r="C19" s="46" t="s">
        <v>343</v>
      </c>
      <c r="D19" s="44" t="s">
        <v>33</v>
      </c>
      <c r="E19" s="44" t="s">
        <v>33</v>
      </c>
      <c r="F19" s="44" t="s">
        <v>33</v>
      </c>
      <c r="G19" s="44" t="s">
        <v>33</v>
      </c>
      <c r="H19" s="45">
        <v>3.0</v>
      </c>
      <c r="I19" s="45">
        <v>1.0</v>
      </c>
      <c r="J19" s="45">
        <v>0.0</v>
      </c>
      <c r="K19" s="45">
        <v>0.0</v>
      </c>
      <c r="L19" s="45" t="s">
        <v>321</v>
      </c>
      <c r="M19" s="45" t="s">
        <v>38</v>
      </c>
      <c r="N19" s="45" t="s">
        <v>38</v>
      </c>
      <c r="O19" s="5" t="s">
        <v>284</v>
      </c>
      <c r="P19" s="5">
        <v>1.0</v>
      </c>
      <c r="Q19" s="5" t="s">
        <v>328</v>
      </c>
      <c r="R19" s="6" t="s">
        <v>344</v>
      </c>
      <c r="S19" s="44" t="s">
        <v>345</v>
      </c>
      <c r="T19" s="5" t="s">
        <v>38</v>
      </c>
      <c r="U19" s="5" t="s">
        <v>40</v>
      </c>
      <c r="V19" s="5" t="s">
        <v>40</v>
      </c>
      <c r="W19" s="5" t="s">
        <v>40</v>
      </c>
      <c r="X19" s="5" t="s">
        <v>40</v>
      </c>
      <c r="Y19" s="5" t="s">
        <v>40</v>
      </c>
      <c r="Z19" s="5" t="s">
        <v>40</v>
      </c>
      <c r="AA19" s="5" t="s">
        <v>40</v>
      </c>
      <c r="AB19" s="5" t="s">
        <v>38</v>
      </c>
      <c r="AC19" s="5" t="s">
        <v>40</v>
      </c>
      <c r="AK19" s="18" t="s">
        <v>38</v>
      </c>
      <c r="AL19" s="18" t="s">
        <v>40</v>
      </c>
      <c r="AM19" s="5" t="s">
        <v>38</v>
      </c>
      <c r="AN19" s="21"/>
    </row>
    <row r="20" ht="15.75" customHeight="1">
      <c r="A20">
        <v>2.0</v>
      </c>
      <c r="B20" s="5">
        <v>8.0</v>
      </c>
      <c r="C20" s="46" t="s">
        <v>346</v>
      </c>
      <c r="D20" s="44" t="s">
        <v>33</v>
      </c>
      <c r="E20" s="44" t="s">
        <v>33</v>
      </c>
      <c r="F20" s="44" t="s">
        <v>33</v>
      </c>
      <c r="G20" s="44" t="s">
        <v>33</v>
      </c>
      <c r="H20" s="45">
        <v>3.0</v>
      </c>
      <c r="I20" s="45">
        <v>1.0</v>
      </c>
      <c r="J20" s="45">
        <v>0.0</v>
      </c>
      <c r="K20" s="45">
        <v>0.0</v>
      </c>
      <c r="L20" s="45" t="s">
        <v>321</v>
      </c>
      <c r="M20" s="45" t="s">
        <v>38</v>
      </c>
      <c r="N20" s="45" t="s">
        <v>38</v>
      </c>
      <c r="O20" s="5" t="s">
        <v>284</v>
      </c>
      <c r="P20" s="5">
        <v>1.0</v>
      </c>
      <c r="Q20" s="5" t="s">
        <v>328</v>
      </c>
      <c r="R20" s="6" t="s">
        <v>347</v>
      </c>
      <c r="S20" s="44" t="s">
        <v>348</v>
      </c>
      <c r="T20" s="5" t="s">
        <v>38</v>
      </c>
      <c r="U20" s="5" t="s">
        <v>40</v>
      </c>
      <c r="V20" s="5" t="s">
        <v>40</v>
      </c>
      <c r="W20" s="5" t="s">
        <v>40</v>
      </c>
      <c r="X20" s="5" t="s">
        <v>40</v>
      </c>
      <c r="Y20" s="5" t="s">
        <v>40</v>
      </c>
      <c r="Z20" s="5" t="s">
        <v>40</v>
      </c>
      <c r="AA20" s="5" t="s">
        <v>40</v>
      </c>
      <c r="AB20" s="5" t="s">
        <v>38</v>
      </c>
      <c r="AC20" s="5" t="s">
        <v>40</v>
      </c>
      <c r="AK20" s="18" t="s">
        <v>38</v>
      </c>
      <c r="AL20" s="18" t="s">
        <v>40</v>
      </c>
      <c r="AM20" s="5" t="s">
        <v>38</v>
      </c>
      <c r="AN20" s="21"/>
    </row>
    <row r="21" ht="15.75" customHeight="1">
      <c r="A21">
        <v>3.0</v>
      </c>
      <c r="B21" s="5">
        <v>1.0</v>
      </c>
      <c r="C21" s="44" t="s">
        <v>349</v>
      </c>
      <c r="D21" s="44" t="s">
        <v>33</v>
      </c>
      <c r="E21" s="45" t="s">
        <v>38</v>
      </c>
      <c r="F21" s="45" t="s">
        <v>38</v>
      </c>
      <c r="G21" s="45" t="s">
        <v>38</v>
      </c>
      <c r="H21" s="44">
        <v>4.0</v>
      </c>
      <c r="I21" s="44">
        <v>4.0</v>
      </c>
      <c r="J21" s="44">
        <v>2.0</v>
      </c>
      <c r="K21" s="44">
        <v>2.0</v>
      </c>
      <c r="L21" s="44" t="s">
        <v>350</v>
      </c>
      <c r="M21" s="44" t="s">
        <v>305</v>
      </c>
      <c r="N21" s="44" t="s">
        <v>40</v>
      </c>
      <c r="O21" s="5" t="s">
        <v>351</v>
      </c>
      <c r="P21" s="5" t="s">
        <v>40</v>
      </c>
      <c r="Q21" s="5" t="s">
        <v>40</v>
      </c>
      <c r="R21" s="6" t="s">
        <v>40</v>
      </c>
      <c r="S21" s="44" t="s">
        <v>40</v>
      </c>
      <c r="T21" s="5" t="s">
        <v>40</v>
      </c>
      <c r="U21" s="5" t="s">
        <v>40</v>
      </c>
      <c r="V21" s="5" t="s">
        <v>40</v>
      </c>
      <c r="W21" s="5" t="s">
        <v>40</v>
      </c>
      <c r="X21" s="5" t="s">
        <v>40</v>
      </c>
      <c r="Y21" s="5" t="s">
        <v>40</v>
      </c>
      <c r="Z21" s="5" t="s">
        <v>40</v>
      </c>
      <c r="AA21" s="5" t="s">
        <v>40</v>
      </c>
      <c r="AB21" s="5" t="s">
        <v>40</v>
      </c>
      <c r="AC21" s="5" t="s">
        <v>40</v>
      </c>
      <c r="AK21" s="5" t="s">
        <v>33</v>
      </c>
      <c r="AL21" s="5" t="s">
        <v>352</v>
      </c>
      <c r="AM21" s="5" t="s">
        <v>33</v>
      </c>
    </row>
    <row r="22" ht="15.75" customHeight="1">
      <c r="A22" s="5">
        <v>3.0</v>
      </c>
      <c r="B22" s="5">
        <v>2.0</v>
      </c>
      <c r="C22" s="44" t="s">
        <v>353</v>
      </c>
      <c r="D22" s="44" t="s">
        <v>33</v>
      </c>
      <c r="E22" s="45" t="s">
        <v>38</v>
      </c>
      <c r="F22" s="45" t="s">
        <v>38</v>
      </c>
      <c r="G22" s="45" t="s">
        <v>38</v>
      </c>
      <c r="H22" s="44">
        <v>5.0</v>
      </c>
      <c r="I22" s="44">
        <v>4.0</v>
      </c>
      <c r="J22" s="44">
        <v>1.0</v>
      </c>
      <c r="K22" s="44">
        <v>0.0</v>
      </c>
      <c r="L22" s="44" t="s">
        <v>305</v>
      </c>
      <c r="M22" s="44" t="s">
        <v>305</v>
      </c>
      <c r="N22" s="44" t="s">
        <v>40</v>
      </c>
      <c r="O22" s="5" t="s">
        <v>284</v>
      </c>
      <c r="P22" s="5" t="s">
        <v>40</v>
      </c>
      <c r="Q22" s="5" t="s">
        <v>40</v>
      </c>
      <c r="R22" s="6" t="s">
        <v>40</v>
      </c>
      <c r="S22" s="44" t="s">
        <v>40</v>
      </c>
      <c r="T22" s="5" t="s">
        <v>40</v>
      </c>
      <c r="U22" s="5" t="s">
        <v>40</v>
      </c>
      <c r="V22" s="5" t="s">
        <v>40</v>
      </c>
      <c r="W22" s="5" t="s">
        <v>40</v>
      </c>
      <c r="X22" s="5" t="s">
        <v>40</v>
      </c>
      <c r="Y22" s="5" t="s">
        <v>40</v>
      </c>
      <c r="Z22" s="5" t="s">
        <v>40</v>
      </c>
      <c r="AA22" s="5" t="s">
        <v>40</v>
      </c>
      <c r="AB22" s="5" t="s">
        <v>40</v>
      </c>
      <c r="AC22" s="5" t="s">
        <v>40</v>
      </c>
      <c r="AK22" s="5" t="s">
        <v>38</v>
      </c>
      <c r="AL22" s="5" t="s">
        <v>40</v>
      </c>
      <c r="AM22" s="5" t="s">
        <v>33</v>
      </c>
    </row>
    <row r="23" ht="15.75" customHeight="1">
      <c r="A23" s="5">
        <v>4.0</v>
      </c>
      <c r="B23" s="5">
        <v>1.0</v>
      </c>
      <c r="C23" s="44" t="s">
        <v>354</v>
      </c>
      <c r="D23" s="44" t="s">
        <v>33</v>
      </c>
      <c r="E23" s="45" t="s">
        <v>38</v>
      </c>
      <c r="F23" s="45" t="s">
        <v>38</v>
      </c>
      <c r="G23" s="45" t="s">
        <v>38</v>
      </c>
      <c r="H23" s="44">
        <v>3.0</v>
      </c>
      <c r="I23" s="44">
        <v>0.0</v>
      </c>
      <c r="J23" s="44">
        <v>0.0</v>
      </c>
      <c r="K23" s="44">
        <v>0.0</v>
      </c>
      <c r="L23" s="44" t="s">
        <v>305</v>
      </c>
      <c r="M23" s="44" t="s">
        <v>38</v>
      </c>
      <c r="N23" s="44" t="s">
        <v>40</v>
      </c>
      <c r="O23" s="5" t="s">
        <v>284</v>
      </c>
      <c r="P23" s="5" t="s">
        <v>40</v>
      </c>
      <c r="Q23" s="5" t="s">
        <v>40</v>
      </c>
      <c r="R23" s="6" t="s">
        <v>40</v>
      </c>
      <c r="S23" s="44" t="s">
        <v>40</v>
      </c>
      <c r="T23" s="5" t="s">
        <v>40</v>
      </c>
      <c r="U23" s="5" t="s">
        <v>40</v>
      </c>
      <c r="V23" s="5" t="s">
        <v>40</v>
      </c>
      <c r="W23" s="5" t="s">
        <v>40</v>
      </c>
      <c r="X23" s="5" t="s">
        <v>40</v>
      </c>
      <c r="Y23" s="5" t="s">
        <v>40</v>
      </c>
      <c r="Z23" s="5" t="s">
        <v>40</v>
      </c>
      <c r="AA23" s="5" t="s">
        <v>40</v>
      </c>
      <c r="AB23" s="5" t="s">
        <v>40</v>
      </c>
      <c r="AC23" s="5" t="s">
        <v>40</v>
      </c>
      <c r="AK23" s="5" t="s">
        <v>38</v>
      </c>
      <c r="AL23" s="5" t="s">
        <v>40</v>
      </c>
      <c r="AM23" s="5" t="s">
        <v>38</v>
      </c>
    </row>
    <row r="24" ht="15.75" customHeight="1">
      <c r="A24" s="5">
        <v>4.0</v>
      </c>
      <c r="B24" s="5">
        <v>2.0</v>
      </c>
      <c r="C24" s="44" t="s">
        <v>355</v>
      </c>
      <c r="D24" s="44" t="s">
        <v>33</v>
      </c>
      <c r="E24" s="45" t="s">
        <v>38</v>
      </c>
      <c r="F24" s="45" t="s">
        <v>38</v>
      </c>
      <c r="G24" s="45" t="s">
        <v>38</v>
      </c>
      <c r="H24" s="44">
        <v>3.0</v>
      </c>
      <c r="I24" s="44">
        <v>0.0</v>
      </c>
      <c r="J24" s="44">
        <v>0.0</v>
      </c>
      <c r="K24" s="44">
        <v>0.0</v>
      </c>
      <c r="L24" s="44" t="s">
        <v>305</v>
      </c>
      <c r="M24" s="44" t="s">
        <v>38</v>
      </c>
      <c r="N24" s="44" t="s">
        <v>40</v>
      </c>
      <c r="O24" s="5" t="s">
        <v>284</v>
      </c>
      <c r="P24" s="5" t="s">
        <v>40</v>
      </c>
      <c r="Q24" s="5" t="s">
        <v>40</v>
      </c>
      <c r="R24" s="6" t="s">
        <v>40</v>
      </c>
      <c r="S24" s="44" t="s">
        <v>40</v>
      </c>
      <c r="T24" s="5" t="s">
        <v>40</v>
      </c>
      <c r="U24" s="5" t="s">
        <v>40</v>
      </c>
      <c r="V24" s="5" t="s">
        <v>40</v>
      </c>
      <c r="W24" s="5" t="s">
        <v>40</v>
      </c>
      <c r="X24" s="5" t="s">
        <v>40</v>
      </c>
      <c r="Y24" s="5" t="s">
        <v>40</v>
      </c>
      <c r="Z24" s="5" t="s">
        <v>40</v>
      </c>
      <c r="AA24" s="5" t="s">
        <v>40</v>
      </c>
      <c r="AB24" s="5" t="s">
        <v>40</v>
      </c>
      <c r="AC24" s="5" t="s">
        <v>40</v>
      </c>
      <c r="AK24" s="5" t="s">
        <v>33</v>
      </c>
      <c r="AL24" s="5" t="s">
        <v>291</v>
      </c>
      <c r="AM24" s="5" t="s">
        <v>33</v>
      </c>
      <c r="AN24" s="29" t="s">
        <v>356</v>
      </c>
    </row>
    <row r="25" ht="15.75" customHeight="1">
      <c r="A25" s="5">
        <v>4.0</v>
      </c>
      <c r="B25" s="5">
        <v>3.0</v>
      </c>
      <c r="C25" s="44" t="s">
        <v>357</v>
      </c>
      <c r="D25" s="44" t="s">
        <v>33</v>
      </c>
      <c r="E25" s="45" t="s">
        <v>38</v>
      </c>
      <c r="F25" s="45" t="s">
        <v>38</v>
      </c>
      <c r="G25" s="45" t="s">
        <v>38</v>
      </c>
      <c r="H25" s="44">
        <v>3.0</v>
      </c>
      <c r="I25" s="44">
        <v>0.0</v>
      </c>
      <c r="J25" s="44">
        <v>0.0</v>
      </c>
      <c r="K25" s="44">
        <v>0.0</v>
      </c>
      <c r="L25" s="44" t="s">
        <v>305</v>
      </c>
      <c r="M25" s="44" t="s">
        <v>38</v>
      </c>
      <c r="N25" s="44" t="s">
        <v>40</v>
      </c>
      <c r="O25" s="5" t="s">
        <v>284</v>
      </c>
      <c r="P25" s="5" t="s">
        <v>40</v>
      </c>
      <c r="Q25" s="5" t="s">
        <v>40</v>
      </c>
      <c r="R25" s="6" t="s">
        <v>40</v>
      </c>
      <c r="S25" s="44" t="s">
        <v>40</v>
      </c>
      <c r="T25" s="5" t="s">
        <v>40</v>
      </c>
      <c r="U25" s="5" t="s">
        <v>40</v>
      </c>
      <c r="V25" s="5" t="s">
        <v>40</v>
      </c>
      <c r="W25" s="5" t="s">
        <v>40</v>
      </c>
      <c r="X25" s="5" t="s">
        <v>40</v>
      </c>
      <c r="Y25" s="5" t="s">
        <v>40</v>
      </c>
      <c r="Z25" s="5" t="s">
        <v>40</v>
      </c>
      <c r="AA25" s="5" t="s">
        <v>40</v>
      </c>
      <c r="AB25" s="5" t="s">
        <v>40</v>
      </c>
      <c r="AC25" s="5" t="s">
        <v>40</v>
      </c>
      <c r="AK25" s="5" t="s">
        <v>38</v>
      </c>
      <c r="AL25" s="5" t="s">
        <v>40</v>
      </c>
      <c r="AM25" s="5" t="s">
        <v>38</v>
      </c>
    </row>
    <row r="26" ht="15.75" customHeight="1">
      <c r="A26" s="5">
        <v>4.0</v>
      </c>
      <c r="B26" s="5">
        <v>4.0</v>
      </c>
      <c r="C26" s="44" t="s">
        <v>358</v>
      </c>
      <c r="D26" s="44" t="s">
        <v>33</v>
      </c>
      <c r="E26" s="45" t="s">
        <v>38</v>
      </c>
      <c r="F26" s="45" t="s">
        <v>38</v>
      </c>
      <c r="G26" s="45" t="s">
        <v>38</v>
      </c>
      <c r="H26" s="44">
        <v>3.0</v>
      </c>
      <c r="I26" s="44">
        <v>0.0</v>
      </c>
      <c r="J26" s="44">
        <v>0.0</v>
      </c>
      <c r="K26" s="44">
        <v>0.0</v>
      </c>
      <c r="L26" s="44" t="s">
        <v>305</v>
      </c>
      <c r="M26" s="44" t="s">
        <v>38</v>
      </c>
      <c r="N26" s="44" t="s">
        <v>40</v>
      </c>
      <c r="O26" s="5" t="s">
        <v>351</v>
      </c>
      <c r="P26" s="5" t="s">
        <v>40</v>
      </c>
      <c r="Q26" s="5" t="s">
        <v>40</v>
      </c>
      <c r="R26" s="6" t="s">
        <v>40</v>
      </c>
      <c r="S26" s="44" t="s">
        <v>40</v>
      </c>
      <c r="T26" s="5" t="s">
        <v>40</v>
      </c>
      <c r="U26" s="5" t="s">
        <v>40</v>
      </c>
      <c r="V26" s="5" t="s">
        <v>40</v>
      </c>
      <c r="W26" s="5" t="s">
        <v>40</v>
      </c>
      <c r="X26" s="5" t="s">
        <v>40</v>
      </c>
      <c r="Y26" s="5" t="s">
        <v>40</v>
      </c>
      <c r="Z26" s="5" t="s">
        <v>40</v>
      </c>
      <c r="AA26" s="5" t="s">
        <v>40</v>
      </c>
      <c r="AB26" s="5" t="s">
        <v>40</v>
      </c>
      <c r="AC26" s="5" t="s">
        <v>40</v>
      </c>
      <c r="AK26" s="5" t="s">
        <v>38</v>
      </c>
      <c r="AL26" s="5" t="s">
        <v>40</v>
      </c>
      <c r="AM26" s="5" t="s">
        <v>33</v>
      </c>
    </row>
    <row r="27" ht="15.75" customHeight="1">
      <c r="A27" s="5">
        <v>4.0</v>
      </c>
      <c r="B27" s="5">
        <v>5.0</v>
      </c>
      <c r="C27" s="44" t="s">
        <v>359</v>
      </c>
      <c r="D27" s="44" t="s">
        <v>33</v>
      </c>
      <c r="E27" s="45" t="s">
        <v>38</v>
      </c>
      <c r="F27" s="45" t="s">
        <v>38</v>
      </c>
      <c r="G27" s="45" t="s">
        <v>38</v>
      </c>
      <c r="H27" s="44">
        <v>4.0</v>
      </c>
      <c r="I27" s="44">
        <v>0.0</v>
      </c>
      <c r="J27" s="44">
        <v>0.0</v>
      </c>
      <c r="K27" s="44">
        <v>0.0</v>
      </c>
      <c r="L27" s="44" t="s">
        <v>305</v>
      </c>
      <c r="M27" s="44" t="s">
        <v>38</v>
      </c>
      <c r="N27" s="44" t="s">
        <v>40</v>
      </c>
      <c r="O27" s="5" t="s">
        <v>351</v>
      </c>
      <c r="P27" s="5" t="s">
        <v>40</v>
      </c>
      <c r="Q27" s="5" t="s">
        <v>40</v>
      </c>
      <c r="R27" s="6" t="s">
        <v>40</v>
      </c>
      <c r="S27" s="44" t="s">
        <v>40</v>
      </c>
      <c r="T27" s="5" t="s">
        <v>40</v>
      </c>
      <c r="U27" s="5" t="s">
        <v>40</v>
      </c>
      <c r="V27" s="5" t="s">
        <v>40</v>
      </c>
      <c r="W27" s="5" t="s">
        <v>40</v>
      </c>
      <c r="X27" s="5" t="s">
        <v>40</v>
      </c>
      <c r="Y27" s="5" t="s">
        <v>40</v>
      </c>
      <c r="Z27" s="5" t="s">
        <v>40</v>
      </c>
      <c r="AA27" s="5" t="s">
        <v>40</v>
      </c>
      <c r="AB27" s="5" t="s">
        <v>40</v>
      </c>
      <c r="AC27" s="5" t="s">
        <v>40</v>
      </c>
      <c r="AK27" s="5" t="s">
        <v>38</v>
      </c>
      <c r="AL27" s="5" t="s">
        <v>40</v>
      </c>
      <c r="AM27" s="5" t="s">
        <v>38</v>
      </c>
    </row>
    <row r="28" ht="15.75" customHeight="1">
      <c r="A28" s="5">
        <v>4.0</v>
      </c>
      <c r="B28" s="5">
        <v>6.0</v>
      </c>
      <c r="C28" s="44" t="s">
        <v>343</v>
      </c>
      <c r="D28" s="44" t="s">
        <v>33</v>
      </c>
      <c r="E28" s="45" t="s">
        <v>38</v>
      </c>
      <c r="F28" s="45" t="s">
        <v>38</v>
      </c>
      <c r="G28" s="45" t="s">
        <v>38</v>
      </c>
      <c r="H28" s="44">
        <v>4.0</v>
      </c>
      <c r="I28" s="44">
        <v>0.0</v>
      </c>
      <c r="J28" s="44">
        <v>0.0</v>
      </c>
      <c r="K28" s="44">
        <v>0.0</v>
      </c>
      <c r="L28" s="44" t="s">
        <v>305</v>
      </c>
      <c r="M28" s="44" t="s">
        <v>38</v>
      </c>
      <c r="N28" s="44" t="s">
        <v>40</v>
      </c>
      <c r="O28" s="5" t="s">
        <v>351</v>
      </c>
      <c r="P28" s="5" t="s">
        <v>40</v>
      </c>
      <c r="Q28" s="5" t="s">
        <v>40</v>
      </c>
      <c r="R28" s="6" t="s">
        <v>40</v>
      </c>
      <c r="S28" s="44" t="s">
        <v>40</v>
      </c>
      <c r="T28" s="5" t="s">
        <v>40</v>
      </c>
      <c r="U28" s="5" t="s">
        <v>40</v>
      </c>
      <c r="V28" s="5" t="s">
        <v>40</v>
      </c>
      <c r="W28" s="5" t="s">
        <v>40</v>
      </c>
      <c r="X28" s="5" t="s">
        <v>40</v>
      </c>
      <c r="Y28" s="5" t="s">
        <v>40</v>
      </c>
      <c r="Z28" s="5" t="s">
        <v>40</v>
      </c>
      <c r="AA28" s="5" t="s">
        <v>40</v>
      </c>
      <c r="AB28" s="5" t="s">
        <v>40</v>
      </c>
      <c r="AC28" s="5" t="s">
        <v>40</v>
      </c>
      <c r="AK28" s="5" t="s">
        <v>38</v>
      </c>
      <c r="AL28" s="5" t="s">
        <v>40</v>
      </c>
      <c r="AM28" s="5" t="s">
        <v>38</v>
      </c>
    </row>
    <row r="29" ht="15.75" customHeight="1">
      <c r="A29">
        <v>5.0</v>
      </c>
      <c r="B29" s="5">
        <v>1.0</v>
      </c>
      <c r="C29" s="44" t="s">
        <v>360</v>
      </c>
      <c r="D29" s="44" t="s">
        <v>33</v>
      </c>
      <c r="E29" s="44" t="s">
        <v>33</v>
      </c>
      <c r="F29" s="44" t="s">
        <v>33</v>
      </c>
      <c r="G29" s="44" t="s">
        <v>33</v>
      </c>
      <c r="H29" s="44">
        <v>2.0</v>
      </c>
      <c r="I29" s="44">
        <v>5.0</v>
      </c>
      <c r="J29" s="44">
        <v>2.0</v>
      </c>
      <c r="K29" s="44">
        <v>0.0</v>
      </c>
      <c r="L29" s="44" t="s">
        <v>321</v>
      </c>
      <c r="M29" s="44" t="s">
        <v>321</v>
      </c>
      <c r="N29" s="44" t="s">
        <v>321</v>
      </c>
      <c r="O29" s="5" t="s">
        <v>284</v>
      </c>
      <c r="P29" s="5">
        <v>1.0</v>
      </c>
      <c r="Q29" s="5" t="s">
        <v>152</v>
      </c>
      <c r="R29" s="6">
        <v>1.0</v>
      </c>
      <c r="S29" s="44" t="s">
        <v>361</v>
      </c>
      <c r="T29" s="5" t="s">
        <v>33</v>
      </c>
      <c r="U29" s="5" t="s">
        <v>33</v>
      </c>
      <c r="V29" s="5" t="s">
        <v>40</v>
      </c>
      <c r="W29" s="5">
        <v>0.0</v>
      </c>
      <c r="X29" s="5" t="s">
        <v>40</v>
      </c>
      <c r="Y29" s="5">
        <v>6.0</v>
      </c>
      <c r="Z29" s="5" t="s">
        <v>40</v>
      </c>
      <c r="AA29" s="5" t="s">
        <v>40</v>
      </c>
      <c r="AB29" s="5" t="s">
        <v>38</v>
      </c>
      <c r="AC29" s="5" t="s">
        <v>40</v>
      </c>
      <c r="AK29" s="5" t="s">
        <v>38</v>
      </c>
      <c r="AL29" s="5" t="s">
        <v>40</v>
      </c>
      <c r="AM29" s="5" t="s">
        <v>33</v>
      </c>
    </row>
    <row r="30" ht="15.75" customHeight="1">
      <c r="A30">
        <v>5.0</v>
      </c>
      <c r="B30" s="5">
        <v>2.0</v>
      </c>
      <c r="C30" s="45" t="s">
        <v>362</v>
      </c>
      <c r="D30" s="45" t="s">
        <v>33</v>
      </c>
      <c r="E30" s="45" t="s">
        <v>33</v>
      </c>
      <c r="F30" s="45" t="s">
        <v>33</v>
      </c>
      <c r="G30" s="45" t="s">
        <v>33</v>
      </c>
      <c r="H30" s="45">
        <v>3.0</v>
      </c>
      <c r="I30" s="45">
        <v>5.0</v>
      </c>
      <c r="J30" s="45">
        <v>2.0</v>
      </c>
      <c r="K30" s="45">
        <v>0.0</v>
      </c>
      <c r="L30" s="45" t="s">
        <v>350</v>
      </c>
      <c r="M30" s="45" t="s">
        <v>350</v>
      </c>
      <c r="N30" s="45" t="s">
        <v>350</v>
      </c>
      <c r="O30" s="5" t="s">
        <v>351</v>
      </c>
      <c r="P30" s="5">
        <v>2.0</v>
      </c>
      <c r="Q30" s="5" t="s">
        <v>49</v>
      </c>
      <c r="R30" s="6" t="s">
        <v>363</v>
      </c>
      <c r="S30" s="44" t="s">
        <v>364</v>
      </c>
      <c r="T30" s="5" t="s">
        <v>33</v>
      </c>
      <c r="U30" s="5" t="s">
        <v>38</v>
      </c>
      <c r="V30" s="5" t="s">
        <v>48</v>
      </c>
      <c r="W30" s="5">
        <v>3.0</v>
      </c>
      <c r="X30" s="5" t="s">
        <v>365</v>
      </c>
      <c r="Y30" s="5">
        <v>2.0</v>
      </c>
      <c r="Z30" s="47" t="s">
        <v>366</v>
      </c>
      <c r="AA30" s="5" t="s">
        <v>40</v>
      </c>
      <c r="AB30" s="5" t="s">
        <v>33</v>
      </c>
      <c r="AC30" s="5" t="s">
        <v>321</v>
      </c>
      <c r="AK30" s="5" t="s">
        <v>33</v>
      </c>
      <c r="AL30" s="5" t="s">
        <v>291</v>
      </c>
      <c r="AM30" s="5" t="s">
        <v>33</v>
      </c>
      <c r="AN30" s="5" t="s">
        <v>367</v>
      </c>
    </row>
    <row r="31" ht="15.75" customHeight="1">
      <c r="A31" s="5">
        <v>5.0</v>
      </c>
      <c r="B31" s="5">
        <v>3.0</v>
      </c>
      <c r="C31" s="45" t="s">
        <v>368</v>
      </c>
      <c r="D31" s="45" t="s">
        <v>33</v>
      </c>
      <c r="E31" s="45" t="s">
        <v>38</v>
      </c>
      <c r="F31" s="45" t="s">
        <v>38</v>
      </c>
      <c r="G31" s="45" t="s">
        <v>38</v>
      </c>
      <c r="H31" s="45">
        <v>3.0</v>
      </c>
      <c r="I31" s="45">
        <v>5.0</v>
      </c>
      <c r="J31" s="45">
        <v>0.0</v>
      </c>
      <c r="K31" s="45">
        <v>0.0</v>
      </c>
      <c r="L31" s="45" t="s">
        <v>350</v>
      </c>
      <c r="M31" s="45" t="s">
        <v>350</v>
      </c>
      <c r="N31" s="45" t="s">
        <v>40</v>
      </c>
      <c r="O31" s="5" t="s">
        <v>351</v>
      </c>
      <c r="P31" s="5" t="s">
        <v>40</v>
      </c>
      <c r="Q31" s="5" t="s">
        <v>40</v>
      </c>
      <c r="R31" s="6" t="s">
        <v>40</v>
      </c>
      <c r="S31" s="44" t="s">
        <v>40</v>
      </c>
      <c r="T31" s="5" t="s">
        <v>40</v>
      </c>
      <c r="U31" s="5" t="s">
        <v>40</v>
      </c>
      <c r="V31" s="5" t="s">
        <v>40</v>
      </c>
      <c r="W31" s="5" t="s">
        <v>40</v>
      </c>
      <c r="X31" s="5" t="s">
        <v>40</v>
      </c>
      <c r="Y31" s="5" t="s">
        <v>40</v>
      </c>
      <c r="Z31" s="5" t="s">
        <v>40</v>
      </c>
      <c r="AA31" s="5" t="s">
        <v>40</v>
      </c>
      <c r="AB31" s="5" t="s">
        <v>40</v>
      </c>
      <c r="AC31" s="5" t="s">
        <v>40</v>
      </c>
      <c r="AK31" s="5" t="s">
        <v>38</v>
      </c>
      <c r="AL31" s="5" t="s">
        <v>40</v>
      </c>
      <c r="AM31" s="5" t="s">
        <v>38</v>
      </c>
    </row>
    <row r="32" ht="15.75" customHeight="1">
      <c r="A32">
        <v>6.0</v>
      </c>
      <c r="B32" s="5">
        <v>1.0</v>
      </c>
      <c r="C32" s="45" t="s">
        <v>369</v>
      </c>
      <c r="D32" s="45" t="s">
        <v>33</v>
      </c>
      <c r="E32" s="45" t="s">
        <v>33</v>
      </c>
      <c r="F32" s="45" t="s">
        <v>33</v>
      </c>
      <c r="G32" s="45" t="s">
        <v>33</v>
      </c>
      <c r="H32" s="45">
        <v>3.0</v>
      </c>
      <c r="I32" s="45">
        <v>0.0</v>
      </c>
      <c r="J32" s="45">
        <v>2.0</v>
      </c>
      <c r="K32" s="45">
        <v>0.0</v>
      </c>
      <c r="L32" s="45" t="s">
        <v>305</v>
      </c>
      <c r="M32" s="45" t="s">
        <v>38</v>
      </c>
      <c r="N32" s="45" t="s">
        <v>38</v>
      </c>
      <c r="O32" s="5" t="s">
        <v>284</v>
      </c>
      <c r="P32" s="5">
        <v>1.0</v>
      </c>
      <c r="Q32" s="5" t="s">
        <v>75</v>
      </c>
      <c r="R32" s="6" t="s">
        <v>329</v>
      </c>
      <c r="S32" s="44" t="s">
        <v>370</v>
      </c>
      <c r="T32" s="5" t="s">
        <v>33</v>
      </c>
      <c r="U32" s="5" t="s">
        <v>33</v>
      </c>
      <c r="V32" s="5" t="s">
        <v>40</v>
      </c>
      <c r="W32" s="5">
        <v>0.0</v>
      </c>
      <c r="X32" s="5" t="s">
        <v>40</v>
      </c>
      <c r="Y32" s="5">
        <v>6.0</v>
      </c>
      <c r="Z32" s="5" t="s">
        <v>40</v>
      </c>
      <c r="AA32" s="5" t="s">
        <v>40</v>
      </c>
      <c r="AB32" s="5" t="s">
        <v>38</v>
      </c>
      <c r="AC32" s="5" t="s">
        <v>40</v>
      </c>
      <c r="AK32" s="5" t="s">
        <v>33</v>
      </c>
      <c r="AL32" s="5" t="s">
        <v>291</v>
      </c>
      <c r="AM32" s="5" t="s">
        <v>33</v>
      </c>
    </row>
    <row r="33" ht="15.75" customHeight="1">
      <c r="A33">
        <v>6.0</v>
      </c>
      <c r="B33" s="5">
        <v>2.0</v>
      </c>
      <c r="C33" s="48" t="s">
        <v>371</v>
      </c>
      <c r="D33" s="45" t="s">
        <v>33</v>
      </c>
      <c r="E33" s="45" t="s">
        <v>33</v>
      </c>
      <c r="F33" s="45" t="s">
        <v>33</v>
      </c>
      <c r="G33" s="45" t="s">
        <v>33</v>
      </c>
      <c r="H33" s="45">
        <v>3.0</v>
      </c>
      <c r="I33" s="45">
        <v>0.0</v>
      </c>
      <c r="J33" s="45">
        <v>2.0</v>
      </c>
      <c r="K33" s="45">
        <v>0.0</v>
      </c>
      <c r="L33" s="45" t="s">
        <v>305</v>
      </c>
      <c r="M33" s="45" t="s">
        <v>38</v>
      </c>
      <c r="N33" s="45" t="s">
        <v>38</v>
      </c>
      <c r="O33" s="5" t="s">
        <v>284</v>
      </c>
      <c r="P33" s="5">
        <v>1.0</v>
      </c>
      <c r="Q33" s="5" t="s">
        <v>75</v>
      </c>
      <c r="R33" s="6" t="s">
        <v>372</v>
      </c>
      <c r="S33" s="44" t="s">
        <v>373</v>
      </c>
      <c r="T33" s="5" t="s">
        <v>33</v>
      </c>
      <c r="U33" s="5" t="s">
        <v>38</v>
      </c>
      <c r="V33" s="5" t="s">
        <v>374</v>
      </c>
      <c r="W33" s="5">
        <v>5.0</v>
      </c>
      <c r="X33" s="5" t="s">
        <v>375</v>
      </c>
      <c r="Y33" s="5">
        <v>3.0</v>
      </c>
      <c r="Z33" s="47" t="s">
        <v>376</v>
      </c>
      <c r="AA33" s="5" t="s">
        <v>40</v>
      </c>
      <c r="AB33" s="5" t="s">
        <v>38</v>
      </c>
      <c r="AC33" s="5" t="s">
        <v>40</v>
      </c>
      <c r="AK33" s="5" t="s">
        <v>33</v>
      </c>
      <c r="AL33" s="5" t="s">
        <v>291</v>
      </c>
      <c r="AM33" s="5" t="s">
        <v>33</v>
      </c>
    </row>
    <row r="34" ht="15.75" customHeight="1">
      <c r="A34">
        <v>6.0</v>
      </c>
      <c r="B34" s="5">
        <v>3.0</v>
      </c>
      <c r="C34" s="48" t="s">
        <v>377</v>
      </c>
      <c r="D34" s="45" t="s">
        <v>33</v>
      </c>
      <c r="E34" s="45" t="s">
        <v>33</v>
      </c>
      <c r="F34" s="45" t="s">
        <v>33</v>
      </c>
      <c r="G34" s="45" t="s">
        <v>33</v>
      </c>
      <c r="H34" s="45">
        <v>2.0</v>
      </c>
      <c r="I34" s="45">
        <v>0.0</v>
      </c>
      <c r="J34" s="45">
        <v>0.0</v>
      </c>
      <c r="K34" s="45">
        <v>0.0</v>
      </c>
      <c r="L34" s="45" t="s">
        <v>305</v>
      </c>
      <c r="M34" s="45" t="s">
        <v>38</v>
      </c>
      <c r="N34" s="45" t="s">
        <v>38</v>
      </c>
      <c r="O34" s="5" t="s">
        <v>284</v>
      </c>
      <c r="P34" s="5">
        <v>2.0</v>
      </c>
      <c r="Q34" s="5" t="s">
        <v>53</v>
      </c>
      <c r="R34" s="6" t="s">
        <v>378</v>
      </c>
      <c r="S34" s="44" t="s">
        <v>379</v>
      </c>
      <c r="T34" s="5" t="s">
        <v>33</v>
      </c>
      <c r="U34" s="5" t="s">
        <v>38</v>
      </c>
      <c r="V34" s="5" t="s">
        <v>380</v>
      </c>
      <c r="W34" s="5">
        <v>5.0</v>
      </c>
      <c r="X34" s="5" t="s">
        <v>381</v>
      </c>
      <c r="Y34" s="5">
        <v>2.0</v>
      </c>
      <c r="Z34" s="47" t="s">
        <v>382</v>
      </c>
      <c r="AA34" s="5" t="s">
        <v>40</v>
      </c>
      <c r="AB34" s="5" t="s">
        <v>33</v>
      </c>
      <c r="AC34" s="5" t="s">
        <v>326</v>
      </c>
      <c r="AK34" s="5" t="s">
        <v>38</v>
      </c>
      <c r="AL34" s="5" t="s">
        <v>40</v>
      </c>
      <c r="AM34" s="5" t="s">
        <v>38</v>
      </c>
    </row>
    <row r="35" ht="15.75" customHeight="1">
      <c r="A35">
        <v>7.0</v>
      </c>
      <c r="B35" s="5">
        <v>1.0</v>
      </c>
      <c r="C35" s="44" t="s">
        <v>383</v>
      </c>
      <c r="D35" s="44" t="s">
        <v>33</v>
      </c>
      <c r="E35" s="44" t="s">
        <v>33</v>
      </c>
      <c r="F35" s="44" t="s">
        <v>33</v>
      </c>
      <c r="G35" s="44" t="s">
        <v>33</v>
      </c>
      <c r="H35" s="44">
        <v>2.0</v>
      </c>
      <c r="I35" s="44">
        <v>5.0</v>
      </c>
      <c r="J35" s="44">
        <v>0.0</v>
      </c>
      <c r="K35" s="44">
        <v>0.0</v>
      </c>
      <c r="L35" s="44" t="s">
        <v>40</v>
      </c>
      <c r="M35" s="44" t="s">
        <v>40</v>
      </c>
      <c r="N35" s="44" t="s">
        <v>40</v>
      </c>
      <c r="O35" s="5" t="s">
        <v>284</v>
      </c>
      <c r="P35" s="5">
        <v>1.0</v>
      </c>
      <c r="Q35" s="5" t="s">
        <v>57</v>
      </c>
      <c r="R35" s="6">
        <v>1.0</v>
      </c>
      <c r="S35" s="44" t="s">
        <v>384</v>
      </c>
      <c r="T35" s="5" t="s">
        <v>33</v>
      </c>
      <c r="U35" s="5" t="s">
        <v>33</v>
      </c>
      <c r="V35" s="5" t="s">
        <v>40</v>
      </c>
      <c r="W35" s="5">
        <v>0.0</v>
      </c>
      <c r="X35" s="5" t="s">
        <v>40</v>
      </c>
      <c r="Y35" s="5">
        <v>6.0</v>
      </c>
      <c r="Z35" s="5" t="s">
        <v>40</v>
      </c>
      <c r="AA35" s="5" t="s">
        <v>40</v>
      </c>
      <c r="AB35" s="5" t="s">
        <v>38</v>
      </c>
      <c r="AC35" s="5" t="s">
        <v>40</v>
      </c>
      <c r="AK35" s="5" t="s">
        <v>38</v>
      </c>
      <c r="AL35" s="5" t="s">
        <v>40</v>
      </c>
      <c r="AM35" s="5" t="s">
        <v>38</v>
      </c>
    </row>
    <row r="36" ht="15.75" customHeight="1">
      <c r="A36">
        <v>7.0</v>
      </c>
      <c r="B36" s="5">
        <v>2.0</v>
      </c>
      <c r="C36" s="44" t="s">
        <v>385</v>
      </c>
      <c r="D36" s="44" t="s">
        <v>33</v>
      </c>
      <c r="E36" s="44" t="s">
        <v>33</v>
      </c>
      <c r="F36" s="44" t="s">
        <v>33</v>
      </c>
      <c r="G36" s="44" t="s">
        <v>33</v>
      </c>
      <c r="H36" s="44">
        <v>1.0</v>
      </c>
      <c r="I36" s="44">
        <v>4.0</v>
      </c>
      <c r="J36" s="44">
        <v>0.0</v>
      </c>
      <c r="K36" s="44">
        <v>0.0</v>
      </c>
      <c r="L36" s="44" t="s">
        <v>40</v>
      </c>
      <c r="M36" s="44" t="s">
        <v>40</v>
      </c>
      <c r="N36" s="44" t="s">
        <v>40</v>
      </c>
      <c r="O36" s="5" t="s">
        <v>284</v>
      </c>
      <c r="P36" s="5">
        <v>1.0</v>
      </c>
      <c r="Q36" s="5" t="s">
        <v>57</v>
      </c>
      <c r="R36" s="6">
        <v>2.0</v>
      </c>
      <c r="S36" s="44" t="s">
        <v>386</v>
      </c>
      <c r="T36" s="5" t="s">
        <v>33</v>
      </c>
      <c r="U36" s="5" t="s">
        <v>38</v>
      </c>
      <c r="V36" s="5" t="s">
        <v>387</v>
      </c>
      <c r="W36" s="5">
        <v>2.0</v>
      </c>
      <c r="X36" s="5" t="s">
        <v>388</v>
      </c>
      <c r="Y36" s="5">
        <v>0.0</v>
      </c>
      <c r="Z36" s="47" t="s">
        <v>389</v>
      </c>
      <c r="AA36" s="5" t="s">
        <v>40</v>
      </c>
      <c r="AB36" s="5" t="s">
        <v>38</v>
      </c>
      <c r="AC36" s="5" t="s">
        <v>40</v>
      </c>
      <c r="AK36" s="5" t="s">
        <v>38</v>
      </c>
      <c r="AL36" s="5" t="s">
        <v>40</v>
      </c>
      <c r="AM36" s="5" t="s">
        <v>38</v>
      </c>
    </row>
    <row r="37" ht="15.75" customHeight="1">
      <c r="A37">
        <v>7.0</v>
      </c>
      <c r="B37" s="5">
        <v>3.0</v>
      </c>
      <c r="C37" s="44" t="s">
        <v>390</v>
      </c>
      <c r="D37" s="44" t="s">
        <v>33</v>
      </c>
      <c r="E37" s="44" t="s">
        <v>33</v>
      </c>
      <c r="F37" s="44" t="s">
        <v>33</v>
      </c>
      <c r="G37" s="44" t="s">
        <v>33</v>
      </c>
      <c r="H37" s="44">
        <v>2.0</v>
      </c>
      <c r="I37" s="44">
        <v>4.0</v>
      </c>
      <c r="J37" s="44">
        <v>0.0</v>
      </c>
      <c r="K37" s="44">
        <v>0.0</v>
      </c>
      <c r="L37" s="44" t="s">
        <v>305</v>
      </c>
      <c r="M37" s="44" t="s">
        <v>305</v>
      </c>
      <c r="N37" s="44" t="s">
        <v>305</v>
      </c>
      <c r="O37" s="5" t="s">
        <v>284</v>
      </c>
      <c r="P37" s="5">
        <v>1.0</v>
      </c>
      <c r="Q37" s="5" t="s">
        <v>57</v>
      </c>
      <c r="R37" s="6">
        <v>3.0</v>
      </c>
      <c r="S37" s="44" t="s">
        <v>391</v>
      </c>
      <c r="T37" s="5" t="s">
        <v>33</v>
      </c>
      <c r="U37" s="5" t="s">
        <v>38</v>
      </c>
      <c r="V37" s="5" t="s">
        <v>392</v>
      </c>
      <c r="W37" s="5">
        <v>2.0</v>
      </c>
      <c r="X37" s="5" t="s">
        <v>393</v>
      </c>
      <c r="Y37" s="5">
        <v>0.0</v>
      </c>
      <c r="Z37" s="47" t="s">
        <v>394</v>
      </c>
      <c r="AA37" s="5" t="s">
        <v>40</v>
      </c>
      <c r="AB37" s="5" t="s">
        <v>38</v>
      </c>
      <c r="AC37" s="5" t="s">
        <v>40</v>
      </c>
      <c r="AK37" s="5" t="s">
        <v>38</v>
      </c>
      <c r="AL37" s="5" t="s">
        <v>40</v>
      </c>
      <c r="AM37" s="5" t="s">
        <v>38</v>
      </c>
    </row>
    <row r="38" ht="15.75" customHeight="1">
      <c r="A38">
        <v>7.0</v>
      </c>
      <c r="B38" s="5">
        <v>4.0</v>
      </c>
      <c r="C38" s="44" t="s">
        <v>395</v>
      </c>
      <c r="D38" s="44" t="s">
        <v>38</v>
      </c>
      <c r="E38" s="44" t="s">
        <v>38</v>
      </c>
      <c r="F38" s="44" t="s">
        <v>38</v>
      </c>
      <c r="G38" s="44" t="s">
        <v>33</v>
      </c>
      <c r="H38" s="44">
        <v>2.0</v>
      </c>
      <c r="I38" s="44">
        <v>4.0</v>
      </c>
      <c r="J38" s="44">
        <v>0.0</v>
      </c>
      <c r="K38" s="44">
        <v>0.0</v>
      </c>
      <c r="L38" s="44" t="s">
        <v>305</v>
      </c>
      <c r="M38" s="44" t="s">
        <v>305</v>
      </c>
      <c r="N38" s="44" t="s">
        <v>305</v>
      </c>
      <c r="O38" s="5" t="s">
        <v>284</v>
      </c>
      <c r="P38" s="5">
        <v>1.0</v>
      </c>
      <c r="Q38" s="5" t="s">
        <v>57</v>
      </c>
      <c r="R38" s="6">
        <v>4.0</v>
      </c>
      <c r="S38" s="44" t="s">
        <v>396</v>
      </c>
      <c r="T38" s="5" t="s">
        <v>33</v>
      </c>
      <c r="U38" s="5" t="s">
        <v>38</v>
      </c>
      <c r="V38" s="5" t="s">
        <v>392</v>
      </c>
      <c r="W38" s="5">
        <v>2.0</v>
      </c>
      <c r="X38" s="5" t="s">
        <v>393</v>
      </c>
      <c r="Y38" s="5">
        <v>0.0</v>
      </c>
      <c r="Z38" s="47" t="s">
        <v>394</v>
      </c>
      <c r="AA38" s="5" t="s">
        <v>40</v>
      </c>
      <c r="AB38" s="5" t="s">
        <v>38</v>
      </c>
      <c r="AC38" s="5" t="s">
        <v>40</v>
      </c>
      <c r="AK38" s="5" t="s">
        <v>38</v>
      </c>
      <c r="AL38" s="5" t="s">
        <v>40</v>
      </c>
      <c r="AM38" s="5" t="s">
        <v>38</v>
      </c>
    </row>
    <row r="39" ht="15.75" customHeight="1">
      <c r="A39">
        <v>7.0</v>
      </c>
      <c r="B39" s="5">
        <v>5.0</v>
      </c>
      <c r="C39" s="44" t="s">
        <v>397</v>
      </c>
      <c r="D39" s="44" t="s">
        <v>33</v>
      </c>
      <c r="E39" s="44" t="s">
        <v>33</v>
      </c>
      <c r="F39" s="44" t="s">
        <v>33</v>
      </c>
      <c r="G39" s="44" t="s">
        <v>33</v>
      </c>
      <c r="H39" s="44">
        <v>2.0</v>
      </c>
      <c r="I39" s="44">
        <v>4.0</v>
      </c>
      <c r="J39" s="44">
        <v>0.0</v>
      </c>
      <c r="K39" s="44">
        <v>0.0</v>
      </c>
      <c r="L39" s="44" t="s">
        <v>305</v>
      </c>
      <c r="M39" s="44" t="s">
        <v>305</v>
      </c>
      <c r="N39" s="44" t="s">
        <v>305</v>
      </c>
      <c r="O39" s="5" t="s">
        <v>284</v>
      </c>
      <c r="P39" s="5">
        <v>1.0</v>
      </c>
      <c r="Q39" s="5" t="s">
        <v>57</v>
      </c>
      <c r="R39" s="6">
        <v>5.0</v>
      </c>
      <c r="S39" s="44" t="s">
        <v>398</v>
      </c>
      <c r="T39" s="5" t="s">
        <v>33</v>
      </c>
      <c r="U39" s="5" t="s">
        <v>38</v>
      </c>
      <c r="V39" s="5" t="s">
        <v>392</v>
      </c>
      <c r="W39" s="5">
        <v>2.0</v>
      </c>
      <c r="X39" s="5" t="s">
        <v>393</v>
      </c>
      <c r="Y39" s="5">
        <v>0.0</v>
      </c>
      <c r="Z39" s="47" t="s">
        <v>394</v>
      </c>
      <c r="AA39" s="5" t="s">
        <v>40</v>
      </c>
      <c r="AB39" s="5" t="s">
        <v>38</v>
      </c>
      <c r="AC39" s="5" t="s">
        <v>40</v>
      </c>
      <c r="AK39" s="5" t="s">
        <v>38</v>
      </c>
      <c r="AL39" s="5" t="s">
        <v>40</v>
      </c>
      <c r="AM39" s="5" t="s">
        <v>38</v>
      </c>
    </row>
    <row r="40" ht="15.75" customHeight="1">
      <c r="A40" s="5">
        <v>7.0</v>
      </c>
      <c r="B40" s="5">
        <v>6.0</v>
      </c>
      <c r="C40" s="44" t="s">
        <v>399</v>
      </c>
      <c r="D40" s="44" t="s">
        <v>33</v>
      </c>
      <c r="E40" s="44" t="s">
        <v>38</v>
      </c>
      <c r="F40" s="44" t="s">
        <v>38</v>
      </c>
      <c r="G40" s="44" t="s">
        <v>38</v>
      </c>
      <c r="H40" s="44">
        <v>2.0</v>
      </c>
      <c r="I40" s="44">
        <v>4.0</v>
      </c>
      <c r="J40" s="44">
        <v>0.0</v>
      </c>
      <c r="K40" s="44">
        <v>0.0</v>
      </c>
      <c r="L40" s="44" t="s">
        <v>305</v>
      </c>
      <c r="M40" s="44" t="s">
        <v>305</v>
      </c>
      <c r="N40" s="44" t="s">
        <v>40</v>
      </c>
      <c r="O40" s="5" t="s">
        <v>284</v>
      </c>
      <c r="P40" s="5" t="s">
        <v>40</v>
      </c>
      <c r="Q40" s="5" t="s">
        <v>40</v>
      </c>
      <c r="R40" s="6" t="s">
        <v>40</v>
      </c>
      <c r="S40" s="44" t="s">
        <v>40</v>
      </c>
      <c r="T40" s="5" t="s">
        <v>40</v>
      </c>
      <c r="U40" s="5" t="s">
        <v>40</v>
      </c>
      <c r="V40" s="5" t="s">
        <v>40</v>
      </c>
      <c r="W40" s="5" t="s">
        <v>40</v>
      </c>
      <c r="X40" s="5" t="s">
        <v>40</v>
      </c>
      <c r="Y40" s="5" t="s">
        <v>40</v>
      </c>
      <c r="Z40" s="5" t="s">
        <v>40</v>
      </c>
      <c r="AA40" s="5" t="s">
        <v>40</v>
      </c>
      <c r="AB40" s="5" t="s">
        <v>40</v>
      </c>
      <c r="AC40" s="5" t="s">
        <v>40</v>
      </c>
      <c r="AK40" s="5" t="s">
        <v>38</v>
      </c>
      <c r="AL40" s="5" t="s">
        <v>40</v>
      </c>
      <c r="AM40" s="5" t="s">
        <v>38</v>
      </c>
    </row>
    <row r="41" ht="15.75" customHeight="1">
      <c r="A41" s="5">
        <v>7.0</v>
      </c>
      <c r="B41" s="5">
        <v>7.0</v>
      </c>
      <c r="C41" s="44" t="s">
        <v>400</v>
      </c>
      <c r="D41" s="44" t="s">
        <v>33</v>
      </c>
      <c r="E41" s="44" t="s">
        <v>38</v>
      </c>
      <c r="F41" s="44" t="s">
        <v>38</v>
      </c>
      <c r="G41" s="44" t="s">
        <v>38</v>
      </c>
      <c r="H41" s="44">
        <v>2.0</v>
      </c>
      <c r="I41" s="44">
        <v>4.0</v>
      </c>
      <c r="J41" s="44">
        <v>0.0</v>
      </c>
      <c r="K41" s="44">
        <v>0.0</v>
      </c>
      <c r="L41" s="44" t="s">
        <v>305</v>
      </c>
      <c r="M41" s="44" t="s">
        <v>305</v>
      </c>
      <c r="N41" s="44" t="s">
        <v>40</v>
      </c>
      <c r="O41" s="5" t="s">
        <v>284</v>
      </c>
      <c r="P41" s="5" t="s">
        <v>40</v>
      </c>
      <c r="Q41" s="5" t="s">
        <v>40</v>
      </c>
      <c r="R41" s="6" t="s">
        <v>40</v>
      </c>
      <c r="S41" s="44" t="s">
        <v>40</v>
      </c>
      <c r="T41" s="5" t="s">
        <v>40</v>
      </c>
      <c r="U41" s="5" t="s">
        <v>40</v>
      </c>
      <c r="V41" s="5" t="s">
        <v>40</v>
      </c>
      <c r="W41" s="5" t="s">
        <v>40</v>
      </c>
      <c r="X41" s="5" t="s">
        <v>40</v>
      </c>
      <c r="Y41" s="5" t="s">
        <v>40</v>
      </c>
      <c r="Z41" s="5" t="s">
        <v>40</v>
      </c>
      <c r="AA41" s="5" t="s">
        <v>40</v>
      </c>
      <c r="AB41" s="5" t="s">
        <v>40</v>
      </c>
      <c r="AC41" s="5" t="s">
        <v>40</v>
      </c>
      <c r="AK41" s="5" t="s">
        <v>38</v>
      </c>
      <c r="AL41" s="5" t="s">
        <v>40</v>
      </c>
      <c r="AM41" s="5" t="s">
        <v>38</v>
      </c>
    </row>
    <row r="42" ht="15.75" customHeight="1">
      <c r="A42" s="5">
        <v>7.0</v>
      </c>
      <c r="B42" s="5">
        <v>8.0</v>
      </c>
      <c r="C42" s="44" t="s">
        <v>401</v>
      </c>
      <c r="D42" s="44" t="s">
        <v>33</v>
      </c>
      <c r="E42" s="44" t="s">
        <v>38</v>
      </c>
      <c r="F42" s="44" t="s">
        <v>38</v>
      </c>
      <c r="G42" s="44" t="s">
        <v>38</v>
      </c>
      <c r="H42" s="44">
        <v>2.0</v>
      </c>
      <c r="I42" s="44">
        <v>4.0</v>
      </c>
      <c r="J42" s="44">
        <v>0.0</v>
      </c>
      <c r="K42" s="44">
        <v>0.0</v>
      </c>
      <c r="L42" s="44" t="s">
        <v>402</v>
      </c>
      <c r="M42" s="44" t="s">
        <v>402</v>
      </c>
      <c r="N42" s="44" t="s">
        <v>40</v>
      </c>
      <c r="O42" s="5" t="s">
        <v>351</v>
      </c>
      <c r="P42" s="5" t="s">
        <v>40</v>
      </c>
      <c r="Q42" s="5" t="s">
        <v>40</v>
      </c>
      <c r="R42" s="6" t="s">
        <v>40</v>
      </c>
      <c r="S42" s="44" t="s">
        <v>40</v>
      </c>
      <c r="T42" s="5" t="s">
        <v>40</v>
      </c>
      <c r="U42" s="5" t="s">
        <v>40</v>
      </c>
      <c r="V42" s="5" t="s">
        <v>40</v>
      </c>
      <c r="W42" s="5" t="s">
        <v>40</v>
      </c>
      <c r="X42" s="5" t="s">
        <v>40</v>
      </c>
      <c r="Y42" s="5" t="s">
        <v>40</v>
      </c>
      <c r="Z42" s="5" t="s">
        <v>40</v>
      </c>
      <c r="AA42" s="5" t="s">
        <v>40</v>
      </c>
      <c r="AB42" s="5" t="s">
        <v>40</v>
      </c>
      <c r="AC42" s="5" t="s">
        <v>40</v>
      </c>
      <c r="AK42" s="5" t="s">
        <v>38</v>
      </c>
      <c r="AL42" s="5" t="s">
        <v>40</v>
      </c>
      <c r="AM42" s="5" t="s">
        <v>33</v>
      </c>
    </row>
    <row r="43" ht="15.75" customHeight="1">
      <c r="A43">
        <v>8.0</v>
      </c>
      <c r="B43" s="5">
        <v>1.0</v>
      </c>
      <c r="C43" s="44" t="s">
        <v>383</v>
      </c>
      <c r="D43" s="44" t="s">
        <v>33</v>
      </c>
      <c r="E43" s="44" t="s">
        <v>33</v>
      </c>
      <c r="F43" s="44" t="s">
        <v>33</v>
      </c>
      <c r="G43" s="44" t="s">
        <v>33</v>
      </c>
      <c r="H43" s="44">
        <v>2.0</v>
      </c>
      <c r="I43" s="44">
        <v>4.0</v>
      </c>
      <c r="J43" s="44">
        <v>0.0</v>
      </c>
      <c r="K43" s="44">
        <v>0.0</v>
      </c>
      <c r="L43" s="44" t="s">
        <v>40</v>
      </c>
      <c r="M43" s="44" t="s">
        <v>40</v>
      </c>
      <c r="N43" s="44" t="s">
        <v>40</v>
      </c>
      <c r="O43" s="5" t="s">
        <v>284</v>
      </c>
      <c r="P43" s="5">
        <v>1.0</v>
      </c>
      <c r="Q43" s="5" t="s">
        <v>57</v>
      </c>
      <c r="R43" s="6">
        <v>1.0</v>
      </c>
      <c r="S43" s="49" t="s">
        <v>403</v>
      </c>
      <c r="T43" s="5" t="s">
        <v>33</v>
      </c>
      <c r="U43" s="5" t="s">
        <v>33</v>
      </c>
      <c r="V43" s="5" t="s">
        <v>40</v>
      </c>
      <c r="W43" s="5">
        <v>0.0</v>
      </c>
      <c r="X43" s="5" t="s">
        <v>40</v>
      </c>
      <c r="Y43" s="5">
        <v>6.0</v>
      </c>
      <c r="Z43" s="5" t="s">
        <v>40</v>
      </c>
      <c r="AA43" s="5" t="s">
        <v>40</v>
      </c>
      <c r="AB43" s="5" t="s">
        <v>38</v>
      </c>
      <c r="AC43" s="5" t="s">
        <v>40</v>
      </c>
      <c r="AK43" s="5" t="s">
        <v>38</v>
      </c>
      <c r="AL43" s="5" t="s">
        <v>40</v>
      </c>
      <c r="AM43" s="5" t="s">
        <v>33</v>
      </c>
      <c r="AN43" s="5" t="s">
        <v>404</v>
      </c>
    </row>
    <row r="44" ht="15.75" customHeight="1">
      <c r="A44">
        <v>8.0</v>
      </c>
      <c r="B44" s="5">
        <v>2.0</v>
      </c>
      <c r="C44" s="44" t="s">
        <v>317</v>
      </c>
      <c r="D44" s="44" t="s">
        <v>33</v>
      </c>
      <c r="E44" s="44" t="s">
        <v>33</v>
      </c>
      <c r="F44" s="44" t="s">
        <v>33</v>
      </c>
      <c r="G44" s="44" t="s">
        <v>33</v>
      </c>
      <c r="H44" s="44">
        <v>3.0</v>
      </c>
      <c r="I44" s="44">
        <v>4.0</v>
      </c>
      <c r="J44" s="44">
        <v>0.0</v>
      </c>
      <c r="K44" s="44">
        <v>0.0</v>
      </c>
      <c r="L44" s="44" t="s">
        <v>321</v>
      </c>
      <c r="M44" s="44" t="s">
        <v>321</v>
      </c>
      <c r="N44" s="44" t="s">
        <v>321</v>
      </c>
      <c r="O44" s="5" t="s">
        <v>284</v>
      </c>
      <c r="P44" s="5">
        <v>1.0</v>
      </c>
      <c r="Q44" s="5" t="s">
        <v>405</v>
      </c>
      <c r="R44" s="6">
        <v>2.0</v>
      </c>
      <c r="S44" s="49" t="s">
        <v>406</v>
      </c>
      <c r="T44" s="5" t="s">
        <v>33</v>
      </c>
      <c r="U44" s="5" t="s">
        <v>33</v>
      </c>
      <c r="V44" s="5" t="s">
        <v>40</v>
      </c>
      <c r="W44" s="5">
        <v>0.0</v>
      </c>
      <c r="X44" s="5" t="s">
        <v>40</v>
      </c>
      <c r="Y44" s="5">
        <v>6.0</v>
      </c>
      <c r="Z44" s="5" t="s">
        <v>40</v>
      </c>
      <c r="AA44" s="5" t="s">
        <v>40</v>
      </c>
      <c r="AB44" s="5" t="s">
        <v>38</v>
      </c>
      <c r="AC44" s="5" t="s">
        <v>40</v>
      </c>
      <c r="AK44" s="5" t="s">
        <v>38</v>
      </c>
      <c r="AL44" s="5" t="s">
        <v>40</v>
      </c>
      <c r="AM44" s="5" t="s">
        <v>38</v>
      </c>
    </row>
    <row r="45" ht="15.75" customHeight="1">
      <c r="A45">
        <v>8.0</v>
      </c>
      <c r="B45" s="5">
        <v>3.0</v>
      </c>
      <c r="C45" s="44" t="s">
        <v>368</v>
      </c>
      <c r="D45" s="44" t="s">
        <v>38</v>
      </c>
      <c r="E45" s="44" t="s">
        <v>38</v>
      </c>
      <c r="F45" s="44" t="s">
        <v>38</v>
      </c>
      <c r="G45" s="44" t="s">
        <v>33</v>
      </c>
      <c r="H45" s="44">
        <v>1.0</v>
      </c>
      <c r="I45" s="44">
        <v>3.0</v>
      </c>
      <c r="J45" s="44">
        <v>0.0</v>
      </c>
      <c r="K45" s="44">
        <v>0.0</v>
      </c>
      <c r="L45" s="44" t="s">
        <v>40</v>
      </c>
      <c r="M45" s="44" t="s">
        <v>40</v>
      </c>
      <c r="N45" s="44" t="s">
        <v>40</v>
      </c>
      <c r="O45" s="5" t="s">
        <v>407</v>
      </c>
      <c r="P45" s="5">
        <v>2.0</v>
      </c>
      <c r="Q45" s="5" t="s">
        <v>408</v>
      </c>
      <c r="R45" s="6">
        <v>3.0</v>
      </c>
      <c r="S45" s="49" t="s">
        <v>409</v>
      </c>
      <c r="T45" s="5" t="s">
        <v>33</v>
      </c>
      <c r="U45" s="5" t="s">
        <v>38</v>
      </c>
      <c r="V45" s="5" t="s">
        <v>60</v>
      </c>
      <c r="W45" s="5">
        <v>5.0</v>
      </c>
      <c r="X45" s="5" t="s">
        <v>410</v>
      </c>
      <c r="Y45" s="5">
        <v>4.0</v>
      </c>
      <c r="Z45" s="47" t="s">
        <v>411</v>
      </c>
      <c r="AA45" s="5" t="s">
        <v>40</v>
      </c>
      <c r="AB45" s="5" t="s">
        <v>33</v>
      </c>
      <c r="AC45" s="5" t="s">
        <v>412</v>
      </c>
      <c r="AK45" s="5" t="s">
        <v>38</v>
      </c>
      <c r="AL45" s="5" t="s">
        <v>40</v>
      </c>
      <c r="AM45" s="5" t="s">
        <v>38</v>
      </c>
    </row>
    <row r="46" ht="15.75" customHeight="1">
      <c r="A46" s="5">
        <v>8.0</v>
      </c>
      <c r="B46" s="5">
        <v>4.0</v>
      </c>
      <c r="C46" s="44" t="s">
        <v>413</v>
      </c>
      <c r="D46" s="44" t="s">
        <v>33</v>
      </c>
      <c r="E46" s="44" t="s">
        <v>33</v>
      </c>
      <c r="F46" s="44" t="s">
        <v>33</v>
      </c>
      <c r="G46" s="44" t="s">
        <v>38</v>
      </c>
      <c r="H46" s="44">
        <v>3.0</v>
      </c>
      <c r="I46" s="44">
        <v>4.0</v>
      </c>
      <c r="J46" s="44">
        <v>0.0</v>
      </c>
      <c r="K46" s="44">
        <v>0.0</v>
      </c>
      <c r="L46" s="44" t="s">
        <v>40</v>
      </c>
      <c r="M46" s="44" t="s">
        <v>40</v>
      </c>
      <c r="N46" s="44" t="s">
        <v>40</v>
      </c>
      <c r="O46" s="5" t="s">
        <v>284</v>
      </c>
      <c r="P46" s="5" t="s">
        <v>40</v>
      </c>
      <c r="Q46" s="5" t="s">
        <v>40</v>
      </c>
      <c r="R46" s="6" t="s">
        <v>40</v>
      </c>
      <c r="S46" s="44" t="s">
        <v>40</v>
      </c>
      <c r="T46" s="5" t="s">
        <v>40</v>
      </c>
      <c r="U46" s="5" t="s">
        <v>40</v>
      </c>
      <c r="V46" s="5" t="s">
        <v>40</v>
      </c>
      <c r="W46" s="5" t="s">
        <v>40</v>
      </c>
      <c r="X46" s="5" t="s">
        <v>40</v>
      </c>
      <c r="Y46" s="5" t="s">
        <v>40</v>
      </c>
      <c r="Z46" s="5" t="s">
        <v>40</v>
      </c>
      <c r="AA46" s="5" t="s">
        <v>40</v>
      </c>
      <c r="AB46" s="5" t="s">
        <v>40</v>
      </c>
      <c r="AC46" s="5" t="s">
        <v>40</v>
      </c>
      <c r="AK46" s="5" t="s">
        <v>38</v>
      </c>
      <c r="AL46" s="5" t="s">
        <v>40</v>
      </c>
      <c r="AM46" s="5" t="s">
        <v>38</v>
      </c>
    </row>
    <row r="47" ht="15.75" customHeight="1">
      <c r="A47">
        <v>9.0</v>
      </c>
      <c r="B47" s="5">
        <v>1.0</v>
      </c>
      <c r="C47" s="44" t="s">
        <v>293</v>
      </c>
      <c r="D47" s="44" t="s">
        <v>33</v>
      </c>
      <c r="E47" s="44" t="s">
        <v>33</v>
      </c>
      <c r="F47" s="44" t="s">
        <v>33</v>
      </c>
      <c r="G47" s="44" t="s">
        <v>33</v>
      </c>
      <c r="H47" s="44">
        <v>2.0</v>
      </c>
      <c r="I47" s="44">
        <v>3.0</v>
      </c>
      <c r="J47" s="44">
        <v>0.0</v>
      </c>
      <c r="K47" s="44">
        <v>0.0</v>
      </c>
      <c r="L47" s="44" t="s">
        <v>321</v>
      </c>
      <c r="M47" s="44" t="s">
        <v>321</v>
      </c>
      <c r="N47" s="44" t="s">
        <v>321</v>
      </c>
      <c r="O47" s="5" t="s">
        <v>284</v>
      </c>
      <c r="P47" s="5">
        <v>2.0</v>
      </c>
      <c r="Q47" s="5" t="s">
        <v>414</v>
      </c>
      <c r="R47" s="6" t="s">
        <v>322</v>
      </c>
      <c r="S47" s="49" t="s">
        <v>415</v>
      </c>
      <c r="T47" s="5" t="s">
        <v>33</v>
      </c>
      <c r="U47" s="5" t="s">
        <v>33</v>
      </c>
      <c r="V47" s="5" t="s">
        <v>40</v>
      </c>
      <c r="W47" s="5">
        <v>1.0</v>
      </c>
      <c r="X47" s="5" t="s">
        <v>416</v>
      </c>
      <c r="Y47" s="5">
        <v>5.0</v>
      </c>
      <c r="Z47" s="5" t="s">
        <v>40</v>
      </c>
      <c r="AA47" s="6">
        <v>1.0</v>
      </c>
      <c r="AB47" s="5" t="s">
        <v>33</v>
      </c>
      <c r="AC47" s="5" t="s">
        <v>321</v>
      </c>
      <c r="AK47" s="5" t="s">
        <v>38</v>
      </c>
      <c r="AL47" s="5" t="s">
        <v>40</v>
      </c>
      <c r="AM47" s="5" t="s">
        <v>38</v>
      </c>
    </row>
    <row r="48" ht="15.75" customHeight="1">
      <c r="A48">
        <v>9.0</v>
      </c>
      <c r="B48" s="5">
        <v>2.0</v>
      </c>
      <c r="C48" s="44" t="s">
        <v>417</v>
      </c>
      <c r="D48" s="44" t="s">
        <v>33</v>
      </c>
      <c r="E48" s="44" t="s">
        <v>33</v>
      </c>
      <c r="F48" s="44" t="s">
        <v>33</v>
      </c>
      <c r="G48" s="44" t="s">
        <v>33</v>
      </c>
      <c r="H48" s="44">
        <v>3.0</v>
      </c>
      <c r="I48" s="44">
        <v>3.0</v>
      </c>
      <c r="J48" s="44">
        <v>0.0</v>
      </c>
      <c r="K48" s="44">
        <v>3.0</v>
      </c>
      <c r="L48" s="44" t="s">
        <v>321</v>
      </c>
      <c r="M48" s="44" t="s">
        <v>321</v>
      </c>
      <c r="N48" s="44" t="s">
        <v>321</v>
      </c>
      <c r="O48" s="5" t="s">
        <v>284</v>
      </c>
      <c r="P48" s="5">
        <v>2.0</v>
      </c>
      <c r="Q48" s="5" t="s">
        <v>414</v>
      </c>
      <c r="R48" s="6" t="s">
        <v>418</v>
      </c>
      <c r="S48" s="44" t="s">
        <v>419</v>
      </c>
      <c r="T48" s="5" t="s">
        <v>33</v>
      </c>
      <c r="U48" s="5" t="s">
        <v>33</v>
      </c>
      <c r="V48" s="5" t="s">
        <v>40</v>
      </c>
      <c r="W48" s="5">
        <v>1.0</v>
      </c>
      <c r="X48" s="5" t="s">
        <v>416</v>
      </c>
      <c r="Y48" s="5">
        <v>5.0</v>
      </c>
      <c r="Z48" s="5" t="s">
        <v>40</v>
      </c>
      <c r="AA48" s="6">
        <v>2.0</v>
      </c>
      <c r="AB48" s="5" t="s">
        <v>33</v>
      </c>
      <c r="AC48" s="5" t="s">
        <v>321</v>
      </c>
      <c r="AK48" s="5" t="s">
        <v>33</v>
      </c>
      <c r="AL48" s="5" t="s">
        <v>420</v>
      </c>
      <c r="AM48" s="5" t="s">
        <v>33</v>
      </c>
      <c r="AN48" s="5" t="s">
        <v>421</v>
      </c>
    </row>
    <row r="49" ht="15.75" customHeight="1">
      <c r="A49">
        <v>9.0</v>
      </c>
      <c r="B49" s="5">
        <v>3.0</v>
      </c>
      <c r="C49" s="44" t="s">
        <v>422</v>
      </c>
      <c r="D49" s="44" t="s">
        <v>33</v>
      </c>
      <c r="E49" s="44" t="s">
        <v>33</v>
      </c>
      <c r="F49" s="44" t="s">
        <v>33</v>
      </c>
      <c r="G49" s="44" t="s">
        <v>33</v>
      </c>
      <c r="H49" s="44">
        <v>3.0</v>
      </c>
      <c r="I49" s="44">
        <v>3.0</v>
      </c>
      <c r="J49" s="44">
        <v>3.0</v>
      </c>
      <c r="K49" s="44">
        <v>0.0</v>
      </c>
      <c r="L49" s="44" t="s">
        <v>321</v>
      </c>
      <c r="M49" s="44" t="s">
        <v>321</v>
      </c>
      <c r="N49" s="44" t="s">
        <v>321</v>
      </c>
      <c r="O49" s="5" t="s">
        <v>351</v>
      </c>
      <c r="P49" s="5">
        <v>3.0</v>
      </c>
      <c r="Q49" s="5" t="s">
        <v>67</v>
      </c>
      <c r="R49" s="6" t="s">
        <v>423</v>
      </c>
      <c r="S49" s="44" t="s">
        <v>424</v>
      </c>
      <c r="T49" s="5" t="s">
        <v>33</v>
      </c>
      <c r="U49" s="5" t="s">
        <v>33</v>
      </c>
      <c r="V49" s="5" t="s">
        <v>40</v>
      </c>
      <c r="W49" s="5">
        <v>0.0</v>
      </c>
      <c r="X49" s="5" t="s">
        <v>40</v>
      </c>
      <c r="Y49" s="5">
        <v>6.0</v>
      </c>
      <c r="Z49" s="5" t="s">
        <v>40</v>
      </c>
      <c r="AA49" s="6" t="s">
        <v>425</v>
      </c>
      <c r="AB49" s="5" t="s">
        <v>33</v>
      </c>
      <c r="AC49" s="5" t="s">
        <v>321</v>
      </c>
      <c r="AK49" s="5" t="s">
        <v>38</v>
      </c>
      <c r="AL49" s="5" t="s">
        <v>40</v>
      </c>
      <c r="AM49" s="5" t="s">
        <v>33</v>
      </c>
    </row>
    <row r="50" ht="15.75" customHeight="1">
      <c r="A50" s="5">
        <v>9.0</v>
      </c>
      <c r="B50" s="5">
        <v>4.0</v>
      </c>
      <c r="C50" s="44" t="s">
        <v>426</v>
      </c>
      <c r="D50" s="44" t="s">
        <v>33</v>
      </c>
      <c r="E50" s="44" t="s">
        <v>38</v>
      </c>
      <c r="F50" s="44" t="s">
        <v>38</v>
      </c>
      <c r="G50" s="44" t="s">
        <v>38</v>
      </c>
      <c r="H50" s="44">
        <v>2.0</v>
      </c>
      <c r="I50" s="44">
        <v>3.0</v>
      </c>
      <c r="J50" s="44">
        <v>0.0</v>
      </c>
      <c r="K50" s="44">
        <v>0.0</v>
      </c>
      <c r="L50" s="44" t="s">
        <v>40</v>
      </c>
      <c r="M50" s="44" t="s">
        <v>40</v>
      </c>
      <c r="N50" s="44" t="s">
        <v>40</v>
      </c>
      <c r="O50" s="5" t="s">
        <v>284</v>
      </c>
      <c r="P50" s="5" t="s">
        <v>40</v>
      </c>
      <c r="Q50" s="5" t="s">
        <v>40</v>
      </c>
      <c r="R50" s="6" t="s">
        <v>40</v>
      </c>
      <c r="S50" s="44" t="s">
        <v>40</v>
      </c>
      <c r="T50" s="5" t="s">
        <v>40</v>
      </c>
      <c r="U50" s="5" t="s">
        <v>40</v>
      </c>
      <c r="V50" s="5" t="s">
        <v>40</v>
      </c>
      <c r="W50" s="5" t="s">
        <v>40</v>
      </c>
      <c r="X50" s="5" t="s">
        <v>40</v>
      </c>
      <c r="Y50" s="5" t="s">
        <v>40</v>
      </c>
      <c r="Z50" s="5" t="s">
        <v>40</v>
      </c>
      <c r="AA50" s="5" t="s">
        <v>40</v>
      </c>
      <c r="AB50" s="5" t="s">
        <v>40</v>
      </c>
      <c r="AC50" s="5" t="s">
        <v>40</v>
      </c>
      <c r="AK50" s="5" t="s">
        <v>38</v>
      </c>
      <c r="AL50" s="5" t="s">
        <v>40</v>
      </c>
      <c r="AM50" s="5" t="s">
        <v>38</v>
      </c>
    </row>
    <row r="51" ht="15.75" customHeight="1">
      <c r="A51">
        <v>10.0</v>
      </c>
      <c r="B51" s="5">
        <v>1.0</v>
      </c>
      <c r="C51" s="44" t="s">
        <v>337</v>
      </c>
      <c r="D51" s="44" t="s">
        <v>33</v>
      </c>
      <c r="E51" s="44" t="s">
        <v>33</v>
      </c>
      <c r="F51" s="44" t="s">
        <v>33</v>
      </c>
      <c r="G51" s="44" t="s">
        <v>38</v>
      </c>
      <c r="H51" s="44">
        <v>3.0</v>
      </c>
      <c r="I51" s="44">
        <v>4.0</v>
      </c>
      <c r="J51" s="44">
        <v>2.0</v>
      </c>
      <c r="K51" s="44">
        <v>0.0</v>
      </c>
      <c r="L51" s="44" t="s">
        <v>350</v>
      </c>
      <c r="M51" s="44" t="s">
        <v>350</v>
      </c>
      <c r="N51" s="44" t="s">
        <v>40</v>
      </c>
      <c r="O51" s="5" t="s">
        <v>351</v>
      </c>
      <c r="P51" s="5">
        <v>2.0</v>
      </c>
      <c r="Q51" s="5" t="s">
        <v>69</v>
      </c>
      <c r="R51" s="6" t="s">
        <v>40</v>
      </c>
      <c r="S51" s="44" t="s">
        <v>40</v>
      </c>
      <c r="T51" s="5" t="s">
        <v>40</v>
      </c>
      <c r="U51" s="5" t="s">
        <v>40</v>
      </c>
      <c r="V51" s="5" t="s">
        <v>40</v>
      </c>
      <c r="W51" s="5" t="s">
        <v>40</v>
      </c>
      <c r="X51" s="5" t="s">
        <v>40</v>
      </c>
      <c r="Y51" s="5" t="s">
        <v>40</v>
      </c>
      <c r="Z51" s="5" t="s">
        <v>40</v>
      </c>
      <c r="AA51" s="5" t="s">
        <v>40</v>
      </c>
      <c r="AB51" s="5" t="s">
        <v>40</v>
      </c>
      <c r="AC51" s="5" t="s">
        <v>40</v>
      </c>
      <c r="AK51" s="5" t="s">
        <v>33</v>
      </c>
      <c r="AL51" s="5" t="s">
        <v>352</v>
      </c>
      <c r="AM51" s="5" t="s">
        <v>33</v>
      </c>
    </row>
    <row r="52" ht="15.75" customHeight="1">
      <c r="A52">
        <v>10.0</v>
      </c>
      <c r="B52" s="5">
        <v>2.0</v>
      </c>
      <c r="C52" s="44" t="s">
        <v>427</v>
      </c>
      <c r="D52" s="44" t="s">
        <v>38</v>
      </c>
      <c r="E52" s="44" t="s">
        <v>33</v>
      </c>
      <c r="F52" s="44" t="s">
        <v>33</v>
      </c>
      <c r="G52" s="44" t="s">
        <v>38</v>
      </c>
      <c r="H52" s="44">
        <v>3.0</v>
      </c>
      <c r="I52" s="44">
        <v>4.0</v>
      </c>
      <c r="J52" s="44">
        <v>1.0</v>
      </c>
      <c r="K52" s="44">
        <v>0.0</v>
      </c>
      <c r="L52" s="44" t="s">
        <v>350</v>
      </c>
      <c r="M52" s="44" t="s">
        <v>350</v>
      </c>
      <c r="N52" s="44" t="s">
        <v>40</v>
      </c>
      <c r="O52" s="5" t="s">
        <v>284</v>
      </c>
      <c r="P52" s="5">
        <v>1.0</v>
      </c>
      <c r="Q52" s="5" t="s">
        <v>428</v>
      </c>
      <c r="R52" s="6" t="s">
        <v>40</v>
      </c>
      <c r="S52" s="44" t="s">
        <v>40</v>
      </c>
      <c r="T52" s="5" t="s">
        <v>40</v>
      </c>
      <c r="U52" s="5" t="s">
        <v>40</v>
      </c>
      <c r="V52" s="5" t="s">
        <v>40</v>
      </c>
      <c r="W52" s="5" t="s">
        <v>40</v>
      </c>
      <c r="X52" s="5" t="s">
        <v>40</v>
      </c>
      <c r="Y52" s="5" t="s">
        <v>40</v>
      </c>
      <c r="Z52" s="5" t="s">
        <v>40</v>
      </c>
      <c r="AA52" s="5" t="s">
        <v>40</v>
      </c>
      <c r="AB52" s="5" t="s">
        <v>40</v>
      </c>
      <c r="AC52" s="5" t="s">
        <v>40</v>
      </c>
      <c r="AK52" s="5" t="s">
        <v>38</v>
      </c>
      <c r="AL52" s="5" t="s">
        <v>40</v>
      </c>
      <c r="AM52" s="5" t="s">
        <v>33</v>
      </c>
    </row>
    <row r="53" ht="15.75" customHeight="1">
      <c r="A53">
        <v>10.0</v>
      </c>
      <c r="B53" s="5">
        <v>3.0</v>
      </c>
      <c r="C53" s="44" t="s">
        <v>429</v>
      </c>
      <c r="D53" s="44" t="s">
        <v>38</v>
      </c>
      <c r="E53" s="44" t="s">
        <v>33</v>
      </c>
      <c r="F53" s="44" t="s">
        <v>33</v>
      </c>
      <c r="G53" s="44" t="s">
        <v>38</v>
      </c>
      <c r="H53" s="44">
        <v>1.0</v>
      </c>
      <c r="I53" s="44">
        <v>3.0</v>
      </c>
      <c r="J53" s="44">
        <v>3.0</v>
      </c>
      <c r="K53" s="44">
        <v>0.0</v>
      </c>
      <c r="L53" s="44" t="s">
        <v>40</v>
      </c>
      <c r="M53" s="44" t="s">
        <v>40</v>
      </c>
      <c r="N53" s="44" t="s">
        <v>40</v>
      </c>
      <c r="O53" s="5" t="s">
        <v>430</v>
      </c>
      <c r="P53" s="5">
        <v>2.0</v>
      </c>
      <c r="Q53" s="5" t="s">
        <v>69</v>
      </c>
      <c r="R53" s="6" t="s">
        <v>40</v>
      </c>
      <c r="S53" s="44" t="s">
        <v>40</v>
      </c>
      <c r="T53" s="5" t="s">
        <v>40</v>
      </c>
      <c r="U53" s="5" t="s">
        <v>40</v>
      </c>
      <c r="V53" s="5" t="s">
        <v>40</v>
      </c>
      <c r="W53" s="5" t="s">
        <v>40</v>
      </c>
      <c r="X53" s="5" t="s">
        <v>40</v>
      </c>
      <c r="Y53" s="5" t="s">
        <v>40</v>
      </c>
      <c r="Z53" s="5" t="s">
        <v>40</v>
      </c>
      <c r="AA53" s="5" t="s">
        <v>40</v>
      </c>
      <c r="AB53" s="5" t="s">
        <v>40</v>
      </c>
      <c r="AC53" s="5" t="s">
        <v>40</v>
      </c>
      <c r="AK53" s="5" t="s">
        <v>33</v>
      </c>
      <c r="AL53" s="5" t="s">
        <v>431</v>
      </c>
      <c r="AM53" s="5" t="s">
        <v>33</v>
      </c>
      <c r="AN53" s="5" t="s">
        <v>432</v>
      </c>
    </row>
    <row r="54" ht="15.75" customHeight="1">
      <c r="A54">
        <v>10.0</v>
      </c>
      <c r="B54" s="5">
        <v>4.0</v>
      </c>
      <c r="C54" s="44" t="s">
        <v>433</v>
      </c>
      <c r="D54" s="44" t="s">
        <v>33</v>
      </c>
      <c r="E54" s="44" t="s">
        <v>38</v>
      </c>
      <c r="F54" s="44" t="s">
        <v>38</v>
      </c>
      <c r="G54" s="44" t="s">
        <v>38</v>
      </c>
      <c r="H54" s="44">
        <v>3.0</v>
      </c>
      <c r="I54" s="44">
        <v>5.0</v>
      </c>
      <c r="J54" s="44">
        <v>0.0</v>
      </c>
      <c r="K54" s="44">
        <v>0.0</v>
      </c>
      <c r="L54" s="44" t="s">
        <v>350</v>
      </c>
      <c r="M54" s="44" t="s">
        <v>350</v>
      </c>
      <c r="N54" s="44" t="s">
        <v>40</v>
      </c>
      <c r="O54" s="5" t="s">
        <v>284</v>
      </c>
      <c r="P54" s="5" t="s">
        <v>40</v>
      </c>
      <c r="Q54" s="5" t="s">
        <v>40</v>
      </c>
      <c r="R54" s="6" t="s">
        <v>40</v>
      </c>
      <c r="S54" s="44" t="s">
        <v>40</v>
      </c>
      <c r="T54" s="5" t="s">
        <v>40</v>
      </c>
      <c r="U54" s="5" t="s">
        <v>40</v>
      </c>
      <c r="V54" s="5" t="s">
        <v>40</v>
      </c>
      <c r="W54" s="5" t="s">
        <v>40</v>
      </c>
      <c r="X54" s="5" t="s">
        <v>40</v>
      </c>
      <c r="Y54" s="5" t="s">
        <v>40</v>
      </c>
      <c r="Z54" s="5" t="s">
        <v>40</v>
      </c>
      <c r="AA54" s="5" t="s">
        <v>40</v>
      </c>
      <c r="AB54" s="5" t="s">
        <v>40</v>
      </c>
      <c r="AC54" s="5" t="s">
        <v>40</v>
      </c>
      <c r="AK54" s="5" t="s">
        <v>38</v>
      </c>
      <c r="AL54" s="5" t="s">
        <v>40</v>
      </c>
      <c r="AM54" s="5" t="s">
        <v>33</v>
      </c>
    </row>
    <row r="55" ht="15.75" customHeight="1">
      <c r="A55">
        <v>10.0</v>
      </c>
      <c r="B55" s="5">
        <v>5.0</v>
      </c>
      <c r="C55" s="44" t="s">
        <v>395</v>
      </c>
      <c r="D55" s="44" t="s">
        <v>33</v>
      </c>
      <c r="E55" s="44" t="s">
        <v>38</v>
      </c>
      <c r="F55" s="44" t="s">
        <v>38</v>
      </c>
      <c r="G55" s="44" t="s">
        <v>38</v>
      </c>
      <c r="H55" s="44">
        <v>1.0</v>
      </c>
      <c r="I55" s="44">
        <v>5.0</v>
      </c>
      <c r="J55" s="44">
        <v>2.0</v>
      </c>
      <c r="K55" s="44">
        <v>2.0</v>
      </c>
      <c r="L55" s="44" t="s">
        <v>40</v>
      </c>
      <c r="M55" s="44" t="s">
        <v>40</v>
      </c>
      <c r="N55" s="44" t="s">
        <v>40</v>
      </c>
      <c r="O55" s="5" t="s">
        <v>284</v>
      </c>
      <c r="P55" s="5" t="s">
        <v>40</v>
      </c>
      <c r="Q55" s="5" t="s">
        <v>40</v>
      </c>
      <c r="R55" s="6" t="s">
        <v>40</v>
      </c>
      <c r="S55" s="44" t="s">
        <v>40</v>
      </c>
      <c r="T55" s="5" t="s">
        <v>40</v>
      </c>
      <c r="U55" s="5" t="s">
        <v>40</v>
      </c>
      <c r="V55" s="5" t="s">
        <v>40</v>
      </c>
      <c r="W55" s="5" t="s">
        <v>40</v>
      </c>
      <c r="X55" s="5" t="s">
        <v>40</v>
      </c>
      <c r="Y55" s="5" t="s">
        <v>40</v>
      </c>
      <c r="Z55" s="5" t="s">
        <v>40</v>
      </c>
      <c r="AA55" s="5" t="s">
        <v>40</v>
      </c>
      <c r="AB55" s="5" t="s">
        <v>40</v>
      </c>
      <c r="AC55" s="5" t="s">
        <v>40</v>
      </c>
      <c r="AK55" s="5" t="s">
        <v>33</v>
      </c>
      <c r="AL55" s="5" t="s">
        <v>352</v>
      </c>
      <c r="AM55" s="5" t="s">
        <v>33</v>
      </c>
    </row>
    <row r="56" ht="15.75" customHeight="1">
      <c r="A56">
        <v>10.0</v>
      </c>
      <c r="B56" s="5">
        <v>6.0</v>
      </c>
      <c r="C56" s="44" t="s">
        <v>434</v>
      </c>
      <c r="D56" s="44" t="s">
        <v>33</v>
      </c>
      <c r="E56" s="44" t="s">
        <v>38</v>
      </c>
      <c r="F56" s="44" t="s">
        <v>38</v>
      </c>
      <c r="G56" s="44" t="s">
        <v>38</v>
      </c>
      <c r="H56" s="44">
        <v>3.0</v>
      </c>
      <c r="I56" s="44">
        <v>5.0</v>
      </c>
      <c r="J56" s="44">
        <v>2.0</v>
      </c>
      <c r="K56" s="44">
        <v>2.0</v>
      </c>
      <c r="L56" s="44" t="s">
        <v>40</v>
      </c>
      <c r="M56" s="44" t="s">
        <v>40</v>
      </c>
      <c r="N56" s="44" t="s">
        <v>40</v>
      </c>
      <c r="O56" s="5" t="s">
        <v>351</v>
      </c>
      <c r="P56" s="5" t="s">
        <v>40</v>
      </c>
      <c r="Q56" s="5" t="s">
        <v>40</v>
      </c>
      <c r="R56" s="6" t="s">
        <v>40</v>
      </c>
      <c r="S56" s="44" t="s">
        <v>40</v>
      </c>
      <c r="T56" s="5" t="s">
        <v>40</v>
      </c>
      <c r="U56" s="5" t="s">
        <v>40</v>
      </c>
      <c r="V56" s="5" t="s">
        <v>40</v>
      </c>
      <c r="W56" s="5" t="s">
        <v>40</v>
      </c>
      <c r="X56" s="5" t="s">
        <v>40</v>
      </c>
      <c r="Y56" s="5" t="s">
        <v>40</v>
      </c>
      <c r="Z56" s="5" t="s">
        <v>40</v>
      </c>
      <c r="AA56" s="5" t="s">
        <v>40</v>
      </c>
      <c r="AB56" s="5" t="s">
        <v>40</v>
      </c>
      <c r="AC56" s="5" t="s">
        <v>40</v>
      </c>
      <c r="AK56" s="5" t="s">
        <v>33</v>
      </c>
      <c r="AL56" s="5" t="s">
        <v>352</v>
      </c>
      <c r="AM56" s="5" t="s">
        <v>33</v>
      </c>
    </row>
    <row r="57" ht="15.75" customHeight="1">
      <c r="A57">
        <v>10.0</v>
      </c>
      <c r="B57" s="5">
        <v>7.0</v>
      </c>
      <c r="C57" s="44" t="s">
        <v>399</v>
      </c>
      <c r="D57" s="44" t="s">
        <v>33</v>
      </c>
      <c r="E57" s="44" t="s">
        <v>38</v>
      </c>
      <c r="F57" s="44" t="s">
        <v>38</v>
      </c>
      <c r="G57" s="44" t="s">
        <v>38</v>
      </c>
      <c r="H57" s="44">
        <v>3.0</v>
      </c>
      <c r="I57" s="44">
        <v>4.0</v>
      </c>
      <c r="J57" s="44">
        <v>2.0</v>
      </c>
      <c r="K57" s="44">
        <v>0.0</v>
      </c>
      <c r="L57" s="44" t="s">
        <v>321</v>
      </c>
      <c r="M57" s="44" t="s">
        <v>321</v>
      </c>
      <c r="N57" s="44" t="s">
        <v>40</v>
      </c>
      <c r="O57" s="5" t="s">
        <v>284</v>
      </c>
      <c r="P57" s="5" t="s">
        <v>40</v>
      </c>
      <c r="Q57" s="5" t="s">
        <v>40</v>
      </c>
      <c r="R57" s="6" t="s">
        <v>40</v>
      </c>
      <c r="S57" s="44" t="s">
        <v>40</v>
      </c>
      <c r="T57" s="5" t="s">
        <v>40</v>
      </c>
      <c r="U57" s="5" t="s">
        <v>40</v>
      </c>
      <c r="V57" s="5" t="s">
        <v>40</v>
      </c>
      <c r="W57" s="5" t="s">
        <v>40</v>
      </c>
      <c r="X57" s="5" t="s">
        <v>40</v>
      </c>
      <c r="Y57" s="5" t="s">
        <v>40</v>
      </c>
      <c r="Z57" s="5" t="s">
        <v>40</v>
      </c>
      <c r="AA57" s="5" t="s">
        <v>40</v>
      </c>
      <c r="AB57" s="5" t="s">
        <v>40</v>
      </c>
      <c r="AC57" s="5" t="s">
        <v>40</v>
      </c>
      <c r="AK57" s="5" t="s">
        <v>38</v>
      </c>
      <c r="AL57" s="5" t="s">
        <v>40</v>
      </c>
      <c r="AM57" s="5" t="s">
        <v>33</v>
      </c>
    </row>
    <row r="58" ht="15.75" customHeight="1">
      <c r="A58" s="5">
        <v>10.0</v>
      </c>
      <c r="B58" s="5">
        <v>8.0</v>
      </c>
      <c r="C58" s="44" t="s">
        <v>435</v>
      </c>
      <c r="D58" s="44" t="s">
        <v>33</v>
      </c>
      <c r="E58" s="44" t="s">
        <v>38</v>
      </c>
      <c r="F58" s="44" t="s">
        <v>38</v>
      </c>
      <c r="G58" s="44" t="s">
        <v>38</v>
      </c>
      <c r="H58" s="44">
        <v>3.0</v>
      </c>
      <c r="I58" s="44">
        <v>4.0</v>
      </c>
      <c r="J58" s="44">
        <v>2.0</v>
      </c>
      <c r="K58" s="44">
        <v>2.0</v>
      </c>
      <c r="L58" s="44" t="s">
        <v>321</v>
      </c>
      <c r="M58" s="44" t="s">
        <v>321</v>
      </c>
      <c r="N58" s="44" t="s">
        <v>40</v>
      </c>
      <c r="O58" s="5" t="s">
        <v>351</v>
      </c>
      <c r="P58" s="5" t="s">
        <v>40</v>
      </c>
      <c r="Q58" s="5" t="s">
        <v>40</v>
      </c>
      <c r="R58" s="6" t="s">
        <v>40</v>
      </c>
      <c r="S58" s="44" t="s">
        <v>40</v>
      </c>
      <c r="T58" s="5" t="s">
        <v>40</v>
      </c>
      <c r="U58" s="5" t="s">
        <v>40</v>
      </c>
      <c r="V58" s="5" t="s">
        <v>40</v>
      </c>
      <c r="W58" s="5" t="s">
        <v>40</v>
      </c>
      <c r="X58" s="5" t="s">
        <v>40</v>
      </c>
      <c r="Y58" s="5" t="s">
        <v>40</v>
      </c>
      <c r="Z58" s="5" t="s">
        <v>40</v>
      </c>
      <c r="AA58" s="5" t="s">
        <v>40</v>
      </c>
      <c r="AB58" s="5" t="s">
        <v>40</v>
      </c>
      <c r="AC58" s="5" t="s">
        <v>40</v>
      </c>
      <c r="AK58" s="5" t="s">
        <v>33</v>
      </c>
      <c r="AL58" s="5" t="s">
        <v>436</v>
      </c>
      <c r="AM58" s="5" t="s">
        <v>33</v>
      </c>
    </row>
    <row r="59" ht="15.75" customHeight="1">
      <c r="A59" s="5">
        <v>11.0</v>
      </c>
      <c r="B59" s="5">
        <v>1.0</v>
      </c>
      <c r="C59" s="44" t="s">
        <v>437</v>
      </c>
      <c r="D59" s="44" t="s">
        <v>33</v>
      </c>
      <c r="E59" s="44" t="s">
        <v>38</v>
      </c>
      <c r="F59" s="44" t="s">
        <v>38</v>
      </c>
      <c r="G59" s="44" t="s">
        <v>38</v>
      </c>
      <c r="H59" s="44">
        <v>4.0</v>
      </c>
      <c r="I59" s="44">
        <v>0.0</v>
      </c>
      <c r="J59" s="44">
        <v>0.0</v>
      </c>
      <c r="K59" s="44">
        <v>0.0</v>
      </c>
      <c r="L59" s="44" t="s">
        <v>321</v>
      </c>
      <c r="M59" s="44" t="s">
        <v>38</v>
      </c>
      <c r="N59" s="44" t="s">
        <v>40</v>
      </c>
      <c r="O59" s="5" t="s">
        <v>284</v>
      </c>
      <c r="P59" s="5" t="s">
        <v>40</v>
      </c>
      <c r="Q59" s="5" t="s">
        <v>40</v>
      </c>
      <c r="R59" s="6" t="s">
        <v>40</v>
      </c>
      <c r="S59" s="44" t="s">
        <v>40</v>
      </c>
      <c r="T59" s="5" t="s">
        <v>40</v>
      </c>
      <c r="U59" s="5" t="s">
        <v>40</v>
      </c>
      <c r="V59" s="5" t="s">
        <v>40</v>
      </c>
      <c r="W59" s="5" t="s">
        <v>40</v>
      </c>
      <c r="X59" s="5" t="s">
        <v>40</v>
      </c>
      <c r="Y59" s="5" t="s">
        <v>40</v>
      </c>
      <c r="Z59" s="5" t="s">
        <v>40</v>
      </c>
      <c r="AA59" s="5" t="s">
        <v>40</v>
      </c>
      <c r="AB59" s="5" t="s">
        <v>40</v>
      </c>
      <c r="AC59" s="5" t="s">
        <v>40</v>
      </c>
      <c r="AK59" s="5" t="s">
        <v>38</v>
      </c>
      <c r="AL59" s="5" t="s">
        <v>40</v>
      </c>
      <c r="AM59" s="5" t="s">
        <v>33</v>
      </c>
    </row>
    <row r="60" ht="15.75" customHeight="1">
      <c r="A60" s="5">
        <v>11.0</v>
      </c>
      <c r="B60" s="5">
        <v>2.0</v>
      </c>
      <c r="C60" s="44" t="s">
        <v>438</v>
      </c>
      <c r="D60" s="44" t="s">
        <v>33</v>
      </c>
      <c r="E60" s="44" t="s">
        <v>38</v>
      </c>
      <c r="F60" s="44" t="s">
        <v>38</v>
      </c>
      <c r="G60" s="44" t="s">
        <v>38</v>
      </c>
      <c r="H60" s="44">
        <v>4.0</v>
      </c>
      <c r="I60" s="44">
        <v>0.0</v>
      </c>
      <c r="J60" s="44">
        <v>0.0</v>
      </c>
      <c r="K60" s="44">
        <v>0.0</v>
      </c>
      <c r="L60" s="44" t="s">
        <v>321</v>
      </c>
      <c r="M60" s="44" t="s">
        <v>38</v>
      </c>
      <c r="N60" s="44" t="s">
        <v>40</v>
      </c>
      <c r="O60" s="5" t="s">
        <v>284</v>
      </c>
      <c r="P60" s="5" t="s">
        <v>40</v>
      </c>
      <c r="Q60" s="5" t="s">
        <v>40</v>
      </c>
      <c r="R60" s="6" t="s">
        <v>40</v>
      </c>
      <c r="S60" s="44" t="s">
        <v>40</v>
      </c>
      <c r="T60" s="5" t="s">
        <v>40</v>
      </c>
      <c r="U60" s="5" t="s">
        <v>40</v>
      </c>
      <c r="V60" s="5" t="s">
        <v>40</v>
      </c>
      <c r="W60" s="5" t="s">
        <v>40</v>
      </c>
      <c r="X60" s="5" t="s">
        <v>40</v>
      </c>
      <c r="Y60" s="5" t="s">
        <v>40</v>
      </c>
      <c r="Z60" s="5" t="s">
        <v>40</v>
      </c>
      <c r="AA60" s="5" t="s">
        <v>40</v>
      </c>
      <c r="AB60" s="5" t="s">
        <v>40</v>
      </c>
      <c r="AC60" s="5" t="s">
        <v>40</v>
      </c>
      <c r="AK60" s="5" t="s">
        <v>38</v>
      </c>
      <c r="AL60" s="5" t="s">
        <v>40</v>
      </c>
      <c r="AM60" s="5" t="s">
        <v>38</v>
      </c>
    </row>
    <row r="61" ht="15.75" customHeight="1">
      <c r="A61" s="5">
        <v>11.0</v>
      </c>
      <c r="B61" s="5">
        <v>3.0</v>
      </c>
      <c r="C61" s="44" t="s">
        <v>395</v>
      </c>
      <c r="D61" s="44" t="s">
        <v>33</v>
      </c>
      <c r="E61" s="44" t="s">
        <v>38</v>
      </c>
      <c r="F61" s="44" t="s">
        <v>38</v>
      </c>
      <c r="G61" s="44" t="s">
        <v>38</v>
      </c>
      <c r="H61" s="44">
        <v>3.0</v>
      </c>
      <c r="I61" s="44">
        <v>0.0</v>
      </c>
      <c r="J61" s="44">
        <v>0.0</v>
      </c>
      <c r="K61" s="44">
        <v>0.0</v>
      </c>
      <c r="L61" s="44" t="s">
        <v>321</v>
      </c>
      <c r="M61" s="44" t="s">
        <v>38</v>
      </c>
      <c r="N61" s="44" t="s">
        <v>40</v>
      </c>
      <c r="O61" s="5" t="s">
        <v>284</v>
      </c>
      <c r="P61" s="5" t="s">
        <v>40</v>
      </c>
      <c r="Q61" s="5" t="s">
        <v>40</v>
      </c>
      <c r="R61" s="6" t="s">
        <v>40</v>
      </c>
      <c r="S61" s="44" t="s">
        <v>40</v>
      </c>
      <c r="T61" s="5" t="s">
        <v>40</v>
      </c>
      <c r="U61" s="5" t="s">
        <v>40</v>
      </c>
      <c r="V61" s="5" t="s">
        <v>40</v>
      </c>
      <c r="W61" s="5" t="s">
        <v>40</v>
      </c>
      <c r="X61" s="5" t="s">
        <v>40</v>
      </c>
      <c r="Y61" s="5" t="s">
        <v>40</v>
      </c>
      <c r="Z61" s="5" t="s">
        <v>40</v>
      </c>
      <c r="AA61" s="5" t="s">
        <v>40</v>
      </c>
      <c r="AB61" s="5" t="s">
        <v>40</v>
      </c>
      <c r="AC61" s="5" t="s">
        <v>40</v>
      </c>
      <c r="AK61" s="5" t="s">
        <v>38</v>
      </c>
      <c r="AL61" s="5" t="s">
        <v>40</v>
      </c>
      <c r="AM61" s="5" t="s">
        <v>38</v>
      </c>
    </row>
    <row r="62" ht="15.75" customHeight="1">
      <c r="A62" s="5">
        <v>11.0</v>
      </c>
      <c r="B62" s="5">
        <v>4.0</v>
      </c>
      <c r="C62" s="44" t="s">
        <v>383</v>
      </c>
      <c r="D62" s="44" t="s">
        <v>33</v>
      </c>
      <c r="E62" s="44" t="s">
        <v>38</v>
      </c>
      <c r="F62" s="44" t="s">
        <v>38</v>
      </c>
      <c r="G62" s="44" t="s">
        <v>38</v>
      </c>
      <c r="H62" s="44">
        <v>4.0</v>
      </c>
      <c r="I62" s="44">
        <v>0.0</v>
      </c>
      <c r="J62" s="44">
        <v>0.0</v>
      </c>
      <c r="K62" s="44">
        <v>0.0</v>
      </c>
      <c r="L62" s="44" t="s">
        <v>321</v>
      </c>
      <c r="M62" s="44" t="s">
        <v>38</v>
      </c>
      <c r="N62" s="44" t="s">
        <v>40</v>
      </c>
      <c r="O62" s="5" t="s">
        <v>284</v>
      </c>
      <c r="P62" s="5" t="s">
        <v>40</v>
      </c>
      <c r="Q62" s="5" t="s">
        <v>40</v>
      </c>
      <c r="R62" s="6" t="s">
        <v>40</v>
      </c>
      <c r="S62" s="44" t="s">
        <v>40</v>
      </c>
      <c r="T62" s="5" t="s">
        <v>40</v>
      </c>
      <c r="U62" s="5" t="s">
        <v>40</v>
      </c>
      <c r="V62" s="5" t="s">
        <v>40</v>
      </c>
      <c r="W62" s="5" t="s">
        <v>40</v>
      </c>
      <c r="X62" s="5" t="s">
        <v>40</v>
      </c>
      <c r="Y62" s="5" t="s">
        <v>40</v>
      </c>
      <c r="Z62" s="5" t="s">
        <v>40</v>
      </c>
      <c r="AA62" s="5" t="s">
        <v>40</v>
      </c>
      <c r="AB62" s="5" t="s">
        <v>40</v>
      </c>
      <c r="AC62" s="5" t="s">
        <v>40</v>
      </c>
      <c r="AK62" s="5" t="s">
        <v>38</v>
      </c>
      <c r="AL62" s="5" t="s">
        <v>40</v>
      </c>
      <c r="AM62" s="5" t="s">
        <v>38</v>
      </c>
    </row>
    <row r="63" ht="15.75" customHeight="1">
      <c r="A63" s="5">
        <v>11.0</v>
      </c>
      <c r="B63" s="5">
        <v>5.0</v>
      </c>
      <c r="C63" s="44" t="s">
        <v>439</v>
      </c>
      <c r="D63" s="44" t="s">
        <v>33</v>
      </c>
      <c r="E63" s="44" t="s">
        <v>38</v>
      </c>
      <c r="F63" s="44" t="s">
        <v>38</v>
      </c>
      <c r="G63" s="44" t="s">
        <v>38</v>
      </c>
      <c r="H63" s="44">
        <v>3.0</v>
      </c>
      <c r="I63" s="44">
        <v>0.0</v>
      </c>
      <c r="J63" s="44">
        <v>0.0</v>
      </c>
      <c r="K63" s="44">
        <v>0.0</v>
      </c>
      <c r="L63" s="44" t="s">
        <v>321</v>
      </c>
      <c r="M63" s="44" t="s">
        <v>38</v>
      </c>
      <c r="N63" s="44" t="s">
        <v>40</v>
      </c>
      <c r="O63" s="5" t="s">
        <v>284</v>
      </c>
      <c r="P63" s="5" t="s">
        <v>40</v>
      </c>
      <c r="Q63" s="5" t="s">
        <v>40</v>
      </c>
      <c r="R63" s="6" t="s">
        <v>40</v>
      </c>
      <c r="S63" s="44" t="s">
        <v>40</v>
      </c>
      <c r="T63" s="5" t="s">
        <v>40</v>
      </c>
      <c r="U63" s="5" t="s">
        <v>40</v>
      </c>
      <c r="V63" s="5" t="s">
        <v>40</v>
      </c>
      <c r="W63" s="5" t="s">
        <v>40</v>
      </c>
      <c r="X63" s="5" t="s">
        <v>40</v>
      </c>
      <c r="Y63" s="5" t="s">
        <v>40</v>
      </c>
      <c r="Z63" s="5" t="s">
        <v>40</v>
      </c>
      <c r="AA63" s="5" t="s">
        <v>40</v>
      </c>
      <c r="AB63" s="5" t="s">
        <v>40</v>
      </c>
      <c r="AC63" s="5" t="s">
        <v>40</v>
      </c>
      <c r="AK63" s="5" t="s">
        <v>38</v>
      </c>
      <c r="AL63" s="5" t="s">
        <v>40</v>
      </c>
      <c r="AM63" s="5" t="s">
        <v>33</v>
      </c>
    </row>
    <row r="64" ht="15.75" customHeight="1">
      <c r="A64">
        <v>12.0</v>
      </c>
      <c r="B64" s="5">
        <v>1.0</v>
      </c>
      <c r="C64" s="45" t="s">
        <v>440</v>
      </c>
      <c r="D64" s="44" t="s">
        <v>33</v>
      </c>
      <c r="E64" s="44" t="s">
        <v>33</v>
      </c>
      <c r="F64" s="44" t="s">
        <v>33</v>
      </c>
      <c r="G64" s="44" t="s">
        <v>33</v>
      </c>
      <c r="H64" s="45">
        <v>2.0</v>
      </c>
      <c r="I64" s="45">
        <v>5.0</v>
      </c>
      <c r="J64" s="45">
        <v>0.0</v>
      </c>
      <c r="K64" s="45">
        <v>0.0</v>
      </c>
      <c r="L64" s="45" t="s">
        <v>40</v>
      </c>
      <c r="M64" s="45" t="s">
        <v>40</v>
      </c>
      <c r="N64" s="45" t="s">
        <v>40</v>
      </c>
      <c r="O64" s="5" t="s">
        <v>284</v>
      </c>
      <c r="P64" s="5">
        <v>1.0</v>
      </c>
      <c r="Q64" s="5" t="s">
        <v>75</v>
      </c>
      <c r="R64" s="6">
        <v>1.0</v>
      </c>
      <c r="S64" s="49" t="s">
        <v>441</v>
      </c>
      <c r="T64" s="5" t="s">
        <v>33</v>
      </c>
      <c r="U64" s="5" t="s">
        <v>38</v>
      </c>
      <c r="V64" s="5" t="s">
        <v>442</v>
      </c>
      <c r="W64" s="5">
        <v>3.0</v>
      </c>
      <c r="X64" s="5" t="s">
        <v>443</v>
      </c>
      <c r="Y64" s="5">
        <v>2.0</v>
      </c>
      <c r="Z64" s="47" t="s">
        <v>444</v>
      </c>
      <c r="AA64" s="5" t="s">
        <v>40</v>
      </c>
      <c r="AB64" s="5" t="s">
        <v>38</v>
      </c>
      <c r="AC64" s="5" t="s">
        <v>40</v>
      </c>
      <c r="AK64" s="5" t="s">
        <v>38</v>
      </c>
      <c r="AL64" s="5" t="s">
        <v>40</v>
      </c>
      <c r="AM64" s="5" t="s">
        <v>38</v>
      </c>
    </row>
    <row r="65" ht="15.75" customHeight="1">
      <c r="A65">
        <v>12.0</v>
      </c>
      <c r="B65" s="5">
        <v>2.0</v>
      </c>
      <c r="C65" s="44" t="s">
        <v>445</v>
      </c>
      <c r="D65" s="44" t="s">
        <v>33</v>
      </c>
      <c r="E65" s="44" t="s">
        <v>33</v>
      </c>
      <c r="F65" s="44" t="s">
        <v>33</v>
      </c>
      <c r="G65" s="44" t="s">
        <v>33</v>
      </c>
      <c r="H65" s="44">
        <v>2.0</v>
      </c>
      <c r="I65" s="44">
        <v>5.0</v>
      </c>
      <c r="J65" s="44">
        <v>2.0</v>
      </c>
      <c r="K65" s="44">
        <v>0.0</v>
      </c>
      <c r="L65" s="44" t="s">
        <v>40</v>
      </c>
      <c r="M65" s="44" t="s">
        <v>40</v>
      </c>
      <c r="N65" s="44" t="s">
        <v>40</v>
      </c>
      <c r="O65" s="5" t="s">
        <v>284</v>
      </c>
      <c r="P65" s="5">
        <v>1.0</v>
      </c>
      <c r="Q65" s="5" t="s">
        <v>75</v>
      </c>
      <c r="R65" s="6" t="s">
        <v>363</v>
      </c>
      <c r="S65" s="49" t="s">
        <v>446</v>
      </c>
      <c r="T65" s="5" t="s">
        <v>33</v>
      </c>
      <c r="U65" s="5" t="s">
        <v>33</v>
      </c>
      <c r="V65" s="5" t="s">
        <v>40</v>
      </c>
      <c r="W65" s="5">
        <v>1.0</v>
      </c>
      <c r="X65" s="5" t="s">
        <v>447</v>
      </c>
      <c r="Y65" s="5">
        <v>5.0</v>
      </c>
      <c r="Z65" s="5" t="s">
        <v>40</v>
      </c>
      <c r="AA65" s="5" t="s">
        <v>40</v>
      </c>
      <c r="AB65" s="5" t="s">
        <v>38</v>
      </c>
      <c r="AC65" s="5" t="s">
        <v>40</v>
      </c>
      <c r="AK65" s="5" t="s">
        <v>38</v>
      </c>
      <c r="AL65" s="5" t="s">
        <v>40</v>
      </c>
      <c r="AM65" s="5" t="s">
        <v>33</v>
      </c>
      <c r="AN65" s="5" t="s">
        <v>404</v>
      </c>
    </row>
    <row r="66" ht="15.75" customHeight="1">
      <c r="A66">
        <v>12.0</v>
      </c>
      <c r="B66" s="5">
        <v>3.0</v>
      </c>
      <c r="C66" s="44" t="s">
        <v>448</v>
      </c>
      <c r="D66" s="44" t="s">
        <v>33</v>
      </c>
      <c r="E66" s="44" t="s">
        <v>33</v>
      </c>
      <c r="F66" s="44" t="s">
        <v>33</v>
      </c>
      <c r="G66" s="44" t="s">
        <v>33</v>
      </c>
      <c r="H66" s="44">
        <v>3.0</v>
      </c>
      <c r="I66" s="44">
        <v>5.0</v>
      </c>
      <c r="J66" s="44">
        <v>0.0</v>
      </c>
      <c r="K66" s="44">
        <v>0.0</v>
      </c>
      <c r="L66" s="44" t="s">
        <v>40</v>
      </c>
      <c r="M66" s="44" t="s">
        <v>40</v>
      </c>
      <c r="N66" s="44" t="s">
        <v>40</v>
      </c>
      <c r="O66" s="5" t="s">
        <v>284</v>
      </c>
      <c r="P66" s="5">
        <v>1.0</v>
      </c>
      <c r="Q66" s="5" t="s">
        <v>75</v>
      </c>
      <c r="R66" s="6">
        <v>4.0</v>
      </c>
      <c r="S66" s="44" t="s">
        <v>449</v>
      </c>
      <c r="T66" s="5" t="s">
        <v>33</v>
      </c>
      <c r="U66" s="5" t="s">
        <v>33</v>
      </c>
      <c r="V66" s="5" t="s">
        <v>40</v>
      </c>
      <c r="W66" s="5">
        <v>0.0</v>
      </c>
      <c r="X66" s="5" t="s">
        <v>40</v>
      </c>
      <c r="Y66" s="5">
        <v>6.0</v>
      </c>
      <c r="Z66" s="5" t="s">
        <v>40</v>
      </c>
      <c r="AA66" s="5" t="s">
        <v>40</v>
      </c>
      <c r="AB66" s="5" t="s">
        <v>38</v>
      </c>
      <c r="AC66" s="5" t="s">
        <v>40</v>
      </c>
      <c r="AK66" s="5" t="s">
        <v>38</v>
      </c>
      <c r="AL66" s="5" t="s">
        <v>40</v>
      </c>
      <c r="AM66" s="5" t="s">
        <v>38</v>
      </c>
    </row>
    <row r="67" ht="15.75" customHeight="1">
      <c r="A67">
        <v>12.0</v>
      </c>
      <c r="B67" s="5">
        <v>4.0</v>
      </c>
      <c r="C67" s="44" t="s">
        <v>399</v>
      </c>
      <c r="D67" s="44" t="s">
        <v>33</v>
      </c>
      <c r="E67" s="44" t="s">
        <v>33</v>
      </c>
      <c r="F67" s="44" t="s">
        <v>33</v>
      </c>
      <c r="G67" s="44" t="s">
        <v>33</v>
      </c>
      <c r="H67" s="44">
        <v>3.0</v>
      </c>
      <c r="I67" s="44">
        <v>5.0</v>
      </c>
      <c r="J67" s="44">
        <v>2.0</v>
      </c>
      <c r="K67" s="44">
        <v>0.0</v>
      </c>
      <c r="L67" s="44" t="s">
        <v>305</v>
      </c>
      <c r="M67" s="44" t="s">
        <v>305</v>
      </c>
      <c r="N67" s="44" t="s">
        <v>305</v>
      </c>
      <c r="O67" s="5" t="s">
        <v>284</v>
      </c>
      <c r="P67" s="5">
        <v>1.0</v>
      </c>
      <c r="Q67" s="5" t="s">
        <v>75</v>
      </c>
      <c r="R67" s="6">
        <v>5.0</v>
      </c>
      <c r="S67" s="49" t="s">
        <v>450</v>
      </c>
      <c r="T67" s="5" t="s">
        <v>33</v>
      </c>
      <c r="U67" s="5" t="s">
        <v>38</v>
      </c>
      <c r="V67" s="5" t="s">
        <v>451</v>
      </c>
      <c r="W67" s="5">
        <v>3.0</v>
      </c>
      <c r="X67" s="5" t="s">
        <v>452</v>
      </c>
      <c r="Y67" s="5">
        <v>2.0</v>
      </c>
      <c r="Z67" s="47" t="s">
        <v>453</v>
      </c>
      <c r="AA67" s="5" t="s">
        <v>40</v>
      </c>
      <c r="AB67" s="5" t="s">
        <v>38</v>
      </c>
      <c r="AC67" s="5" t="s">
        <v>40</v>
      </c>
      <c r="AK67" s="5" t="s">
        <v>38</v>
      </c>
      <c r="AL67" s="5" t="s">
        <v>40</v>
      </c>
      <c r="AM67" s="5" t="s">
        <v>33</v>
      </c>
    </row>
    <row r="68" ht="15.75" customHeight="1">
      <c r="A68">
        <v>12.0</v>
      </c>
      <c r="B68" s="5">
        <v>5.0</v>
      </c>
      <c r="C68" s="44" t="s">
        <v>454</v>
      </c>
      <c r="D68" s="44" t="s">
        <v>33</v>
      </c>
      <c r="E68" s="44" t="s">
        <v>33</v>
      </c>
      <c r="F68" s="44" t="s">
        <v>33</v>
      </c>
      <c r="G68" s="44" t="s">
        <v>33</v>
      </c>
      <c r="H68" s="44">
        <v>3.0</v>
      </c>
      <c r="I68" s="44">
        <v>5.0</v>
      </c>
      <c r="J68" s="44">
        <v>0.0</v>
      </c>
      <c r="K68" s="44">
        <v>0.0</v>
      </c>
      <c r="L68" s="44" t="s">
        <v>305</v>
      </c>
      <c r="M68" s="44" t="s">
        <v>305</v>
      </c>
      <c r="N68" s="44" t="s">
        <v>305</v>
      </c>
      <c r="O68" s="5" t="s">
        <v>284</v>
      </c>
      <c r="P68" s="5">
        <v>1.0</v>
      </c>
      <c r="Q68" s="5" t="s">
        <v>75</v>
      </c>
      <c r="R68" s="6">
        <v>6.0</v>
      </c>
      <c r="S68" s="49" t="s">
        <v>455</v>
      </c>
      <c r="T68" s="5" t="s">
        <v>33</v>
      </c>
      <c r="U68" s="5" t="s">
        <v>38</v>
      </c>
      <c r="V68" s="5" t="s">
        <v>442</v>
      </c>
      <c r="W68" s="5">
        <v>3.0</v>
      </c>
      <c r="X68" s="5" t="s">
        <v>456</v>
      </c>
      <c r="Y68" s="5">
        <v>2.0</v>
      </c>
      <c r="Z68" s="47" t="s">
        <v>444</v>
      </c>
      <c r="AA68" s="5" t="s">
        <v>40</v>
      </c>
      <c r="AB68" s="5" t="s">
        <v>38</v>
      </c>
      <c r="AC68" s="5" t="s">
        <v>40</v>
      </c>
      <c r="AK68" s="5" t="s">
        <v>38</v>
      </c>
      <c r="AL68" s="5" t="s">
        <v>40</v>
      </c>
      <c r="AM68" s="5" t="s">
        <v>38</v>
      </c>
    </row>
    <row r="69" ht="15.75" customHeight="1">
      <c r="A69">
        <v>14.0</v>
      </c>
      <c r="B69" s="5">
        <v>1.0</v>
      </c>
      <c r="C69" s="44" t="s">
        <v>413</v>
      </c>
      <c r="D69" s="44" t="s">
        <v>33</v>
      </c>
      <c r="E69" s="44" t="s">
        <v>33</v>
      </c>
      <c r="F69" s="44" t="s">
        <v>33</v>
      </c>
      <c r="G69" s="44" t="s">
        <v>38</v>
      </c>
      <c r="H69" s="44">
        <v>2.0</v>
      </c>
      <c r="I69" s="44">
        <v>0.0</v>
      </c>
      <c r="J69" s="44">
        <v>0.0</v>
      </c>
      <c r="K69" s="44">
        <v>0.0</v>
      </c>
      <c r="L69" s="44" t="s">
        <v>305</v>
      </c>
      <c r="M69" s="44" t="s">
        <v>305</v>
      </c>
      <c r="N69" s="44" t="s">
        <v>40</v>
      </c>
      <c r="O69" s="5" t="s">
        <v>284</v>
      </c>
      <c r="P69" s="5">
        <v>1.0</v>
      </c>
      <c r="Q69" s="5" t="s">
        <v>79</v>
      </c>
      <c r="R69" s="6" t="s">
        <v>40</v>
      </c>
      <c r="S69" s="44" t="s">
        <v>40</v>
      </c>
      <c r="T69" s="5" t="s">
        <v>40</v>
      </c>
      <c r="U69" s="5" t="s">
        <v>40</v>
      </c>
      <c r="V69" s="5" t="s">
        <v>40</v>
      </c>
      <c r="W69" s="5" t="s">
        <v>40</v>
      </c>
      <c r="X69" s="5" t="s">
        <v>40</v>
      </c>
      <c r="Y69" s="5" t="s">
        <v>40</v>
      </c>
      <c r="Z69" s="5" t="s">
        <v>40</v>
      </c>
      <c r="AA69" s="5" t="s">
        <v>40</v>
      </c>
      <c r="AB69" s="5" t="s">
        <v>40</v>
      </c>
      <c r="AC69" s="5" t="s">
        <v>40</v>
      </c>
      <c r="AK69" s="5" t="s">
        <v>38</v>
      </c>
      <c r="AL69" s="5" t="s">
        <v>40</v>
      </c>
      <c r="AM69" s="5" t="s">
        <v>38</v>
      </c>
    </row>
    <row r="70" ht="15.75" customHeight="1">
      <c r="A70" s="5">
        <v>14.0</v>
      </c>
      <c r="B70" s="5">
        <v>2.0</v>
      </c>
      <c r="C70" s="44" t="s">
        <v>390</v>
      </c>
      <c r="D70" s="44" t="s">
        <v>33</v>
      </c>
      <c r="E70" s="44" t="s">
        <v>33</v>
      </c>
      <c r="F70" s="44" t="s">
        <v>33</v>
      </c>
      <c r="G70" s="44" t="s">
        <v>38</v>
      </c>
      <c r="H70" s="44">
        <v>2.0</v>
      </c>
      <c r="I70" s="44">
        <v>0.0</v>
      </c>
      <c r="J70" s="44">
        <v>0.0</v>
      </c>
      <c r="K70" s="44">
        <v>0.0</v>
      </c>
      <c r="L70" s="44" t="s">
        <v>305</v>
      </c>
      <c r="M70" s="44" t="s">
        <v>305</v>
      </c>
      <c r="N70" s="44" t="s">
        <v>40</v>
      </c>
      <c r="O70" s="5" t="s">
        <v>284</v>
      </c>
      <c r="P70" s="5">
        <v>1.0</v>
      </c>
      <c r="Q70" s="5" t="s">
        <v>79</v>
      </c>
      <c r="R70" s="6" t="s">
        <v>40</v>
      </c>
      <c r="S70" s="44" t="s">
        <v>40</v>
      </c>
      <c r="T70" s="5" t="s">
        <v>40</v>
      </c>
      <c r="U70" s="5" t="s">
        <v>40</v>
      </c>
      <c r="V70" s="5" t="s">
        <v>40</v>
      </c>
      <c r="W70" s="5" t="s">
        <v>40</v>
      </c>
      <c r="X70" s="5" t="s">
        <v>40</v>
      </c>
      <c r="Y70" s="5" t="s">
        <v>40</v>
      </c>
      <c r="Z70" s="5" t="s">
        <v>40</v>
      </c>
      <c r="AA70" s="5" t="s">
        <v>40</v>
      </c>
      <c r="AB70" s="5" t="s">
        <v>40</v>
      </c>
      <c r="AC70" s="5" t="s">
        <v>40</v>
      </c>
      <c r="AK70" s="5" t="s">
        <v>38</v>
      </c>
      <c r="AL70" s="5" t="s">
        <v>40</v>
      </c>
      <c r="AM70" s="5" t="s">
        <v>38</v>
      </c>
    </row>
    <row r="71" ht="15.75" customHeight="1">
      <c r="A71" s="5">
        <v>14.0</v>
      </c>
      <c r="B71" s="5">
        <v>3.0</v>
      </c>
      <c r="C71" s="44" t="s">
        <v>457</v>
      </c>
      <c r="D71" s="44" t="s">
        <v>33</v>
      </c>
      <c r="E71" s="44" t="s">
        <v>33</v>
      </c>
      <c r="F71" s="44" t="s">
        <v>33</v>
      </c>
      <c r="G71" s="44" t="s">
        <v>38</v>
      </c>
      <c r="H71" s="44">
        <v>2.0</v>
      </c>
      <c r="I71" s="44">
        <v>0.0</v>
      </c>
      <c r="J71" s="44">
        <v>0.0</v>
      </c>
      <c r="K71" s="44">
        <v>0.0</v>
      </c>
      <c r="L71" s="44" t="s">
        <v>305</v>
      </c>
      <c r="M71" s="44" t="s">
        <v>305</v>
      </c>
      <c r="N71" s="44" t="s">
        <v>40</v>
      </c>
      <c r="O71" s="5" t="s">
        <v>284</v>
      </c>
      <c r="P71" s="5">
        <v>1.0</v>
      </c>
      <c r="Q71" s="5" t="s">
        <v>79</v>
      </c>
      <c r="R71" s="6" t="s">
        <v>40</v>
      </c>
      <c r="S71" s="44" t="s">
        <v>40</v>
      </c>
      <c r="T71" s="5" t="s">
        <v>40</v>
      </c>
      <c r="U71" s="5" t="s">
        <v>40</v>
      </c>
      <c r="V71" s="5" t="s">
        <v>40</v>
      </c>
      <c r="W71" s="5" t="s">
        <v>40</v>
      </c>
      <c r="X71" s="5" t="s">
        <v>40</v>
      </c>
      <c r="Y71" s="5" t="s">
        <v>40</v>
      </c>
      <c r="Z71" s="5" t="s">
        <v>40</v>
      </c>
      <c r="AA71" s="5" t="s">
        <v>40</v>
      </c>
      <c r="AB71" s="5" t="s">
        <v>40</v>
      </c>
      <c r="AC71" s="5" t="s">
        <v>40</v>
      </c>
      <c r="AK71" s="5" t="s">
        <v>38</v>
      </c>
      <c r="AL71" s="5" t="s">
        <v>40</v>
      </c>
      <c r="AM71" s="5" t="s">
        <v>38</v>
      </c>
    </row>
    <row r="72" ht="15.75" customHeight="1">
      <c r="A72" s="5">
        <v>14.0</v>
      </c>
      <c r="B72" s="5">
        <v>4.0</v>
      </c>
      <c r="C72" s="44" t="s">
        <v>458</v>
      </c>
      <c r="D72" s="44" t="s">
        <v>33</v>
      </c>
      <c r="E72" s="44" t="s">
        <v>33</v>
      </c>
      <c r="F72" s="44" t="s">
        <v>33</v>
      </c>
      <c r="G72" s="44" t="s">
        <v>38</v>
      </c>
      <c r="H72" s="44">
        <v>2.0</v>
      </c>
      <c r="I72" s="44">
        <v>0.0</v>
      </c>
      <c r="J72" s="44">
        <v>0.0</v>
      </c>
      <c r="K72" s="44">
        <v>0.0</v>
      </c>
      <c r="L72" s="44" t="s">
        <v>305</v>
      </c>
      <c r="M72" s="44" t="s">
        <v>305</v>
      </c>
      <c r="N72" s="44" t="s">
        <v>40</v>
      </c>
      <c r="O72" s="5" t="s">
        <v>284</v>
      </c>
      <c r="P72" s="5">
        <v>1.0</v>
      </c>
      <c r="Q72" s="5" t="s">
        <v>79</v>
      </c>
      <c r="R72" s="6" t="s">
        <v>40</v>
      </c>
      <c r="S72" s="44" t="s">
        <v>40</v>
      </c>
      <c r="T72" s="5" t="s">
        <v>40</v>
      </c>
      <c r="U72" s="5" t="s">
        <v>40</v>
      </c>
      <c r="V72" s="5" t="s">
        <v>40</v>
      </c>
      <c r="W72" s="5" t="s">
        <v>40</v>
      </c>
      <c r="X72" s="5" t="s">
        <v>40</v>
      </c>
      <c r="Y72" s="5" t="s">
        <v>40</v>
      </c>
      <c r="Z72" s="5" t="s">
        <v>40</v>
      </c>
      <c r="AA72" s="5" t="s">
        <v>40</v>
      </c>
      <c r="AB72" s="5" t="s">
        <v>40</v>
      </c>
      <c r="AC72" s="5" t="s">
        <v>40</v>
      </c>
      <c r="AK72" s="5" t="s">
        <v>38</v>
      </c>
      <c r="AL72" s="5" t="s">
        <v>40</v>
      </c>
      <c r="AM72" s="5" t="s">
        <v>38</v>
      </c>
    </row>
    <row r="73" ht="15.75" customHeight="1">
      <c r="A73" s="5">
        <v>14.0</v>
      </c>
      <c r="B73" s="5">
        <v>5.0</v>
      </c>
      <c r="C73" s="44" t="s">
        <v>397</v>
      </c>
      <c r="D73" s="44" t="s">
        <v>33</v>
      </c>
      <c r="E73" s="44" t="s">
        <v>33</v>
      </c>
      <c r="F73" s="44" t="s">
        <v>33</v>
      </c>
      <c r="G73" s="44" t="s">
        <v>38</v>
      </c>
      <c r="H73" s="44">
        <v>2.0</v>
      </c>
      <c r="I73" s="44">
        <v>0.0</v>
      </c>
      <c r="J73" s="44">
        <v>0.0</v>
      </c>
      <c r="K73" s="44">
        <v>0.0</v>
      </c>
      <c r="L73" s="44" t="s">
        <v>305</v>
      </c>
      <c r="M73" s="44" t="s">
        <v>305</v>
      </c>
      <c r="N73" s="44" t="s">
        <v>40</v>
      </c>
      <c r="O73" s="5" t="s">
        <v>284</v>
      </c>
      <c r="P73" s="5">
        <v>1.0</v>
      </c>
      <c r="Q73" s="5" t="s">
        <v>79</v>
      </c>
      <c r="R73" s="6" t="s">
        <v>40</v>
      </c>
      <c r="S73" s="44" t="s">
        <v>40</v>
      </c>
      <c r="T73" s="5" t="s">
        <v>40</v>
      </c>
      <c r="U73" s="5" t="s">
        <v>40</v>
      </c>
      <c r="V73" s="5" t="s">
        <v>40</v>
      </c>
      <c r="W73" s="5" t="s">
        <v>40</v>
      </c>
      <c r="X73" s="5" t="s">
        <v>40</v>
      </c>
      <c r="Y73" s="5" t="s">
        <v>40</v>
      </c>
      <c r="Z73" s="5" t="s">
        <v>40</v>
      </c>
      <c r="AA73" s="5" t="s">
        <v>40</v>
      </c>
      <c r="AB73" s="5" t="s">
        <v>40</v>
      </c>
      <c r="AC73" s="5" t="s">
        <v>40</v>
      </c>
      <c r="AK73" s="5" t="s">
        <v>38</v>
      </c>
      <c r="AL73" s="5" t="s">
        <v>40</v>
      </c>
      <c r="AM73" s="5" t="s">
        <v>38</v>
      </c>
    </row>
    <row r="74" ht="15.75" customHeight="1">
      <c r="A74">
        <v>15.0</v>
      </c>
      <c r="B74">
        <v>1.0</v>
      </c>
      <c r="C74" s="44" t="s">
        <v>317</v>
      </c>
      <c r="D74" s="44" t="s">
        <v>33</v>
      </c>
      <c r="E74" s="44" t="s">
        <v>33</v>
      </c>
      <c r="F74" s="44" t="s">
        <v>33</v>
      </c>
      <c r="G74" s="44" t="s">
        <v>33</v>
      </c>
      <c r="H74" s="44">
        <v>4.0</v>
      </c>
      <c r="I74" s="44">
        <v>1.0</v>
      </c>
      <c r="J74" s="44">
        <v>0.0</v>
      </c>
      <c r="K74" s="44">
        <v>0.0</v>
      </c>
      <c r="L74" s="44" t="s">
        <v>40</v>
      </c>
      <c r="M74" s="44" t="s">
        <v>40</v>
      </c>
      <c r="N74" s="44" t="s">
        <v>40</v>
      </c>
      <c r="O74" t="s">
        <v>351</v>
      </c>
      <c r="P74" s="5">
        <v>2.0</v>
      </c>
      <c r="Q74" s="5" t="s">
        <v>85</v>
      </c>
      <c r="R74" s="6" t="s">
        <v>329</v>
      </c>
      <c r="S74" s="50" t="s">
        <v>459</v>
      </c>
      <c r="T74" s="5" t="s">
        <v>33</v>
      </c>
      <c r="U74" s="5" t="s">
        <v>33</v>
      </c>
      <c r="V74" s="5" t="s">
        <v>40</v>
      </c>
      <c r="W74" s="5">
        <v>0.0</v>
      </c>
      <c r="X74" s="5" t="s">
        <v>40</v>
      </c>
      <c r="Y74" s="5">
        <v>6.0</v>
      </c>
      <c r="Z74" s="5" t="s">
        <v>40</v>
      </c>
      <c r="AA74" s="51">
        <v>1.0</v>
      </c>
      <c r="AB74" s="5" t="s">
        <v>33</v>
      </c>
      <c r="AC74" s="5" t="s">
        <v>460</v>
      </c>
      <c r="AD74" s="5" t="s">
        <v>461</v>
      </c>
      <c r="AK74" t="s">
        <v>33</v>
      </c>
      <c r="AL74" t="s">
        <v>291</v>
      </c>
      <c r="AM74" s="5" t="s">
        <v>33</v>
      </c>
    </row>
    <row r="75" ht="15.75" customHeight="1">
      <c r="A75">
        <v>15.0</v>
      </c>
      <c r="B75">
        <v>2.0</v>
      </c>
      <c r="C75" s="45" t="s">
        <v>462</v>
      </c>
      <c r="D75" s="45" t="s">
        <v>33</v>
      </c>
      <c r="E75" s="45" t="s">
        <v>33</v>
      </c>
      <c r="F75" s="45" t="s">
        <v>33</v>
      </c>
      <c r="G75" s="45" t="s">
        <v>33</v>
      </c>
      <c r="H75" s="45">
        <v>4.0</v>
      </c>
      <c r="I75" s="45">
        <v>1.0</v>
      </c>
      <c r="J75" s="45">
        <v>0.0</v>
      </c>
      <c r="K75" s="45">
        <v>0.0</v>
      </c>
      <c r="L75" s="45" t="s">
        <v>40</v>
      </c>
      <c r="M75" s="45" t="s">
        <v>40</v>
      </c>
      <c r="N75" s="45" t="s">
        <v>40</v>
      </c>
      <c r="O75" t="s">
        <v>351</v>
      </c>
      <c r="P75" s="5">
        <v>2.0</v>
      </c>
      <c r="Q75" s="5" t="s">
        <v>85</v>
      </c>
      <c r="R75" s="6" t="s">
        <v>332</v>
      </c>
      <c r="S75" s="44" t="s">
        <v>463</v>
      </c>
      <c r="T75" s="5" t="s">
        <v>33</v>
      </c>
      <c r="U75" s="5" t="s">
        <v>33</v>
      </c>
      <c r="V75" s="5" t="s">
        <v>40</v>
      </c>
      <c r="W75" s="5">
        <v>0.0</v>
      </c>
      <c r="X75" s="5" t="s">
        <v>40</v>
      </c>
      <c r="Y75" s="5">
        <v>6.0</v>
      </c>
      <c r="Z75" s="5" t="s">
        <v>40</v>
      </c>
      <c r="AA75" s="6" t="s">
        <v>363</v>
      </c>
      <c r="AB75" s="5" t="s">
        <v>33</v>
      </c>
      <c r="AC75" s="5" t="s">
        <v>460</v>
      </c>
      <c r="AD75" s="5" t="s">
        <v>461</v>
      </c>
      <c r="AK75" t="s">
        <v>33</v>
      </c>
      <c r="AL75" s="5" t="s">
        <v>464</v>
      </c>
      <c r="AM75" s="5" t="s">
        <v>33</v>
      </c>
    </row>
    <row r="76" ht="15.75" customHeight="1">
      <c r="A76">
        <v>15.0</v>
      </c>
      <c r="B76" s="5">
        <v>3.0</v>
      </c>
      <c r="C76" s="44" t="s">
        <v>319</v>
      </c>
      <c r="D76" s="44" t="s">
        <v>33</v>
      </c>
      <c r="E76" s="44" t="s">
        <v>33</v>
      </c>
      <c r="F76" s="44" t="s">
        <v>33</v>
      </c>
      <c r="G76" s="44" t="s">
        <v>33</v>
      </c>
      <c r="H76" s="44">
        <v>4.0</v>
      </c>
      <c r="I76" s="44">
        <v>1.0</v>
      </c>
      <c r="J76" s="44">
        <v>0.0</v>
      </c>
      <c r="K76" s="44">
        <v>0.0</v>
      </c>
      <c r="L76" s="44" t="s">
        <v>40</v>
      </c>
      <c r="M76" s="44" t="s">
        <v>40</v>
      </c>
      <c r="N76" s="44" t="s">
        <v>40</v>
      </c>
      <c r="O76" t="s">
        <v>351</v>
      </c>
      <c r="P76" s="5">
        <v>2.0</v>
      </c>
      <c r="Q76" s="5" t="s">
        <v>85</v>
      </c>
      <c r="R76" s="6" t="s">
        <v>335</v>
      </c>
      <c r="S76" s="50" t="s">
        <v>465</v>
      </c>
      <c r="T76" s="5" t="s">
        <v>33</v>
      </c>
      <c r="U76" s="5" t="s">
        <v>33</v>
      </c>
      <c r="V76" s="5" t="s">
        <v>40</v>
      </c>
      <c r="W76" s="5">
        <v>0.0</v>
      </c>
      <c r="X76" s="5" t="s">
        <v>40</v>
      </c>
      <c r="Y76" s="5">
        <v>6.0</v>
      </c>
      <c r="Z76" s="47" t="s">
        <v>40</v>
      </c>
      <c r="AA76" s="6">
        <v>4.0</v>
      </c>
      <c r="AB76" s="5" t="s">
        <v>33</v>
      </c>
      <c r="AC76" s="5" t="s">
        <v>460</v>
      </c>
      <c r="AD76" s="5" t="s">
        <v>466</v>
      </c>
      <c r="AK76" t="s">
        <v>33</v>
      </c>
      <c r="AL76" s="5" t="s">
        <v>467</v>
      </c>
      <c r="AM76" s="5" t="s">
        <v>33</v>
      </c>
    </row>
    <row r="77" ht="15.75" customHeight="1">
      <c r="A77" s="5">
        <v>15.0</v>
      </c>
      <c r="B77" s="5">
        <v>4.0</v>
      </c>
      <c r="C77" s="44" t="s">
        <v>413</v>
      </c>
      <c r="D77" s="44" t="s">
        <v>33</v>
      </c>
      <c r="E77" s="44" t="s">
        <v>38</v>
      </c>
      <c r="F77" s="44" t="s">
        <v>38</v>
      </c>
      <c r="G77" s="44" t="s">
        <v>38</v>
      </c>
      <c r="H77" s="44">
        <v>4.0</v>
      </c>
      <c r="I77" s="44">
        <v>1.0</v>
      </c>
      <c r="J77" s="44">
        <v>0.0</v>
      </c>
      <c r="K77" s="44">
        <v>0.0</v>
      </c>
      <c r="L77" s="44" t="s">
        <v>40</v>
      </c>
      <c r="M77" s="44" t="s">
        <v>40</v>
      </c>
      <c r="N77" s="44" t="s">
        <v>40</v>
      </c>
      <c r="O77" s="5" t="s">
        <v>351</v>
      </c>
      <c r="P77" s="5" t="s">
        <v>40</v>
      </c>
      <c r="Q77" s="5" t="s">
        <v>40</v>
      </c>
      <c r="R77" s="6" t="s">
        <v>40</v>
      </c>
      <c r="S77" s="44" t="s">
        <v>40</v>
      </c>
      <c r="T77" s="5" t="s">
        <v>40</v>
      </c>
      <c r="U77" s="5" t="s">
        <v>40</v>
      </c>
      <c r="V77" s="5" t="s">
        <v>40</v>
      </c>
      <c r="W77" s="5" t="s">
        <v>40</v>
      </c>
      <c r="X77" s="5" t="s">
        <v>40</v>
      </c>
      <c r="Y77" s="5" t="s">
        <v>40</v>
      </c>
      <c r="Z77" s="5" t="s">
        <v>40</v>
      </c>
      <c r="AA77" s="5" t="s">
        <v>40</v>
      </c>
      <c r="AB77" s="5" t="s">
        <v>40</v>
      </c>
      <c r="AC77" s="5" t="s">
        <v>40</v>
      </c>
      <c r="AD77" s="5"/>
      <c r="AK77" s="5" t="s">
        <v>38</v>
      </c>
      <c r="AL77" s="5" t="s">
        <v>40</v>
      </c>
      <c r="AM77" s="5" t="s">
        <v>38</v>
      </c>
    </row>
    <row r="78" ht="15.75" customHeight="1">
      <c r="A78">
        <v>16.0</v>
      </c>
      <c r="B78">
        <v>1.0</v>
      </c>
      <c r="C78" s="44">
        <v>2.0</v>
      </c>
      <c r="D78" s="44" t="s">
        <v>33</v>
      </c>
      <c r="E78" s="44" t="s">
        <v>33</v>
      </c>
      <c r="F78" s="44" t="s">
        <v>33</v>
      </c>
      <c r="G78" s="44" t="s">
        <v>33</v>
      </c>
      <c r="H78" s="44">
        <v>2.0</v>
      </c>
      <c r="I78" s="44">
        <v>0.0</v>
      </c>
      <c r="J78" s="44">
        <v>0.0</v>
      </c>
      <c r="K78" s="44">
        <v>0.0</v>
      </c>
      <c r="L78" s="44" t="s">
        <v>305</v>
      </c>
      <c r="M78" s="44" t="s">
        <v>38</v>
      </c>
      <c r="N78" s="44" t="s">
        <v>38</v>
      </c>
      <c r="O78" t="s">
        <v>284</v>
      </c>
      <c r="P78" s="5">
        <v>1.0</v>
      </c>
      <c r="Q78" s="5" t="s">
        <v>468</v>
      </c>
      <c r="R78" s="6">
        <v>1.0</v>
      </c>
      <c r="S78" s="50" t="s">
        <v>469</v>
      </c>
      <c r="T78" s="5" t="s">
        <v>33</v>
      </c>
      <c r="U78" s="5" t="s">
        <v>33</v>
      </c>
      <c r="V78" s="5" t="s">
        <v>40</v>
      </c>
      <c r="W78" s="5">
        <v>2.0</v>
      </c>
      <c r="X78" s="5" t="s">
        <v>470</v>
      </c>
      <c r="Y78" s="5">
        <v>5.0</v>
      </c>
      <c r="Z78" s="5" t="s">
        <v>40</v>
      </c>
      <c r="AA78" s="6">
        <v>1.0</v>
      </c>
      <c r="AB78" s="5" t="s">
        <v>38</v>
      </c>
      <c r="AC78" t="s">
        <v>40</v>
      </c>
      <c r="AD78" s="5" t="s">
        <v>471</v>
      </c>
      <c r="AK78" t="s">
        <v>38</v>
      </c>
      <c r="AL78" t="s">
        <v>40</v>
      </c>
      <c r="AM78" s="5" t="s">
        <v>33</v>
      </c>
    </row>
    <row r="79" ht="15.75" customHeight="1">
      <c r="A79">
        <v>16.0</v>
      </c>
      <c r="B79">
        <v>2.0</v>
      </c>
      <c r="C79" s="44">
        <v>3.0</v>
      </c>
      <c r="D79" s="44" t="s">
        <v>33</v>
      </c>
      <c r="E79" s="44" t="s">
        <v>33</v>
      </c>
      <c r="F79" s="44" t="s">
        <v>33</v>
      </c>
      <c r="G79" s="44" t="s">
        <v>33</v>
      </c>
      <c r="H79" s="44">
        <v>1.0</v>
      </c>
      <c r="I79" s="44">
        <v>0.0</v>
      </c>
      <c r="J79" s="44">
        <v>0.0</v>
      </c>
      <c r="K79" s="44">
        <v>0.0</v>
      </c>
      <c r="L79" s="44" t="s">
        <v>305</v>
      </c>
      <c r="M79" s="44" t="s">
        <v>38</v>
      </c>
      <c r="N79" s="44" t="s">
        <v>38</v>
      </c>
      <c r="O79" t="s">
        <v>284</v>
      </c>
      <c r="P79" s="5">
        <v>1.0</v>
      </c>
      <c r="Q79" s="5" t="s">
        <v>468</v>
      </c>
      <c r="R79" s="6">
        <v>2.0</v>
      </c>
      <c r="S79" s="50" t="s">
        <v>472</v>
      </c>
      <c r="T79" s="5" t="s">
        <v>33</v>
      </c>
      <c r="U79" s="5" t="s">
        <v>33</v>
      </c>
      <c r="V79" s="5" t="s">
        <v>40</v>
      </c>
      <c r="W79" s="5">
        <v>1.0</v>
      </c>
      <c r="X79" s="5" t="s">
        <v>473</v>
      </c>
      <c r="Y79" s="5">
        <v>5.0</v>
      </c>
      <c r="Z79" s="5" t="s">
        <v>40</v>
      </c>
      <c r="AA79" s="6">
        <v>2.0</v>
      </c>
      <c r="AB79" s="5" t="s">
        <v>38</v>
      </c>
      <c r="AC79" t="s">
        <v>40</v>
      </c>
      <c r="AD79" s="5" t="s">
        <v>474</v>
      </c>
      <c r="AK79" t="s">
        <v>38</v>
      </c>
      <c r="AL79" t="s">
        <v>40</v>
      </c>
      <c r="AM79" s="5" t="s">
        <v>38</v>
      </c>
    </row>
    <row r="80" ht="15.75" customHeight="1">
      <c r="A80">
        <v>16.0</v>
      </c>
      <c r="B80">
        <v>3.0</v>
      </c>
      <c r="C80" s="44">
        <v>5.0</v>
      </c>
      <c r="D80" s="44" t="s">
        <v>33</v>
      </c>
      <c r="E80" s="44" t="s">
        <v>33</v>
      </c>
      <c r="F80" s="44" t="s">
        <v>33</v>
      </c>
      <c r="G80" s="44" t="s">
        <v>33</v>
      </c>
      <c r="H80" s="44">
        <v>1.0</v>
      </c>
      <c r="I80" s="44">
        <v>0.0</v>
      </c>
      <c r="J80" s="44">
        <v>0.0</v>
      </c>
      <c r="K80" s="44">
        <v>0.0</v>
      </c>
      <c r="L80" s="44" t="s">
        <v>305</v>
      </c>
      <c r="M80" s="44" t="s">
        <v>38</v>
      </c>
      <c r="N80" s="44" t="s">
        <v>38</v>
      </c>
      <c r="O80" t="s">
        <v>430</v>
      </c>
      <c r="P80">
        <v>2.0</v>
      </c>
      <c r="Q80" s="5" t="s">
        <v>89</v>
      </c>
      <c r="R80" s="6">
        <v>3.0</v>
      </c>
      <c r="S80" s="50" t="s">
        <v>475</v>
      </c>
      <c r="T80" s="5" t="s">
        <v>33</v>
      </c>
      <c r="U80" s="5" t="s">
        <v>33</v>
      </c>
      <c r="V80" s="5" t="s">
        <v>40</v>
      </c>
      <c r="W80" s="5">
        <v>1.0</v>
      </c>
      <c r="X80" s="5" t="s">
        <v>473</v>
      </c>
      <c r="Y80" s="5">
        <v>5.0</v>
      </c>
      <c r="Z80" s="5" t="s">
        <v>40</v>
      </c>
      <c r="AA80" s="51">
        <v>3.0</v>
      </c>
      <c r="AB80" s="5" t="s">
        <v>33</v>
      </c>
      <c r="AC80" t="s">
        <v>476</v>
      </c>
      <c r="AD80" s="5" t="s">
        <v>477</v>
      </c>
      <c r="AK80" t="s">
        <v>38</v>
      </c>
      <c r="AL80" t="s">
        <v>40</v>
      </c>
      <c r="AM80" s="5" t="s">
        <v>33</v>
      </c>
    </row>
    <row r="81" ht="15.75" customHeight="1">
      <c r="A81">
        <v>17.0</v>
      </c>
      <c r="B81" s="5">
        <v>1.0</v>
      </c>
      <c r="C81" s="44" t="s">
        <v>478</v>
      </c>
      <c r="D81" s="44" t="s">
        <v>33</v>
      </c>
      <c r="E81" s="44" t="s">
        <v>38</v>
      </c>
      <c r="F81" s="44" t="s">
        <v>38</v>
      </c>
      <c r="G81" s="44" t="s">
        <v>38</v>
      </c>
      <c r="H81" s="44">
        <v>2.0</v>
      </c>
      <c r="I81" s="44">
        <v>3.0</v>
      </c>
      <c r="J81" s="44">
        <v>1.0</v>
      </c>
      <c r="K81" s="44">
        <v>0.0</v>
      </c>
      <c r="L81" s="44" t="s">
        <v>479</v>
      </c>
      <c r="M81" s="44" t="s">
        <v>479</v>
      </c>
      <c r="N81" s="44" t="s">
        <v>40</v>
      </c>
      <c r="O81" s="5" t="s">
        <v>284</v>
      </c>
      <c r="P81" s="5" t="s">
        <v>40</v>
      </c>
      <c r="Q81" s="5" t="s">
        <v>40</v>
      </c>
      <c r="R81" s="6" t="s">
        <v>40</v>
      </c>
      <c r="S81" s="44" t="s">
        <v>40</v>
      </c>
      <c r="T81" s="5" t="s">
        <v>40</v>
      </c>
      <c r="U81" s="5" t="s">
        <v>40</v>
      </c>
      <c r="V81" s="5" t="s">
        <v>40</v>
      </c>
      <c r="W81" s="5" t="s">
        <v>40</v>
      </c>
      <c r="X81" s="5" t="s">
        <v>40</v>
      </c>
      <c r="Y81" s="5" t="s">
        <v>40</v>
      </c>
      <c r="Z81" s="5" t="s">
        <v>40</v>
      </c>
      <c r="AA81" s="5" t="s">
        <v>40</v>
      </c>
      <c r="AB81" s="5" t="s">
        <v>40</v>
      </c>
      <c r="AC81" s="5" t="s">
        <v>40</v>
      </c>
      <c r="AK81" s="5" t="s">
        <v>33</v>
      </c>
      <c r="AL81" s="5" t="s">
        <v>352</v>
      </c>
      <c r="AM81" s="5" t="s">
        <v>33</v>
      </c>
    </row>
    <row r="82" ht="15.75" customHeight="1">
      <c r="A82" s="5">
        <v>17.0</v>
      </c>
      <c r="B82" s="5">
        <v>2.0</v>
      </c>
      <c r="C82" s="44" t="s">
        <v>480</v>
      </c>
      <c r="D82" s="44" t="s">
        <v>33</v>
      </c>
      <c r="E82" s="44" t="s">
        <v>38</v>
      </c>
      <c r="F82" s="44" t="s">
        <v>38</v>
      </c>
      <c r="G82" s="44" t="s">
        <v>38</v>
      </c>
      <c r="H82" s="44">
        <v>1.0</v>
      </c>
      <c r="I82" s="44">
        <v>4.0</v>
      </c>
      <c r="J82" s="44">
        <v>1.0</v>
      </c>
      <c r="K82" s="44">
        <v>0.0</v>
      </c>
      <c r="L82" s="44" t="s">
        <v>305</v>
      </c>
      <c r="M82" s="44" t="s">
        <v>305</v>
      </c>
      <c r="N82" s="44" t="s">
        <v>40</v>
      </c>
      <c r="O82" s="5" t="s">
        <v>351</v>
      </c>
      <c r="P82" s="5" t="s">
        <v>40</v>
      </c>
      <c r="Q82" s="5" t="s">
        <v>40</v>
      </c>
      <c r="R82" s="6" t="s">
        <v>40</v>
      </c>
      <c r="S82" s="44" t="s">
        <v>40</v>
      </c>
      <c r="T82" s="5" t="s">
        <v>40</v>
      </c>
      <c r="U82" s="5" t="s">
        <v>40</v>
      </c>
      <c r="V82" s="5" t="s">
        <v>40</v>
      </c>
      <c r="W82" s="5" t="s">
        <v>40</v>
      </c>
      <c r="X82" s="5" t="s">
        <v>40</v>
      </c>
      <c r="Y82" s="5" t="s">
        <v>40</v>
      </c>
      <c r="Z82" s="5" t="s">
        <v>40</v>
      </c>
      <c r="AA82" s="5" t="s">
        <v>40</v>
      </c>
      <c r="AB82" s="5" t="s">
        <v>40</v>
      </c>
      <c r="AC82" s="5" t="s">
        <v>40</v>
      </c>
      <c r="AK82" s="5" t="s">
        <v>38</v>
      </c>
      <c r="AL82" s="5" t="s">
        <v>40</v>
      </c>
      <c r="AM82" s="5" t="s">
        <v>38</v>
      </c>
    </row>
    <row r="83" ht="15.75" customHeight="1">
      <c r="A83" s="5">
        <v>17.0</v>
      </c>
      <c r="B83" s="5">
        <v>3.0</v>
      </c>
      <c r="C83" s="44" t="s">
        <v>318</v>
      </c>
      <c r="D83" s="44" t="s">
        <v>33</v>
      </c>
      <c r="E83" s="44" t="s">
        <v>38</v>
      </c>
      <c r="F83" s="44" t="s">
        <v>38</v>
      </c>
      <c r="G83" s="44" t="s">
        <v>38</v>
      </c>
      <c r="H83" s="44">
        <v>2.0</v>
      </c>
      <c r="I83" s="44">
        <v>0.0</v>
      </c>
      <c r="J83" s="44">
        <v>2.0</v>
      </c>
      <c r="K83" s="44">
        <v>0.0</v>
      </c>
      <c r="L83" s="44" t="s">
        <v>40</v>
      </c>
      <c r="M83" s="44" t="s">
        <v>40</v>
      </c>
      <c r="N83" s="44" t="s">
        <v>40</v>
      </c>
      <c r="O83" s="5" t="s">
        <v>430</v>
      </c>
      <c r="P83" s="5" t="s">
        <v>40</v>
      </c>
      <c r="Q83" s="5" t="s">
        <v>40</v>
      </c>
      <c r="R83" s="6" t="s">
        <v>40</v>
      </c>
      <c r="S83" s="44" t="s">
        <v>40</v>
      </c>
      <c r="T83" s="5" t="s">
        <v>40</v>
      </c>
      <c r="U83" s="5" t="s">
        <v>40</v>
      </c>
      <c r="V83" s="5" t="s">
        <v>40</v>
      </c>
      <c r="W83" s="5" t="s">
        <v>40</v>
      </c>
      <c r="X83" s="5" t="s">
        <v>40</v>
      </c>
      <c r="Y83" s="5" t="s">
        <v>40</v>
      </c>
      <c r="Z83" s="5" t="s">
        <v>40</v>
      </c>
      <c r="AA83" s="5" t="s">
        <v>40</v>
      </c>
      <c r="AB83" s="5" t="s">
        <v>40</v>
      </c>
      <c r="AC83" s="5" t="s">
        <v>40</v>
      </c>
      <c r="AK83" s="5" t="s">
        <v>33</v>
      </c>
      <c r="AL83" s="5" t="s">
        <v>481</v>
      </c>
      <c r="AM83" s="5" t="s">
        <v>33</v>
      </c>
    </row>
    <row r="84" ht="15.75" customHeight="1">
      <c r="A84">
        <v>18.0</v>
      </c>
      <c r="B84" s="5">
        <v>1.0</v>
      </c>
      <c r="C84" s="44" t="s">
        <v>482</v>
      </c>
      <c r="D84" s="44" t="s">
        <v>33</v>
      </c>
      <c r="E84" s="44" t="s">
        <v>38</v>
      </c>
      <c r="F84" s="44" t="s">
        <v>38</v>
      </c>
      <c r="G84" s="44" t="s">
        <v>38</v>
      </c>
      <c r="H84" s="44">
        <v>2.0</v>
      </c>
      <c r="I84" s="44">
        <v>5.0</v>
      </c>
      <c r="J84" s="44">
        <v>1.0</v>
      </c>
      <c r="K84" s="44">
        <v>0.0</v>
      </c>
      <c r="L84" s="44" t="s">
        <v>350</v>
      </c>
      <c r="M84" s="44" t="s">
        <v>350</v>
      </c>
      <c r="N84" s="44" t="s">
        <v>40</v>
      </c>
      <c r="O84" s="5" t="s">
        <v>284</v>
      </c>
      <c r="P84" s="5" t="s">
        <v>40</v>
      </c>
      <c r="Q84" s="5" t="s">
        <v>40</v>
      </c>
      <c r="R84" s="6" t="s">
        <v>40</v>
      </c>
      <c r="S84" s="44" t="s">
        <v>40</v>
      </c>
      <c r="T84" s="5" t="s">
        <v>40</v>
      </c>
      <c r="U84" s="5" t="s">
        <v>40</v>
      </c>
      <c r="V84" s="5" t="s">
        <v>40</v>
      </c>
      <c r="W84" s="5" t="s">
        <v>40</v>
      </c>
      <c r="X84" s="5" t="s">
        <v>40</v>
      </c>
      <c r="Y84" s="5" t="s">
        <v>40</v>
      </c>
      <c r="Z84" s="5" t="s">
        <v>40</v>
      </c>
      <c r="AA84" s="5" t="s">
        <v>40</v>
      </c>
      <c r="AB84" s="5" t="s">
        <v>40</v>
      </c>
      <c r="AC84" s="5" t="s">
        <v>40</v>
      </c>
      <c r="AK84" s="5" t="s">
        <v>38</v>
      </c>
      <c r="AL84" s="5" t="s">
        <v>40</v>
      </c>
      <c r="AM84" s="5" t="s">
        <v>33</v>
      </c>
    </row>
    <row r="85" ht="15.75" customHeight="1">
      <c r="A85" s="5">
        <v>18.0</v>
      </c>
      <c r="B85" s="5">
        <v>2.0</v>
      </c>
      <c r="C85" s="44" t="s">
        <v>483</v>
      </c>
      <c r="D85" s="44" t="s">
        <v>33</v>
      </c>
      <c r="E85" s="44" t="s">
        <v>38</v>
      </c>
      <c r="F85" s="44" t="s">
        <v>38</v>
      </c>
      <c r="G85" s="44" t="s">
        <v>38</v>
      </c>
      <c r="H85" s="44">
        <v>2.0</v>
      </c>
      <c r="I85" s="44">
        <v>4.0</v>
      </c>
      <c r="J85" s="44">
        <v>1.0</v>
      </c>
      <c r="K85" s="44">
        <v>0.0</v>
      </c>
      <c r="L85" s="44" t="s">
        <v>321</v>
      </c>
      <c r="M85" s="44" t="s">
        <v>321</v>
      </c>
      <c r="N85" s="44" t="s">
        <v>40</v>
      </c>
      <c r="O85" s="5" t="s">
        <v>284</v>
      </c>
      <c r="P85" s="5" t="s">
        <v>40</v>
      </c>
      <c r="Q85" s="5" t="s">
        <v>40</v>
      </c>
      <c r="R85" s="6" t="s">
        <v>40</v>
      </c>
      <c r="S85" s="44" t="s">
        <v>40</v>
      </c>
      <c r="T85" s="5" t="s">
        <v>40</v>
      </c>
      <c r="U85" s="5" t="s">
        <v>40</v>
      </c>
      <c r="V85" s="5" t="s">
        <v>40</v>
      </c>
      <c r="W85" s="5" t="s">
        <v>40</v>
      </c>
      <c r="X85" s="5" t="s">
        <v>40</v>
      </c>
      <c r="Y85" s="5" t="s">
        <v>40</v>
      </c>
      <c r="Z85" s="5" t="s">
        <v>40</v>
      </c>
      <c r="AA85" s="5" t="s">
        <v>40</v>
      </c>
      <c r="AB85" s="5" t="s">
        <v>40</v>
      </c>
      <c r="AC85" s="5" t="s">
        <v>40</v>
      </c>
      <c r="AK85" s="5" t="s">
        <v>38</v>
      </c>
      <c r="AL85" s="5" t="s">
        <v>40</v>
      </c>
      <c r="AM85" s="5" t="s">
        <v>33</v>
      </c>
    </row>
    <row r="86" ht="15.75" customHeight="1">
      <c r="A86" s="5">
        <v>18.0</v>
      </c>
      <c r="B86" s="5">
        <v>3.0</v>
      </c>
      <c r="C86" s="44" t="s">
        <v>484</v>
      </c>
      <c r="D86" s="44" t="s">
        <v>33</v>
      </c>
      <c r="E86" s="44" t="s">
        <v>38</v>
      </c>
      <c r="F86" s="44" t="s">
        <v>38</v>
      </c>
      <c r="G86" s="44" t="s">
        <v>38</v>
      </c>
      <c r="H86" s="44">
        <v>3.0</v>
      </c>
      <c r="I86" s="44">
        <v>5.0</v>
      </c>
      <c r="J86" s="44">
        <v>2.0</v>
      </c>
      <c r="K86" s="44">
        <v>0.0</v>
      </c>
      <c r="L86" s="44" t="s">
        <v>350</v>
      </c>
      <c r="M86" s="44" t="s">
        <v>350</v>
      </c>
      <c r="N86" s="44" t="s">
        <v>40</v>
      </c>
      <c r="O86" s="5" t="s">
        <v>351</v>
      </c>
      <c r="P86" s="5" t="s">
        <v>40</v>
      </c>
      <c r="Q86" s="5" t="s">
        <v>40</v>
      </c>
      <c r="R86" s="6" t="s">
        <v>40</v>
      </c>
      <c r="S86" s="44" t="s">
        <v>40</v>
      </c>
      <c r="T86" s="5" t="s">
        <v>40</v>
      </c>
      <c r="U86" s="5" t="s">
        <v>40</v>
      </c>
      <c r="V86" s="5" t="s">
        <v>40</v>
      </c>
      <c r="W86" s="5" t="s">
        <v>40</v>
      </c>
      <c r="X86" s="5" t="s">
        <v>40</v>
      </c>
      <c r="Y86" s="5" t="s">
        <v>40</v>
      </c>
      <c r="Z86" s="5" t="s">
        <v>40</v>
      </c>
      <c r="AA86" s="5" t="s">
        <v>40</v>
      </c>
      <c r="AB86" s="5" t="s">
        <v>40</v>
      </c>
      <c r="AC86" s="5" t="s">
        <v>40</v>
      </c>
      <c r="AK86" s="5" t="s">
        <v>33</v>
      </c>
      <c r="AL86" s="5" t="s">
        <v>431</v>
      </c>
      <c r="AM86" s="5" t="s">
        <v>33</v>
      </c>
    </row>
    <row r="87" ht="15.75" customHeight="1">
      <c r="A87">
        <v>19.0</v>
      </c>
      <c r="B87">
        <v>1.0</v>
      </c>
      <c r="C87" s="44" t="s">
        <v>395</v>
      </c>
      <c r="D87" s="44" t="s">
        <v>33</v>
      </c>
      <c r="E87" s="44" t="s">
        <v>33</v>
      </c>
      <c r="F87" s="44" t="s">
        <v>33</v>
      </c>
      <c r="G87" s="44" t="s">
        <v>33</v>
      </c>
      <c r="H87" s="44">
        <v>2.0</v>
      </c>
      <c r="I87" s="44">
        <v>1.0</v>
      </c>
      <c r="J87" s="44">
        <v>0.0</v>
      </c>
      <c r="K87" s="44">
        <v>0.0</v>
      </c>
      <c r="L87" s="44" t="s">
        <v>321</v>
      </c>
      <c r="M87" s="44" t="s">
        <v>321</v>
      </c>
      <c r="N87" s="44" t="s">
        <v>321</v>
      </c>
      <c r="O87" t="s">
        <v>284</v>
      </c>
      <c r="P87" s="5">
        <v>1.0</v>
      </c>
      <c r="Q87" s="5" t="s">
        <v>95</v>
      </c>
      <c r="R87" s="6">
        <v>1.0</v>
      </c>
      <c r="S87" s="50" t="s">
        <v>485</v>
      </c>
      <c r="T87" s="5" t="s">
        <v>33</v>
      </c>
      <c r="U87" s="5" t="s">
        <v>33</v>
      </c>
      <c r="V87" s="5" t="s">
        <v>40</v>
      </c>
      <c r="W87" s="5">
        <v>0.0</v>
      </c>
      <c r="X87" s="5" t="s">
        <v>40</v>
      </c>
      <c r="Y87" s="5">
        <v>6.0</v>
      </c>
      <c r="Z87" s="5" t="s">
        <v>40</v>
      </c>
      <c r="AA87" s="51">
        <v>1.0</v>
      </c>
      <c r="AB87" s="5" t="s">
        <v>38</v>
      </c>
      <c r="AC87" t="s">
        <v>40</v>
      </c>
      <c r="AD87" s="5" t="s">
        <v>486</v>
      </c>
      <c r="AK87" t="s">
        <v>33</v>
      </c>
      <c r="AL87" s="5" t="s">
        <v>487</v>
      </c>
      <c r="AM87" s="5" t="s">
        <v>33</v>
      </c>
    </row>
    <row r="88" ht="15.75" customHeight="1">
      <c r="A88">
        <v>19.0</v>
      </c>
      <c r="B88">
        <v>2.0</v>
      </c>
      <c r="C88" s="45" t="s">
        <v>488</v>
      </c>
      <c r="D88" s="45" t="s">
        <v>33</v>
      </c>
      <c r="E88" s="45" t="s">
        <v>33</v>
      </c>
      <c r="F88" s="45" t="s">
        <v>33</v>
      </c>
      <c r="G88" s="45" t="s">
        <v>33</v>
      </c>
      <c r="H88" s="45">
        <v>3.0</v>
      </c>
      <c r="I88" s="45">
        <v>1.0</v>
      </c>
      <c r="J88" s="45">
        <v>2.0</v>
      </c>
      <c r="K88" s="45">
        <v>2.0</v>
      </c>
      <c r="L88" s="45" t="s">
        <v>321</v>
      </c>
      <c r="M88" s="45" t="s">
        <v>321</v>
      </c>
      <c r="N88" s="45" t="s">
        <v>321</v>
      </c>
      <c r="O88" t="s">
        <v>351</v>
      </c>
      <c r="P88" s="5">
        <v>1.0</v>
      </c>
      <c r="Q88" s="5" t="s">
        <v>95</v>
      </c>
      <c r="R88" s="6">
        <v>2.0</v>
      </c>
      <c r="S88" s="44" t="s">
        <v>489</v>
      </c>
      <c r="T88" s="5" t="s">
        <v>33</v>
      </c>
      <c r="U88" s="5" t="s">
        <v>33</v>
      </c>
      <c r="V88" s="5" t="s">
        <v>40</v>
      </c>
      <c r="W88" s="5">
        <v>5.0</v>
      </c>
      <c r="X88" s="5" t="s">
        <v>490</v>
      </c>
      <c r="Y88" s="5">
        <v>5.0</v>
      </c>
      <c r="Z88" s="5" t="s">
        <v>40</v>
      </c>
      <c r="AA88" s="6" t="s">
        <v>363</v>
      </c>
      <c r="AB88" s="5" t="s">
        <v>38</v>
      </c>
      <c r="AC88" t="s">
        <v>40</v>
      </c>
      <c r="AD88" s="5" t="s">
        <v>491</v>
      </c>
      <c r="AK88" t="s">
        <v>33</v>
      </c>
      <c r="AL88" s="5" t="s">
        <v>492</v>
      </c>
      <c r="AM88" s="5" t="s">
        <v>33</v>
      </c>
      <c r="AN88" s="5" t="s">
        <v>493</v>
      </c>
    </row>
    <row r="89" ht="15.75" customHeight="1">
      <c r="A89">
        <v>20.0</v>
      </c>
      <c r="B89" s="5">
        <v>1.0</v>
      </c>
      <c r="C89" s="45" t="s">
        <v>494</v>
      </c>
      <c r="D89" s="44" t="s">
        <v>33</v>
      </c>
      <c r="E89" s="44" t="s">
        <v>33</v>
      </c>
      <c r="F89" s="44" t="s">
        <v>33</v>
      </c>
      <c r="G89" s="44" t="s">
        <v>33</v>
      </c>
      <c r="H89" s="45">
        <v>3.0</v>
      </c>
      <c r="I89" s="45">
        <v>5.0</v>
      </c>
      <c r="J89" s="45">
        <v>2.0</v>
      </c>
      <c r="K89" s="45">
        <v>2.0</v>
      </c>
      <c r="L89" s="45" t="s">
        <v>321</v>
      </c>
      <c r="M89" s="45" t="s">
        <v>321</v>
      </c>
      <c r="N89" s="45" t="s">
        <v>321</v>
      </c>
      <c r="O89" s="5" t="s">
        <v>351</v>
      </c>
      <c r="P89" s="5">
        <v>1.0</v>
      </c>
      <c r="Q89" s="5" t="s">
        <v>428</v>
      </c>
      <c r="R89" s="6" t="s">
        <v>329</v>
      </c>
      <c r="S89" s="44" t="s">
        <v>495</v>
      </c>
      <c r="T89" s="5" t="s">
        <v>33</v>
      </c>
      <c r="U89" s="5" t="s">
        <v>33</v>
      </c>
      <c r="V89" s="5" t="s">
        <v>40</v>
      </c>
      <c r="W89" s="5">
        <v>3.0</v>
      </c>
      <c r="X89" s="5" t="s">
        <v>496</v>
      </c>
      <c r="Y89" s="5">
        <v>5.0</v>
      </c>
      <c r="Z89" s="5" t="s">
        <v>40</v>
      </c>
      <c r="AA89" s="6" t="s">
        <v>322</v>
      </c>
      <c r="AB89" s="5" t="s">
        <v>38</v>
      </c>
      <c r="AC89" s="5" t="s">
        <v>40</v>
      </c>
      <c r="AK89" s="5" t="s">
        <v>33</v>
      </c>
      <c r="AL89" s="5" t="s">
        <v>497</v>
      </c>
      <c r="AM89" s="5" t="s">
        <v>33</v>
      </c>
      <c r="AN89" s="5" t="s">
        <v>498</v>
      </c>
    </row>
    <row r="90" ht="15.75" customHeight="1">
      <c r="A90">
        <v>20.0</v>
      </c>
      <c r="B90" s="5">
        <v>2.0</v>
      </c>
      <c r="C90" s="45" t="s">
        <v>499</v>
      </c>
      <c r="D90" s="45" t="s">
        <v>33</v>
      </c>
      <c r="E90" s="45" t="s">
        <v>33</v>
      </c>
      <c r="F90" s="45" t="s">
        <v>33</v>
      </c>
      <c r="G90" s="45" t="s">
        <v>33</v>
      </c>
      <c r="H90" s="45">
        <v>3.0</v>
      </c>
      <c r="I90" s="45">
        <v>5.0</v>
      </c>
      <c r="J90" s="45">
        <v>2.0</v>
      </c>
      <c r="K90" s="45">
        <v>2.0</v>
      </c>
      <c r="L90" s="45" t="s">
        <v>321</v>
      </c>
      <c r="M90" s="45" t="s">
        <v>321</v>
      </c>
      <c r="N90" s="45" t="s">
        <v>321</v>
      </c>
      <c r="O90" s="5" t="s">
        <v>351</v>
      </c>
      <c r="P90" s="5">
        <v>3.0</v>
      </c>
      <c r="Q90" s="5" t="s">
        <v>100</v>
      </c>
      <c r="R90" s="6">
        <v>4.0</v>
      </c>
      <c r="S90" s="44" t="s">
        <v>500</v>
      </c>
      <c r="T90" s="5" t="s">
        <v>33</v>
      </c>
      <c r="U90" s="5" t="s">
        <v>30</v>
      </c>
      <c r="V90" s="5" t="s">
        <v>98</v>
      </c>
      <c r="W90" s="5">
        <v>5.0</v>
      </c>
      <c r="X90" s="5" t="s">
        <v>501</v>
      </c>
      <c r="Y90" s="5">
        <v>4.0</v>
      </c>
      <c r="Z90" s="47" t="s">
        <v>98</v>
      </c>
      <c r="AA90" s="6">
        <v>3.0</v>
      </c>
      <c r="AB90" s="5" t="s">
        <v>33</v>
      </c>
      <c r="AC90" s="5" t="s">
        <v>502</v>
      </c>
      <c r="AK90" s="5" t="s">
        <v>33</v>
      </c>
      <c r="AL90" s="5" t="s">
        <v>503</v>
      </c>
      <c r="AM90" s="5" t="s">
        <v>33</v>
      </c>
      <c r="AN90" s="5" t="s">
        <v>498</v>
      </c>
    </row>
    <row r="91" ht="15.75" customHeight="1">
      <c r="A91">
        <v>21.0</v>
      </c>
      <c r="B91">
        <v>1.0</v>
      </c>
      <c r="C91" s="45" t="s">
        <v>504</v>
      </c>
      <c r="D91" s="45" t="s">
        <v>33</v>
      </c>
      <c r="E91" s="45" t="s">
        <v>33</v>
      </c>
      <c r="F91" s="45" t="s">
        <v>33</v>
      </c>
      <c r="G91" s="45" t="s">
        <v>33</v>
      </c>
      <c r="H91" s="45">
        <v>3.0</v>
      </c>
      <c r="I91" s="45">
        <v>0.0</v>
      </c>
      <c r="J91" s="45">
        <v>0.0</v>
      </c>
      <c r="K91" s="45">
        <v>0.0</v>
      </c>
      <c r="L91" s="45" t="s">
        <v>40</v>
      </c>
      <c r="M91" s="45" t="s">
        <v>40</v>
      </c>
      <c r="N91" s="45" t="s">
        <v>40</v>
      </c>
      <c r="O91" t="s">
        <v>351</v>
      </c>
      <c r="P91" s="5">
        <v>1.0</v>
      </c>
      <c r="Q91" s="5" t="s">
        <v>95</v>
      </c>
      <c r="R91" s="6">
        <v>1.0</v>
      </c>
      <c r="S91" s="50" t="s">
        <v>505</v>
      </c>
      <c r="T91" s="5" t="s">
        <v>33</v>
      </c>
      <c r="U91" s="5" t="s">
        <v>33</v>
      </c>
      <c r="V91" s="5" t="s">
        <v>40</v>
      </c>
      <c r="W91" s="5">
        <v>0.0</v>
      </c>
      <c r="X91" s="5" t="s">
        <v>40</v>
      </c>
      <c r="Y91" s="5">
        <v>6.0</v>
      </c>
      <c r="Z91" s="5" t="s">
        <v>40</v>
      </c>
      <c r="AA91" s="6">
        <v>1.0</v>
      </c>
      <c r="AB91" s="5" t="s">
        <v>38</v>
      </c>
      <c r="AC91" t="s">
        <v>40</v>
      </c>
      <c r="AD91" s="5" t="s">
        <v>506</v>
      </c>
      <c r="AK91" s="5" t="s">
        <v>33</v>
      </c>
      <c r="AL91" s="5" t="s">
        <v>291</v>
      </c>
      <c r="AM91" s="5" t="s">
        <v>33</v>
      </c>
    </row>
    <row r="92" ht="15.75" customHeight="1">
      <c r="A92">
        <v>22.0</v>
      </c>
      <c r="B92" s="5">
        <v>1.0</v>
      </c>
      <c r="C92" s="44" t="s">
        <v>385</v>
      </c>
      <c r="D92" s="44" t="s">
        <v>33</v>
      </c>
      <c r="E92" s="44" t="s">
        <v>38</v>
      </c>
      <c r="F92" s="44" t="s">
        <v>38</v>
      </c>
      <c r="G92" s="44" t="s">
        <v>38</v>
      </c>
      <c r="H92" s="44">
        <v>2.0</v>
      </c>
      <c r="I92" s="44">
        <v>4.0</v>
      </c>
      <c r="J92" s="44">
        <v>0.0</v>
      </c>
      <c r="K92" s="44">
        <v>0.0</v>
      </c>
      <c r="L92" s="44" t="s">
        <v>321</v>
      </c>
      <c r="M92" s="44" t="s">
        <v>321</v>
      </c>
      <c r="N92" s="44" t="s">
        <v>40</v>
      </c>
      <c r="O92" s="5" t="s">
        <v>284</v>
      </c>
      <c r="P92" s="5" t="s">
        <v>40</v>
      </c>
      <c r="Q92" s="5" t="s">
        <v>40</v>
      </c>
      <c r="R92" s="6" t="s">
        <v>40</v>
      </c>
      <c r="S92" s="44" t="s">
        <v>40</v>
      </c>
      <c r="T92" s="5" t="s">
        <v>40</v>
      </c>
      <c r="U92" s="5" t="s">
        <v>40</v>
      </c>
      <c r="V92" s="5" t="s">
        <v>40</v>
      </c>
      <c r="W92" s="5" t="s">
        <v>40</v>
      </c>
      <c r="X92" s="5" t="s">
        <v>40</v>
      </c>
      <c r="Y92" s="5" t="s">
        <v>40</v>
      </c>
      <c r="Z92" s="5" t="s">
        <v>40</v>
      </c>
      <c r="AA92" s="5" t="s">
        <v>40</v>
      </c>
      <c r="AB92" s="5" t="s">
        <v>40</v>
      </c>
      <c r="AC92" s="5" t="s">
        <v>40</v>
      </c>
      <c r="AK92" s="5" t="s">
        <v>38</v>
      </c>
      <c r="AL92" s="5" t="s">
        <v>40</v>
      </c>
      <c r="AM92" s="5" t="s">
        <v>33</v>
      </c>
      <c r="AN92" s="5" t="s">
        <v>404</v>
      </c>
    </row>
    <row r="93" ht="15.75" customHeight="1">
      <c r="A93" s="5">
        <v>22.0</v>
      </c>
      <c r="B93" s="5">
        <v>2.0</v>
      </c>
      <c r="C93" s="44" t="s">
        <v>507</v>
      </c>
      <c r="D93" s="44" t="s">
        <v>33</v>
      </c>
      <c r="E93" s="44" t="s">
        <v>38</v>
      </c>
      <c r="F93" s="44" t="s">
        <v>38</v>
      </c>
      <c r="G93" s="44" t="s">
        <v>38</v>
      </c>
      <c r="H93" s="44">
        <v>3.0</v>
      </c>
      <c r="I93" s="44">
        <v>3.0</v>
      </c>
      <c r="J93" s="44">
        <v>0.0</v>
      </c>
      <c r="K93" s="44">
        <v>0.0</v>
      </c>
      <c r="L93" s="44" t="s">
        <v>321</v>
      </c>
      <c r="M93" s="44" t="s">
        <v>321</v>
      </c>
      <c r="N93" s="44" t="s">
        <v>40</v>
      </c>
      <c r="O93" s="5" t="s">
        <v>284</v>
      </c>
      <c r="P93" s="5" t="s">
        <v>40</v>
      </c>
      <c r="Q93" s="5" t="s">
        <v>40</v>
      </c>
      <c r="R93" s="6" t="s">
        <v>40</v>
      </c>
      <c r="S93" s="44" t="s">
        <v>40</v>
      </c>
      <c r="T93" s="5" t="s">
        <v>40</v>
      </c>
      <c r="U93" s="5" t="s">
        <v>40</v>
      </c>
      <c r="V93" s="5" t="s">
        <v>40</v>
      </c>
      <c r="W93" s="5" t="s">
        <v>40</v>
      </c>
      <c r="X93" s="5" t="s">
        <v>40</v>
      </c>
      <c r="Y93" s="5" t="s">
        <v>40</v>
      </c>
      <c r="Z93" s="5" t="s">
        <v>40</v>
      </c>
      <c r="AA93" s="5" t="s">
        <v>40</v>
      </c>
      <c r="AB93" s="5" t="s">
        <v>40</v>
      </c>
      <c r="AC93" s="5" t="s">
        <v>40</v>
      </c>
      <c r="AK93" s="5" t="s">
        <v>38</v>
      </c>
      <c r="AL93" s="5" t="s">
        <v>40</v>
      </c>
      <c r="AM93" s="5" t="s">
        <v>33</v>
      </c>
    </row>
    <row r="94" ht="15.75" customHeight="1">
      <c r="A94" s="5">
        <v>22.0</v>
      </c>
      <c r="B94" s="5">
        <v>3.0</v>
      </c>
      <c r="C94" s="44" t="s">
        <v>445</v>
      </c>
      <c r="D94" s="44" t="s">
        <v>33</v>
      </c>
      <c r="E94" s="44" t="s">
        <v>38</v>
      </c>
      <c r="F94" s="44" t="s">
        <v>38</v>
      </c>
      <c r="G94" s="44" t="s">
        <v>38</v>
      </c>
      <c r="H94" s="44">
        <v>4.0</v>
      </c>
      <c r="I94" s="44">
        <v>3.0</v>
      </c>
      <c r="J94" s="44">
        <v>0.0</v>
      </c>
      <c r="K94" s="44">
        <v>0.0</v>
      </c>
      <c r="L94" s="44" t="s">
        <v>321</v>
      </c>
      <c r="M94" s="44" t="s">
        <v>321</v>
      </c>
      <c r="N94" s="44" t="s">
        <v>40</v>
      </c>
      <c r="O94" s="5" t="s">
        <v>284</v>
      </c>
      <c r="P94" s="5" t="s">
        <v>40</v>
      </c>
      <c r="Q94" s="5" t="s">
        <v>40</v>
      </c>
      <c r="R94" s="6" t="s">
        <v>40</v>
      </c>
      <c r="S94" s="44" t="s">
        <v>40</v>
      </c>
      <c r="T94" s="5" t="s">
        <v>40</v>
      </c>
      <c r="U94" s="5" t="s">
        <v>40</v>
      </c>
      <c r="V94" s="5" t="s">
        <v>40</v>
      </c>
      <c r="W94" s="5" t="s">
        <v>40</v>
      </c>
      <c r="X94" s="5" t="s">
        <v>40</v>
      </c>
      <c r="Y94" s="5" t="s">
        <v>40</v>
      </c>
      <c r="Z94" s="5" t="s">
        <v>40</v>
      </c>
      <c r="AA94" s="5" t="s">
        <v>40</v>
      </c>
      <c r="AB94" s="5" t="s">
        <v>40</v>
      </c>
      <c r="AC94" s="5" t="s">
        <v>40</v>
      </c>
      <c r="AK94" s="5" t="s">
        <v>38</v>
      </c>
      <c r="AL94" s="5" t="s">
        <v>40</v>
      </c>
      <c r="AM94" s="5" t="s">
        <v>33</v>
      </c>
    </row>
    <row r="95" ht="15.75" customHeight="1">
      <c r="A95" s="5">
        <v>22.0</v>
      </c>
      <c r="B95" s="5">
        <v>4.0</v>
      </c>
      <c r="C95" s="44" t="s">
        <v>508</v>
      </c>
      <c r="D95" s="44" t="s">
        <v>33</v>
      </c>
      <c r="E95" s="44" t="s">
        <v>38</v>
      </c>
      <c r="F95" s="44" t="s">
        <v>38</v>
      </c>
      <c r="G95" s="44" t="s">
        <v>38</v>
      </c>
      <c r="H95" s="44">
        <v>5.0</v>
      </c>
      <c r="I95" s="44">
        <v>0.0</v>
      </c>
      <c r="J95" s="44">
        <v>0.0</v>
      </c>
      <c r="K95" s="44">
        <v>0.0</v>
      </c>
      <c r="L95" s="44" t="s">
        <v>321</v>
      </c>
      <c r="M95" s="44" t="s">
        <v>321</v>
      </c>
      <c r="N95" s="44" t="s">
        <v>40</v>
      </c>
      <c r="O95" s="5" t="s">
        <v>351</v>
      </c>
      <c r="P95" s="5" t="s">
        <v>40</v>
      </c>
      <c r="Q95" s="5" t="s">
        <v>40</v>
      </c>
      <c r="R95" s="6" t="s">
        <v>40</v>
      </c>
      <c r="S95" s="44" t="s">
        <v>40</v>
      </c>
      <c r="T95" s="5" t="s">
        <v>40</v>
      </c>
      <c r="U95" s="5" t="s">
        <v>40</v>
      </c>
      <c r="V95" s="5" t="s">
        <v>40</v>
      </c>
      <c r="W95" s="5" t="s">
        <v>40</v>
      </c>
      <c r="X95" s="5" t="s">
        <v>40</v>
      </c>
      <c r="Y95" s="5" t="s">
        <v>40</v>
      </c>
      <c r="Z95" s="5" t="s">
        <v>40</v>
      </c>
      <c r="AA95" s="5" t="s">
        <v>40</v>
      </c>
      <c r="AB95" s="5" t="s">
        <v>40</v>
      </c>
      <c r="AC95" s="5" t="s">
        <v>40</v>
      </c>
      <c r="AK95" s="5" t="s">
        <v>38</v>
      </c>
      <c r="AL95" s="5" t="s">
        <v>40</v>
      </c>
      <c r="AM95" s="5" t="s">
        <v>33</v>
      </c>
    </row>
    <row r="96" ht="15.75" customHeight="1">
      <c r="A96">
        <v>23.0</v>
      </c>
      <c r="B96" s="5">
        <v>1.0</v>
      </c>
      <c r="C96" s="44" t="s">
        <v>318</v>
      </c>
      <c r="D96" s="44" t="s">
        <v>33</v>
      </c>
      <c r="E96" s="44" t="s">
        <v>33</v>
      </c>
      <c r="F96" s="44" t="s">
        <v>38</v>
      </c>
      <c r="G96" s="44" t="s">
        <v>38</v>
      </c>
      <c r="H96" s="44">
        <v>4.0</v>
      </c>
      <c r="I96" s="44">
        <v>2.0</v>
      </c>
      <c r="J96" s="44">
        <v>3.0</v>
      </c>
      <c r="K96" s="44">
        <v>0.0</v>
      </c>
      <c r="L96" s="44" t="s">
        <v>40</v>
      </c>
      <c r="M96" s="44" t="s">
        <v>40</v>
      </c>
      <c r="N96" s="44" t="s">
        <v>40</v>
      </c>
      <c r="O96" s="5" t="s">
        <v>430</v>
      </c>
      <c r="P96" s="5">
        <v>1.0</v>
      </c>
      <c r="Q96" s="5" t="s">
        <v>509</v>
      </c>
      <c r="R96" s="6" t="s">
        <v>40</v>
      </c>
      <c r="S96" s="44" t="s">
        <v>40</v>
      </c>
      <c r="T96" s="5" t="s">
        <v>40</v>
      </c>
      <c r="U96" s="5" t="s">
        <v>40</v>
      </c>
      <c r="V96" s="5" t="s">
        <v>40</v>
      </c>
      <c r="W96" s="5" t="s">
        <v>40</v>
      </c>
      <c r="X96" s="5" t="s">
        <v>40</v>
      </c>
      <c r="Y96" s="5" t="s">
        <v>40</v>
      </c>
      <c r="Z96" s="5" t="s">
        <v>40</v>
      </c>
      <c r="AA96" s="5" t="s">
        <v>40</v>
      </c>
      <c r="AB96" s="5" t="s">
        <v>40</v>
      </c>
      <c r="AC96" s="5" t="s">
        <v>40</v>
      </c>
      <c r="AK96" s="5" t="s">
        <v>33</v>
      </c>
      <c r="AL96" s="5" t="s">
        <v>510</v>
      </c>
      <c r="AM96" s="5" t="s">
        <v>33</v>
      </c>
    </row>
    <row r="97" ht="15.75" customHeight="1">
      <c r="A97" s="5">
        <v>23.0</v>
      </c>
      <c r="B97" s="5">
        <v>2.0</v>
      </c>
      <c r="C97" s="44" t="s">
        <v>511</v>
      </c>
      <c r="D97" s="44" t="s">
        <v>33</v>
      </c>
      <c r="E97" s="44" t="s">
        <v>33</v>
      </c>
      <c r="F97" s="44" t="s">
        <v>38</v>
      </c>
      <c r="G97" s="44" t="s">
        <v>38</v>
      </c>
      <c r="H97" s="44">
        <v>4.0</v>
      </c>
      <c r="I97" s="44">
        <v>3.0</v>
      </c>
      <c r="J97" s="44">
        <v>1.0</v>
      </c>
      <c r="K97" s="44">
        <v>0.0</v>
      </c>
      <c r="L97" s="44" t="s">
        <v>305</v>
      </c>
      <c r="M97" s="44" t="s">
        <v>305</v>
      </c>
      <c r="N97" s="44" t="s">
        <v>40</v>
      </c>
      <c r="O97" s="5" t="s">
        <v>284</v>
      </c>
      <c r="P97" s="5">
        <v>1.0</v>
      </c>
      <c r="Q97" s="5" t="s">
        <v>512</v>
      </c>
      <c r="R97" s="6" t="s">
        <v>40</v>
      </c>
      <c r="S97" s="44" t="s">
        <v>40</v>
      </c>
      <c r="T97" s="5" t="s">
        <v>40</v>
      </c>
      <c r="U97" s="5" t="s">
        <v>40</v>
      </c>
      <c r="V97" s="5" t="s">
        <v>40</v>
      </c>
      <c r="W97" s="5" t="s">
        <v>40</v>
      </c>
      <c r="X97" s="5" t="s">
        <v>40</v>
      </c>
      <c r="Y97" s="5" t="s">
        <v>40</v>
      </c>
      <c r="Z97" s="5" t="s">
        <v>40</v>
      </c>
      <c r="AA97" s="5" t="s">
        <v>40</v>
      </c>
      <c r="AB97" s="5" t="s">
        <v>40</v>
      </c>
      <c r="AC97" s="5" t="s">
        <v>40</v>
      </c>
      <c r="AK97" s="5" t="s">
        <v>33</v>
      </c>
      <c r="AL97" s="5" t="s">
        <v>352</v>
      </c>
      <c r="AM97" s="5" t="s">
        <v>33</v>
      </c>
    </row>
    <row r="98" ht="15.75" customHeight="1">
      <c r="A98" s="5">
        <v>23.0</v>
      </c>
      <c r="B98" s="5">
        <v>3.0</v>
      </c>
      <c r="C98" s="44" t="s">
        <v>513</v>
      </c>
      <c r="D98" s="44" t="s">
        <v>33</v>
      </c>
      <c r="E98" s="44" t="s">
        <v>33</v>
      </c>
      <c r="F98" s="44" t="s">
        <v>38</v>
      </c>
      <c r="G98" s="44" t="s">
        <v>38</v>
      </c>
      <c r="H98" s="44">
        <v>2.0</v>
      </c>
      <c r="I98" s="44">
        <v>3.0</v>
      </c>
      <c r="J98" s="44">
        <v>2.0</v>
      </c>
      <c r="K98" s="44">
        <v>2.0</v>
      </c>
      <c r="L98" s="44" t="s">
        <v>305</v>
      </c>
      <c r="M98" s="44" t="s">
        <v>305</v>
      </c>
      <c r="N98" s="44" t="s">
        <v>40</v>
      </c>
      <c r="O98" s="5" t="s">
        <v>351</v>
      </c>
      <c r="P98" s="5">
        <v>1.0</v>
      </c>
      <c r="Q98" s="5" t="s">
        <v>512</v>
      </c>
      <c r="R98" s="6" t="s">
        <v>40</v>
      </c>
      <c r="S98" s="44" t="s">
        <v>40</v>
      </c>
      <c r="T98" s="5" t="s">
        <v>40</v>
      </c>
      <c r="U98" s="5" t="s">
        <v>40</v>
      </c>
      <c r="V98" s="5" t="s">
        <v>40</v>
      </c>
      <c r="W98" s="5" t="s">
        <v>40</v>
      </c>
      <c r="X98" s="5" t="s">
        <v>40</v>
      </c>
      <c r="Y98" s="5" t="s">
        <v>40</v>
      </c>
      <c r="Z98" s="5" t="s">
        <v>40</v>
      </c>
      <c r="AA98" s="5" t="s">
        <v>40</v>
      </c>
      <c r="AB98" s="5" t="s">
        <v>40</v>
      </c>
      <c r="AC98" s="5" t="s">
        <v>40</v>
      </c>
      <c r="AK98" s="5" t="s">
        <v>33</v>
      </c>
      <c r="AL98" s="5" t="s">
        <v>352</v>
      </c>
      <c r="AM98" s="5" t="s">
        <v>33</v>
      </c>
      <c r="AN98" s="5" t="s">
        <v>514</v>
      </c>
    </row>
    <row r="99" ht="15.75" customHeight="1">
      <c r="A99">
        <v>24.0</v>
      </c>
      <c r="B99" s="5">
        <v>1.0</v>
      </c>
      <c r="C99" s="45" t="s">
        <v>515</v>
      </c>
      <c r="D99" s="44" t="s">
        <v>33</v>
      </c>
      <c r="E99" s="44" t="s">
        <v>33</v>
      </c>
      <c r="F99" s="44" t="s">
        <v>33</v>
      </c>
      <c r="G99" s="44" t="s">
        <v>33</v>
      </c>
      <c r="H99" s="45">
        <v>2.0</v>
      </c>
      <c r="I99" s="45">
        <v>4.0</v>
      </c>
      <c r="J99" s="45">
        <v>1.0</v>
      </c>
      <c r="K99" s="45">
        <v>0.0</v>
      </c>
      <c r="L99" s="45" t="s">
        <v>40</v>
      </c>
      <c r="M99" s="45" t="s">
        <v>40</v>
      </c>
      <c r="N99" s="45" t="s">
        <v>40</v>
      </c>
      <c r="O99" s="5" t="s">
        <v>284</v>
      </c>
      <c r="P99" s="5">
        <v>1.0</v>
      </c>
      <c r="Q99" s="5" t="s">
        <v>112</v>
      </c>
      <c r="R99" s="6">
        <v>1.0</v>
      </c>
      <c r="S99" s="44" t="s">
        <v>516</v>
      </c>
      <c r="T99" s="5" t="s">
        <v>33</v>
      </c>
      <c r="U99" s="5" t="s">
        <v>33</v>
      </c>
      <c r="V99" s="5" t="s">
        <v>40</v>
      </c>
      <c r="W99" s="5">
        <v>0.0</v>
      </c>
      <c r="X99" s="5" t="s">
        <v>40</v>
      </c>
      <c r="Y99" s="5">
        <v>6.0</v>
      </c>
      <c r="Z99" s="5" t="s">
        <v>40</v>
      </c>
      <c r="AA99" s="6">
        <v>1.0</v>
      </c>
      <c r="AB99" s="5" t="s">
        <v>38</v>
      </c>
      <c r="AC99" s="5" t="s">
        <v>40</v>
      </c>
      <c r="AK99" s="5" t="s">
        <v>33</v>
      </c>
      <c r="AL99" s="5" t="s">
        <v>291</v>
      </c>
      <c r="AM99" s="5" t="s">
        <v>33</v>
      </c>
    </row>
    <row r="100" ht="15.75" customHeight="1">
      <c r="A100">
        <v>24.0</v>
      </c>
      <c r="B100" s="5">
        <v>2.0</v>
      </c>
      <c r="C100" s="44" t="s">
        <v>445</v>
      </c>
      <c r="D100" s="45" t="s">
        <v>33</v>
      </c>
      <c r="E100" s="45" t="s">
        <v>33</v>
      </c>
      <c r="F100" s="45" t="s">
        <v>33</v>
      </c>
      <c r="G100" s="45" t="s">
        <v>33</v>
      </c>
      <c r="H100" s="44">
        <v>2.0</v>
      </c>
      <c r="I100" s="44">
        <v>4.0</v>
      </c>
      <c r="J100" s="44">
        <v>1.0</v>
      </c>
      <c r="K100" s="44">
        <v>0.0</v>
      </c>
      <c r="L100" s="44" t="s">
        <v>305</v>
      </c>
      <c r="M100" s="44" t="s">
        <v>305</v>
      </c>
      <c r="N100" s="44" t="s">
        <v>305</v>
      </c>
      <c r="O100" s="5" t="s">
        <v>284</v>
      </c>
      <c r="P100" s="5">
        <v>1.0</v>
      </c>
      <c r="Q100" s="5" t="s">
        <v>112</v>
      </c>
      <c r="R100" s="6">
        <v>2.0</v>
      </c>
      <c r="S100" s="44" t="s">
        <v>517</v>
      </c>
      <c r="T100" s="5" t="s">
        <v>33</v>
      </c>
      <c r="U100" s="5" t="s">
        <v>33</v>
      </c>
      <c r="V100" s="5" t="s">
        <v>40</v>
      </c>
      <c r="W100" s="5">
        <v>0.0</v>
      </c>
      <c r="X100" s="5" t="s">
        <v>40</v>
      </c>
      <c r="Y100" s="5">
        <v>6.0</v>
      </c>
      <c r="Z100" s="5" t="s">
        <v>40</v>
      </c>
      <c r="AA100" s="6">
        <v>2.0</v>
      </c>
      <c r="AB100" s="5" t="s">
        <v>38</v>
      </c>
      <c r="AC100" s="5" t="s">
        <v>40</v>
      </c>
      <c r="AK100" s="5" t="s">
        <v>33</v>
      </c>
      <c r="AL100" s="5" t="s">
        <v>291</v>
      </c>
      <c r="AM100" s="5" t="s">
        <v>33</v>
      </c>
    </row>
    <row r="101" ht="15.75" customHeight="1">
      <c r="A101">
        <v>24.0</v>
      </c>
      <c r="B101" s="5">
        <v>3.0</v>
      </c>
      <c r="C101" s="45" t="s">
        <v>518</v>
      </c>
      <c r="D101" s="44" t="s">
        <v>33</v>
      </c>
      <c r="E101" s="44" t="s">
        <v>33</v>
      </c>
      <c r="F101" s="44" t="s">
        <v>33</v>
      </c>
      <c r="G101" s="44" t="s">
        <v>33</v>
      </c>
      <c r="H101" s="45">
        <v>2.0</v>
      </c>
      <c r="I101" s="45">
        <v>4.0</v>
      </c>
      <c r="J101" s="45">
        <v>1.0</v>
      </c>
      <c r="K101" s="45">
        <v>0.0</v>
      </c>
      <c r="L101" s="45" t="s">
        <v>40</v>
      </c>
      <c r="M101" s="45" t="s">
        <v>40</v>
      </c>
      <c r="N101" s="45" t="s">
        <v>40</v>
      </c>
      <c r="O101" s="5" t="s">
        <v>284</v>
      </c>
      <c r="P101" s="5">
        <v>1.0</v>
      </c>
      <c r="Q101" s="5" t="s">
        <v>112</v>
      </c>
      <c r="R101" s="6">
        <v>3.0</v>
      </c>
      <c r="S101" s="44" t="s">
        <v>519</v>
      </c>
      <c r="T101" s="5" t="s">
        <v>33</v>
      </c>
      <c r="U101" s="5" t="s">
        <v>33</v>
      </c>
      <c r="V101" s="5" t="s">
        <v>40</v>
      </c>
      <c r="W101" s="5">
        <v>0.0</v>
      </c>
      <c r="X101" s="5" t="s">
        <v>40</v>
      </c>
      <c r="Y101" s="5">
        <v>6.0</v>
      </c>
      <c r="Z101" s="5" t="s">
        <v>40</v>
      </c>
      <c r="AA101" s="6">
        <v>3.0</v>
      </c>
      <c r="AB101" s="5" t="s">
        <v>38</v>
      </c>
      <c r="AC101" s="5" t="s">
        <v>40</v>
      </c>
      <c r="AK101" s="5" t="s">
        <v>33</v>
      </c>
      <c r="AL101" s="5" t="s">
        <v>291</v>
      </c>
      <c r="AM101" s="5" t="s">
        <v>33</v>
      </c>
      <c r="AN101" s="52" t="s">
        <v>520</v>
      </c>
    </row>
    <row r="102" ht="15.75" customHeight="1">
      <c r="A102">
        <v>24.0</v>
      </c>
      <c r="B102" s="5">
        <v>4.0</v>
      </c>
      <c r="C102" s="44" t="s">
        <v>357</v>
      </c>
      <c r="D102" s="45" t="s">
        <v>33</v>
      </c>
      <c r="E102" s="45" t="s">
        <v>33</v>
      </c>
      <c r="F102" s="45" t="s">
        <v>33</v>
      </c>
      <c r="G102" s="45" t="s">
        <v>33</v>
      </c>
      <c r="H102" s="44">
        <v>3.0</v>
      </c>
      <c r="I102" s="44">
        <v>4.0</v>
      </c>
      <c r="J102" s="44">
        <v>0.0</v>
      </c>
      <c r="K102" s="44">
        <v>0.0</v>
      </c>
      <c r="L102" s="44" t="s">
        <v>40</v>
      </c>
      <c r="M102" s="44" t="s">
        <v>40</v>
      </c>
      <c r="N102" s="44" t="s">
        <v>40</v>
      </c>
      <c r="O102" s="5" t="s">
        <v>284</v>
      </c>
      <c r="P102" s="5">
        <v>1.0</v>
      </c>
      <c r="Q102" s="5" t="s">
        <v>112</v>
      </c>
      <c r="R102" s="6">
        <v>4.0</v>
      </c>
      <c r="S102" s="44" t="s">
        <v>521</v>
      </c>
      <c r="T102" s="5" t="s">
        <v>33</v>
      </c>
      <c r="U102" s="5" t="s">
        <v>33</v>
      </c>
      <c r="V102" s="5" t="s">
        <v>40</v>
      </c>
      <c r="W102" s="5">
        <v>0.0</v>
      </c>
      <c r="X102" s="5" t="s">
        <v>40</v>
      </c>
      <c r="Y102" s="5">
        <v>6.0</v>
      </c>
      <c r="Z102" s="5" t="s">
        <v>40</v>
      </c>
      <c r="AA102" s="6">
        <v>4.0</v>
      </c>
      <c r="AB102" s="5" t="s">
        <v>38</v>
      </c>
      <c r="AC102" s="5" t="s">
        <v>40</v>
      </c>
      <c r="AK102" s="5" t="s">
        <v>33</v>
      </c>
      <c r="AL102" s="5" t="s">
        <v>291</v>
      </c>
      <c r="AM102" s="5" t="s">
        <v>33</v>
      </c>
      <c r="AN102" s="52" t="s">
        <v>520</v>
      </c>
    </row>
    <row r="103" ht="15.75" customHeight="1">
      <c r="A103">
        <v>24.0</v>
      </c>
      <c r="B103" s="5">
        <v>5.0</v>
      </c>
      <c r="C103" s="44" t="s">
        <v>522</v>
      </c>
      <c r="D103" s="45" t="s">
        <v>33</v>
      </c>
      <c r="E103" s="45" t="s">
        <v>33</v>
      </c>
      <c r="F103" s="45" t="s">
        <v>33</v>
      </c>
      <c r="G103" s="45" t="s">
        <v>33</v>
      </c>
      <c r="H103" s="44">
        <v>2.0</v>
      </c>
      <c r="I103" s="44">
        <v>3.0</v>
      </c>
      <c r="J103" s="44">
        <v>1.0</v>
      </c>
      <c r="K103" s="44">
        <v>0.0</v>
      </c>
      <c r="L103" s="44" t="s">
        <v>40</v>
      </c>
      <c r="M103" s="44" t="s">
        <v>40</v>
      </c>
      <c r="N103" s="44" t="s">
        <v>40</v>
      </c>
      <c r="O103" s="5" t="s">
        <v>284</v>
      </c>
      <c r="P103" s="5">
        <v>1.0</v>
      </c>
      <c r="Q103" s="5" t="s">
        <v>112</v>
      </c>
      <c r="R103" s="6">
        <v>5.0</v>
      </c>
      <c r="S103" s="44" t="s">
        <v>523</v>
      </c>
      <c r="T103" s="5" t="s">
        <v>33</v>
      </c>
      <c r="U103" s="5" t="s">
        <v>38</v>
      </c>
      <c r="V103" s="29" t="s">
        <v>110</v>
      </c>
      <c r="W103" s="5">
        <v>1.0</v>
      </c>
      <c r="X103" s="5" t="s">
        <v>524</v>
      </c>
      <c r="Y103" s="5">
        <v>0.0</v>
      </c>
      <c r="Z103" s="47" t="s">
        <v>389</v>
      </c>
      <c r="AA103" s="5" t="s">
        <v>40</v>
      </c>
      <c r="AB103" s="5" t="s">
        <v>38</v>
      </c>
      <c r="AC103" s="5" t="s">
        <v>40</v>
      </c>
      <c r="AK103" s="5" t="s">
        <v>38</v>
      </c>
      <c r="AL103" s="5" t="s">
        <v>40</v>
      </c>
      <c r="AM103" s="5" t="s">
        <v>38</v>
      </c>
      <c r="AN103" s="52" t="s">
        <v>520</v>
      </c>
    </row>
    <row r="104" ht="15.75" customHeight="1">
      <c r="A104">
        <v>25.0</v>
      </c>
      <c r="B104" s="5">
        <v>1.0</v>
      </c>
      <c r="C104" s="46" t="s">
        <v>525</v>
      </c>
      <c r="D104" s="44" t="s">
        <v>33</v>
      </c>
      <c r="E104" s="44" t="s">
        <v>33</v>
      </c>
      <c r="F104" s="44" t="s">
        <v>33</v>
      </c>
      <c r="G104" s="44" t="s">
        <v>33</v>
      </c>
      <c r="H104" s="45">
        <v>2.0</v>
      </c>
      <c r="I104" s="45">
        <v>0.0</v>
      </c>
      <c r="J104" s="45">
        <v>0.0</v>
      </c>
      <c r="K104" s="45">
        <v>0.0</v>
      </c>
      <c r="L104" s="45" t="s">
        <v>305</v>
      </c>
      <c r="M104" s="45" t="s">
        <v>305</v>
      </c>
      <c r="N104" s="45" t="s">
        <v>305</v>
      </c>
      <c r="O104" s="5" t="s">
        <v>284</v>
      </c>
      <c r="P104" s="5">
        <v>1.0</v>
      </c>
      <c r="Q104" s="5" t="s">
        <v>116</v>
      </c>
      <c r="R104" s="6">
        <v>1.0</v>
      </c>
      <c r="S104" s="44" t="s">
        <v>526</v>
      </c>
      <c r="T104" s="5" t="s">
        <v>33</v>
      </c>
      <c r="U104" s="5" t="s">
        <v>38</v>
      </c>
      <c r="V104" s="5" t="s">
        <v>115</v>
      </c>
      <c r="W104" s="5">
        <v>2.0</v>
      </c>
      <c r="X104" s="5" t="s">
        <v>527</v>
      </c>
      <c r="Y104" s="5">
        <v>1.0</v>
      </c>
      <c r="Z104" s="47" t="s">
        <v>528</v>
      </c>
      <c r="AA104" s="5" t="s">
        <v>40</v>
      </c>
      <c r="AB104" s="5" t="s">
        <v>38</v>
      </c>
      <c r="AC104" s="5" t="s">
        <v>40</v>
      </c>
      <c r="AK104" s="5" t="s">
        <v>38</v>
      </c>
      <c r="AL104" s="5" t="s">
        <v>40</v>
      </c>
      <c r="AM104" s="5" t="s">
        <v>33</v>
      </c>
    </row>
    <row r="105" ht="15.75" customHeight="1">
      <c r="A105">
        <v>25.0</v>
      </c>
      <c r="B105" s="5">
        <v>2.0</v>
      </c>
      <c r="C105" s="46" t="s">
        <v>529</v>
      </c>
      <c r="D105" s="45" t="s">
        <v>33</v>
      </c>
      <c r="E105" s="45" t="s">
        <v>33</v>
      </c>
      <c r="F105" s="45" t="s">
        <v>33</v>
      </c>
      <c r="G105" s="45" t="s">
        <v>33</v>
      </c>
      <c r="H105" s="45">
        <v>2.0</v>
      </c>
      <c r="I105" s="45">
        <v>0.0</v>
      </c>
      <c r="J105" s="45">
        <v>0.0</v>
      </c>
      <c r="K105" s="45">
        <v>0.0</v>
      </c>
      <c r="L105" s="45" t="s">
        <v>40</v>
      </c>
      <c r="M105" s="45" t="s">
        <v>40</v>
      </c>
      <c r="N105" s="45" t="s">
        <v>40</v>
      </c>
      <c r="O105" s="5" t="s">
        <v>284</v>
      </c>
      <c r="P105" s="5">
        <v>1.0</v>
      </c>
      <c r="Q105" s="5" t="s">
        <v>116</v>
      </c>
      <c r="R105" s="6">
        <v>2.0</v>
      </c>
      <c r="S105" s="44" t="s">
        <v>530</v>
      </c>
      <c r="T105" s="5" t="s">
        <v>38</v>
      </c>
      <c r="U105" s="5" t="s">
        <v>40</v>
      </c>
      <c r="V105" s="5" t="s">
        <v>40</v>
      </c>
      <c r="W105" s="5" t="s">
        <v>40</v>
      </c>
      <c r="X105" s="5" t="s">
        <v>40</v>
      </c>
      <c r="Y105" s="5" t="s">
        <v>40</v>
      </c>
      <c r="Z105" s="5" t="s">
        <v>40</v>
      </c>
      <c r="AA105" s="5" t="s">
        <v>40</v>
      </c>
      <c r="AB105" s="5" t="s">
        <v>38</v>
      </c>
      <c r="AC105" s="5" t="s">
        <v>40</v>
      </c>
      <c r="AK105" s="5" t="s">
        <v>38</v>
      </c>
      <c r="AL105" s="5" t="s">
        <v>40</v>
      </c>
      <c r="AM105" s="5" t="s">
        <v>33</v>
      </c>
    </row>
    <row r="106" ht="15.75" customHeight="1">
      <c r="A106">
        <v>25.0</v>
      </c>
      <c r="B106" s="5">
        <v>3.0</v>
      </c>
      <c r="C106" s="46" t="s">
        <v>531</v>
      </c>
      <c r="D106" s="44" t="s">
        <v>33</v>
      </c>
      <c r="E106" s="44" t="s">
        <v>33</v>
      </c>
      <c r="F106" s="44" t="s">
        <v>33</v>
      </c>
      <c r="G106" s="44" t="s">
        <v>33</v>
      </c>
      <c r="H106" s="45">
        <v>3.0</v>
      </c>
      <c r="I106" s="45">
        <v>0.0</v>
      </c>
      <c r="J106" s="45">
        <v>0.0</v>
      </c>
      <c r="K106" s="45">
        <v>0.0</v>
      </c>
      <c r="L106" s="45" t="s">
        <v>305</v>
      </c>
      <c r="M106" s="45" t="s">
        <v>305</v>
      </c>
      <c r="N106" s="45" t="s">
        <v>305</v>
      </c>
      <c r="O106" s="5" t="s">
        <v>284</v>
      </c>
      <c r="P106" s="5">
        <v>1.0</v>
      </c>
      <c r="Q106" s="5" t="s">
        <v>116</v>
      </c>
      <c r="R106" s="6">
        <v>3.0</v>
      </c>
      <c r="S106" s="44" t="s">
        <v>532</v>
      </c>
      <c r="T106" s="5" t="s">
        <v>33</v>
      </c>
      <c r="U106" s="5" t="s">
        <v>38</v>
      </c>
      <c r="V106" s="5" t="s">
        <v>115</v>
      </c>
      <c r="W106" s="5">
        <v>2.0</v>
      </c>
      <c r="X106" s="5" t="s">
        <v>527</v>
      </c>
      <c r="Y106" s="5">
        <v>1.0</v>
      </c>
      <c r="Z106" s="47" t="s">
        <v>528</v>
      </c>
      <c r="AA106" s="5" t="s">
        <v>40</v>
      </c>
      <c r="AB106" s="5" t="s">
        <v>38</v>
      </c>
      <c r="AC106" s="5" t="s">
        <v>40</v>
      </c>
      <c r="AK106" s="5" t="s">
        <v>38</v>
      </c>
      <c r="AL106" s="5" t="s">
        <v>40</v>
      </c>
      <c r="AM106" s="5" t="s">
        <v>33</v>
      </c>
    </row>
    <row r="107" ht="15.75" customHeight="1">
      <c r="A107">
        <v>25.0</v>
      </c>
      <c r="B107" s="5">
        <v>4.0</v>
      </c>
      <c r="C107" s="46" t="s">
        <v>533</v>
      </c>
      <c r="D107" s="45" t="s">
        <v>33</v>
      </c>
      <c r="E107" s="45" t="s">
        <v>33</v>
      </c>
      <c r="F107" s="45" t="s">
        <v>33</v>
      </c>
      <c r="G107" s="45" t="s">
        <v>33</v>
      </c>
      <c r="H107" s="45">
        <v>2.0</v>
      </c>
      <c r="I107" s="45">
        <v>0.0</v>
      </c>
      <c r="J107" s="45">
        <v>0.0</v>
      </c>
      <c r="K107" s="45">
        <v>0.0</v>
      </c>
      <c r="L107" s="45" t="s">
        <v>305</v>
      </c>
      <c r="M107" s="45" t="s">
        <v>305</v>
      </c>
      <c r="N107" s="45" t="s">
        <v>305</v>
      </c>
      <c r="O107" s="5" t="s">
        <v>284</v>
      </c>
      <c r="P107" s="5">
        <v>1.0</v>
      </c>
      <c r="Q107" s="5" t="s">
        <v>116</v>
      </c>
      <c r="R107" s="6">
        <v>4.0</v>
      </c>
      <c r="S107" s="44" t="s">
        <v>534</v>
      </c>
      <c r="T107" s="5" t="s">
        <v>33</v>
      </c>
      <c r="U107" s="5" t="s">
        <v>38</v>
      </c>
      <c r="V107" s="5" t="s">
        <v>115</v>
      </c>
      <c r="W107" s="5">
        <v>2.0</v>
      </c>
      <c r="X107" s="5" t="s">
        <v>527</v>
      </c>
      <c r="Y107" s="5">
        <v>1.0</v>
      </c>
      <c r="Z107" s="47" t="s">
        <v>528</v>
      </c>
      <c r="AA107" s="5" t="s">
        <v>40</v>
      </c>
      <c r="AB107" s="5" t="s">
        <v>38</v>
      </c>
      <c r="AC107" s="5" t="s">
        <v>40</v>
      </c>
      <c r="AK107" s="5" t="s">
        <v>38</v>
      </c>
      <c r="AL107" s="5" t="s">
        <v>40</v>
      </c>
      <c r="AM107" s="5" t="s">
        <v>33</v>
      </c>
    </row>
    <row r="108" ht="15.75" customHeight="1">
      <c r="A108">
        <v>25.0</v>
      </c>
      <c r="B108" s="5">
        <v>5.0</v>
      </c>
      <c r="C108" s="46" t="s">
        <v>535</v>
      </c>
      <c r="D108" s="45" t="s">
        <v>33</v>
      </c>
      <c r="E108" s="45" t="s">
        <v>33</v>
      </c>
      <c r="F108" s="45" t="s">
        <v>33</v>
      </c>
      <c r="G108" s="45" t="s">
        <v>33</v>
      </c>
      <c r="H108" s="45">
        <v>3.0</v>
      </c>
      <c r="I108" s="45">
        <v>0.0</v>
      </c>
      <c r="J108" s="45">
        <v>0.0</v>
      </c>
      <c r="K108" s="45">
        <v>0.0</v>
      </c>
      <c r="L108" s="45" t="s">
        <v>305</v>
      </c>
      <c r="M108" s="45" t="s">
        <v>305</v>
      </c>
      <c r="N108" s="45" t="s">
        <v>305</v>
      </c>
      <c r="O108" s="5" t="s">
        <v>407</v>
      </c>
      <c r="P108" s="5">
        <v>1.0</v>
      </c>
      <c r="Q108" s="5" t="s">
        <v>116</v>
      </c>
      <c r="R108" s="6">
        <v>5.0</v>
      </c>
      <c r="S108" s="44" t="s">
        <v>536</v>
      </c>
      <c r="T108" s="5" t="s">
        <v>33</v>
      </c>
      <c r="U108" s="5" t="s">
        <v>38</v>
      </c>
      <c r="V108" s="5" t="s">
        <v>537</v>
      </c>
      <c r="W108" s="5">
        <v>1.0</v>
      </c>
      <c r="X108" s="5" t="s">
        <v>538</v>
      </c>
      <c r="Y108" s="5">
        <v>1.0</v>
      </c>
      <c r="Z108" s="47" t="s">
        <v>539</v>
      </c>
      <c r="AA108" s="5" t="s">
        <v>40</v>
      </c>
      <c r="AB108" s="5" t="s">
        <v>38</v>
      </c>
      <c r="AC108" s="5" t="s">
        <v>40</v>
      </c>
      <c r="AK108" s="5" t="s">
        <v>38</v>
      </c>
      <c r="AL108" s="5" t="s">
        <v>40</v>
      </c>
      <c r="AM108" s="5" t="s">
        <v>38</v>
      </c>
      <c r="AN108" s="5" t="s">
        <v>540</v>
      </c>
    </row>
    <row r="109" ht="15.75" customHeight="1">
      <c r="A109">
        <v>26.0</v>
      </c>
      <c r="B109" s="5">
        <v>1.0</v>
      </c>
      <c r="C109" s="44" t="s">
        <v>541</v>
      </c>
      <c r="D109" s="44" t="s">
        <v>33</v>
      </c>
      <c r="E109" s="44" t="s">
        <v>33</v>
      </c>
      <c r="F109" s="44" t="s">
        <v>38</v>
      </c>
      <c r="G109" s="44" t="s">
        <v>38</v>
      </c>
      <c r="H109" s="44">
        <v>2.0</v>
      </c>
      <c r="I109" s="44">
        <v>5.0</v>
      </c>
      <c r="J109" s="44">
        <v>2.0</v>
      </c>
      <c r="K109" s="44">
        <v>0.0</v>
      </c>
      <c r="L109" s="44" t="s">
        <v>321</v>
      </c>
      <c r="M109" s="44" t="s">
        <v>321</v>
      </c>
      <c r="N109" s="44" t="s">
        <v>40</v>
      </c>
      <c r="O109" s="5" t="s">
        <v>284</v>
      </c>
      <c r="P109" s="5">
        <v>1.0</v>
      </c>
      <c r="Q109" s="5" t="s">
        <v>116</v>
      </c>
      <c r="R109" s="6" t="s">
        <v>40</v>
      </c>
      <c r="S109" s="44" t="s">
        <v>40</v>
      </c>
      <c r="T109" s="5" t="s">
        <v>40</v>
      </c>
      <c r="U109" s="5" t="s">
        <v>40</v>
      </c>
      <c r="V109" s="5" t="s">
        <v>40</v>
      </c>
      <c r="W109" s="5" t="s">
        <v>40</v>
      </c>
      <c r="X109" s="5" t="s">
        <v>40</v>
      </c>
      <c r="Y109" s="5" t="s">
        <v>40</v>
      </c>
      <c r="Z109" s="5" t="s">
        <v>40</v>
      </c>
      <c r="AA109" s="5" t="s">
        <v>40</v>
      </c>
      <c r="AB109" s="5" t="s">
        <v>40</v>
      </c>
      <c r="AC109" s="5" t="s">
        <v>40</v>
      </c>
      <c r="AK109" s="5" t="s">
        <v>33</v>
      </c>
      <c r="AL109" s="5" t="s">
        <v>497</v>
      </c>
      <c r="AM109" s="5" t="s">
        <v>33</v>
      </c>
      <c r="AN109" s="5" t="s">
        <v>498</v>
      </c>
    </row>
    <row r="110" ht="15.75" customHeight="1">
      <c r="A110" s="5">
        <v>26.0</v>
      </c>
      <c r="B110" s="5">
        <v>2.0</v>
      </c>
      <c r="C110" s="44" t="s">
        <v>318</v>
      </c>
      <c r="D110" s="44" t="s">
        <v>33</v>
      </c>
      <c r="E110" s="44" t="s">
        <v>33</v>
      </c>
      <c r="F110" s="44" t="s">
        <v>38</v>
      </c>
      <c r="G110" s="44" t="s">
        <v>38</v>
      </c>
      <c r="H110" s="44">
        <v>2.0</v>
      </c>
      <c r="I110" s="44">
        <v>5.0</v>
      </c>
      <c r="J110" s="44">
        <v>0.0</v>
      </c>
      <c r="K110" s="44">
        <v>0.0</v>
      </c>
      <c r="L110" s="44" t="s">
        <v>321</v>
      </c>
      <c r="M110" s="44" t="s">
        <v>321</v>
      </c>
      <c r="N110" s="44" t="s">
        <v>40</v>
      </c>
      <c r="O110" s="5" t="s">
        <v>284</v>
      </c>
      <c r="P110" s="5">
        <v>1.0</v>
      </c>
      <c r="Q110" s="5" t="s">
        <v>116</v>
      </c>
      <c r="R110" s="6" t="s">
        <v>40</v>
      </c>
      <c r="S110" s="44" t="s">
        <v>40</v>
      </c>
      <c r="T110" s="5" t="s">
        <v>40</v>
      </c>
      <c r="U110" s="5" t="s">
        <v>40</v>
      </c>
      <c r="V110" s="5" t="s">
        <v>40</v>
      </c>
      <c r="W110" s="5" t="s">
        <v>40</v>
      </c>
      <c r="X110" s="5" t="s">
        <v>40</v>
      </c>
      <c r="Y110" s="5" t="s">
        <v>40</v>
      </c>
      <c r="Z110" s="5" t="s">
        <v>40</v>
      </c>
      <c r="AA110" s="5" t="s">
        <v>40</v>
      </c>
      <c r="AB110" s="5" t="s">
        <v>40</v>
      </c>
      <c r="AC110" s="5" t="s">
        <v>40</v>
      </c>
      <c r="AK110" s="5" t="s">
        <v>38</v>
      </c>
      <c r="AL110" s="5" t="s">
        <v>40</v>
      </c>
      <c r="AM110" s="5" t="s">
        <v>33</v>
      </c>
    </row>
    <row r="111" ht="15.75" customHeight="1">
      <c r="A111" s="5">
        <v>26.0</v>
      </c>
      <c r="B111" s="5">
        <v>3.0</v>
      </c>
      <c r="C111" s="44" t="s">
        <v>293</v>
      </c>
      <c r="D111" s="44" t="s">
        <v>33</v>
      </c>
      <c r="E111" s="44" t="s">
        <v>33</v>
      </c>
      <c r="F111" s="44" t="s">
        <v>38</v>
      </c>
      <c r="G111" s="44" t="s">
        <v>38</v>
      </c>
      <c r="H111" s="44">
        <v>5.0</v>
      </c>
      <c r="I111" s="44">
        <v>5.0</v>
      </c>
      <c r="J111" s="44">
        <v>0.0</v>
      </c>
      <c r="K111" s="44">
        <v>0.0</v>
      </c>
      <c r="L111" s="44" t="s">
        <v>321</v>
      </c>
      <c r="M111" s="44" t="s">
        <v>321</v>
      </c>
      <c r="N111" s="44" t="s">
        <v>40</v>
      </c>
      <c r="O111" s="5" t="s">
        <v>284</v>
      </c>
      <c r="P111" s="5">
        <v>1.0</v>
      </c>
      <c r="Q111" s="5" t="s">
        <v>116</v>
      </c>
      <c r="R111" s="6" t="s">
        <v>40</v>
      </c>
      <c r="S111" s="44" t="s">
        <v>40</v>
      </c>
      <c r="T111" s="5" t="s">
        <v>40</v>
      </c>
      <c r="U111" s="5" t="s">
        <v>40</v>
      </c>
      <c r="V111" s="5" t="s">
        <v>40</v>
      </c>
      <c r="W111" s="5" t="s">
        <v>40</v>
      </c>
      <c r="X111" s="5" t="s">
        <v>40</v>
      </c>
      <c r="Y111" s="5" t="s">
        <v>40</v>
      </c>
      <c r="Z111" s="5" t="s">
        <v>40</v>
      </c>
      <c r="AA111" s="5" t="s">
        <v>40</v>
      </c>
      <c r="AB111" s="5" t="s">
        <v>40</v>
      </c>
      <c r="AC111" s="5" t="s">
        <v>40</v>
      </c>
      <c r="AK111" s="5" t="s">
        <v>38</v>
      </c>
      <c r="AL111" s="5" t="s">
        <v>40</v>
      </c>
      <c r="AM111" s="5" t="s">
        <v>38</v>
      </c>
    </row>
    <row r="112" ht="15.75" customHeight="1">
      <c r="A112" s="5">
        <v>26.0</v>
      </c>
      <c r="B112" s="5">
        <v>4.0</v>
      </c>
      <c r="C112" s="44" t="s">
        <v>542</v>
      </c>
      <c r="D112" s="44" t="s">
        <v>33</v>
      </c>
      <c r="E112" s="44" t="s">
        <v>38</v>
      </c>
      <c r="F112" s="44" t="s">
        <v>38</v>
      </c>
      <c r="G112" s="44" t="s">
        <v>38</v>
      </c>
      <c r="H112" s="44">
        <v>4.0</v>
      </c>
      <c r="I112" s="44">
        <v>5.0</v>
      </c>
      <c r="J112" s="44">
        <v>2.0</v>
      </c>
      <c r="K112" s="44">
        <v>0.0</v>
      </c>
      <c r="L112" s="44" t="s">
        <v>402</v>
      </c>
      <c r="M112" s="44" t="s">
        <v>402</v>
      </c>
      <c r="N112" s="44" t="s">
        <v>40</v>
      </c>
      <c r="O112" s="5" t="s">
        <v>351</v>
      </c>
      <c r="P112" s="5" t="s">
        <v>40</v>
      </c>
      <c r="Q112" s="5" t="s">
        <v>40</v>
      </c>
      <c r="R112" s="6" t="s">
        <v>40</v>
      </c>
      <c r="S112" s="44" t="s">
        <v>40</v>
      </c>
      <c r="T112" s="5" t="s">
        <v>40</v>
      </c>
      <c r="U112" s="5" t="s">
        <v>40</v>
      </c>
      <c r="V112" s="5" t="s">
        <v>40</v>
      </c>
      <c r="W112" s="5" t="s">
        <v>40</v>
      </c>
      <c r="X112" s="5" t="s">
        <v>40</v>
      </c>
      <c r="Y112" s="5" t="s">
        <v>40</v>
      </c>
      <c r="Z112" s="5" t="s">
        <v>40</v>
      </c>
      <c r="AA112" s="5" t="s">
        <v>40</v>
      </c>
      <c r="AB112" s="5" t="s">
        <v>40</v>
      </c>
      <c r="AC112" s="5" t="s">
        <v>40</v>
      </c>
      <c r="AK112" s="5" t="s">
        <v>33</v>
      </c>
      <c r="AL112" s="5" t="s">
        <v>497</v>
      </c>
      <c r="AM112" s="5" t="s">
        <v>33</v>
      </c>
      <c r="AN112" s="5" t="s">
        <v>498</v>
      </c>
    </row>
    <row r="113" ht="15.75" customHeight="1">
      <c r="A113">
        <v>27.0</v>
      </c>
      <c r="B113" s="5">
        <v>1.0</v>
      </c>
      <c r="C113" s="44" t="s">
        <v>319</v>
      </c>
      <c r="D113" s="44" t="s">
        <v>33</v>
      </c>
      <c r="E113" s="44" t="s">
        <v>33</v>
      </c>
      <c r="F113" s="44" t="s">
        <v>38</v>
      </c>
      <c r="G113" s="44" t="s">
        <v>38</v>
      </c>
      <c r="H113" s="44">
        <v>3.0</v>
      </c>
      <c r="I113" s="44">
        <v>2.0</v>
      </c>
      <c r="J113" s="44">
        <v>0.0</v>
      </c>
      <c r="K113" s="44">
        <v>0.0</v>
      </c>
      <c r="L113" s="44" t="s">
        <v>305</v>
      </c>
      <c r="M113" s="44" t="s">
        <v>305</v>
      </c>
      <c r="N113" s="44" t="s">
        <v>40</v>
      </c>
      <c r="O113" s="5" t="s">
        <v>284</v>
      </c>
      <c r="P113" s="5">
        <v>1.0</v>
      </c>
      <c r="Q113" s="5" t="s">
        <v>119</v>
      </c>
      <c r="R113" s="6" t="s">
        <v>40</v>
      </c>
      <c r="S113" s="44" t="s">
        <v>40</v>
      </c>
      <c r="T113" s="5" t="s">
        <v>40</v>
      </c>
      <c r="U113" s="5" t="s">
        <v>40</v>
      </c>
      <c r="V113" s="5" t="s">
        <v>40</v>
      </c>
      <c r="W113" s="5" t="s">
        <v>40</v>
      </c>
      <c r="X113" s="5" t="s">
        <v>40</v>
      </c>
      <c r="Y113" s="5" t="s">
        <v>40</v>
      </c>
      <c r="Z113" s="5" t="s">
        <v>40</v>
      </c>
      <c r="AA113" s="5" t="s">
        <v>40</v>
      </c>
      <c r="AB113" s="5" t="s">
        <v>40</v>
      </c>
      <c r="AC113" s="5" t="s">
        <v>40</v>
      </c>
      <c r="AK113" s="5" t="s">
        <v>38</v>
      </c>
      <c r="AL113" s="5" t="s">
        <v>40</v>
      </c>
      <c r="AM113" s="5" t="s">
        <v>33</v>
      </c>
    </row>
    <row r="114" ht="15.75" customHeight="1">
      <c r="A114" s="5">
        <v>27.0</v>
      </c>
      <c r="B114" s="5">
        <v>2.0</v>
      </c>
      <c r="C114" s="44" t="s">
        <v>395</v>
      </c>
      <c r="D114" s="44" t="s">
        <v>33</v>
      </c>
      <c r="E114" s="44" t="s">
        <v>33</v>
      </c>
      <c r="F114" s="44" t="s">
        <v>38</v>
      </c>
      <c r="G114" s="44" t="s">
        <v>38</v>
      </c>
      <c r="H114" s="44">
        <v>3.0</v>
      </c>
      <c r="I114" s="44">
        <v>1.0</v>
      </c>
      <c r="J114" s="44">
        <v>0.0</v>
      </c>
      <c r="K114" s="44">
        <v>0.0</v>
      </c>
      <c r="L114" s="44" t="s">
        <v>305</v>
      </c>
      <c r="M114" s="44" t="s">
        <v>305</v>
      </c>
      <c r="N114" s="44" t="s">
        <v>40</v>
      </c>
      <c r="O114" s="5" t="s">
        <v>284</v>
      </c>
      <c r="P114" s="5">
        <v>1.0</v>
      </c>
      <c r="Q114" s="5" t="s">
        <v>119</v>
      </c>
      <c r="R114" s="6" t="s">
        <v>40</v>
      </c>
      <c r="S114" s="44" t="s">
        <v>40</v>
      </c>
      <c r="T114" s="5" t="s">
        <v>40</v>
      </c>
      <c r="U114" s="5" t="s">
        <v>40</v>
      </c>
      <c r="V114" s="5" t="s">
        <v>40</v>
      </c>
      <c r="W114" s="5" t="s">
        <v>40</v>
      </c>
      <c r="X114" s="5" t="s">
        <v>40</v>
      </c>
      <c r="Y114" s="5" t="s">
        <v>40</v>
      </c>
      <c r="Z114" s="5" t="s">
        <v>40</v>
      </c>
      <c r="AA114" s="5" t="s">
        <v>40</v>
      </c>
      <c r="AB114" s="5" t="s">
        <v>40</v>
      </c>
      <c r="AC114" s="5" t="s">
        <v>40</v>
      </c>
      <c r="AK114" s="5" t="s">
        <v>38</v>
      </c>
      <c r="AL114" s="5" t="s">
        <v>40</v>
      </c>
      <c r="AM114" s="5" t="s">
        <v>33</v>
      </c>
    </row>
    <row r="115" ht="15.75" customHeight="1">
      <c r="A115" s="5">
        <v>27.0</v>
      </c>
      <c r="B115" s="5">
        <v>3.0</v>
      </c>
      <c r="C115" s="44" t="s">
        <v>543</v>
      </c>
      <c r="D115" s="44" t="s">
        <v>33</v>
      </c>
      <c r="E115" s="44" t="s">
        <v>38</v>
      </c>
      <c r="F115" s="44" t="s">
        <v>38</v>
      </c>
      <c r="G115" s="44" t="s">
        <v>38</v>
      </c>
      <c r="H115" s="44">
        <v>3.0</v>
      </c>
      <c r="I115" s="44">
        <v>0.0</v>
      </c>
      <c r="J115" s="44">
        <v>0.0</v>
      </c>
      <c r="K115" s="44">
        <v>0.0</v>
      </c>
      <c r="L115" s="44" t="s">
        <v>305</v>
      </c>
      <c r="M115" s="44" t="s">
        <v>305</v>
      </c>
      <c r="N115" s="44" t="s">
        <v>40</v>
      </c>
      <c r="O115" s="5" t="s">
        <v>284</v>
      </c>
      <c r="P115" s="5" t="s">
        <v>40</v>
      </c>
      <c r="Q115" s="5" t="s">
        <v>40</v>
      </c>
      <c r="R115" s="6" t="s">
        <v>40</v>
      </c>
      <c r="S115" s="44" t="s">
        <v>40</v>
      </c>
      <c r="T115" s="5" t="s">
        <v>40</v>
      </c>
      <c r="U115" s="5" t="s">
        <v>40</v>
      </c>
      <c r="V115" s="5" t="s">
        <v>40</v>
      </c>
      <c r="W115" s="5" t="s">
        <v>40</v>
      </c>
      <c r="X115" s="5" t="s">
        <v>40</v>
      </c>
      <c r="Y115" s="5" t="s">
        <v>40</v>
      </c>
      <c r="Z115" s="5" t="s">
        <v>40</v>
      </c>
      <c r="AA115" s="5" t="s">
        <v>40</v>
      </c>
      <c r="AB115" s="5" t="s">
        <v>40</v>
      </c>
      <c r="AC115" s="5" t="s">
        <v>40</v>
      </c>
      <c r="AK115" s="5" t="s">
        <v>38</v>
      </c>
      <c r="AL115" s="5" t="s">
        <v>40</v>
      </c>
      <c r="AM115" s="5" t="s">
        <v>33</v>
      </c>
    </row>
    <row r="116" ht="15.75" customHeight="1">
      <c r="A116">
        <v>28.0</v>
      </c>
      <c r="B116" s="5">
        <v>1.0</v>
      </c>
      <c r="C116" s="48" t="s">
        <v>385</v>
      </c>
      <c r="D116" s="45" t="s">
        <v>33</v>
      </c>
      <c r="E116" s="45" t="s">
        <v>33</v>
      </c>
      <c r="F116" s="45" t="s">
        <v>33</v>
      </c>
      <c r="G116" s="45" t="s">
        <v>33</v>
      </c>
      <c r="H116" s="45">
        <v>2.0</v>
      </c>
      <c r="I116" s="45">
        <v>3.0</v>
      </c>
      <c r="J116" s="45">
        <v>2.0</v>
      </c>
      <c r="K116" s="45">
        <v>0.0</v>
      </c>
      <c r="L116" s="45" t="s">
        <v>321</v>
      </c>
      <c r="M116" s="45" t="s">
        <v>321</v>
      </c>
      <c r="N116" s="45" t="s">
        <v>321</v>
      </c>
      <c r="O116" s="5" t="s">
        <v>351</v>
      </c>
      <c r="P116" s="5">
        <v>1.0</v>
      </c>
      <c r="Q116" s="5" t="s">
        <v>124</v>
      </c>
      <c r="R116" s="6" t="s">
        <v>329</v>
      </c>
      <c r="S116" s="44" t="s">
        <v>544</v>
      </c>
      <c r="T116" s="5" t="s">
        <v>33</v>
      </c>
      <c r="U116" s="5" t="s">
        <v>33</v>
      </c>
      <c r="V116" s="5" t="s">
        <v>40</v>
      </c>
      <c r="W116" s="5">
        <v>4.0</v>
      </c>
      <c r="X116" s="5" t="s">
        <v>545</v>
      </c>
      <c r="Y116" s="5">
        <v>5.0</v>
      </c>
      <c r="Z116" s="5" t="s">
        <v>40</v>
      </c>
      <c r="AA116" s="6">
        <v>1.0</v>
      </c>
      <c r="AB116" s="5" t="s">
        <v>38</v>
      </c>
      <c r="AC116" t="s">
        <v>40</v>
      </c>
      <c r="AK116" s="5" t="s">
        <v>38</v>
      </c>
      <c r="AL116" s="5" t="s">
        <v>40</v>
      </c>
      <c r="AM116" s="5" t="s">
        <v>38</v>
      </c>
      <c r="AN116" s="5" t="s">
        <v>546</v>
      </c>
    </row>
    <row r="117" ht="15.75" customHeight="1">
      <c r="A117">
        <v>28.0</v>
      </c>
      <c r="B117" s="5">
        <v>2.0</v>
      </c>
      <c r="C117" s="45" t="s">
        <v>547</v>
      </c>
      <c r="D117" s="45" t="s">
        <v>33</v>
      </c>
      <c r="E117" s="45" t="s">
        <v>33</v>
      </c>
      <c r="F117" s="45" t="s">
        <v>33</v>
      </c>
      <c r="G117" s="45" t="s">
        <v>33</v>
      </c>
      <c r="H117" s="45">
        <v>2.0</v>
      </c>
      <c r="I117" s="45">
        <v>3.0</v>
      </c>
      <c r="J117" s="45">
        <v>1.0</v>
      </c>
      <c r="K117" s="45">
        <v>0.0</v>
      </c>
      <c r="L117" s="45" t="s">
        <v>321</v>
      </c>
      <c r="M117" s="45" t="s">
        <v>321</v>
      </c>
      <c r="N117" s="45" t="s">
        <v>321</v>
      </c>
      <c r="O117" s="5" t="s">
        <v>351</v>
      </c>
      <c r="P117" s="5">
        <v>1.0</v>
      </c>
      <c r="Q117" s="5" t="s">
        <v>124</v>
      </c>
      <c r="R117" s="6" t="s">
        <v>548</v>
      </c>
      <c r="S117" s="44" t="s">
        <v>549</v>
      </c>
      <c r="T117" s="5" t="s">
        <v>33</v>
      </c>
      <c r="U117" s="5" t="s">
        <v>33</v>
      </c>
      <c r="V117" s="5" t="s">
        <v>40</v>
      </c>
      <c r="W117" s="5">
        <v>5.0</v>
      </c>
      <c r="X117" s="5" t="s">
        <v>550</v>
      </c>
      <c r="Y117" s="5">
        <v>5.0</v>
      </c>
      <c r="Z117" s="5" t="s">
        <v>40</v>
      </c>
      <c r="AA117" s="6">
        <v>2.0</v>
      </c>
      <c r="AB117" s="5" t="s">
        <v>38</v>
      </c>
      <c r="AC117" t="s">
        <v>40</v>
      </c>
      <c r="AK117" s="5" t="s">
        <v>33</v>
      </c>
      <c r="AL117" s="5" t="s">
        <v>291</v>
      </c>
      <c r="AM117" s="5" t="s">
        <v>33</v>
      </c>
    </row>
    <row r="118" ht="15.75" customHeight="1">
      <c r="A118">
        <v>28.0</v>
      </c>
      <c r="B118" s="5">
        <v>3.0</v>
      </c>
      <c r="C118" s="48" t="s">
        <v>397</v>
      </c>
      <c r="D118" s="45" t="s">
        <v>38</v>
      </c>
      <c r="E118" s="45" t="s">
        <v>38</v>
      </c>
      <c r="F118" s="45" t="s">
        <v>38</v>
      </c>
      <c r="G118" s="45" t="s">
        <v>33</v>
      </c>
      <c r="H118" s="45">
        <v>2.0</v>
      </c>
      <c r="I118" s="45">
        <v>5.0</v>
      </c>
      <c r="J118" s="45">
        <v>0.0</v>
      </c>
      <c r="K118" s="45">
        <v>0.0</v>
      </c>
      <c r="L118" s="45" t="s">
        <v>305</v>
      </c>
      <c r="M118" s="45" t="s">
        <v>305</v>
      </c>
      <c r="N118" s="45" t="s">
        <v>305</v>
      </c>
      <c r="O118" s="5" t="s">
        <v>284</v>
      </c>
      <c r="P118" s="5">
        <v>1.0</v>
      </c>
      <c r="Q118" s="5" t="s">
        <v>124</v>
      </c>
      <c r="R118" s="6">
        <v>7.0</v>
      </c>
      <c r="S118" s="44" t="s">
        <v>551</v>
      </c>
      <c r="T118" s="5" t="s">
        <v>33</v>
      </c>
      <c r="U118" s="5" t="s">
        <v>33</v>
      </c>
      <c r="V118" s="5" t="s">
        <v>40</v>
      </c>
      <c r="W118" s="5">
        <v>0.0</v>
      </c>
      <c r="X118" s="5" t="s">
        <v>40</v>
      </c>
      <c r="Y118" s="5">
        <v>6.0</v>
      </c>
      <c r="Z118" s="5" t="s">
        <v>40</v>
      </c>
      <c r="AA118" s="6">
        <v>3.0</v>
      </c>
      <c r="AB118" s="5" t="s">
        <v>38</v>
      </c>
      <c r="AC118" t="s">
        <v>40</v>
      </c>
      <c r="AK118" s="5" t="s">
        <v>33</v>
      </c>
      <c r="AL118" s="5" t="s">
        <v>291</v>
      </c>
      <c r="AM118" s="5" t="s">
        <v>33</v>
      </c>
    </row>
    <row r="119" ht="15.75" customHeight="1">
      <c r="A119" s="5">
        <v>28.0</v>
      </c>
      <c r="B119" s="5">
        <v>4.0</v>
      </c>
      <c r="C119" s="45" t="s">
        <v>552</v>
      </c>
      <c r="D119" s="45" t="s">
        <v>33</v>
      </c>
      <c r="E119" s="45" t="s">
        <v>38</v>
      </c>
      <c r="F119" s="45" t="s">
        <v>38</v>
      </c>
      <c r="G119" s="45" t="s">
        <v>38</v>
      </c>
      <c r="H119" s="45">
        <v>3.0</v>
      </c>
      <c r="I119" s="45">
        <v>3.0</v>
      </c>
      <c r="J119" s="45">
        <v>2.0</v>
      </c>
      <c r="K119" s="45">
        <v>2.0</v>
      </c>
      <c r="L119" s="45" t="s">
        <v>321</v>
      </c>
      <c r="M119" s="45" t="s">
        <v>321</v>
      </c>
      <c r="N119" s="45" t="s">
        <v>40</v>
      </c>
      <c r="O119" s="5" t="s">
        <v>351</v>
      </c>
      <c r="P119" s="5" t="s">
        <v>40</v>
      </c>
      <c r="Q119" s="5" t="s">
        <v>40</v>
      </c>
      <c r="R119" s="6" t="s">
        <v>40</v>
      </c>
      <c r="S119" s="44" t="s">
        <v>40</v>
      </c>
      <c r="T119" s="5" t="s">
        <v>40</v>
      </c>
      <c r="U119" s="5" t="s">
        <v>40</v>
      </c>
      <c r="V119" s="5" t="s">
        <v>40</v>
      </c>
      <c r="W119" s="5" t="s">
        <v>40</v>
      </c>
      <c r="X119" s="5" t="s">
        <v>40</v>
      </c>
      <c r="Y119" s="5" t="s">
        <v>40</v>
      </c>
      <c r="Z119" s="5" t="s">
        <v>40</v>
      </c>
      <c r="AA119" s="5" t="s">
        <v>40</v>
      </c>
      <c r="AB119" s="5" t="s">
        <v>40</v>
      </c>
      <c r="AC119" s="5" t="s">
        <v>40</v>
      </c>
      <c r="AK119" s="5" t="s">
        <v>33</v>
      </c>
      <c r="AL119" s="5" t="s">
        <v>291</v>
      </c>
      <c r="AM119" s="5" t="s">
        <v>33</v>
      </c>
    </row>
    <row r="120" ht="15.75" customHeight="1">
      <c r="A120">
        <v>29.0</v>
      </c>
      <c r="B120">
        <v>1.0</v>
      </c>
      <c r="C120" s="45" t="s">
        <v>553</v>
      </c>
      <c r="D120" s="45" t="s">
        <v>33</v>
      </c>
      <c r="E120" s="45" t="s">
        <v>33</v>
      </c>
      <c r="F120" s="45" t="s">
        <v>33</v>
      </c>
      <c r="G120" s="45" t="s">
        <v>33</v>
      </c>
      <c r="H120" s="45">
        <v>2.0</v>
      </c>
      <c r="I120" s="45">
        <v>0.0</v>
      </c>
      <c r="J120" s="45">
        <v>0.0</v>
      </c>
      <c r="K120" s="45">
        <v>0.0</v>
      </c>
      <c r="L120" s="45" t="s">
        <v>321</v>
      </c>
      <c r="M120" s="45" t="s">
        <v>38</v>
      </c>
      <c r="N120" s="45" t="s">
        <v>38</v>
      </c>
      <c r="O120" t="s">
        <v>284</v>
      </c>
      <c r="P120" s="5">
        <v>1.0</v>
      </c>
      <c r="Q120" s="5" t="s">
        <v>554</v>
      </c>
      <c r="R120" s="6" t="s">
        <v>322</v>
      </c>
      <c r="S120" s="50" t="s">
        <v>555</v>
      </c>
      <c r="T120" s="5" t="s">
        <v>33</v>
      </c>
      <c r="U120" s="5" t="s">
        <v>33</v>
      </c>
      <c r="V120" s="5" t="s">
        <v>40</v>
      </c>
      <c r="W120" s="5">
        <v>1.0</v>
      </c>
      <c r="X120" s="5" t="s">
        <v>556</v>
      </c>
      <c r="Y120" s="5">
        <v>5.0</v>
      </c>
      <c r="Z120" s="5" t="s">
        <v>40</v>
      </c>
      <c r="AA120" s="51">
        <v>1.0</v>
      </c>
      <c r="AB120" s="5" t="s">
        <v>38</v>
      </c>
      <c r="AC120" t="s">
        <v>40</v>
      </c>
      <c r="AD120" s="5" t="s">
        <v>557</v>
      </c>
      <c r="AK120" s="5" t="s">
        <v>38</v>
      </c>
      <c r="AL120" s="5" t="s">
        <v>40</v>
      </c>
      <c r="AM120" s="5" t="s">
        <v>33</v>
      </c>
      <c r="AN120" s="5" t="s">
        <v>404</v>
      </c>
    </row>
    <row r="121" ht="15.75" customHeight="1">
      <c r="A121">
        <v>29.0</v>
      </c>
      <c r="B121">
        <v>2.0</v>
      </c>
      <c r="C121" s="48" t="s">
        <v>445</v>
      </c>
      <c r="D121" s="45" t="s">
        <v>33</v>
      </c>
      <c r="E121" s="45" t="s">
        <v>33</v>
      </c>
      <c r="F121" s="45" t="s">
        <v>33</v>
      </c>
      <c r="G121" s="45" t="s">
        <v>33</v>
      </c>
      <c r="H121" s="45">
        <v>3.0</v>
      </c>
      <c r="I121" s="45">
        <v>0.0</v>
      </c>
      <c r="J121" s="45">
        <v>0.0</v>
      </c>
      <c r="K121" s="45">
        <v>0.0</v>
      </c>
      <c r="L121" s="45" t="s">
        <v>321</v>
      </c>
      <c r="M121" s="45" t="s">
        <v>38</v>
      </c>
      <c r="N121" s="45" t="s">
        <v>38</v>
      </c>
      <c r="O121" t="s">
        <v>284</v>
      </c>
      <c r="P121" s="5">
        <v>1.0</v>
      </c>
      <c r="Q121" s="5" t="s">
        <v>554</v>
      </c>
      <c r="R121" s="6">
        <v>3.0</v>
      </c>
      <c r="S121" s="50" t="s">
        <v>558</v>
      </c>
      <c r="T121" s="5" t="s">
        <v>33</v>
      </c>
      <c r="U121" s="5" t="s">
        <v>33</v>
      </c>
      <c r="V121" s="5" t="s">
        <v>40</v>
      </c>
      <c r="W121" s="5">
        <v>0.0</v>
      </c>
      <c r="X121" s="5" t="s">
        <v>40</v>
      </c>
      <c r="Y121" s="5">
        <v>6.0</v>
      </c>
      <c r="Z121" s="5" t="s">
        <v>40</v>
      </c>
      <c r="AA121" s="51">
        <v>2.0</v>
      </c>
      <c r="AB121" s="5" t="s">
        <v>38</v>
      </c>
      <c r="AC121" t="s">
        <v>40</v>
      </c>
      <c r="AD121" s="5" t="s">
        <v>486</v>
      </c>
      <c r="AK121" s="5" t="s">
        <v>38</v>
      </c>
      <c r="AL121" s="5" t="s">
        <v>40</v>
      </c>
      <c r="AM121" s="5" t="s">
        <v>33</v>
      </c>
    </row>
    <row r="122" ht="15.75" customHeight="1">
      <c r="A122">
        <v>29.0</v>
      </c>
      <c r="B122">
        <v>3.0</v>
      </c>
      <c r="C122" s="45" t="s">
        <v>559</v>
      </c>
      <c r="D122" s="44" t="s">
        <v>33</v>
      </c>
      <c r="E122" s="44" t="s">
        <v>33</v>
      </c>
      <c r="F122" s="44" t="s">
        <v>33</v>
      </c>
      <c r="G122" s="44" t="s">
        <v>33</v>
      </c>
      <c r="H122" s="45">
        <v>4.0</v>
      </c>
      <c r="I122" s="45">
        <v>1.0</v>
      </c>
      <c r="J122" s="45">
        <v>0.0</v>
      </c>
      <c r="K122" s="45">
        <v>0.0</v>
      </c>
      <c r="L122" s="45" t="s">
        <v>321</v>
      </c>
      <c r="M122" s="45" t="s">
        <v>38</v>
      </c>
      <c r="N122" s="45" t="s">
        <v>38</v>
      </c>
      <c r="O122" t="s">
        <v>351</v>
      </c>
      <c r="P122" s="5">
        <v>1.0</v>
      </c>
      <c r="Q122" s="5" t="s">
        <v>560</v>
      </c>
      <c r="R122" s="6" t="s">
        <v>561</v>
      </c>
      <c r="S122" s="44" t="s">
        <v>562</v>
      </c>
      <c r="T122" s="5" t="s">
        <v>33</v>
      </c>
      <c r="U122" s="5" t="s">
        <v>33</v>
      </c>
      <c r="V122" s="5" t="s">
        <v>40</v>
      </c>
      <c r="W122" s="5">
        <v>4.0</v>
      </c>
      <c r="X122" s="5" t="s">
        <v>563</v>
      </c>
      <c r="Y122" s="5">
        <v>5.0</v>
      </c>
      <c r="Z122" s="5" t="s">
        <v>40</v>
      </c>
      <c r="AA122" s="6" t="s">
        <v>564</v>
      </c>
      <c r="AB122" s="5" t="s">
        <v>38</v>
      </c>
      <c r="AC122" t="s">
        <v>40</v>
      </c>
      <c r="AD122" s="5" t="s">
        <v>565</v>
      </c>
      <c r="AK122" s="5" t="s">
        <v>33</v>
      </c>
      <c r="AL122" s="5" t="s">
        <v>352</v>
      </c>
      <c r="AM122" s="5" t="s">
        <v>33</v>
      </c>
    </row>
    <row r="123" ht="15.75" customHeight="1">
      <c r="A123">
        <v>30.0</v>
      </c>
      <c r="B123" s="5">
        <v>1.0</v>
      </c>
      <c r="C123" s="44" t="s">
        <v>566</v>
      </c>
      <c r="D123" s="44" t="s">
        <v>33</v>
      </c>
      <c r="E123" s="44" t="s">
        <v>38</v>
      </c>
      <c r="F123" s="44" t="s">
        <v>38</v>
      </c>
      <c r="G123" s="44" t="s">
        <v>38</v>
      </c>
      <c r="H123" s="44">
        <v>5.0</v>
      </c>
      <c r="I123" s="44">
        <v>0.0</v>
      </c>
      <c r="J123" s="44">
        <v>0.0</v>
      </c>
      <c r="K123" s="44">
        <v>0.0</v>
      </c>
      <c r="L123" s="44" t="s">
        <v>567</v>
      </c>
      <c r="M123" s="44" t="s">
        <v>38</v>
      </c>
      <c r="N123" s="44" t="s">
        <v>40</v>
      </c>
      <c r="O123" s="5" t="s">
        <v>351</v>
      </c>
      <c r="P123" s="5" t="s">
        <v>40</v>
      </c>
      <c r="Q123" s="5" t="s">
        <v>40</v>
      </c>
      <c r="R123" s="6" t="s">
        <v>40</v>
      </c>
      <c r="S123" s="44" t="s">
        <v>40</v>
      </c>
      <c r="T123" s="5" t="s">
        <v>40</v>
      </c>
      <c r="U123" s="5" t="s">
        <v>40</v>
      </c>
      <c r="V123" s="5" t="s">
        <v>40</v>
      </c>
      <c r="W123" s="5" t="s">
        <v>40</v>
      </c>
      <c r="X123" s="5" t="s">
        <v>40</v>
      </c>
      <c r="Y123" s="5" t="s">
        <v>40</v>
      </c>
      <c r="Z123" s="5" t="s">
        <v>40</v>
      </c>
      <c r="AA123" s="5" t="s">
        <v>40</v>
      </c>
      <c r="AB123" s="5" t="s">
        <v>40</v>
      </c>
      <c r="AC123" s="5" t="s">
        <v>40</v>
      </c>
      <c r="AK123" s="5" t="s">
        <v>33</v>
      </c>
      <c r="AL123" s="5" t="s">
        <v>291</v>
      </c>
      <c r="AM123" s="5" t="s">
        <v>33</v>
      </c>
    </row>
    <row r="124" ht="15.75" customHeight="1">
      <c r="A124" s="5">
        <v>30.0</v>
      </c>
      <c r="B124" s="5">
        <v>2.0</v>
      </c>
      <c r="C124" s="44" t="s">
        <v>283</v>
      </c>
      <c r="D124" s="44" t="s">
        <v>33</v>
      </c>
      <c r="E124" s="44" t="s">
        <v>38</v>
      </c>
      <c r="F124" s="44" t="s">
        <v>38</v>
      </c>
      <c r="G124" s="44" t="s">
        <v>38</v>
      </c>
      <c r="H124" s="44">
        <v>3.0</v>
      </c>
      <c r="I124" s="44">
        <v>0.0</v>
      </c>
      <c r="J124" s="44">
        <v>0.0</v>
      </c>
      <c r="K124" s="44">
        <v>0.0</v>
      </c>
      <c r="L124" s="44" t="s">
        <v>567</v>
      </c>
      <c r="M124" s="44" t="s">
        <v>38</v>
      </c>
      <c r="N124" s="44" t="s">
        <v>40</v>
      </c>
      <c r="O124" s="5" t="s">
        <v>351</v>
      </c>
      <c r="P124" s="5" t="s">
        <v>40</v>
      </c>
      <c r="Q124" s="5" t="s">
        <v>40</v>
      </c>
      <c r="R124" s="6" t="s">
        <v>40</v>
      </c>
      <c r="S124" s="44" t="s">
        <v>40</v>
      </c>
      <c r="T124" s="5" t="s">
        <v>40</v>
      </c>
      <c r="U124" s="5" t="s">
        <v>40</v>
      </c>
      <c r="V124" s="5" t="s">
        <v>40</v>
      </c>
      <c r="W124" s="5" t="s">
        <v>40</v>
      </c>
      <c r="X124" s="5" t="s">
        <v>40</v>
      </c>
      <c r="Y124" s="5" t="s">
        <v>40</v>
      </c>
      <c r="Z124" s="5" t="s">
        <v>40</v>
      </c>
      <c r="AA124" s="5" t="s">
        <v>40</v>
      </c>
      <c r="AB124" s="5" t="s">
        <v>40</v>
      </c>
      <c r="AC124" s="5" t="s">
        <v>40</v>
      </c>
      <c r="AK124" s="5" t="s">
        <v>33</v>
      </c>
      <c r="AL124" s="5" t="s">
        <v>291</v>
      </c>
      <c r="AM124" s="5" t="s">
        <v>33</v>
      </c>
    </row>
    <row r="125" ht="15.75" customHeight="1">
      <c r="A125" s="5">
        <v>30.0</v>
      </c>
      <c r="B125" s="5">
        <v>3.0</v>
      </c>
      <c r="C125" s="44" t="s">
        <v>317</v>
      </c>
      <c r="D125" s="44" t="s">
        <v>33</v>
      </c>
      <c r="E125" s="44" t="s">
        <v>38</v>
      </c>
      <c r="F125" s="44" t="s">
        <v>38</v>
      </c>
      <c r="G125" s="44" t="s">
        <v>38</v>
      </c>
      <c r="H125" s="44">
        <v>3.0</v>
      </c>
      <c r="I125" s="44">
        <v>0.0</v>
      </c>
      <c r="J125" s="44">
        <v>0.0</v>
      </c>
      <c r="K125" s="44">
        <v>0.0</v>
      </c>
      <c r="L125" s="44" t="s">
        <v>567</v>
      </c>
      <c r="M125" s="44" t="s">
        <v>38</v>
      </c>
      <c r="N125" s="44" t="s">
        <v>40</v>
      </c>
      <c r="O125" s="5" t="s">
        <v>351</v>
      </c>
      <c r="P125" s="5" t="s">
        <v>40</v>
      </c>
      <c r="Q125" s="5" t="s">
        <v>40</v>
      </c>
      <c r="R125" s="6" t="s">
        <v>40</v>
      </c>
      <c r="S125" s="44" t="s">
        <v>40</v>
      </c>
      <c r="T125" s="5" t="s">
        <v>40</v>
      </c>
      <c r="U125" s="5" t="s">
        <v>40</v>
      </c>
      <c r="V125" s="5" t="s">
        <v>40</v>
      </c>
      <c r="W125" s="5" t="s">
        <v>40</v>
      </c>
      <c r="X125" s="5" t="s">
        <v>40</v>
      </c>
      <c r="Y125" s="5" t="s">
        <v>40</v>
      </c>
      <c r="Z125" s="5" t="s">
        <v>40</v>
      </c>
      <c r="AA125" s="5" t="s">
        <v>40</v>
      </c>
      <c r="AB125" s="5" t="s">
        <v>40</v>
      </c>
      <c r="AC125" s="5" t="s">
        <v>40</v>
      </c>
      <c r="AK125" s="5" t="s">
        <v>33</v>
      </c>
      <c r="AL125" s="5" t="s">
        <v>291</v>
      </c>
      <c r="AM125" s="5" t="s">
        <v>33</v>
      </c>
    </row>
    <row r="126" ht="15.75" customHeight="1">
      <c r="A126">
        <v>31.0</v>
      </c>
      <c r="B126" s="5">
        <v>1.0</v>
      </c>
      <c r="C126" s="44" t="s">
        <v>568</v>
      </c>
      <c r="D126" s="44" t="s">
        <v>33</v>
      </c>
      <c r="E126" s="44" t="s">
        <v>33</v>
      </c>
      <c r="F126" s="44" t="s">
        <v>33</v>
      </c>
      <c r="G126" s="44" t="s">
        <v>38</v>
      </c>
      <c r="H126" s="44">
        <v>2.0</v>
      </c>
      <c r="I126" s="44">
        <v>2.0</v>
      </c>
      <c r="J126" s="44">
        <v>1.0</v>
      </c>
      <c r="K126" s="44">
        <v>0.0</v>
      </c>
      <c r="L126" s="44" t="s">
        <v>321</v>
      </c>
      <c r="M126" s="44" t="s">
        <v>321</v>
      </c>
      <c r="N126" s="44" t="s">
        <v>40</v>
      </c>
      <c r="O126" s="5" t="s">
        <v>284</v>
      </c>
      <c r="P126" s="5">
        <v>1.0</v>
      </c>
      <c r="Q126" s="5" t="s">
        <v>131</v>
      </c>
      <c r="R126" s="6" t="s">
        <v>40</v>
      </c>
      <c r="S126" s="44" t="s">
        <v>40</v>
      </c>
      <c r="T126" s="5" t="s">
        <v>40</v>
      </c>
      <c r="U126" s="5" t="s">
        <v>40</v>
      </c>
      <c r="V126" s="5" t="s">
        <v>40</v>
      </c>
      <c r="W126" s="5" t="s">
        <v>40</v>
      </c>
      <c r="X126" s="5" t="s">
        <v>40</v>
      </c>
      <c r="Y126" s="5" t="s">
        <v>40</v>
      </c>
      <c r="Z126" s="5" t="s">
        <v>40</v>
      </c>
      <c r="AA126" s="5" t="s">
        <v>40</v>
      </c>
      <c r="AB126" s="5" t="s">
        <v>40</v>
      </c>
      <c r="AC126" s="5" t="s">
        <v>40</v>
      </c>
      <c r="AK126" s="5" t="s">
        <v>33</v>
      </c>
      <c r="AL126" s="5" t="s">
        <v>291</v>
      </c>
      <c r="AM126" s="5" t="s">
        <v>33</v>
      </c>
      <c r="AN126" s="5" t="s">
        <v>432</v>
      </c>
    </row>
    <row r="127" ht="15.75" customHeight="1">
      <c r="A127">
        <v>31.0</v>
      </c>
      <c r="B127" s="5">
        <v>2.0</v>
      </c>
      <c r="C127" s="44" t="s">
        <v>569</v>
      </c>
      <c r="D127" s="44" t="s">
        <v>33</v>
      </c>
      <c r="E127" s="44" t="s">
        <v>33</v>
      </c>
      <c r="F127" s="44" t="s">
        <v>33</v>
      </c>
      <c r="G127" s="44" t="s">
        <v>38</v>
      </c>
      <c r="H127" s="44">
        <v>2.0</v>
      </c>
      <c r="I127" s="44">
        <v>2.0</v>
      </c>
      <c r="J127" s="44">
        <v>1.0</v>
      </c>
      <c r="K127" s="44">
        <v>0.0</v>
      </c>
      <c r="L127" s="44" t="s">
        <v>321</v>
      </c>
      <c r="M127" s="44" t="s">
        <v>321</v>
      </c>
      <c r="N127" s="44" t="s">
        <v>40</v>
      </c>
      <c r="O127" s="5" t="s">
        <v>284</v>
      </c>
      <c r="P127" s="5">
        <v>1.0</v>
      </c>
      <c r="Q127" s="5" t="s">
        <v>131</v>
      </c>
      <c r="R127" s="6" t="s">
        <v>40</v>
      </c>
      <c r="S127" s="44" t="s">
        <v>40</v>
      </c>
      <c r="T127" s="5" t="s">
        <v>40</v>
      </c>
      <c r="U127" s="5" t="s">
        <v>40</v>
      </c>
      <c r="V127" s="5" t="s">
        <v>40</v>
      </c>
      <c r="W127" s="5" t="s">
        <v>40</v>
      </c>
      <c r="X127" s="5" t="s">
        <v>40</v>
      </c>
      <c r="Y127" s="5" t="s">
        <v>40</v>
      </c>
      <c r="Z127" s="5" t="s">
        <v>40</v>
      </c>
      <c r="AA127" s="5" t="s">
        <v>40</v>
      </c>
      <c r="AB127" s="5" t="s">
        <v>40</v>
      </c>
      <c r="AC127" s="5" t="s">
        <v>40</v>
      </c>
      <c r="AK127" s="5" t="s">
        <v>33</v>
      </c>
      <c r="AL127" s="5" t="s">
        <v>570</v>
      </c>
      <c r="AM127" s="5" t="s">
        <v>33</v>
      </c>
    </row>
    <row r="128" ht="15.75" customHeight="1">
      <c r="A128">
        <v>31.0</v>
      </c>
      <c r="B128" s="5">
        <v>3.0</v>
      </c>
      <c r="C128" s="44" t="s">
        <v>368</v>
      </c>
      <c r="D128" s="44" t="s">
        <v>33</v>
      </c>
      <c r="E128" s="44" t="s">
        <v>33</v>
      </c>
      <c r="F128" s="44" t="s">
        <v>33</v>
      </c>
      <c r="G128" s="44" t="s">
        <v>38</v>
      </c>
      <c r="H128" s="44">
        <v>2.0</v>
      </c>
      <c r="I128" s="44">
        <v>1.0</v>
      </c>
      <c r="J128" s="44">
        <v>1.0</v>
      </c>
      <c r="K128" s="44">
        <v>0.0</v>
      </c>
      <c r="L128" s="44" t="s">
        <v>321</v>
      </c>
      <c r="M128" s="44" t="s">
        <v>321</v>
      </c>
      <c r="N128" s="44" t="s">
        <v>40</v>
      </c>
      <c r="O128" s="5" t="s">
        <v>284</v>
      </c>
      <c r="P128" s="5">
        <v>1.0</v>
      </c>
      <c r="Q128" s="5" t="s">
        <v>131</v>
      </c>
      <c r="R128" s="6" t="s">
        <v>40</v>
      </c>
      <c r="S128" s="44" t="s">
        <v>40</v>
      </c>
      <c r="T128" s="5" t="s">
        <v>40</v>
      </c>
      <c r="U128" s="5" t="s">
        <v>40</v>
      </c>
      <c r="V128" s="5" t="s">
        <v>40</v>
      </c>
      <c r="W128" s="5" t="s">
        <v>40</v>
      </c>
      <c r="X128" s="5" t="s">
        <v>40</v>
      </c>
      <c r="Y128" s="5" t="s">
        <v>40</v>
      </c>
      <c r="Z128" s="5" t="s">
        <v>40</v>
      </c>
      <c r="AA128" s="5" t="s">
        <v>40</v>
      </c>
      <c r="AB128" s="5" t="s">
        <v>40</v>
      </c>
      <c r="AC128" s="5" t="s">
        <v>40</v>
      </c>
      <c r="AK128" s="5" t="s">
        <v>33</v>
      </c>
      <c r="AL128" s="5" t="s">
        <v>570</v>
      </c>
      <c r="AM128" s="5" t="s">
        <v>33</v>
      </c>
    </row>
    <row r="129" ht="15.75" customHeight="1">
      <c r="A129">
        <v>32.0</v>
      </c>
      <c r="B129" s="5">
        <v>1.0</v>
      </c>
      <c r="C129" s="44" t="s">
        <v>571</v>
      </c>
      <c r="D129" s="44" t="s">
        <v>33</v>
      </c>
      <c r="E129" s="44" t="s">
        <v>38</v>
      </c>
      <c r="F129" s="44" t="s">
        <v>38</v>
      </c>
      <c r="G129" s="44" t="s">
        <v>38</v>
      </c>
      <c r="H129" s="44">
        <v>4.0</v>
      </c>
      <c r="I129" s="44">
        <v>0.0</v>
      </c>
      <c r="J129" s="44">
        <v>0.0</v>
      </c>
      <c r="K129" s="44">
        <v>0.0</v>
      </c>
      <c r="L129" s="44" t="s">
        <v>40</v>
      </c>
      <c r="M129" s="44" t="s">
        <v>40</v>
      </c>
      <c r="N129" s="44" t="s">
        <v>40</v>
      </c>
      <c r="O129" s="5" t="s">
        <v>284</v>
      </c>
      <c r="P129" s="5" t="s">
        <v>40</v>
      </c>
      <c r="Q129" s="5" t="s">
        <v>40</v>
      </c>
      <c r="R129" s="6" t="s">
        <v>40</v>
      </c>
      <c r="S129" s="44" t="s">
        <v>40</v>
      </c>
      <c r="T129" s="5" t="s">
        <v>40</v>
      </c>
      <c r="U129" s="5" t="s">
        <v>40</v>
      </c>
      <c r="V129" s="5" t="s">
        <v>40</v>
      </c>
      <c r="W129" s="5" t="s">
        <v>40</v>
      </c>
      <c r="X129" s="5" t="s">
        <v>40</v>
      </c>
      <c r="Y129" s="5" t="s">
        <v>40</v>
      </c>
      <c r="Z129" s="5" t="s">
        <v>40</v>
      </c>
      <c r="AA129" s="5" t="s">
        <v>40</v>
      </c>
      <c r="AB129" s="5" t="s">
        <v>40</v>
      </c>
      <c r="AC129" s="5" t="s">
        <v>40</v>
      </c>
      <c r="AK129" s="5" t="s">
        <v>38</v>
      </c>
      <c r="AL129" s="5" t="s">
        <v>40</v>
      </c>
      <c r="AM129" s="5" t="s">
        <v>33</v>
      </c>
    </row>
    <row r="130" ht="15.75" customHeight="1">
      <c r="A130" s="5">
        <v>32.0</v>
      </c>
      <c r="B130" s="5">
        <v>2.0</v>
      </c>
      <c r="C130" s="44" t="s">
        <v>572</v>
      </c>
      <c r="D130" s="44" t="s">
        <v>33</v>
      </c>
      <c r="E130" s="44" t="s">
        <v>38</v>
      </c>
      <c r="F130" s="44" t="s">
        <v>38</v>
      </c>
      <c r="G130" s="44" t="s">
        <v>38</v>
      </c>
      <c r="H130" s="44">
        <v>4.0</v>
      </c>
      <c r="I130" s="44">
        <v>0.0</v>
      </c>
      <c r="J130" s="44">
        <v>0.0</v>
      </c>
      <c r="K130" s="44">
        <v>0.0</v>
      </c>
      <c r="L130" s="44" t="s">
        <v>321</v>
      </c>
      <c r="M130" s="44" t="s">
        <v>38</v>
      </c>
      <c r="N130" s="44" t="s">
        <v>40</v>
      </c>
      <c r="O130" s="5" t="s">
        <v>351</v>
      </c>
      <c r="P130" s="5" t="s">
        <v>40</v>
      </c>
      <c r="Q130" s="5" t="s">
        <v>40</v>
      </c>
      <c r="R130" s="6" t="s">
        <v>40</v>
      </c>
      <c r="S130" s="44" t="s">
        <v>40</v>
      </c>
      <c r="T130" s="5" t="s">
        <v>40</v>
      </c>
      <c r="U130" s="5" t="s">
        <v>40</v>
      </c>
      <c r="V130" s="5" t="s">
        <v>40</v>
      </c>
      <c r="W130" s="5" t="s">
        <v>40</v>
      </c>
      <c r="X130" s="5" t="s">
        <v>40</v>
      </c>
      <c r="Y130" s="5" t="s">
        <v>40</v>
      </c>
      <c r="Z130" s="5" t="s">
        <v>40</v>
      </c>
      <c r="AA130" s="5" t="s">
        <v>40</v>
      </c>
      <c r="AB130" s="5" t="s">
        <v>40</v>
      </c>
      <c r="AC130" s="5" t="s">
        <v>40</v>
      </c>
      <c r="AK130" s="5" t="s">
        <v>38</v>
      </c>
      <c r="AL130" s="5" t="s">
        <v>40</v>
      </c>
      <c r="AM130" s="5" t="s">
        <v>33</v>
      </c>
      <c r="AN130" s="5" t="s">
        <v>573</v>
      </c>
    </row>
    <row r="131" ht="15.75" customHeight="1">
      <c r="A131">
        <v>33.0</v>
      </c>
      <c r="B131" s="5">
        <v>1.0</v>
      </c>
      <c r="C131" s="44" t="s">
        <v>283</v>
      </c>
      <c r="D131" s="44" t="s">
        <v>33</v>
      </c>
      <c r="E131" s="44" t="s">
        <v>38</v>
      </c>
      <c r="F131" s="44" t="s">
        <v>38</v>
      </c>
      <c r="G131" s="44" t="s">
        <v>38</v>
      </c>
      <c r="H131" s="44">
        <v>3.0</v>
      </c>
      <c r="I131" s="44">
        <v>0.0</v>
      </c>
      <c r="J131" s="44">
        <v>0.0</v>
      </c>
      <c r="K131" s="44">
        <v>0.0</v>
      </c>
      <c r="L131" s="44" t="s">
        <v>40</v>
      </c>
      <c r="M131" s="44" t="s">
        <v>40</v>
      </c>
      <c r="N131" s="44" t="s">
        <v>40</v>
      </c>
      <c r="O131" s="5" t="s">
        <v>284</v>
      </c>
      <c r="P131" s="5" t="s">
        <v>40</v>
      </c>
      <c r="Q131" s="5" t="s">
        <v>40</v>
      </c>
      <c r="R131" s="6" t="s">
        <v>40</v>
      </c>
      <c r="S131" s="44" t="s">
        <v>40</v>
      </c>
      <c r="T131" s="5" t="s">
        <v>40</v>
      </c>
      <c r="U131" s="5" t="s">
        <v>40</v>
      </c>
      <c r="V131" s="5" t="s">
        <v>40</v>
      </c>
      <c r="W131" s="5" t="s">
        <v>40</v>
      </c>
      <c r="X131" s="5" t="s">
        <v>40</v>
      </c>
      <c r="Y131" s="5" t="s">
        <v>40</v>
      </c>
      <c r="Z131" s="5" t="s">
        <v>40</v>
      </c>
      <c r="AA131" s="5" t="s">
        <v>40</v>
      </c>
      <c r="AB131" s="5" t="s">
        <v>40</v>
      </c>
      <c r="AC131" s="5" t="s">
        <v>40</v>
      </c>
      <c r="AK131" s="5" t="s">
        <v>33</v>
      </c>
      <c r="AL131" s="5" t="s">
        <v>291</v>
      </c>
      <c r="AM131" s="5" t="s">
        <v>33</v>
      </c>
    </row>
    <row r="132" ht="15.75" customHeight="1">
      <c r="A132" s="5">
        <v>33.0</v>
      </c>
      <c r="B132" s="5">
        <v>2.0</v>
      </c>
      <c r="C132" s="44" t="s">
        <v>574</v>
      </c>
      <c r="D132" s="44" t="s">
        <v>33</v>
      </c>
      <c r="E132" s="44" t="s">
        <v>38</v>
      </c>
      <c r="F132" s="44" t="s">
        <v>38</v>
      </c>
      <c r="G132" s="44" t="s">
        <v>38</v>
      </c>
      <c r="H132" s="44">
        <v>4.0</v>
      </c>
      <c r="I132" s="44">
        <v>0.0</v>
      </c>
      <c r="J132" s="44">
        <v>0.0</v>
      </c>
      <c r="K132" s="44">
        <v>0.0</v>
      </c>
      <c r="L132" s="44" t="s">
        <v>402</v>
      </c>
      <c r="M132" s="44" t="s">
        <v>38</v>
      </c>
      <c r="N132" s="44" t="s">
        <v>40</v>
      </c>
      <c r="O132" s="5" t="s">
        <v>351</v>
      </c>
      <c r="P132" s="5" t="s">
        <v>40</v>
      </c>
      <c r="Q132" s="5" t="s">
        <v>40</v>
      </c>
      <c r="R132" s="6" t="s">
        <v>40</v>
      </c>
      <c r="S132" s="44" t="s">
        <v>40</v>
      </c>
      <c r="T132" s="5" t="s">
        <v>40</v>
      </c>
      <c r="U132" s="5" t="s">
        <v>40</v>
      </c>
      <c r="V132" s="5" t="s">
        <v>40</v>
      </c>
      <c r="W132" s="5" t="s">
        <v>40</v>
      </c>
      <c r="X132" s="5" t="s">
        <v>40</v>
      </c>
      <c r="Y132" s="5" t="s">
        <v>40</v>
      </c>
      <c r="Z132" s="5" t="s">
        <v>40</v>
      </c>
      <c r="AA132" s="5" t="s">
        <v>40</v>
      </c>
      <c r="AB132" s="5" t="s">
        <v>40</v>
      </c>
      <c r="AC132" s="5" t="s">
        <v>40</v>
      </c>
      <c r="AK132" s="5" t="s">
        <v>38</v>
      </c>
      <c r="AL132" s="5" t="s">
        <v>40</v>
      </c>
      <c r="AM132" s="5" t="s">
        <v>38</v>
      </c>
    </row>
    <row r="133" ht="15.75" customHeight="1">
      <c r="A133" s="5">
        <v>33.0</v>
      </c>
      <c r="B133" s="5">
        <v>3.0</v>
      </c>
      <c r="C133" s="44" t="s">
        <v>575</v>
      </c>
      <c r="D133" s="44" t="s">
        <v>33</v>
      </c>
      <c r="E133" s="44" t="s">
        <v>38</v>
      </c>
      <c r="F133" s="44" t="s">
        <v>38</v>
      </c>
      <c r="G133" s="44" t="s">
        <v>38</v>
      </c>
      <c r="H133" s="44">
        <v>5.0</v>
      </c>
      <c r="I133" s="44">
        <v>0.0</v>
      </c>
      <c r="J133" s="44">
        <v>0.0</v>
      </c>
      <c r="K133" s="44">
        <v>0.0</v>
      </c>
      <c r="L133" s="44" t="s">
        <v>350</v>
      </c>
      <c r="M133" s="44" t="s">
        <v>38</v>
      </c>
      <c r="N133" s="44" t="s">
        <v>40</v>
      </c>
      <c r="O133" s="5" t="s">
        <v>284</v>
      </c>
      <c r="P133" s="5" t="s">
        <v>40</v>
      </c>
      <c r="Q133" s="5" t="s">
        <v>40</v>
      </c>
      <c r="R133" s="6" t="s">
        <v>40</v>
      </c>
      <c r="S133" s="44" t="s">
        <v>40</v>
      </c>
      <c r="T133" s="5" t="s">
        <v>40</v>
      </c>
      <c r="U133" s="5" t="s">
        <v>40</v>
      </c>
      <c r="V133" s="5" t="s">
        <v>40</v>
      </c>
      <c r="W133" s="5" t="s">
        <v>40</v>
      </c>
      <c r="X133" s="5" t="s">
        <v>40</v>
      </c>
      <c r="Y133" s="5" t="s">
        <v>40</v>
      </c>
      <c r="Z133" s="5" t="s">
        <v>40</v>
      </c>
      <c r="AA133" s="5" t="s">
        <v>40</v>
      </c>
      <c r="AB133" s="5" t="s">
        <v>40</v>
      </c>
      <c r="AC133" s="5" t="s">
        <v>40</v>
      </c>
      <c r="AK133" s="5" t="s">
        <v>33</v>
      </c>
      <c r="AL133" s="5" t="s">
        <v>291</v>
      </c>
      <c r="AM133" s="5" t="s">
        <v>33</v>
      </c>
    </row>
    <row r="134" ht="15.75" customHeight="1">
      <c r="A134" s="5">
        <v>33.0</v>
      </c>
      <c r="B134" s="5">
        <v>4.0</v>
      </c>
      <c r="C134" s="44" t="s">
        <v>571</v>
      </c>
      <c r="D134" s="44" t="s">
        <v>33</v>
      </c>
      <c r="E134" s="44" t="s">
        <v>38</v>
      </c>
      <c r="F134" s="44" t="s">
        <v>38</v>
      </c>
      <c r="G134" s="44" t="s">
        <v>38</v>
      </c>
      <c r="H134" s="44">
        <v>2.0</v>
      </c>
      <c r="I134" s="44">
        <v>0.0</v>
      </c>
      <c r="J134" s="44">
        <v>0.0</v>
      </c>
      <c r="K134" s="44">
        <v>0.0</v>
      </c>
      <c r="L134" s="44" t="s">
        <v>576</v>
      </c>
      <c r="M134" s="44" t="s">
        <v>38</v>
      </c>
      <c r="N134" s="44" t="s">
        <v>40</v>
      </c>
      <c r="O134" s="5" t="s">
        <v>351</v>
      </c>
      <c r="P134" s="5" t="s">
        <v>40</v>
      </c>
      <c r="Q134" s="5" t="s">
        <v>40</v>
      </c>
      <c r="R134" s="6" t="s">
        <v>40</v>
      </c>
      <c r="S134" s="44" t="s">
        <v>40</v>
      </c>
      <c r="T134" s="5" t="s">
        <v>40</v>
      </c>
      <c r="U134" s="5" t="s">
        <v>40</v>
      </c>
      <c r="V134" s="5" t="s">
        <v>40</v>
      </c>
      <c r="W134" s="5" t="s">
        <v>40</v>
      </c>
      <c r="X134" s="5" t="s">
        <v>40</v>
      </c>
      <c r="Y134" s="5" t="s">
        <v>40</v>
      </c>
      <c r="Z134" s="5" t="s">
        <v>40</v>
      </c>
      <c r="AA134" s="5" t="s">
        <v>40</v>
      </c>
      <c r="AB134" s="5" t="s">
        <v>40</v>
      </c>
      <c r="AC134" s="5" t="s">
        <v>40</v>
      </c>
      <c r="AK134" s="5" t="s">
        <v>33</v>
      </c>
      <c r="AL134" s="5" t="s">
        <v>291</v>
      </c>
      <c r="AM134" s="5" t="s">
        <v>33</v>
      </c>
    </row>
    <row r="135" ht="15.75" customHeight="1">
      <c r="A135" s="5">
        <v>33.0</v>
      </c>
      <c r="B135" s="5">
        <v>5.0</v>
      </c>
      <c r="C135" s="44" t="s">
        <v>577</v>
      </c>
      <c r="D135" s="44" t="s">
        <v>33</v>
      </c>
      <c r="E135" s="44" t="s">
        <v>38</v>
      </c>
      <c r="F135" s="44" t="s">
        <v>38</v>
      </c>
      <c r="G135" s="44" t="s">
        <v>38</v>
      </c>
      <c r="H135" s="44">
        <v>3.0</v>
      </c>
      <c r="I135" s="44">
        <v>0.0</v>
      </c>
      <c r="J135" s="44">
        <v>0.0</v>
      </c>
      <c r="K135" s="44">
        <v>0.0</v>
      </c>
      <c r="L135" s="44" t="s">
        <v>578</v>
      </c>
      <c r="M135" s="44" t="s">
        <v>38</v>
      </c>
      <c r="N135" s="44" t="s">
        <v>40</v>
      </c>
      <c r="O135" s="5" t="s">
        <v>430</v>
      </c>
      <c r="P135" s="5" t="s">
        <v>40</v>
      </c>
      <c r="Q135" s="5" t="s">
        <v>40</v>
      </c>
      <c r="R135" s="6" t="s">
        <v>40</v>
      </c>
      <c r="S135" s="44" t="s">
        <v>40</v>
      </c>
      <c r="T135" s="5" t="s">
        <v>40</v>
      </c>
      <c r="U135" s="5" t="s">
        <v>40</v>
      </c>
      <c r="V135" s="5" t="s">
        <v>40</v>
      </c>
      <c r="W135" s="5" t="s">
        <v>40</v>
      </c>
      <c r="X135" s="5" t="s">
        <v>40</v>
      </c>
      <c r="Y135" s="5" t="s">
        <v>40</v>
      </c>
      <c r="Z135" s="5" t="s">
        <v>40</v>
      </c>
      <c r="AA135" s="5" t="s">
        <v>40</v>
      </c>
      <c r="AB135" s="5" t="s">
        <v>40</v>
      </c>
      <c r="AC135" s="5" t="s">
        <v>40</v>
      </c>
      <c r="AK135" s="5" t="s">
        <v>33</v>
      </c>
      <c r="AL135" s="5" t="s">
        <v>291</v>
      </c>
      <c r="AM135" s="5" t="s">
        <v>33</v>
      </c>
    </row>
    <row r="136" ht="15.75" customHeight="1">
      <c r="A136">
        <v>34.0</v>
      </c>
      <c r="B136" s="5">
        <v>1.0</v>
      </c>
      <c r="C136" s="44" t="s">
        <v>579</v>
      </c>
      <c r="D136" s="44" t="s">
        <v>33</v>
      </c>
      <c r="E136" s="44" t="s">
        <v>33</v>
      </c>
      <c r="F136" s="44" t="s">
        <v>33</v>
      </c>
      <c r="G136" s="44" t="s">
        <v>33</v>
      </c>
      <c r="H136" s="44">
        <v>2.0</v>
      </c>
      <c r="I136" s="44">
        <v>4.0</v>
      </c>
      <c r="J136" s="44">
        <v>1.0</v>
      </c>
      <c r="K136" s="44">
        <v>0.0</v>
      </c>
      <c r="L136" s="44" t="s">
        <v>305</v>
      </c>
      <c r="M136" s="44" t="s">
        <v>305</v>
      </c>
      <c r="N136" s="44" t="s">
        <v>305</v>
      </c>
      <c r="O136" s="5" t="s">
        <v>351</v>
      </c>
      <c r="P136" s="5">
        <v>2.0</v>
      </c>
      <c r="Q136" s="5" t="s">
        <v>138</v>
      </c>
      <c r="R136" s="6">
        <v>1.0</v>
      </c>
      <c r="S136" s="44" t="s">
        <v>580</v>
      </c>
      <c r="T136" s="5" t="s">
        <v>33</v>
      </c>
      <c r="U136" s="5" t="s">
        <v>38</v>
      </c>
      <c r="V136" s="5" t="s">
        <v>137</v>
      </c>
      <c r="W136" s="5">
        <v>4.0</v>
      </c>
      <c r="X136" s="5" t="s">
        <v>581</v>
      </c>
      <c r="Y136" s="5">
        <v>3.0</v>
      </c>
      <c r="Z136" s="47" t="s">
        <v>582</v>
      </c>
      <c r="AA136" s="5" t="s">
        <v>40</v>
      </c>
      <c r="AB136" s="5" t="s">
        <v>33</v>
      </c>
      <c r="AC136" s="5" t="s">
        <v>502</v>
      </c>
      <c r="AK136" s="5" t="s">
        <v>33</v>
      </c>
      <c r="AL136" s="5" t="s">
        <v>291</v>
      </c>
      <c r="AM136" s="5" t="s">
        <v>33</v>
      </c>
    </row>
    <row r="137" ht="15.75" customHeight="1">
      <c r="A137">
        <v>34.0</v>
      </c>
      <c r="B137" s="5">
        <v>2.0</v>
      </c>
      <c r="C137" s="44" t="s">
        <v>368</v>
      </c>
      <c r="D137" s="44" t="s">
        <v>33</v>
      </c>
      <c r="E137" s="44" t="s">
        <v>33</v>
      </c>
      <c r="F137" s="44" t="s">
        <v>33</v>
      </c>
      <c r="G137" s="44" t="s">
        <v>33</v>
      </c>
      <c r="H137" s="44">
        <v>3.0</v>
      </c>
      <c r="I137" s="44">
        <v>5.0</v>
      </c>
      <c r="J137" s="44">
        <v>1.0</v>
      </c>
      <c r="K137" s="44">
        <v>0.0</v>
      </c>
      <c r="L137" s="44" t="s">
        <v>305</v>
      </c>
      <c r="M137" s="44" t="s">
        <v>305</v>
      </c>
      <c r="N137" s="44" t="s">
        <v>305</v>
      </c>
      <c r="O137" s="5" t="s">
        <v>351</v>
      </c>
      <c r="P137" s="5">
        <v>2.0</v>
      </c>
      <c r="Q137" s="5" t="s">
        <v>138</v>
      </c>
      <c r="R137" s="6">
        <v>2.0</v>
      </c>
      <c r="S137" s="44" t="s">
        <v>583</v>
      </c>
      <c r="T137" s="5" t="s">
        <v>33</v>
      </c>
      <c r="U137" s="5" t="s">
        <v>38</v>
      </c>
      <c r="V137" s="5" t="s">
        <v>137</v>
      </c>
      <c r="W137" s="5">
        <v>4.0</v>
      </c>
      <c r="X137" s="5" t="s">
        <v>581</v>
      </c>
      <c r="Y137" s="5">
        <v>3.0</v>
      </c>
      <c r="Z137" s="47" t="s">
        <v>582</v>
      </c>
      <c r="AA137" s="5" t="s">
        <v>40</v>
      </c>
      <c r="AB137" s="5" t="s">
        <v>33</v>
      </c>
      <c r="AC137" s="5" t="s">
        <v>502</v>
      </c>
      <c r="AK137" s="5" t="s">
        <v>33</v>
      </c>
      <c r="AL137" s="5" t="s">
        <v>291</v>
      </c>
      <c r="AM137" s="5" t="s">
        <v>33</v>
      </c>
    </row>
    <row r="138" ht="15.75" customHeight="1">
      <c r="A138">
        <v>35.0</v>
      </c>
      <c r="B138" s="5">
        <v>1.0</v>
      </c>
      <c r="C138" s="44" t="s">
        <v>584</v>
      </c>
      <c r="D138" s="44" t="s">
        <v>33</v>
      </c>
      <c r="E138" s="44" t="s">
        <v>38</v>
      </c>
      <c r="F138" s="44" t="s">
        <v>38</v>
      </c>
      <c r="G138" s="44" t="s">
        <v>38</v>
      </c>
      <c r="H138" s="44">
        <v>4.0</v>
      </c>
      <c r="I138" s="44">
        <v>0.0</v>
      </c>
      <c r="J138" s="44">
        <v>0.0</v>
      </c>
      <c r="K138" s="44">
        <v>0.0</v>
      </c>
      <c r="L138" s="44" t="s">
        <v>402</v>
      </c>
      <c r="M138" s="44" t="s">
        <v>38</v>
      </c>
      <c r="N138" s="44" t="s">
        <v>40</v>
      </c>
      <c r="O138" s="5" t="s">
        <v>351</v>
      </c>
      <c r="P138" s="5" t="s">
        <v>40</v>
      </c>
      <c r="Q138" s="5" t="s">
        <v>40</v>
      </c>
      <c r="R138" s="6" t="s">
        <v>40</v>
      </c>
      <c r="S138" s="44" t="s">
        <v>40</v>
      </c>
      <c r="T138" s="5" t="s">
        <v>40</v>
      </c>
      <c r="U138" s="5" t="s">
        <v>40</v>
      </c>
      <c r="V138" s="5" t="s">
        <v>40</v>
      </c>
      <c r="W138" s="5" t="s">
        <v>40</v>
      </c>
      <c r="X138" s="5" t="s">
        <v>40</v>
      </c>
      <c r="Y138" s="5" t="s">
        <v>40</v>
      </c>
      <c r="Z138" s="5" t="s">
        <v>40</v>
      </c>
      <c r="AA138" s="5" t="s">
        <v>40</v>
      </c>
      <c r="AB138" s="5" t="s">
        <v>40</v>
      </c>
      <c r="AC138" s="5" t="s">
        <v>40</v>
      </c>
      <c r="AK138" s="5" t="s">
        <v>33</v>
      </c>
      <c r="AL138" s="5" t="s">
        <v>431</v>
      </c>
      <c r="AM138" s="5" t="s">
        <v>33</v>
      </c>
    </row>
    <row r="139" ht="15.75" customHeight="1">
      <c r="A139" s="5">
        <v>35.0</v>
      </c>
      <c r="B139" s="5">
        <v>2.0</v>
      </c>
      <c r="C139" s="44" t="s">
        <v>585</v>
      </c>
      <c r="D139" s="44" t="s">
        <v>33</v>
      </c>
      <c r="E139" s="44" t="s">
        <v>38</v>
      </c>
      <c r="F139" s="44" t="s">
        <v>38</v>
      </c>
      <c r="G139" s="44" t="s">
        <v>38</v>
      </c>
      <c r="H139" s="44">
        <v>4.0</v>
      </c>
      <c r="I139" s="44">
        <v>0.0</v>
      </c>
      <c r="J139" s="44">
        <v>0.0</v>
      </c>
      <c r="K139" s="44">
        <v>0.0</v>
      </c>
      <c r="L139" s="44" t="s">
        <v>402</v>
      </c>
      <c r="M139" s="44" t="s">
        <v>38</v>
      </c>
      <c r="N139" s="44" t="s">
        <v>40</v>
      </c>
      <c r="O139" s="5" t="s">
        <v>351</v>
      </c>
      <c r="P139" s="5" t="s">
        <v>40</v>
      </c>
      <c r="Q139" s="5" t="s">
        <v>40</v>
      </c>
      <c r="R139" s="6" t="s">
        <v>40</v>
      </c>
      <c r="S139" s="44" t="s">
        <v>40</v>
      </c>
      <c r="T139" s="5" t="s">
        <v>40</v>
      </c>
      <c r="U139" s="5" t="s">
        <v>40</v>
      </c>
      <c r="V139" s="5" t="s">
        <v>40</v>
      </c>
      <c r="W139" s="5" t="s">
        <v>40</v>
      </c>
      <c r="X139" s="5" t="s">
        <v>40</v>
      </c>
      <c r="Y139" s="5" t="s">
        <v>40</v>
      </c>
      <c r="Z139" s="5" t="s">
        <v>40</v>
      </c>
      <c r="AA139" s="5" t="s">
        <v>40</v>
      </c>
      <c r="AB139" s="5" t="s">
        <v>40</v>
      </c>
      <c r="AC139" s="5" t="s">
        <v>40</v>
      </c>
      <c r="AK139" s="5" t="s">
        <v>33</v>
      </c>
      <c r="AL139" s="5" t="s">
        <v>291</v>
      </c>
      <c r="AM139" s="5" t="s">
        <v>33</v>
      </c>
    </row>
    <row r="140" ht="15.75" customHeight="1">
      <c r="A140">
        <v>36.0</v>
      </c>
      <c r="B140" s="5">
        <v>1.0</v>
      </c>
      <c r="C140" s="21" t="s">
        <v>586</v>
      </c>
      <c r="D140" s="44" t="s">
        <v>33</v>
      </c>
      <c r="E140" s="44" t="s">
        <v>38</v>
      </c>
      <c r="F140" s="44" t="s">
        <v>38</v>
      </c>
      <c r="G140" s="44" t="s">
        <v>38</v>
      </c>
      <c r="H140" s="44">
        <v>5.0</v>
      </c>
      <c r="I140" s="44">
        <v>0.0</v>
      </c>
      <c r="J140" s="44">
        <v>0.0</v>
      </c>
      <c r="K140" s="44">
        <v>0.0</v>
      </c>
      <c r="L140" s="44" t="s">
        <v>40</v>
      </c>
      <c r="M140" s="44" t="s">
        <v>40</v>
      </c>
      <c r="N140" s="44" t="s">
        <v>40</v>
      </c>
      <c r="O140" s="5" t="s">
        <v>351</v>
      </c>
      <c r="P140" s="5" t="s">
        <v>40</v>
      </c>
      <c r="Q140" s="5" t="s">
        <v>40</v>
      </c>
      <c r="R140" s="6" t="s">
        <v>40</v>
      </c>
      <c r="S140" s="44" t="s">
        <v>40</v>
      </c>
      <c r="T140" s="5" t="s">
        <v>40</v>
      </c>
      <c r="U140" s="5" t="s">
        <v>40</v>
      </c>
      <c r="V140" s="5" t="s">
        <v>40</v>
      </c>
      <c r="W140" s="5" t="s">
        <v>40</v>
      </c>
      <c r="X140" s="5" t="s">
        <v>40</v>
      </c>
      <c r="Y140" s="5" t="s">
        <v>40</v>
      </c>
      <c r="Z140" s="5" t="s">
        <v>40</v>
      </c>
      <c r="AA140" s="5" t="s">
        <v>40</v>
      </c>
      <c r="AB140" s="5" t="s">
        <v>40</v>
      </c>
      <c r="AC140" s="5" t="s">
        <v>40</v>
      </c>
      <c r="AK140" s="5" t="s">
        <v>33</v>
      </c>
      <c r="AL140" s="5" t="s">
        <v>587</v>
      </c>
      <c r="AM140" s="5" t="s">
        <v>33</v>
      </c>
      <c r="AN140" s="5" t="s">
        <v>588</v>
      </c>
    </row>
    <row r="141" ht="15.75" customHeight="1">
      <c r="A141" s="5">
        <v>36.0</v>
      </c>
      <c r="B141" s="5">
        <v>2.0</v>
      </c>
      <c r="C141" s="21" t="s">
        <v>589</v>
      </c>
      <c r="D141" s="44" t="s">
        <v>33</v>
      </c>
      <c r="E141" s="44" t="s">
        <v>38</v>
      </c>
      <c r="F141" s="44" t="s">
        <v>38</v>
      </c>
      <c r="G141" s="44" t="s">
        <v>38</v>
      </c>
      <c r="H141" s="44">
        <v>4.0</v>
      </c>
      <c r="I141" s="44">
        <v>0.0</v>
      </c>
      <c r="J141" s="44">
        <v>0.0</v>
      </c>
      <c r="K141" s="44">
        <v>0.0</v>
      </c>
      <c r="L141" s="44" t="s">
        <v>40</v>
      </c>
      <c r="M141" s="44" t="s">
        <v>40</v>
      </c>
      <c r="N141" s="44" t="s">
        <v>40</v>
      </c>
      <c r="O141" s="5" t="s">
        <v>351</v>
      </c>
      <c r="P141" s="5" t="s">
        <v>40</v>
      </c>
      <c r="Q141" s="5" t="s">
        <v>40</v>
      </c>
      <c r="R141" s="6" t="s">
        <v>40</v>
      </c>
      <c r="S141" s="44" t="s">
        <v>40</v>
      </c>
      <c r="T141" s="5" t="s">
        <v>40</v>
      </c>
      <c r="U141" s="5" t="s">
        <v>40</v>
      </c>
      <c r="V141" s="5" t="s">
        <v>40</v>
      </c>
      <c r="W141" s="5" t="s">
        <v>40</v>
      </c>
      <c r="X141" s="5" t="s">
        <v>40</v>
      </c>
      <c r="Y141" s="5" t="s">
        <v>40</v>
      </c>
      <c r="Z141" s="5" t="s">
        <v>40</v>
      </c>
      <c r="AA141" s="5" t="s">
        <v>40</v>
      </c>
      <c r="AB141" s="5" t="s">
        <v>40</v>
      </c>
      <c r="AC141" s="5" t="s">
        <v>40</v>
      </c>
      <c r="AK141" s="5" t="s">
        <v>33</v>
      </c>
      <c r="AL141" s="5" t="s">
        <v>587</v>
      </c>
      <c r="AM141" s="5" t="s">
        <v>33</v>
      </c>
      <c r="AN141" s="5" t="s">
        <v>588</v>
      </c>
    </row>
    <row r="142" ht="15.75" customHeight="1">
      <c r="A142">
        <v>37.0</v>
      </c>
      <c r="B142">
        <v>1.0</v>
      </c>
      <c r="C142" s="45" t="s">
        <v>590</v>
      </c>
      <c r="D142" s="44" t="s">
        <v>33</v>
      </c>
      <c r="E142" s="44" t="s">
        <v>33</v>
      </c>
      <c r="F142" s="44" t="s">
        <v>33</v>
      </c>
      <c r="G142" s="44" t="s">
        <v>33</v>
      </c>
      <c r="H142" s="45">
        <v>3.0</v>
      </c>
      <c r="I142" s="45">
        <v>4.0</v>
      </c>
      <c r="J142" s="45">
        <v>0.0</v>
      </c>
      <c r="K142" s="45">
        <v>0.0</v>
      </c>
      <c r="L142" s="45" t="s">
        <v>40</v>
      </c>
      <c r="M142" s="45" t="s">
        <v>40</v>
      </c>
      <c r="N142" s="45" t="s">
        <v>40</v>
      </c>
      <c r="O142" t="s">
        <v>284</v>
      </c>
      <c r="P142">
        <v>1.0</v>
      </c>
      <c r="Q142" s="5" t="s">
        <v>146</v>
      </c>
      <c r="R142" s="6">
        <v>1.0</v>
      </c>
      <c r="S142" s="50" t="s">
        <v>591</v>
      </c>
      <c r="T142" s="5" t="s">
        <v>33</v>
      </c>
      <c r="U142" s="5" t="s">
        <v>33</v>
      </c>
      <c r="V142" s="5" t="s">
        <v>40</v>
      </c>
      <c r="W142" s="5">
        <v>0.0</v>
      </c>
      <c r="X142" s="5" t="s">
        <v>40</v>
      </c>
      <c r="Y142" s="5">
        <v>6.0</v>
      </c>
      <c r="Z142" s="5" t="s">
        <v>40</v>
      </c>
      <c r="AA142" s="51">
        <v>1.0</v>
      </c>
      <c r="AB142" s="5" t="s">
        <v>38</v>
      </c>
      <c r="AC142" t="s">
        <v>40</v>
      </c>
      <c r="AD142" s="5" t="s">
        <v>592</v>
      </c>
      <c r="AK142" t="s">
        <v>38</v>
      </c>
      <c r="AL142" t="s">
        <v>40</v>
      </c>
      <c r="AM142" s="5" t="s">
        <v>33</v>
      </c>
      <c r="AN142" s="5" t="s">
        <v>404</v>
      </c>
    </row>
    <row r="143" ht="15.75" customHeight="1">
      <c r="A143">
        <v>37.0</v>
      </c>
      <c r="B143">
        <v>2.0</v>
      </c>
      <c r="C143" s="44" t="s">
        <v>399</v>
      </c>
      <c r="D143" s="44" t="s">
        <v>33</v>
      </c>
      <c r="E143" s="44" t="s">
        <v>33</v>
      </c>
      <c r="F143" s="44" t="s">
        <v>33</v>
      </c>
      <c r="G143" s="44" t="s">
        <v>33</v>
      </c>
      <c r="H143" s="44">
        <v>3.0</v>
      </c>
      <c r="I143" s="44">
        <v>3.0</v>
      </c>
      <c r="J143" s="44">
        <v>1.0</v>
      </c>
      <c r="K143" s="44">
        <v>0.0</v>
      </c>
      <c r="L143" s="44" t="s">
        <v>321</v>
      </c>
      <c r="M143" s="44" t="s">
        <v>321</v>
      </c>
      <c r="N143" s="44" t="s">
        <v>321</v>
      </c>
      <c r="O143" t="s">
        <v>284</v>
      </c>
      <c r="P143">
        <v>1.0</v>
      </c>
      <c r="Q143" s="5" t="s">
        <v>146</v>
      </c>
      <c r="R143" s="6">
        <v>2.0</v>
      </c>
      <c r="S143" s="50" t="s">
        <v>593</v>
      </c>
      <c r="T143" s="5" t="s">
        <v>33</v>
      </c>
      <c r="U143" s="5" t="s">
        <v>33</v>
      </c>
      <c r="V143" s="5" t="s">
        <v>40</v>
      </c>
      <c r="W143" s="5">
        <v>0.0</v>
      </c>
      <c r="X143" s="5" t="s">
        <v>40</v>
      </c>
      <c r="Y143" s="5">
        <v>6.0</v>
      </c>
      <c r="Z143" s="5" t="s">
        <v>40</v>
      </c>
      <c r="AA143" s="51">
        <v>2.0</v>
      </c>
      <c r="AB143" s="5" t="s">
        <v>38</v>
      </c>
      <c r="AC143" t="s">
        <v>40</v>
      </c>
      <c r="AD143" s="5" t="s">
        <v>594</v>
      </c>
      <c r="AK143" t="s">
        <v>38</v>
      </c>
      <c r="AL143" t="s">
        <v>40</v>
      </c>
      <c r="AM143" s="5" t="s">
        <v>33</v>
      </c>
    </row>
    <row r="144" ht="15.75" customHeight="1">
      <c r="A144">
        <v>37.0</v>
      </c>
      <c r="B144">
        <v>3.0</v>
      </c>
      <c r="C144" s="45" t="s">
        <v>595</v>
      </c>
      <c r="D144" s="44" t="s">
        <v>33</v>
      </c>
      <c r="E144" s="44" t="s">
        <v>33</v>
      </c>
      <c r="F144" s="44" t="s">
        <v>33</v>
      </c>
      <c r="G144" s="44" t="s">
        <v>33</v>
      </c>
      <c r="H144" s="45">
        <v>4.0</v>
      </c>
      <c r="I144" s="45">
        <v>5.0</v>
      </c>
      <c r="J144" s="45">
        <v>1.0</v>
      </c>
      <c r="K144" s="45">
        <v>0.0</v>
      </c>
      <c r="L144" s="45" t="s">
        <v>40</v>
      </c>
      <c r="M144" s="45" t="s">
        <v>40</v>
      </c>
      <c r="N144" s="45" t="s">
        <v>40</v>
      </c>
      <c r="O144" t="s">
        <v>284</v>
      </c>
      <c r="P144">
        <v>1.0</v>
      </c>
      <c r="Q144" s="5" t="s">
        <v>146</v>
      </c>
      <c r="R144" s="6">
        <v>3.0</v>
      </c>
      <c r="S144" s="50" t="s">
        <v>596</v>
      </c>
      <c r="T144" s="5" t="s">
        <v>33</v>
      </c>
      <c r="U144" s="5" t="s">
        <v>33</v>
      </c>
      <c r="V144" s="5" t="s">
        <v>40</v>
      </c>
      <c r="W144" s="5">
        <v>0.0</v>
      </c>
      <c r="X144" s="5" t="s">
        <v>40</v>
      </c>
      <c r="Y144" s="5">
        <v>6.0</v>
      </c>
      <c r="Z144" s="5" t="s">
        <v>40</v>
      </c>
      <c r="AA144" s="6">
        <v>3.0</v>
      </c>
      <c r="AB144" s="5" t="s">
        <v>38</v>
      </c>
      <c r="AC144" t="s">
        <v>40</v>
      </c>
      <c r="AD144" s="5" t="s">
        <v>594</v>
      </c>
      <c r="AK144" t="s">
        <v>38</v>
      </c>
      <c r="AL144" t="s">
        <v>40</v>
      </c>
      <c r="AM144" s="5" t="s">
        <v>33</v>
      </c>
    </row>
    <row r="145" ht="15.75" customHeight="1">
      <c r="A145" s="5">
        <v>38.0</v>
      </c>
      <c r="B145" s="5">
        <v>1.0</v>
      </c>
      <c r="C145" s="18" t="s">
        <v>597</v>
      </c>
      <c r="D145" s="44" t="s">
        <v>33</v>
      </c>
      <c r="E145" s="44" t="s">
        <v>38</v>
      </c>
      <c r="F145" s="44" t="s">
        <v>38</v>
      </c>
      <c r="G145" s="44" t="s">
        <v>38</v>
      </c>
      <c r="H145" s="44">
        <v>1.0</v>
      </c>
      <c r="I145" s="44">
        <v>4.0</v>
      </c>
      <c r="J145" s="44">
        <v>0.0</v>
      </c>
      <c r="K145" s="44">
        <v>0.0</v>
      </c>
      <c r="L145" s="44" t="s">
        <v>40</v>
      </c>
      <c r="M145" s="44" t="s">
        <v>40</v>
      </c>
      <c r="N145" s="44" t="s">
        <v>40</v>
      </c>
      <c r="O145" s="5" t="s">
        <v>351</v>
      </c>
      <c r="P145" s="5" t="s">
        <v>40</v>
      </c>
      <c r="Q145" s="5" t="s">
        <v>40</v>
      </c>
      <c r="R145" s="6" t="s">
        <v>40</v>
      </c>
      <c r="S145" s="44" t="s">
        <v>40</v>
      </c>
      <c r="T145" s="5" t="s">
        <v>40</v>
      </c>
      <c r="U145" s="5" t="s">
        <v>40</v>
      </c>
      <c r="V145" s="5" t="s">
        <v>40</v>
      </c>
      <c r="W145" s="5" t="s">
        <v>40</v>
      </c>
      <c r="X145" s="5" t="s">
        <v>40</v>
      </c>
      <c r="Y145" s="5" t="s">
        <v>40</v>
      </c>
      <c r="Z145" s="5" t="s">
        <v>40</v>
      </c>
      <c r="AA145" s="5" t="s">
        <v>40</v>
      </c>
      <c r="AB145" s="5" t="s">
        <v>40</v>
      </c>
      <c r="AC145" s="5" t="s">
        <v>40</v>
      </c>
      <c r="AD145" s="5"/>
      <c r="AK145" s="5" t="s">
        <v>38</v>
      </c>
      <c r="AL145" s="5" t="s">
        <v>40</v>
      </c>
      <c r="AM145" s="5" t="s">
        <v>38</v>
      </c>
    </row>
    <row r="146" ht="15.75" customHeight="1">
      <c r="A146" s="5">
        <v>38.0</v>
      </c>
      <c r="B146" s="5">
        <v>2.0</v>
      </c>
      <c r="C146" s="18" t="s">
        <v>598</v>
      </c>
      <c r="D146" s="44" t="s">
        <v>33</v>
      </c>
      <c r="E146" s="44" t="s">
        <v>38</v>
      </c>
      <c r="F146" s="44" t="s">
        <v>38</v>
      </c>
      <c r="G146" s="44" t="s">
        <v>38</v>
      </c>
      <c r="H146" s="44">
        <v>1.0</v>
      </c>
      <c r="I146" s="44">
        <v>4.0</v>
      </c>
      <c r="J146" s="44">
        <v>2.0</v>
      </c>
      <c r="K146" s="44">
        <v>0.0</v>
      </c>
      <c r="L146" s="44" t="s">
        <v>40</v>
      </c>
      <c r="M146" s="44" t="s">
        <v>40</v>
      </c>
      <c r="N146" s="44" t="s">
        <v>40</v>
      </c>
      <c r="O146" s="5" t="s">
        <v>351</v>
      </c>
      <c r="P146" s="5" t="s">
        <v>40</v>
      </c>
      <c r="Q146" s="5" t="s">
        <v>40</v>
      </c>
      <c r="R146" s="6" t="s">
        <v>40</v>
      </c>
      <c r="S146" s="44" t="s">
        <v>40</v>
      </c>
      <c r="T146" s="5" t="s">
        <v>40</v>
      </c>
      <c r="U146" s="5" t="s">
        <v>40</v>
      </c>
      <c r="V146" s="5" t="s">
        <v>40</v>
      </c>
      <c r="W146" s="5" t="s">
        <v>40</v>
      </c>
      <c r="X146" s="5" t="s">
        <v>40</v>
      </c>
      <c r="Y146" s="5" t="s">
        <v>40</v>
      </c>
      <c r="Z146" s="5" t="s">
        <v>40</v>
      </c>
      <c r="AA146" s="5" t="s">
        <v>40</v>
      </c>
      <c r="AB146" s="5" t="s">
        <v>40</v>
      </c>
      <c r="AC146" s="5" t="s">
        <v>40</v>
      </c>
      <c r="AD146" s="5"/>
      <c r="AK146" s="5" t="s">
        <v>38</v>
      </c>
      <c r="AL146" s="5" t="s">
        <v>40</v>
      </c>
      <c r="AM146" s="5" t="s">
        <v>33</v>
      </c>
    </row>
    <row r="147" ht="15.75" customHeight="1">
      <c r="A147" s="5">
        <v>38.0</v>
      </c>
      <c r="B147" s="5">
        <v>3.0</v>
      </c>
      <c r="C147" s="18" t="s">
        <v>599</v>
      </c>
      <c r="D147" s="44" t="s">
        <v>33</v>
      </c>
      <c r="E147" s="44" t="s">
        <v>38</v>
      </c>
      <c r="F147" s="44" t="s">
        <v>38</v>
      </c>
      <c r="G147" s="44" t="s">
        <v>38</v>
      </c>
      <c r="H147" s="44">
        <v>2.0</v>
      </c>
      <c r="I147" s="44">
        <v>5.0</v>
      </c>
      <c r="J147" s="44">
        <v>2.0</v>
      </c>
      <c r="K147" s="44">
        <v>0.0</v>
      </c>
      <c r="L147" s="44" t="s">
        <v>40</v>
      </c>
      <c r="M147" s="44" t="s">
        <v>40</v>
      </c>
      <c r="N147" s="44" t="s">
        <v>40</v>
      </c>
      <c r="O147" s="5" t="s">
        <v>351</v>
      </c>
      <c r="P147" s="5" t="s">
        <v>40</v>
      </c>
      <c r="Q147" s="5" t="s">
        <v>40</v>
      </c>
      <c r="R147" s="6" t="s">
        <v>40</v>
      </c>
      <c r="S147" s="44" t="s">
        <v>40</v>
      </c>
      <c r="T147" s="5" t="s">
        <v>40</v>
      </c>
      <c r="U147" s="5" t="s">
        <v>40</v>
      </c>
      <c r="V147" s="5" t="s">
        <v>40</v>
      </c>
      <c r="W147" s="5" t="s">
        <v>40</v>
      </c>
      <c r="X147" s="5" t="s">
        <v>40</v>
      </c>
      <c r="Y147" s="5" t="s">
        <v>40</v>
      </c>
      <c r="Z147" s="5" t="s">
        <v>40</v>
      </c>
      <c r="AA147" s="5" t="s">
        <v>40</v>
      </c>
      <c r="AB147" s="5" t="s">
        <v>40</v>
      </c>
      <c r="AC147" s="5" t="s">
        <v>40</v>
      </c>
      <c r="AD147" s="5"/>
      <c r="AK147" s="5" t="s">
        <v>38</v>
      </c>
      <c r="AL147" s="5" t="s">
        <v>40</v>
      </c>
      <c r="AM147" s="5" t="s">
        <v>33</v>
      </c>
    </row>
    <row r="148" ht="15.75" customHeight="1">
      <c r="A148">
        <v>39.0</v>
      </c>
      <c r="B148">
        <v>1.0</v>
      </c>
      <c r="C148" s="45" t="s">
        <v>600</v>
      </c>
      <c r="D148" s="45" t="s">
        <v>33</v>
      </c>
      <c r="E148" s="45" t="s">
        <v>33</v>
      </c>
      <c r="F148" s="45" t="s">
        <v>33</v>
      </c>
      <c r="G148" s="45" t="s">
        <v>33</v>
      </c>
      <c r="H148" s="45">
        <v>4.0</v>
      </c>
      <c r="I148" s="45">
        <v>5.0</v>
      </c>
      <c r="J148" s="45">
        <v>2.0</v>
      </c>
      <c r="K148" s="45">
        <v>1.0</v>
      </c>
      <c r="L148" s="45" t="s">
        <v>601</v>
      </c>
      <c r="M148" s="45" t="s">
        <v>601</v>
      </c>
      <c r="N148" s="45" t="s">
        <v>601</v>
      </c>
      <c r="O148" t="s">
        <v>351</v>
      </c>
      <c r="P148">
        <v>1.0</v>
      </c>
      <c r="Q148" s="5" t="s">
        <v>152</v>
      </c>
      <c r="R148" s="6">
        <v>1.0</v>
      </c>
      <c r="S148" s="44" t="s">
        <v>602</v>
      </c>
      <c r="T148" s="5" t="s">
        <v>33</v>
      </c>
      <c r="U148" s="5" t="s">
        <v>33</v>
      </c>
      <c r="V148" s="5" t="s">
        <v>40</v>
      </c>
      <c r="W148" s="5">
        <v>1.0</v>
      </c>
      <c r="X148" t="s">
        <v>603</v>
      </c>
      <c r="Y148" s="5">
        <v>5.0</v>
      </c>
      <c r="Z148" s="5" t="s">
        <v>40</v>
      </c>
      <c r="AA148" s="6" t="s">
        <v>322</v>
      </c>
      <c r="AB148" s="5" t="s">
        <v>38</v>
      </c>
      <c r="AC148" t="s">
        <v>40</v>
      </c>
      <c r="AD148" s="5" t="s">
        <v>604</v>
      </c>
      <c r="AK148" s="5" t="s">
        <v>33</v>
      </c>
      <c r="AL148" s="5" t="s">
        <v>352</v>
      </c>
      <c r="AM148" s="5" t="s">
        <v>33</v>
      </c>
      <c r="AN148" s="53" t="s">
        <v>605</v>
      </c>
    </row>
    <row r="149" ht="15.75" customHeight="1">
      <c r="A149" s="5">
        <v>39.0</v>
      </c>
      <c r="B149" s="5">
        <v>2.0</v>
      </c>
      <c r="C149" s="45" t="s">
        <v>606</v>
      </c>
      <c r="D149" s="45" t="s">
        <v>33</v>
      </c>
      <c r="E149" s="45" t="s">
        <v>38</v>
      </c>
      <c r="F149" s="45" t="s">
        <v>38</v>
      </c>
      <c r="G149" s="45" t="s">
        <v>38</v>
      </c>
      <c r="H149" s="45">
        <v>4.0</v>
      </c>
      <c r="I149" s="45">
        <v>5.0</v>
      </c>
      <c r="J149" s="45">
        <v>2.0</v>
      </c>
      <c r="K149" s="45">
        <v>1.0</v>
      </c>
      <c r="L149" s="45" t="s">
        <v>479</v>
      </c>
      <c r="M149" s="45" t="s">
        <v>479</v>
      </c>
      <c r="N149" s="45" t="s">
        <v>40</v>
      </c>
      <c r="O149" s="5" t="s">
        <v>351</v>
      </c>
      <c r="P149" s="5" t="s">
        <v>40</v>
      </c>
      <c r="Q149" s="5" t="s">
        <v>40</v>
      </c>
      <c r="R149" s="6" t="s">
        <v>40</v>
      </c>
      <c r="S149" s="44" t="s">
        <v>40</v>
      </c>
      <c r="T149" s="5" t="s">
        <v>40</v>
      </c>
      <c r="U149" s="5" t="s">
        <v>40</v>
      </c>
      <c r="V149" s="5" t="s">
        <v>40</v>
      </c>
      <c r="W149" s="5" t="s">
        <v>40</v>
      </c>
      <c r="X149" s="5" t="s">
        <v>40</v>
      </c>
      <c r="Y149" s="5" t="s">
        <v>40</v>
      </c>
      <c r="Z149" s="5" t="s">
        <v>40</v>
      </c>
      <c r="AA149" s="5" t="s">
        <v>40</v>
      </c>
      <c r="AB149" s="5" t="s">
        <v>40</v>
      </c>
      <c r="AC149" s="5" t="s">
        <v>40</v>
      </c>
      <c r="AD149" s="5"/>
      <c r="AK149" s="5" t="s">
        <v>33</v>
      </c>
      <c r="AL149" s="5" t="s">
        <v>352</v>
      </c>
      <c r="AM149" s="5" t="s">
        <v>33</v>
      </c>
      <c r="AN149" s="53"/>
    </row>
    <row r="150" ht="15.75" customHeight="1">
      <c r="A150">
        <v>40.0</v>
      </c>
      <c r="B150" s="5">
        <v>1.0</v>
      </c>
      <c r="C150" s="44" t="s">
        <v>413</v>
      </c>
      <c r="D150" s="44" t="s">
        <v>33</v>
      </c>
      <c r="E150" s="44" t="s">
        <v>33</v>
      </c>
      <c r="F150" s="44" t="s">
        <v>33</v>
      </c>
      <c r="G150" s="44" t="s">
        <v>33</v>
      </c>
      <c r="H150" s="44">
        <v>2.0</v>
      </c>
      <c r="I150" s="44">
        <v>5.0</v>
      </c>
      <c r="J150" s="44">
        <v>1.0</v>
      </c>
      <c r="K150" s="44">
        <v>0.0</v>
      </c>
      <c r="L150" s="44" t="s">
        <v>350</v>
      </c>
      <c r="M150" s="44" t="s">
        <v>350</v>
      </c>
      <c r="N150" s="44" t="s">
        <v>350</v>
      </c>
      <c r="O150" s="5" t="s">
        <v>284</v>
      </c>
      <c r="P150" s="5">
        <v>1.0</v>
      </c>
      <c r="Q150" s="5" t="s">
        <v>156</v>
      </c>
      <c r="R150" s="6" t="s">
        <v>329</v>
      </c>
      <c r="S150" s="44" t="s">
        <v>607</v>
      </c>
      <c r="T150" s="5" t="s">
        <v>33</v>
      </c>
      <c r="U150" s="5" t="s">
        <v>38</v>
      </c>
      <c r="V150" s="5" t="s">
        <v>155</v>
      </c>
      <c r="W150" s="5">
        <v>1.0</v>
      </c>
      <c r="X150" s="5" t="s">
        <v>608</v>
      </c>
      <c r="Y150" s="5">
        <v>0.0</v>
      </c>
      <c r="Z150" s="47" t="s">
        <v>539</v>
      </c>
      <c r="AA150" s="5" t="s">
        <v>40</v>
      </c>
      <c r="AB150" s="5" t="s">
        <v>38</v>
      </c>
      <c r="AC150" t="s">
        <v>40</v>
      </c>
      <c r="AK150" s="5" t="s">
        <v>38</v>
      </c>
      <c r="AL150" s="5" t="s">
        <v>40</v>
      </c>
      <c r="AM150" s="5" t="s">
        <v>33</v>
      </c>
    </row>
    <row r="151" ht="15.75" customHeight="1">
      <c r="A151">
        <v>40.0</v>
      </c>
      <c r="B151" s="5">
        <v>2.0</v>
      </c>
      <c r="C151" s="44" t="s">
        <v>318</v>
      </c>
      <c r="D151" s="44" t="s">
        <v>33</v>
      </c>
      <c r="E151" s="44" t="s">
        <v>33</v>
      </c>
      <c r="F151" s="44" t="s">
        <v>33</v>
      </c>
      <c r="G151" s="44" t="s">
        <v>33</v>
      </c>
      <c r="H151" s="44">
        <v>1.0</v>
      </c>
      <c r="I151" s="44">
        <v>5.0</v>
      </c>
      <c r="J151" s="44">
        <v>1.0</v>
      </c>
      <c r="K151" s="44">
        <v>0.0</v>
      </c>
      <c r="L151" s="44" t="s">
        <v>350</v>
      </c>
      <c r="M151" s="44" t="s">
        <v>350</v>
      </c>
      <c r="N151" s="44" t="s">
        <v>350</v>
      </c>
      <c r="O151" s="5" t="s">
        <v>284</v>
      </c>
      <c r="P151" s="5">
        <v>1.0</v>
      </c>
      <c r="Q151" s="5" t="s">
        <v>156</v>
      </c>
      <c r="R151" s="6" t="s">
        <v>332</v>
      </c>
      <c r="S151" s="44" t="s">
        <v>609</v>
      </c>
      <c r="T151" s="5" t="s">
        <v>38</v>
      </c>
      <c r="U151" s="5" t="s">
        <v>40</v>
      </c>
      <c r="V151" s="5" t="s">
        <v>40</v>
      </c>
      <c r="W151" s="5" t="s">
        <v>40</v>
      </c>
      <c r="X151" s="5" t="s">
        <v>40</v>
      </c>
      <c r="Y151" s="5" t="s">
        <v>40</v>
      </c>
      <c r="Z151" s="5" t="s">
        <v>40</v>
      </c>
      <c r="AA151" s="5" t="s">
        <v>40</v>
      </c>
      <c r="AB151" s="5" t="s">
        <v>38</v>
      </c>
      <c r="AC151" t="s">
        <v>40</v>
      </c>
      <c r="AK151" s="5" t="s">
        <v>38</v>
      </c>
      <c r="AL151" s="5" t="s">
        <v>40</v>
      </c>
      <c r="AM151" s="5" t="s">
        <v>33</v>
      </c>
    </row>
    <row r="152" ht="15.75" customHeight="1">
      <c r="A152">
        <v>40.0</v>
      </c>
      <c r="B152" s="5">
        <v>3.0</v>
      </c>
      <c r="C152" s="44" t="s">
        <v>610</v>
      </c>
      <c r="D152" s="44" t="s">
        <v>33</v>
      </c>
      <c r="E152" s="44" t="s">
        <v>33</v>
      </c>
      <c r="F152" s="44" t="s">
        <v>33</v>
      </c>
      <c r="G152" s="44" t="s">
        <v>33</v>
      </c>
      <c r="H152" s="44">
        <v>1.0</v>
      </c>
      <c r="I152" s="44">
        <v>5.0</v>
      </c>
      <c r="J152" s="44">
        <v>1.0</v>
      </c>
      <c r="K152" s="44">
        <v>0.0</v>
      </c>
      <c r="L152" s="44" t="s">
        <v>350</v>
      </c>
      <c r="M152" s="44" t="s">
        <v>350</v>
      </c>
      <c r="N152" s="44" t="s">
        <v>350</v>
      </c>
      <c r="O152" s="5" t="s">
        <v>284</v>
      </c>
      <c r="P152" s="5">
        <v>1.0</v>
      </c>
      <c r="Q152" s="5" t="s">
        <v>156</v>
      </c>
      <c r="R152" s="6" t="s">
        <v>335</v>
      </c>
      <c r="S152" s="44" t="s">
        <v>611</v>
      </c>
      <c r="T152" s="5" t="s">
        <v>38</v>
      </c>
      <c r="U152" s="5" t="s">
        <v>40</v>
      </c>
      <c r="V152" s="5" t="s">
        <v>40</v>
      </c>
      <c r="W152" s="5" t="s">
        <v>40</v>
      </c>
      <c r="X152" s="5" t="s">
        <v>40</v>
      </c>
      <c r="Y152" s="5" t="s">
        <v>40</v>
      </c>
      <c r="Z152" s="5" t="s">
        <v>40</v>
      </c>
      <c r="AA152" s="5" t="s">
        <v>40</v>
      </c>
      <c r="AB152" s="5" t="s">
        <v>38</v>
      </c>
      <c r="AC152" t="s">
        <v>40</v>
      </c>
      <c r="AK152" s="5" t="s">
        <v>38</v>
      </c>
      <c r="AL152" s="5" t="s">
        <v>40</v>
      </c>
      <c r="AM152" s="5" t="s">
        <v>33</v>
      </c>
    </row>
    <row r="153" ht="15.75" customHeight="1">
      <c r="A153">
        <v>40.0</v>
      </c>
      <c r="B153" s="5">
        <v>4.0</v>
      </c>
      <c r="C153" s="44" t="s">
        <v>612</v>
      </c>
      <c r="D153" s="44" t="s">
        <v>33</v>
      </c>
      <c r="E153" s="44" t="s">
        <v>33</v>
      </c>
      <c r="F153" s="44" t="s">
        <v>33</v>
      </c>
      <c r="G153" s="44" t="s">
        <v>33</v>
      </c>
      <c r="H153" s="44">
        <v>1.0</v>
      </c>
      <c r="I153" s="44">
        <v>5.0</v>
      </c>
      <c r="J153" s="44">
        <v>0.0</v>
      </c>
      <c r="K153" s="44">
        <v>0.0</v>
      </c>
      <c r="L153" s="44" t="s">
        <v>350</v>
      </c>
      <c r="M153" s="44" t="s">
        <v>350</v>
      </c>
      <c r="N153" s="44" t="s">
        <v>350</v>
      </c>
      <c r="O153" s="5" t="s">
        <v>284</v>
      </c>
      <c r="P153" s="5">
        <v>1.0</v>
      </c>
      <c r="Q153" s="5" t="s">
        <v>156</v>
      </c>
      <c r="R153" s="6">
        <v>6.0</v>
      </c>
      <c r="S153" s="44" t="s">
        <v>613</v>
      </c>
      <c r="T153" s="5" t="s">
        <v>38</v>
      </c>
      <c r="U153" s="5" t="s">
        <v>40</v>
      </c>
      <c r="V153" s="5" t="s">
        <v>40</v>
      </c>
      <c r="W153" s="5" t="s">
        <v>40</v>
      </c>
      <c r="X153" s="5" t="s">
        <v>40</v>
      </c>
      <c r="Y153" s="5" t="s">
        <v>40</v>
      </c>
      <c r="Z153" s="5" t="s">
        <v>40</v>
      </c>
      <c r="AA153" s="5" t="s">
        <v>40</v>
      </c>
      <c r="AB153" s="5" t="s">
        <v>38</v>
      </c>
      <c r="AC153" t="s">
        <v>40</v>
      </c>
      <c r="AK153" s="5" t="s">
        <v>38</v>
      </c>
      <c r="AL153" s="5" t="s">
        <v>40</v>
      </c>
      <c r="AM153" s="5" t="s">
        <v>33</v>
      </c>
    </row>
    <row r="154" ht="15.75" customHeight="1">
      <c r="A154">
        <v>41.0</v>
      </c>
      <c r="B154" s="5">
        <v>1.0</v>
      </c>
      <c r="C154" s="44" t="s">
        <v>614</v>
      </c>
      <c r="D154" s="44" t="s">
        <v>33</v>
      </c>
      <c r="E154" s="44" t="s">
        <v>33</v>
      </c>
      <c r="F154" s="44" t="s">
        <v>33</v>
      </c>
      <c r="G154" s="44" t="s">
        <v>33</v>
      </c>
      <c r="H154" s="44">
        <v>1.0</v>
      </c>
      <c r="I154" s="44">
        <v>5.0</v>
      </c>
      <c r="J154" s="44">
        <v>0.0</v>
      </c>
      <c r="K154" s="44">
        <v>0.0</v>
      </c>
      <c r="L154" s="44" t="s">
        <v>402</v>
      </c>
      <c r="M154" s="44" t="s">
        <v>402</v>
      </c>
      <c r="N154" s="44" t="s">
        <v>402</v>
      </c>
      <c r="O154" s="5" t="s">
        <v>407</v>
      </c>
      <c r="P154" s="5">
        <v>1.0</v>
      </c>
      <c r="Q154" s="5" t="s">
        <v>161</v>
      </c>
      <c r="R154" s="6" t="s">
        <v>322</v>
      </c>
      <c r="S154" s="44" t="s">
        <v>615</v>
      </c>
      <c r="T154" s="5" t="s">
        <v>33</v>
      </c>
      <c r="U154" s="5" t="s">
        <v>33</v>
      </c>
      <c r="V154" s="5" t="s">
        <v>40</v>
      </c>
      <c r="W154" s="5">
        <v>0.0</v>
      </c>
      <c r="X154" s="5" t="s">
        <v>40</v>
      </c>
      <c r="Y154" s="5">
        <v>6.0</v>
      </c>
      <c r="Z154" s="5" t="s">
        <v>40</v>
      </c>
      <c r="AA154" s="6">
        <v>1.0</v>
      </c>
      <c r="AB154" s="5" t="s">
        <v>38</v>
      </c>
      <c r="AC154" s="5" t="s">
        <v>40</v>
      </c>
      <c r="AK154" s="5" t="s">
        <v>38</v>
      </c>
      <c r="AL154" s="5" t="s">
        <v>40</v>
      </c>
      <c r="AM154" s="5" t="s">
        <v>38</v>
      </c>
    </row>
    <row r="155" ht="15.75" customHeight="1">
      <c r="A155" s="5">
        <v>41.0</v>
      </c>
      <c r="B155" s="5">
        <v>2.0</v>
      </c>
      <c r="C155" s="45" t="s">
        <v>616</v>
      </c>
      <c r="D155" s="44" t="s">
        <v>33</v>
      </c>
      <c r="E155" s="44" t="s">
        <v>33</v>
      </c>
      <c r="F155" s="44" t="s">
        <v>33</v>
      </c>
      <c r="G155" s="44" t="s">
        <v>33</v>
      </c>
      <c r="H155" s="45">
        <v>2.0</v>
      </c>
      <c r="I155" s="45">
        <v>5.0</v>
      </c>
      <c r="J155" s="45">
        <v>0.0</v>
      </c>
      <c r="K155" s="45">
        <v>0.0</v>
      </c>
      <c r="L155" s="45" t="s">
        <v>402</v>
      </c>
      <c r="M155" s="45" t="s">
        <v>402</v>
      </c>
      <c r="N155" s="45" t="s">
        <v>402</v>
      </c>
      <c r="O155" s="5" t="s">
        <v>351</v>
      </c>
      <c r="P155" s="5">
        <v>1.0</v>
      </c>
      <c r="Q155" s="5" t="s">
        <v>161</v>
      </c>
      <c r="R155" s="6">
        <v>3.0</v>
      </c>
      <c r="S155" s="44" t="s">
        <v>617</v>
      </c>
      <c r="T155" s="5" t="s">
        <v>33</v>
      </c>
      <c r="U155" s="5" t="s">
        <v>30</v>
      </c>
      <c r="V155" s="5" t="s">
        <v>159</v>
      </c>
      <c r="W155" s="5">
        <v>2.0</v>
      </c>
      <c r="X155" s="5" t="s">
        <v>618</v>
      </c>
      <c r="Y155" s="5">
        <v>4.0</v>
      </c>
      <c r="Z155" s="41" t="s">
        <v>40</v>
      </c>
      <c r="AA155" s="6" t="s">
        <v>363</v>
      </c>
      <c r="AB155" s="5" t="s">
        <v>38</v>
      </c>
      <c r="AC155" s="5" t="s">
        <v>40</v>
      </c>
      <c r="AK155" s="5" t="s">
        <v>33</v>
      </c>
      <c r="AL155" s="5" t="s">
        <v>492</v>
      </c>
      <c r="AM155" s="5" t="s">
        <v>33</v>
      </c>
    </row>
    <row r="156" ht="15.75" customHeight="1">
      <c r="A156">
        <v>42.0</v>
      </c>
      <c r="B156" s="5">
        <v>1.0</v>
      </c>
      <c r="C156" s="45" t="s">
        <v>619</v>
      </c>
      <c r="D156" s="45" t="s">
        <v>33</v>
      </c>
      <c r="E156" s="45" t="s">
        <v>33</v>
      </c>
      <c r="F156" s="45" t="s">
        <v>33</v>
      </c>
      <c r="G156" s="45" t="s">
        <v>33</v>
      </c>
      <c r="H156" s="45">
        <v>3.0</v>
      </c>
      <c r="I156" s="45">
        <v>5.0</v>
      </c>
      <c r="J156" s="45">
        <v>2.0</v>
      </c>
      <c r="K156" s="45">
        <v>0.0</v>
      </c>
      <c r="L156" s="45" t="s">
        <v>321</v>
      </c>
      <c r="M156" s="45" t="s">
        <v>321</v>
      </c>
      <c r="N156" s="45" t="s">
        <v>321</v>
      </c>
      <c r="O156" s="5" t="s">
        <v>284</v>
      </c>
      <c r="P156" s="5">
        <v>2.0</v>
      </c>
      <c r="Q156" s="5" t="s">
        <v>166</v>
      </c>
      <c r="R156" s="6" t="s">
        <v>322</v>
      </c>
      <c r="S156" s="44" t="s">
        <v>620</v>
      </c>
      <c r="T156" s="5" t="s">
        <v>33</v>
      </c>
      <c r="U156" s="5" t="s">
        <v>30</v>
      </c>
      <c r="V156" s="5" t="s">
        <v>164</v>
      </c>
      <c r="W156" s="5">
        <v>4.0</v>
      </c>
      <c r="X156" s="5" t="s">
        <v>621</v>
      </c>
      <c r="Y156" s="5">
        <v>4.0</v>
      </c>
      <c r="Z156" s="41" t="s">
        <v>40</v>
      </c>
      <c r="AA156" s="6">
        <v>1.0</v>
      </c>
      <c r="AB156" s="5" t="s">
        <v>33</v>
      </c>
      <c r="AC156" s="5" t="s">
        <v>622</v>
      </c>
      <c r="AK156" s="5" t="s">
        <v>38</v>
      </c>
      <c r="AL156" s="5" t="s">
        <v>40</v>
      </c>
      <c r="AM156" s="5" t="s">
        <v>33</v>
      </c>
    </row>
    <row r="157" ht="15.75" customHeight="1">
      <c r="A157">
        <v>42.0</v>
      </c>
      <c r="B157" s="5">
        <v>2.0</v>
      </c>
      <c r="C157" s="44" t="s">
        <v>399</v>
      </c>
      <c r="D157" s="44" t="s">
        <v>33</v>
      </c>
      <c r="E157" s="44" t="s">
        <v>33</v>
      </c>
      <c r="F157" s="44" t="s">
        <v>33</v>
      </c>
      <c r="G157" s="44" t="s">
        <v>33</v>
      </c>
      <c r="H157" s="44">
        <v>3.0</v>
      </c>
      <c r="I157" s="44">
        <v>5.0</v>
      </c>
      <c r="J157" s="44">
        <v>2.0</v>
      </c>
      <c r="K157" s="44">
        <v>0.0</v>
      </c>
      <c r="L157" s="44" t="s">
        <v>321</v>
      </c>
      <c r="M157" s="44" t="s">
        <v>321</v>
      </c>
      <c r="N157" s="44" t="s">
        <v>321</v>
      </c>
      <c r="O157" s="5" t="s">
        <v>351</v>
      </c>
      <c r="P157" s="5">
        <v>2.0</v>
      </c>
      <c r="Q157" s="5" t="s">
        <v>166</v>
      </c>
      <c r="R157" s="6">
        <v>3.0</v>
      </c>
      <c r="S157" s="54" t="s">
        <v>623</v>
      </c>
      <c r="T157" s="5" t="s">
        <v>33</v>
      </c>
      <c r="U157" s="5" t="s">
        <v>33</v>
      </c>
      <c r="V157" s="5" t="s">
        <v>40</v>
      </c>
      <c r="W157" s="5">
        <v>1.0</v>
      </c>
      <c r="X157" s="5" t="s">
        <v>624</v>
      </c>
      <c r="Y157" s="5">
        <v>5.0</v>
      </c>
      <c r="Z157" s="5" t="s">
        <v>40</v>
      </c>
      <c r="AA157" s="6">
        <v>2.0</v>
      </c>
      <c r="AB157" s="5" t="s">
        <v>33</v>
      </c>
      <c r="AC157" s="5" t="s">
        <v>622</v>
      </c>
      <c r="AK157" s="5" t="s">
        <v>33</v>
      </c>
      <c r="AL157" s="5" t="s">
        <v>625</v>
      </c>
      <c r="AM157" s="5" t="s">
        <v>33</v>
      </c>
    </row>
    <row r="158" ht="15.75" customHeight="1">
      <c r="A158" s="5">
        <v>42.0</v>
      </c>
      <c r="B158" s="5">
        <v>3.0</v>
      </c>
      <c r="C158" s="44" t="s">
        <v>454</v>
      </c>
      <c r="D158" s="44" t="s">
        <v>33</v>
      </c>
      <c r="E158" s="44" t="s">
        <v>38</v>
      </c>
      <c r="F158" s="44" t="s">
        <v>38</v>
      </c>
      <c r="G158" s="44" t="s">
        <v>38</v>
      </c>
      <c r="H158" s="44">
        <v>2.0</v>
      </c>
      <c r="I158" s="44">
        <v>5.0</v>
      </c>
      <c r="J158" s="44">
        <v>2.0</v>
      </c>
      <c r="K158" s="44">
        <v>0.0</v>
      </c>
      <c r="L158" s="44" t="s">
        <v>40</v>
      </c>
      <c r="M158" s="44" t="s">
        <v>40</v>
      </c>
      <c r="N158" s="44" t="s">
        <v>40</v>
      </c>
      <c r="O158" s="5" t="s">
        <v>430</v>
      </c>
      <c r="P158" s="5" t="s">
        <v>40</v>
      </c>
      <c r="Q158" s="5" t="s">
        <v>40</v>
      </c>
      <c r="R158" s="6" t="s">
        <v>40</v>
      </c>
      <c r="S158" s="44" t="s">
        <v>40</v>
      </c>
      <c r="T158" s="5" t="s">
        <v>40</v>
      </c>
      <c r="U158" s="5" t="s">
        <v>40</v>
      </c>
      <c r="V158" s="5" t="s">
        <v>40</v>
      </c>
      <c r="W158" s="5" t="s">
        <v>40</v>
      </c>
      <c r="X158" s="5" t="s">
        <v>40</v>
      </c>
      <c r="Y158" s="5" t="s">
        <v>40</v>
      </c>
      <c r="Z158" s="5" t="s">
        <v>40</v>
      </c>
      <c r="AA158" s="5" t="s">
        <v>40</v>
      </c>
      <c r="AB158" s="5" t="s">
        <v>40</v>
      </c>
      <c r="AC158" s="5" t="s">
        <v>40</v>
      </c>
      <c r="AK158" s="5" t="s">
        <v>33</v>
      </c>
      <c r="AL158" s="5" t="s">
        <v>625</v>
      </c>
      <c r="AM158" s="5" t="s">
        <v>33</v>
      </c>
    </row>
    <row r="159" ht="15.75" customHeight="1">
      <c r="A159">
        <v>43.0</v>
      </c>
      <c r="B159" s="5">
        <v>1.0</v>
      </c>
      <c r="C159" s="44" t="s">
        <v>626</v>
      </c>
      <c r="D159" s="44" t="s">
        <v>33</v>
      </c>
      <c r="E159" s="44" t="s">
        <v>33</v>
      </c>
      <c r="F159" s="44" t="s">
        <v>33</v>
      </c>
      <c r="G159" s="44" t="s">
        <v>33</v>
      </c>
      <c r="H159" s="44">
        <v>5.0</v>
      </c>
      <c r="I159" s="44">
        <v>5.0</v>
      </c>
      <c r="J159" s="44">
        <v>0.0</v>
      </c>
      <c r="K159" s="44">
        <v>0.0</v>
      </c>
      <c r="L159" s="44" t="s">
        <v>402</v>
      </c>
      <c r="M159" s="44" t="s">
        <v>402</v>
      </c>
      <c r="N159" s="44" t="s">
        <v>402</v>
      </c>
      <c r="O159" s="5" t="s">
        <v>351</v>
      </c>
      <c r="P159" s="5">
        <v>3.0</v>
      </c>
      <c r="Q159" s="5" t="s">
        <v>170</v>
      </c>
      <c r="R159" s="6">
        <v>1.0</v>
      </c>
      <c r="S159" s="44" t="s">
        <v>627</v>
      </c>
      <c r="T159" s="5" t="s">
        <v>33</v>
      </c>
      <c r="U159" s="5" t="s">
        <v>38</v>
      </c>
      <c r="V159" s="5" t="s">
        <v>169</v>
      </c>
      <c r="W159" s="5">
        <v>1.0</v>
      </c>
      <c r="X159" s="5" t="s">
        <v>628</v>
      </c>
      <c r="Y159" s="5">
        <v>0.0</v>
      </c>
      <c r="Z159" s="47" t="s">
        <v>539</v>
      </c>
      <c r="AA159" s="5" t="s">
        <v>40</v>
      </c>
      <c r="AB159" s="5" t="s">
        <v>33</v>
      </c>
      <c r="AC159" s="5" t="s">
        <v>629</v>
      </c>
      <c r="AK159" s="5" t="s">
        <v>33</v>
      </c>
      <c r="AL159" s="5" t="s">
        <v>291</v>
      </c>
      <c r="AM159" s="5" t="s">
        <v>33</v>
      </c>
    </row>
    <row r="160" ht="15.75" customHeight="1">
      <c r="A160">
        <v>43.0</v>
      </c>
      <c r="B160" s="5">
        <v>2.0</v>
      </c>
      <c r="C160" s="44" t="s">
        <v>300</v>
      </c>
      <c r="D160" s="44" t="s">
        <v>33</v>
      </c>
      <c r="E160" s="44" t="s">
        <v>33</v>
      </c>
      <c r="F160" s="44" t="s">
        <v>33</v>
      </c>
      <c r="G160" s="44" t="s">
        <v>33</v>
      </c>
      <c r="H160" s="44">
        <v>3.0</v>
      </c>
      <c r="I160" s="44">
        <v>5.0</v>
      </c>
      <c r="J160" s="44">
        <v>0.0</v>
      </c>
      <c r="K160" s="44">
        <v>0.0</v>
      </c>
      <c r="L160" s="44" t="s">
        <v>402</v>
      </c>
      <c r="M160" s="44" t="s">
        <v>402</v>
      </c>
      <c r="N160" s="44" t="s">
        <v>402</v>
      </c>
      <c r="O160" s="5" t="s">
        <v>351</v>
      </c>
      <c r="P160" s="5">
        <v>1.0</v>
      </c>
      <c r="Q160" s="5" t="s">
        <v>630</v>
      </c>
      <c r="R160" s="6">
        <v>2.0</v>
      </c>
      <c r="S160" s="44" t="s">
        <v>631</v>
      </c>
      <c r="T160" s="5" t="s">
        <v>33</v>
      </c>
      <c r="U160" s="5" t="s">
        <v>38</v>
      </c>
      <c r="V160" s="5" t="s">
        <v>169</v>
      </c>
      <c r="W160" s="5">
        <v>1.0</v>
      </c>
      <c r="X160" s="5" t="s">
        <v>628</v>
      </c>
      <c r="Y160" s="5">
        <v>0.0</v>
      </c>
      <c r="Z160" s="47" t="s">
        <v>539</v>
      </c>
      <c r="AA160" s="5" t="s">
        <v>40</v>
      </c>
      <c r="AB160" s="5" t="s">
        <v>38</v>
      </c>
      <c r="AC160" s="5" t="s">
        <v>40</v>
      </c>
      <c r="AK160" s="5" t="s">
        <v>38</v>
      </c>
      <c r="AL160" s="5" t="s">
        <v>40</v>
      </c>
      <c r="AM160" s="5" t="s">
        <v>33</v>
      </c>
    </row>
    <row r="161" ht="15.75" customHeight="1">
      <c r="A161" s="5">
        <v>43.0</v>
      </c>
      <c r="B161" s="5">
        <v>3.0</v>
      </c>
      <c r="C161" s="44" t="s">
        <v>632</v>
      </c>
      <c r="D161" s="44" t="s">
        <v>33</v>
      </c>
      <c r="E161" s="44" t="s">
        <v>38</v>
      </c>
      <c r="F161" s="44" t="s">
        <v>38</v>
      </c>
      <c r="G161" s="44" t="s">
        <v>38</v>
      </c>
      <c r="H161" s="44">
        <v>4.0</v>
      </c>
      <c r="I161" s="44">
        <v>5.0</v>
      </c>
      <c r="J161" s="44">
        <v>0.0</v>
      </c>
      <c r="K161" s="44">
        <v>0.0</v>
      </c>
      <c r="L161" s="44" t="s">
        <v>402</v>
      </c>
      <c r="M161" s="44" t="s">
        <v>402</v>
      </c>
      <c r="N161" s="44" t="s">
        <v>40</v>
      </c>
      <c r="O161" s="5" t="s">
        <v>351</v>
      </c>
      <c r="P161" s="5" t="s">
        <v>40</v>
      </c>
      <c r="Q161" s="5" t="s">
        <v>40</v>
      </c>
      <c r="R161" s="6" t="s">
        <v>40</v>
      </c>
      <c r="S161" s="44" t="s">
        <v>40</v>
      </c>
      <c r="T161" s="5" t="s">
        <v>40</v>
      </c>
      <c r="U161" s="5" t="s">
        <v>40</v>
      </c>
      <c r="V161" s="5" t="s">
        <v>40</v>
      </c>
      <c r="W161" s="5" t="s">
        <v>40</v>
      </c>
      <c r="X161" s="5" t="s">
        <v>40</v>
      </c>
      <c r="Y161" s="5" t="s">
        <v>40</v>
      </c>
      <c r="Z161" s="5" t="s">
        <v>40</v>
      </c>
      <c r="AA161" s="5" t="s">
        <v>40</v>
      </c>
      <c r="AB161" s="5" t="s">
        <v>40</v>
      </c>
      <c r="AC161" s="5" t="s">
        <v>40</v>
      </c>
      <c r="AK161" s="5" t="s">
        <v>38</v>
      </c>
      <c r="AL161" s="5" t="s">
        <v>40</v>
      </c>
      <c r="AM161" s="5" t="s">
        <v>33</v>
      </c>
    </row>
    <row r="162" ht="15.75" customHeight="1">
      <c r="A162">
        <v>44.0</v>
      </c>
      <c r="B162" s="5">
        <v>1.0</v>
      </c>
      <c r="C162" s="45" t="s">
        <v>633</v>
      </c>
      <c r="D162" s="45" t="s">
        <v>33</v>
      </c>
      <c r="E162" s="45" t="s">
        <v>33</v>
      </c>
      <c r="F162" s="45" t="s">
        <v>33</v>
      </c>
      <c r="G162" s="45" t="s">
        <v>33</v>
      </c>
      <c r="H162" s="45">
        <v>2.0</v>
      </c>
      <c r="I162" s="45">
        <v>5.0</v>
      </c>
      <c r="J162" s="45">
        <v>2.0</v>
      </c>
      <c r="K162" s="45">
        <v>0.0</v>
      </c>
      <c r="L162" s="45" t="s">
        <v>350</v>
      </c>
      <c r="M162" s="45" t="s">
        <v>350</v>
      </c>
      <c r="N162" s="45" t="s">
        <v>350</v>
      </c>
      <c r="O162" t="s">
        <v>351</v>
      </c>
      <c r="P162" s="5">
        <v>3.0</v>
      </c>
      <c r="Q162" s="5" t="s">
        <v>174</v>
      </c>
      <c r="R162" s="6" t="s">
        <v>329</v>
      </c>
      <c r="S162" s="50" t="s">
        <v>634</v>
      </c>
      <c r="T162" s="5" t="s">
        <v>33</v>
      </c>
      <c r="U162" s="5" t="s">
        <v>33</v>
      </c>
      <c r="V162" s="5" t="s">
        <v>40</v>
      </c>
      <c r="W162" s="5">
        <v>0.0</v>
      </c>
      <c r="X162" s="5" t="s">
        <v>40</v>
      </c>
      <c r="Y162" s="5">
        <v>6.0</v>
      </c>
      <c r="Z162" s="5" t="s">
        <v>40</v>
      </c>
      <c r="AA162" s="6" t="s">
        <v>329</v>
      </c>
      <c r="AB162" s="5" t="s">
        <v>33</v>
      </c>
      <c r="AC162" t="s">
        <v>321</v>
      </c>
      <c r="AD162" s="5" t="s">
        <v>635</v>
      </c>
      <c r="AK162" t="s">
        <v>33</v>
      </c>
      <c r="AL162" s="5" t="s">
        <v>291</v>
      </c>
      <c r="AM162" s="5" t="s">
        <v>33</v>
      </c>
    </row>
    <row r="163" ht="15.75" customHeight="1">
      <c r="A163">
        <v>45.0</v>
      </c>
      <c r="B163" s="5">
        <v>1.0</v>
      </c>
      <c r="C163" s="44" t="s">
        <v>413</v>
      </c>
      <c r="D163" s="44" t="s">
        <v>33</v>
      </c>
      <c r="E163" s="44" t="s">
        <v>38</v>
      </c>
      <c r="F163" s="44" t="s">
        <v>38</v>
      </c>
      <c r="G163" s="44" t="s">
        <v>38</v>
      </c>
      <c r="H163" s="44">
        <v>2.0</v>
      </c>
      <c r="I163" s="44">
        <v>5.0</v>
      </c>
      <c r="J163" s="44">
        <v>0.0</v>
      </c>
      <c r="K163" s="44">
        <v>0.0</v>
      </c>
      <c r="L163" s="44" t="s">
        <v>40</v>
      </c>
      <c r="M163" s="44" t="s">
        <v>40</v>
      </c>
      <c r="N163" s="44" t="s">
        <v>40</v>
      </c>
      <c r="O163" s="5" t="s">
        <v>284</v>
      </c>
      <c r="P163" s="5" t="s">
        <v>40</v>
      </c>
      <c r="Q163" s="5" t="s">
        <v>40</v>
      </c>
      <c r="R163" s="6" t="s">
        <v>40</v>
      </c>
      <c r="S163" s="44" t="s">
        <v>40</v>
      </c>
      <c r="T163" s="5" t="s">
        <v>40</v>
      </c>
      <c r="U163" s="5" t="s">
        <v>40</v>
      </c>
      <c r="V163" s="5" t="s">
        <v>40</v>
      </c>
      <c r="W163" s="5" t="s">
        <v>40</v>
      </c>
      <c r="X163" s="5" t="s">
        <v>40</v>
      </c>
      <c r="Y163" s="5" t="s">
        <v>40</v>
      </c>
      <c r="Z163" s="5" t="s">
        <v>40</v>
      </c>
      <c r="AA163" s="5" t="s">
        <v>40</v>
      </c>
      <c r="AB163" s="5" t="s">
        <v>40</v>
      </c>
      <c r="AC163" s="5" t="s">
        <v>40</v>
      </c>
      <c r="AK163" s="5" t="s">
        <v>38</v>
      </c>
      <c r="AL163" s="5" t="s">
        <v>40</v>
      </c>
      <c r="AM163" s="5" t="s">
        <v>38</v>
      </c>
    </row>
    <row r="164" ht="15.75" customHeight="1">
      <c r="A164" s="5">
        <v>45.0</v>
      </c>
      <c r="B164" s="5">
        <v>2.0</v>
      </c>
      <c r="C164" s="44" t="s">
        <v>317</v>
      </c>
      <c r="D164" s="44" t="s">
        <v>33</v>
      </c>
      <c r="E164" s="44" t="s">
        <v>38</v>
      </c>
      <c r="F164" s="44" t="s">
        <v>38</v>
      </c>
      <c r="G164" s="44" t="s">
        <v>38</v>
      </c>
      <c r="H164" s="44">
        <v>3.0</v>
      </c>
      <c r="I164" s="44">
        <v>5.0</v>
      </c>
      <c r="J164" s="44">
        <v>0.0</v>
      </c>
      <c r="K164" s="44">
        <v>0.0</v>
      </c>
      <c r="L164" s="44" t="s">
        <v>40</v>
      </c>
      <c r="M164" s="44" t="s">
        <v>40</v>
      </c>
      <c r="N164" s="44" t="s">
        <v>40</v>
      </c>
      <c r="O164" s="5" t="s">
        <v>284</v>
      </c>
      <c r="P164" s="5" t="s">
        <v>40</v>
      </c>
      <c r="Q164" s="5" t="s">
        <v>40</v>
      </c>
      <c r="R164" s="6" t="s">
        <v>40</v>
      </c>
      <c r="S164" s="44" t="s">
        <v>40</v>
      </c>
      <c r="T164" s="5" t="s">
        <v>40</v>
      </c>
      <c r="U164" s="5" t="s">
        <v>40</v>
      </c>
      <c r="V164" s="5" t="s">
        <v>40</v>
      </c>
      <c r="W164" s="5" t="s">
        <v>40</v>
      </c>
      <c r="X164" s="5" t="s">
        <v>40</v>
      </c>
      <c r="Y164" s="5" t="s">
        <v>40</v>
      </c>
      <c r="Z164" s="5" t="s">
        <v>40</v>
      </c>
      <c r="AA164" s="5" t="s">
        <v>40</v>
      </c>
      <c r="AB164" s="5" t="s">
        <v>40</v>
      </c>
      <c r="AC164" s="5" t="s">
        <v>40</v>
      </c>
      <c r="AK164" s="5" t="s">
        <v>38</v>
      </c>
      <c r="AL164" s="5" t="s">
        <v>40</v>
      </c>
      <c r="AM164" s="5" t="s">
        <v>38</v>
      </c>
    </row>
    <row r="165" ht="15.75" customHeight="1">
      <c r="A165" s="5">
        <v>45.0</v>
      </c>
      <c r="B165" s="5">
        <v>3.0</v>
      </c>
      <c r="C165" s="44" t="s">
        <v>636</v>
      </c>
      <c r="D165" s="44" t="s">
        <v>33</v>
      </c>
      <c r="E165" s="44" t="s">
        <v>38</v>
      </c>
      <c r="F165" s="44" t="s">
        <v>38</v>
      </c>
      <c r="G165" s="44" t="s">
        <v>38</v>
      </c>
      <c r="H165" s="44">
        <v>3.0</v>
      </c>
      <c r="I165" s="44">
        <v>5.0</v>
      </c>
      <c r="J165" s="44">
        <v>0.0</v>
      </c>
      <c r="K165" s="44">
        <v>0.0</v>
      </c>
      <c r="L165" s="44" t="s">
        <v>305</v>
      </c>
      <c r="M165" s="44" t="s">
        <v>305</v>
      </c>
      <c r="N165" s="44" t="s">
        <v>40</v>
      </c>
      <c r="O165" s="5" t="s">
        <v>284</v>
      </c>
      <c r="P165" s="5" t="s">
        <v>40</v>
      </c>
      <c r="Q165" s="5" t="s">
        <v>40</v>
      </c>
      <c r="R165" s="6" t="s">
        <v>40</v>
      </c>
      <c r="S165" s="44" t="s">
        <v>40</v>
      </c>
      <c r="T165" s="5" t="s">
        <v>40</v>
      </c>
      <c r="U165" s="5" t="s">
        <v>40</v>
      </c>
      <c r="V165" s="5" t="s">
        <v>40</v>
      </c>
      <c r="W165" s="5" t="s">
        <v>40</v>
      </c>
      <c r="X165" s="5" t="s">
        <v>40</v>
      </c>
      <c r="Y165" s="5" t="s">
        <v>40</v>
      </c>
      <c r="Z165" s="5" t="s">
        <v>40</v>
      </c>
      <c r="AA165" s="5" t="s">
        <v>40</v>
      </c>
      <c r="AB165" s="5" t="s">
        <v>40</v>
      </c>
      <c r="AC165" s="5" t="s">
        <v>40</v>
      </c>
      <c r="AK165" s="5" t="s">
        <v>38</v>
      </c>
      <c r="AL165" s="5" t="s">
        <v>40</v>
      </c>
      <c r="AM165" s="5" t="s">
        <v>38</v>
      </c>
    </row>
    <row r="166" ht="15.75" customHeight="1">
      <c r="A166" s="5">
        <v>45.0</v>
      </c>
      <c r="B166" s="5">
        <v>4.0</v>
      </c>
      <c r="C166" s="44" t="s">
        <v>458</v>
      </c>
      <c r="D166" s="44" t="s">
        <v>33</v>
      </c>
      <c r="E166" s="44" t="s">
        <v>38</v>
      </c>
      <c r="F166" s="44" t="s">
        <v>38</v>
      </c>
      <c r="G166" s="44" t="s">
        <v>38</v>
      </c>
      <c r="H166" s="44">
        <v>2.0</v>
      </c>
      <c r="I166" s="44">
        <v>0.0</v>
      </c>
      <c r="J166" s="44">
        <v>0.0</v>
      </c>
      <c r="K166" s="44">
        <v>0.0</v>
      </c>
      <c r="L166" s="44" t="s">
        <v>40</v>
      </c>
      <c r="M166" s="44" t="s">
        <v>40</v>
      </c>
      <c r="N166" s="44" t="s">
        <v>40</v>
      </c>
      <c r="O166" s="5" t="s">
        <v>351</v>
      </c>
      <c r="P166" s="5" t="s">
        <v>40</v>
      </c>
      <c r="Q166" s="5" t="s">
        <v>40</v>
      </c>
      <c r="R166" s="6" t="s">
        <v>40</v>
      </c>
      <c r="S166" s="44" t="s">
        <v>40</v>
      </c>
      <c r="T166" s="5" t="s">
        <v>40</v>
      </c>
      <c r="U166" s="5" t="s">
        <v>40</v>
      </c>
      <c r="V166" s="5" t="s">
        <v>40</v>
      </c>
      <c r="W166" s="5" t="s">
        <v>40</v>
      </c>
      <c r="X166" s="5" t="s">
        <v>40</v>
      </c>
      <c r="Y166" s="5" t="s">
        <v>40</v>
      </c>
      <c r="Z166" s="5" t="s">
        <v>40</v>
      </c>
      <c r="AA166" s="5" t="s">
        <v>40</v>
      </c>
      <c r="AB166" s="5" t="s">
        <v>40</v>
      </c>
      <c r="AC166" s="5" t="s">
        <v>40</v>
      </c>
      <c r="AK166" s="5" t="s">
        <v>38</v>
      </c>
      <c r="AL166" s="5" t="s">
        <v>40</v>
      </c>
      <c r="AM166" s="5" t="s">
        <v>33</v>
      </c>
    </row>
    <row r="167" ht="15.75" customHeight="1">
      <c r="A167">
        <v>46.0</v>
      </c>
      <c r="B167" s="5">
        <v>1.0</v>
      </c>
      <c r="C167" s="44" t="s">
        <v>317</v>
      </c>
      <c r="D167" s="44" t="s">
        <v>33</v>
      </c>
      <c r="E167" s="44" t="s">
        <v>33</v>
      </c>
      <c r="F167" s="44" t="s">
        <v>33</v>
      </c>
      <c r="G167" s="44" t="s">
        <v>33</v>
      </c>
      <c r="H167" s="44">
        <v>2.0</v>
      </c>
      <c r="I167" s="44">
        <v>1.0</v>
      </c>
      <c r="J167" s="44">
        <v>0.0</v>
      </c>
      <c r="K167" s="44">
        <v>0.0</v>
      </c>
      <c r="L167" s="44" t="s">
        <v>40</v>
      </c>
      <c r="M167" s="44" t="s">
        <v>40</v>
      </c>
      <c r="N167" s="44" t="s">
        <v>40</v>
      </c>
      <c r="O167" s="5" t="s">
        <v>284</v>
      </c>
      <c r="P167" s="5">
        <v>1.0</v>
      </c>
      <c r="Q167" s="5" t="s">
        <v>179</v>
      </c>
      <c r="R167" s="6">
        <v>1.0</v>
      </c>
      <c r="S167" s="44" t="s">
        <v>637</v>
      </c>
      <c r="T167" s="5" t="s">
        <v>33</v>
      </c>
      <c r="U167" s="5" t="s">
        <v>38</v>
      </c>
      <c r="V167" s="5" t="s">
        <v>451</v>
      </c>
      <c r="W167" s="5">
        <v>1.0</v>
      </c>
      <c r="X167" s="5" t="s">
        <v>638</v>
      </c>
      <c r="Y167" s="5">
        <v>0.0</v>
      </c>
      <c r="Z167" s="47" t="s">
        <v>639</v>
      </c>
      <c r="AA167" s="5" t="s">
        <v>40</v>
      </c>
      <c r="AB167" s="5" t="s">
        <v>38</v>
      </c>
      <c r="AC167" t="s">
        <v>40</v>
      </c>
      <c r="AK167" s="5" t="s">
        <v>38</v>
      </c>
      <c r="AL167" s="5" t="s">
        <v>40</v>
      </c>
      <c r="AM167" s="5" t="s">
        <v>38</v>
      </c>
    </row>
    <row r="168" ht="15.75" customHeight="1">
      <c r="A168">
        <v>46.0</v>
      </c>
      <c r="B168" s="5">
        <v>2.0</v>
      </c>
      <c r="C168" s="44" t="s">
        <v>318</v>
      </c>
      <c r="D168" s="44" t="s">
        <v>33</v>
      </c>
      <c r="E168" s="44" t="s">
        <v>33</v>
      </c>
      <c r="F168" s="44" t="s">
        <v>33</v>
      </c>
      <c r="G168" s="44" t="s">
        <v>33</v>
      </c>
      <c r="H168" s="44">
        <v>2.0</v>
      </c>
      <c r="I168" s="44">
        <v>1.0</v>
      </c>
      <c r="J168" s="44">
        <v>0.0</v>
      </c>
      <c r="K168" s="44">
        <v>0.0</v>
      </c>
      <c r="L168" s="44" t="s">
        <v>40</v>
      </c>
      <c r="M168" s="44" t="s">
        <v>40</v>
      </c>
      <c r="N168" s="44" t="s">
        <v>40</v>
      </c>
      <c r="O168" s="5" t="s">
        <v>284</v>
      </c>
      <c r="P168" s="5">
        <v>1.0</v>
      </c>
      <c r="Q168" s="5" t="s">
        <v>179</v>
      </c>
      <c r="R168" s="6">
        <v>2.0</v>
      </c>
      <c r="S168" s="44" t="s">
        <v>640</v>
      </c>
      <c r="T168" s="5" t="s">
        <v>33</v>
      </c>
      <c r="U168" s="5" t="s">
        <v>38</v>
      </c>
      <c r="V168" s="5" t="s">
        <v>641</v>
      </c>
      <c r="W168" s="5">
        <v>1.0</v>
      </c>
      <c r="X168" s="5" t="s">
        <v>638</v>
      </c>
      <c r="Y168" s="5">
        <v>0.0</v>
      </c>
      <c r="Z168" s="47" t="s">
        <v>642</v>
      </c>
      <c r="AA168" s="5" t="s">
        <v>40</v>
      </c>
      <c r="AB168" s="5" t="s">
        <v>38</v>
      </c>
      <c r="AC168" t="s">
        <v>40</v>
      </c>
      <c r="AK168" s="5" t="s">
        <v>38</v>
      </c>
      <c r="AL168" s="5" t="s">
        <v>40</v>
      </c>
      <c r="AM168" s="5" t="s">
        <v>38</v>
      </c>
    </row>
    <row r="169" ht="15.75" customHeight="1">
      <c r="A169" s="5">
        <v>46.0</v>
      </c>
      <c r="B169" s="5">
        <v>3.0</v>
      </c>
      <c r="C169" s="44" t="s">
        <v>413</v>
      </c>
      <c r="D169" s="44" t="s">
        <v>33</v>
      </c>
      <c r="E169" s="44" t="s">
        <v>38</v>
      </c>
      <c r="F169" s="44" t="s">
        <v>38</v>
      </c>
      <c r="G169" s="44" t="s">
        <v>38</v>
      </c>
      <c r="H169" s="44">
        <v>2.0</v>
      </c>
      <c r="I169" s="44">
        <v>1.0</v>
      </c>
      <c r="J169" s="44">
        <v>0.0</v>
      </c>
      <c r="K169" s="44">
        <v>0.0</v>
      </c>
      <c r="L169" s="44" t="s">
        <v>40</v>
      </c>
      <c r="M169" s="44" t="s">
        <v>40</v>
      </c>
      <c r="N169" s="44" t="s">
        <v>40</v>
      </c>
      <c r="O169" s="5" t="s">
        <v>284</v>
      </c>
      <c r="P169" s="5" t="s">
        <v>40</v>
      </c>
      <c r="Q169" s="5" t="s">
        <v>40</v>
      </c>
      <c r="R169" s="6" t="s">
        <v>40</v>
      </c>
      <c r="S169" s="44" t="s">
        <v>40</v>
      </c>
      <c r="T169" s="5" t="s">
        <v>40</v>
      </c>
      <c r="U169" s="5" t="s">
        <v>40</v>
      </c>
      <c r="V169" s="5" t="s">
        <v>40</v>
      </c>
      <c r="W169" s="5" t="s">
        <v>40</v>
      </c>
      <c r="X169" s="5" t="s">
        <v>40</v>
      </c>
      <c r="Y169" s="5" t="s">
        <v>40</v>
      </c>
      <c r="Z169" s="5" t="s">
        <v>40</v>
      </c>
      <c r="AA169" s="5" t="s">
        <v>40</v>
      </c>
      <c r="AB169" s="5" t="s">
        <v>40</v>
      </c>
      <c r="AC169" s="5" t="s">
        <v>40</v>
      </c>
      <c r="AK169" s="5" t="s">
        <v>38</v>
      </c>
      <c r="AL169" s="5" t="s">
        <v>40</v>
      </c>
      <c r="AM169" s="5" t="s">
        <v>38</v>
      </c>
    </row>
    <row r="170" ht="15.75" customHeight="1">
      <c r="A170">
        <v>47.0</v>
      </c>
      <c r="B170" s="5">
        <v>1.0</v>
      </c>
      <c r="C170" s="45" t="s">
        <v>643</v>
      </c>
      <c r="D170" s="45" t="s">
        <v>33</v>
      </c>
      <c r="E170" s="45" t="s">
        <v>33</v>
      </c>
      <c r="F170" s="45" t="s">
        <v>33</v>
      </c>
      <c r="G170" s="45" t="s">
        <v>33</v>
      </c>
      <c r="H170" s="45">
        <v>2.0</v>
      </c>
      <c r="I170" s="45">
        <v>0.0</v>
      </c>
      <c r="J170" s="45">
        <v>0.0</v>
      </c>
      <c r="K170" s="45">
        <v>0.0</v>
      </c>
      <c r="L170" s="45" t="s">
        <v>305</v>
      </c>
      <c r="M170" s="45" t="s">
        <v>38</v>
      </c>
      <c r="N170" s="45" t="s">
        <v>38</v>
      </c>
      <c r="O170" s="5" t="s">
        <v>284</v>
      </c>
      <c r="P170" s="5">
        <v>2.0</v>
      </c>
      <c r="Q170" s="5" t="s">
        <v>183</v>
      </c>
      <c r="R170" s="6">
        <v>1.0</v>
      </c>
      <c r="S170" s="44" t="s">
        <v>644</v>
      </c>
      <c r="T170" s="5" t="s">
        <v>33</v>
      </c>
      <c r="U170" s="5" t="s">
        <v>33</v>
      </c>
      <c r="V170" s="5" t="s">
        <v>40</v>
      </c>
      <c r="W170" s="5">
        <v>2.0</v>
      </c>
      <c r="X170" s="5" t="s">
        <v>645</v>
      </c>
      <c r="Y170" s="5">
        <v>5.0</v>
      </c>
      <c r="Z170" s="5" t="s">
        <v>40</v>
      </c>
      <c r="AA170" s="5" t="s">
        <v>40</v>
      </c>
      <c r="AB170" s="5" t="s">
        <v>38</v>
      </c>
      <c r="AC170" t="s">
        <v>40</v>
      </c>
      <c r="AK170" s="5" t="s">
        <v>33</v>
      </c>
      <c r="AL170" s="5" t="s">
        <v>646</v>
      </c>
      <c r="AM170" s="5" t="s">
        <v>33</v>
      </c>
    </row>
    <row r="171" ht="15.75" customHeight="1">
      <c r="A171">
        <v>47.0</v>
      </c>
      <c r="B171" s="5">
        <v>2.0</v>
      </c>
      <c r="C171" s="45" t="s">
        <v>647</v>
      </c>
      <c r="D171" s="45" t="s">
        <v>33</v>
      </c>
      <c r="E171" s="45" t="s">
        <v>33</v>
      </c>
      <c r="F171" s="45" t="s">
        <v>33</v>
      </c>
      <c r="G171" s="45" t="s">
        <v>33</v>
      </c>
      <c r="H171" s="45">
        <v>4.0</v>
      </c>
      <c r="I171" s="45">
        <v>0.0</v>
      </c>
      <c r="J171" s="45">
        <v>0.0</v>
      </c>
      <c r="K171" s="45">
        <v>0.0</v>
      </c>
      <c r="L171" s="45" t="s">
        <v>305</v>
      </c>
      <c r="M171" s="45" t="s">
        <v>38</v>
      </c>
      <c r="N171" s="45" t="s">
        <v>38</v>
      </c>
      <c r="O171" s="5" t="s">
        <v>284</v>
      </c>
      <c r="P171" s="5">
        <v>2.0</v>
      </c>
      <c r="Q171" s="5" t="s">
        <v>183</v>
      </c>
      <c r="R171" s="6">
        <v>2.0</v>
      </c>
      <c r="S171" s="44" t="s">
        <v>648</v>
      </c>
      <c r="T171" s="5" t="s">
        <v>33</v>
      </c>
      <c r="U171" s="5" t="s">
        <v>30</v>
      </c>
      <c r="V171" s="5" t="s">
        <v>649</v>
      </c>
      <c r="W171" s="5">
        <v>3.0</v>
      </c>
      <c r="X171" s="5" t="s">
        <v>650</v>
      </c>
      <c r="Y171" s="5">
        <v>0.0</v>
      </c>
      <c r="Z171" s="47" t="s">
        <v>651</v>
      </c>
      <c r="AA171" s="5" t="s">
        <v>40</v>
      </c>
      <c r="AB171" s="5" t="s">
        <v>38</v>
      </c>
      <c r="AC171" t="s">
        <v>40</v>
      </c>
      <c r="AK171" s="5" t="s">
        <v>33</v>
      </c>
      <c r="AL171" s="5" t="s">
        <v>291</v>
      </c>
      <c r="AM171" s="5" t="s">
        <v>33</v>
      </c>
    </row>
    <row r="172" ht="15.75" customHeight="1">
      <c r="A172">
        <v>47.0</v>
      </c>
      <c r="B172" s="5">
        <v>3.0</v>
      </c>
      <c r="C172" s="45" t="s">
        <v>652</v>
      </c>
      <c r="D172" s="45" t="s">
        <v>33</v>
      </c>
      <c r="E172" s="45" t="s">
        <v>33</v>
      </c>
      <c r="F172" s="45" t="s">
        <v>33</v>
      </c>
      <c r="G172" s="45" t="s">
        <v>33</v>
      </c>
      <c r="H172" s="45">
        <v>2.0</v>
      </c>
      <c r="I172" s="45">
        <v>0.0</v>
      </c>
      <c r="J172" s="45">
        <v>0.0</v>
      </c>
      <c r="K172" s="45">
        <v>0.0</v>
      </c>
      <c r="L172" s="45" t="s">
        <v>40</v>
      </c>
      <c r="M172" s="45" t="s">
        <v>40</v>
      </c>
      <c r="N172" s="45" t="s">
        <v>40</v>
      </c>
      <c r="O172" s="5" t="s">
        <v>284</v>
      </c>
      <c r="P172" s="5">
        <v>1.0</v>
      </c>
      <c r="Q172" s="5" t="s">
        <v>119</v>
      </c>
      <c r="R172" s="6">
        <v>3.0</v>
      </c>
      <c r="S172" s="44" t="s">
        <v>653</v>
      </c>
      <c r="T172" s="5" t="s">
        <v>33</v>
      </c>
      <c r="U172" s="5" t="s">
        <v>38</v>
      </c>
      <c r="V172" s="5" t="s">
        <v>182</v>
      </c>
      <c r="W172" s="5">
        <v>4.0</v>
      </c>
      <c r="X172" s="5" t="s">
        <v>654</v>
      </c>
      <c r="Y172" s="5">
        <v>0.0</v>
      </c>
      <c r="Z172" s="47" t="s">
        <v>655</v>
      </c>
      <c r="AA172" s="5" t="s">
        <v>40</v>
      </c>
      <c r="AB172" s="5" t="s">
        <v>38</v>
      </c>
      <c r="AC172" t="s">
        <v>40</v>
      </c>
      <c r="AK172" s="5" t="s">
        <v>38</v>
      </c>
      <c r="AL172" s="5" t="s">
        <v>40</v>
      </c>
      <c r="AM172" s="5" t="s">
        <v>33</v>
      </c>
    </row>
    <row r="173" ht="15.75" customHeight="1">
      <c r="A173" s="5">
        <v>47.0</v>
      </c>
      <c r="B173" s="5">
        <v>4.0</v>
      </c>
      <c r="C173" s="45" t="s">
        <v>656</v>
      </c>
      <c r="D173" s="45" t="s">
        <v>33</v>
      </c>
      <c r="E173" s="45" t="s">
        <v>38</v>
      </c>
      <c r="F173" s="45" t="s">
        <v>38</v>
      </c>
      <c r="G173" s="45" t="s">
        <v>38</v>
      </c>
      <c r="H173" s="45">
        <v>5.0</v>
      </c>
      <c r="I173" s="45">
        <v>0.0</v>
      </c>
      <c r="J173" s="45">
        <v>0.0</v>
      </c>
      <c r="K173" s="45">
        <v>0.0</v>
      </c>
      <c r="L173" s="45" t="s">
        <v>657</v>
      </c>
      <c r="M173" s="45" t="s">
        <v>38</v>
      </c>
      <c r="N173" s="45" t="s">
        <v>40</v>
      </c>
      <c r="O173" s="5" t="s">
        <v>351</v>
      </c>
      <c r="P173" s="5" t="s">
        <v>40</v>
      </c>
      <c r="Q173" s="5" t="s">
        <v>40</v>
      </c>
      <c r="R173" s="6" t="s">
        <v>40</v>
      </c>
      <c r="S173" s="44" t="s">
        <v>40</v>
      </c>
      <c r="T173" s="5" t="s">
        <v>40</v>
      </c>
      <c r="U173" s="5" t="s">
        <v>40</v>
      </c>
      <c r="V173" s="5" t="s">
        <v>40</v>
      </c>
      <c r="W173" s="5" t="s">
        <v>40</v>
      </c>
      <c r="X173" s="5" t="s">
        <v>40</v>
      </c>
      <c r="Y173" s="5" t="s">
        <v>40</v>
      </c>
      <c r="Z173" s="5" t="s">
        <v>40</v>
      </c>
      <c r="AA173" s="5" t="s">
        <v>40</v>
      </c>
      <c r="AB173" s="5" t="s">
        <v>40</v>
      </c>
      <c r="AC173" s="5" t="s">
        <v>40</v>
      </c>
      <c r="AK173" s="5" t="s">
        <v>38</v>
      </c>
      <c r="AL173" s="5" t="s">
        <v>40</v>
      </c>
      <c r="AM173" s="5" t="s">
        <v>38</v>
      </c>
    </row>
    <row r="174" ht="15.75" customHeight="1">
      <c r="A174" s="5">
        <v>47.0</v>
      </c>
      <c r="B174" s="5">
        <v>5.0</v>
      </c>
      <c r="C174" s="45" t="s">
        <v>320</v>
      </c>
      <c r="D174" s="45" t="s">
        <v>33</v>
      </c>
      <c r="E174" s="45" t="s">
        <v>38</v>
      </c>
      <c r="F174" s="45" t="s">
        <v>38</v>
      </c>
      <c r="G174" s="45" t="s">
        <v>38</v>
      </c>
      <c r="H174" s="45">
        <v>4.0</v>
      </c>
      <c r="I174" s="45">
        <v>0.0</v>
      </c>
      <c r="J174" s="45">
        <v>0.0</v>
      </c>
      <c r="K174" s="45">
        <v>0.0</v>
      </c>
      <c r="L174" s="45" t="s">
        <v>40</v>
      </c>
      <c r="M174" s="45" t="s">
        <v>40</v>
      </c>
      <c r="N174" s="45" t="s">
        <v>40</v>
      </c>
      <c r="O174" s="5" t="s">
        <v>430</v>
      </c>
      <c r="P174" s="5" t="s">
        <v>40</v>
      </c>
      <c r="Q174" s="5" t="s">
        <v>40</v>
      </c>
      <c r="R174" s="6" t="s">
        <v>40</v>
      </c>
      <c r="S174" s="44" t="s">
        <v>40</v>
      </c>
      <c r="T174" s="5" t="s">
        <v>40</v>
      </c>
      <c r="U174" s="5" t="s">
        <v>40</v>
      </c>
      <c r="V174" s="5" t="s">
        <v>40</v>
      </c>
      <c r="W174" s="5" t="s">
        <v>40</v>
      </c>
      <c r="X174" s="5" t="s">
        <v>40</v>
      </c>
      <c r="Y174" s="5" t="s">
        <v>40</v>
      </c>
      <c r="Z174" s="5" t="s">
        <v>40</v>
      </c>
      <c r="AA174" s="5" t="s">
        <v>40</v>
      </c>
      <c r="AB174" s="5" t="s">
        <v>40</v>
      </c>
      <c r="AC174" s="5" t="s">
        <v>40</v>
      </c>
      <c r="AK174" s="5" t="s">
        <v>33</v>
      </c>
      <c r="AL174" s="5" t="s">
        <v>291</v>
      </c>
      <c r="AM174" s="5" t="s">
        <v>33</v>
      </c>
    </row>
    <row r="175" ht="15.75" customHeight="1">
      <c r="A175">
        <v>48.0</v>
      </c>
      <c r="B175">
        <v>1.0</v>
      </c>
      <c r="C175" s="45" t="s">
        <v>658</v>
      </c>
      <c r="D175" s="45" t="s">
        <v>33</v>
      </c>
      <c r="E175" s="45" t="s">
        <v>33</v>
      </c>
      <c r="F175" s="45" t="s">
        <v>33</v>
      </c>
      <c r="G175" s="45" t="s">
        <v>33</v>
      </c>
      <c r="H175" s="45">
        <v>1.0</v>
      </c>
      <c r="I175" s="45">
        <v>5.0</v>
      </c>
      <c r="J175" s="45">
        <v>2.0</v>
      </c>
      <c r="K175" s="45">
        <v>0.0</v>
      </c>
      <c r="L175" s="45" t="s">
        <v>321</v>
      </c>
      <c r="M175" s="45" t="s">
        <v>321</v>
      </c>
      <c r="N175" s="45" t="s">
        <v>321</v>
      </c>
      <c r="O175" t="s">
        <v>284</v>
      </c>
      <c r="P175" s="5">
        <v>1.0</v>
      </c>
      <c r="Q175" s="5" t="s">
        <v>156</v>
      </c>
      <c r="R175" s="6" t="s">
        <v>322</v>
      </c>
      <c r="S175" s="50" t="s">
        <v>659</v>
      </c>
      <c r="T175" s="5" t="s">
        <v>33</v>
      </c>
      <c r="U175" s="5" t="s">
        <v>33</v>
      </c>
      <c r="V175" s="5" t="s">
        <v>40</v>
      </c>
      <c r="W175" s="5">
        <v>1.0</v>
      </c>
      <c r="X175" s="5" t="s">
        <v>660</v>
      </c>
      <c r="Y175" s="5">
        <v>5.0</v>
      </c>
      <c r="Z175" s="5" t="s">
        <v>40</v>
      </c>
      <c r="AA175" s="51">
        <v>1.0</v>
      </c>
      <c r="AB175" s="5" t="s">
        <v>38</v>
      </c>
      <c r="AC175" t="s">
        <v>40</v>
      </c>
      <c r="AD175" s="5" t="s">
        <v>661</v>
      </c>
      <c r="AK175" t="s">
        <v>38</v>
      </c>
      <c r="AL175" t="s">
        <v>40</v>
      </c>
      <c r="AM175" s="5" t="s">
        <v>33</v>
      </c>
    </row>
    <row r="176" ht="15.75" customHeight="1">
      <c r="A176">
        <v>48.0</v>
      </c>
      <c r="B176">
        <v>2.0</v>
      </c>
      <c r="C176" s="45" t="s">
        <v>662</v>
      </c>
      <c r="D176" s="45" t="s">
        <v>33</v>
      </c>
      <c r="E176" s="45" t="s">
        <v>33</v>
      </c>
      <c r="F176" s="45" t="s">
        <v>33</v>
      </c>
      <c r="G176" s="45" t="s">
        <v>33</v>
      </c>
      <c r="H176" s="45">
        <v>1.0</v>
      </c>
      <c r="I176" s="45">
        <v>5.0</v>
      </c>
      <c r="J176" s="45">
        <v>3.0</v>
      </c>
      <c r="K176" s="45">
        <v>2.0</v>
      </c>
      <c r="L176" s="45" t="s">
        <v>321</v>
      </c>
      <c r="M176" s="45" t="s">
        <v>321</v>
      </c>
      <c r="N176" s="45" t="s">
        <v>321</v>
      </c>
      <c r="O176" t="s">
        <v>284</v>
      </c>
      <c r="P176" s="5">
        <v>2.0</v>
      </c>
      <c r="Q176" s="5" t="s">
        <v>187</v>
      </c>
      <c r="R176" s="6" t="s">
        <v>663</v>
      </c>
      <c r="S176" s="50" t="s">
        <v>664</v>
      </c>
      <c r="T176" s="5" t="s">
        <v>33</v>
      </c>
      <c r="U176" s="5" t="s">
        <v>33</v>
      </c>
      <c r="V176" s="5" t="s">
        <v>40</v>
      </c>
      <c r="W176" s="5">
        <v>0.0</v>
      </c>
      <c r="X176" s="5" t="s">
        <v>40</v>
      </c>
      <c r="Y176" s="5">
        <v>6.0</v>
      </c>
      <c r="Z176" s="5" t="s">
        <v>40</v>
      </c>
      <c r="AA176" s="51">
        <v>2.0</v>
      </c>
      <c r="AB176" s="5" t="s">
        <v>33</v>
      </c>
      <c r="AC176" s="5" t="s">
        <v>326</v>
      </c>
      <c r="AD176" s="5" t="s">
        <v>665</v>
      </c>
      <c r="AK176" t="s">
        <v>33</v>
      </c>
      <c r="AL176" s="5" t="s">
        <v>481</v>
      </c>
      <c r="AM176" s="5" t="s">
        <v>33</v>
      </c>
      <c r="AN176" s="5" t="s">
        <v>666</v>
      </c>
    </row>
    <row r="177" ht="15.75" customHeight="1">
      <c r="A177">
        <v>49.0</v>
      </c>
      <c r="B177" s="5">
        <v>1.0</v>
      </c>
      <c r="C177" s="44" t="s">
        <v>667</v>
      </c>
      <c r="D177" s="45" t="s">
        <v>33</v>
      </c>
      <c r="E177" s="45" t="s">
        <v>38</v>
      </c>
      <c r="F177" s="45" t="s">
        <v>38</v>
      </c>
      <c r="G177" s="45" t="s">
        <v>38</v>
      </c>
      <c r="H177" s="44">
        <v>2.0</v>
      </c>
      <c r="I177" s="44">
        <v>0.0</v>
      </c>
      <c r="J177" s="44">
        <v>0.0</v>
      </c>
      <c r="K177" s="44">
        <v>0.0</v>
      </c>
      <c r="L177" s="44" t="s">
        <v>40</v>
      </c>
      <c r="M177" s="44" t="s">
        <v>40</v>
      </c>
      <c r="N177" s="44" t="s">
        <v>40</v>
      </c>
      <c r="O177" s="5" t="s">
        <v>284</v>
      </c>
      <c r="P177" s="5" t="s">
        <v>40</v>
      </c>
      <c r="Q177" s="5" t="s">
        <v>40</v>
      </c>
      <c r="R177" s="6" t="s">
        <v>40</v>
      </c>
      <c r="S177" s="44" t="s">
        <v>40</v>
      </c>
      <c r="T177" s="5" t="s">
        <v>40</v>
      </c>
      <c r="U177" s="5" t="s">
        <v>40</v>
      </c>
      <c r="V177" s="5" t="s">
        <v>40</v>
      </c>
      <c r="W177" s="5" t="s">
        <v>40</v>
      </c>
      <c r="X177" s="5" t="s">
        <v>40</v>
      </c>
      <c r="Y177" s="5" t="s">
        <v>40</v>
      </c>
      <c r="Z177" s="5" t="s">
        <v>40</v>
      </c>
      <c r="AA177" s="5" t="s">
        <v>40</v>
      </c>
      <c r="AB177" s="5" t="s">
        <v>40</v>
      </c>
      <c r="AC177" s="5" t="s">
        <v>40</v>
      </c>
      <c r="AK177" s="5" t="s">
        <v>38</v>
      </c>
      <c r="AL177" s="5" t="s">
        <v>40</v>
      </c>
      <c r="AM177" s="5" t="s">
        <v>33</v>
      </c>
    </row>
    <row r="178" ht="15.75" customHeight="1">
      <c r="A178" s="5">
        <v>49.0</v>
      </c>
      <c r="B178" s="5">
        <v>2.0</v>
      </c>
      <c r="C178" s="44" t="s">
        <v>668</v>
      </c>
      <c r="D178" s="45" t="s">
        <v>33</v>
      </c>
      <c r="E178" s="45" t="s">
        <v>38</v>
      </c>
      <c r="F178" s="45" t="s">
        <v>38</v>
      </c>
      <c r="G178" s="45" t="s">
        <v>38</v>
      </c>
      <c r="H178" s="44">
        <v>2.0</v>
      </c>
      <c r="I178" s="44">
        <v>0.0</v>
      </c>
      <c r="J178" s="44">
        <v>0.0</v>
      </c>
      <c r="K178" s="44">
        <v>0.0</v>
      </c>
      <c r="L178" s="44" t="s">
        <v>40</v>
      </c>
      <c r="M178" s="44" t="s">
        <v>40</v>
      </c>
      <c r="N178" s="44" t="s">
        <v>40</v>
      </c>
      <c r="O178" s="5" t="s">
        <v>284</v>
      </c>
      <c r="P178" s="5" t="s">
        <v>40</v>
      </c>
      <c r="Q178" s="5" t="s">
        <v>40</v>
      </c>
      <c r="R178" s="6" t="s">
        <v>40</v>
      </c>
      <c r="S178" s="44" t="s">
        <v>40</v>
      </c>
      <c r="T178" s="5" t="s">
        <v>40</v>
      </c>
      <c r="U178" s="5" t="s">
        <v>40</v>
      </c>
      <c r="V178" s="5" t="s">
        <v>40</v>
      </c>
      <c r="W178" s="5" t="s">
        <v>40</v>
      </c>
      <c r="X178" s="5" t="s">
        <v>40</v>
      </c>
      <c r="Y178" s="5" t="s">
        <v>40</v>
      </c>
      <c r="Z178" s="5" t="s">
        <v>40</v>
      </c>
      <c r="AA178" s="5" t="s">
        <v>40</v>
      </c>
      <c r="AB178" s="5" t="s">
        <v>40</v>
      </c>
      <c r="AC178" s="5" t="s">
        <v>40</v>
      </c>
      <c r="AK178" s="5" t="s">
        <v>38</v>
      </c>
      <c r="AL178" s="5" t="s">
        <v>40</v>
      </c>
      <c r="AM178" s="5" t="s">
        <v>33</v>
      </c>
    </row>
    <row r="179" ht="15.75" customHeight="1">
      <c r="A179" s="5">
        <v>49.0</v>
      </c>
      <c r="B179" s="5">
        <v>3.0</v>
      </c>
      <c r="C179" s="44" t="s">
        <v>343</v>
      </c>
      <c r="D179" s="45" t="s">
        <v>33</v>
      </c>
      <c r="E179" s="45" t="s">
        <v>38</v>
      </c>
      <c r="F179" s="45" t="s">
        <v>38</v>
      </c>
      <c r="G179" s="45" t="s">
        <v>38</v>
      </c>
      <c r="H179" s="44">
        <v>4.0</v>
      </c>
      <c r="I179" s="44">
        <v>0.0</v>
      </c>
      <c r="J179" s="44">
        <v>0.0</v>
      </c>
      <c r="K179" s="44">
        <v>0.0</v>
      </c>
      <c r="L179" s="44" t="s">
        <v>40</v>
      </c>
      <c r="M179" s="44" t="s">
        <v>40</v>
      </c>
      <c r="N179" s="44" t="s">
        <v>40</v>
      </c>
      <c r="O179" s="5" t="s">
        <v>351</v>
      </c>
      <c r="P179" s="5" t="s">
        <v>40</v>
      </c>
      <c r="Q179" s="5" t="s">
        <v>40</v>
      </c>
      <c r="R179" s="6" t="s">
        <v>40</v>
      </c>
      <c r="S179" s="44" t="s">
        <v>40</v>
      </c>
      <c r="T179" s="5" t="s">
        <v>40</v>
      </c>
      <c r="U179" s="5" t="s">
        <v>40</v>
      </c>
      <c r="V179" s="5" t="s">
        <v>40</v>
      </c>
      <c r="W179" s="5" t="s">
        <v>40</v>
      </c>
      <c r="X179" s="5" t="s">
        <v>40</v>
      </c>
      <c r="Y179" s="5" t="s">
        <v>40</v>
      </c>
      <c r="Z179" s="5" t="s">
        <v>40</v>
      </c>
      <c r="AA179" s="5" t="s">
        <v>40</v>
      </c>
      <c r="AB179" s="5" t="s">
        <v>40</v>
      </c>
      <c r="AC179" s="5" t="s">
        <v>40</v>
      </c>
      <c r="AK179" s="5" t="s">
        <v>38</v>
      </c>
      <c r="AL179" s="5" t="s">
        <v>40</v>
      </c>
      <c r="AM179" s="5" t="s">
        <v>33</v>
      </c>
    </row>
    <row r="180" ht="15.75" customHeight="1">
      <c r="A180">
        <v>50.0</v>
      </c>
      <c r="B180">
        <v>1.0</v>
      </c>
      <c r="C180" s="44">
        <v>2.0</v>
      </c>
      <c r="D180" s="44" t="s">
        <v>33</v>
      </c>
      <c r="E180" s="44" t="s">
        <v>33</v>
      </c>
      <c r="F180" s="44" t="s">
        <v>33</v>
      </c>
      <c r="G180" s="44" t="s">
        <v>33</v>
      </c>
      <c r="H180" s="44">
        <v>1.0</v>
      </c>
      <c r="I180" s="44">
        <v>0.0</v>
      </c>
      <c r="J180" s="44">
        <v>0.0</v>
      </c>
      <c r="K180" s="44">
        <v>0.0</v>
      </c>
      <c r="L180" s="44" t="s">
        <v>40</v>
      </c>
      <c r="M180" s="44" t="s">
        <v>40</v>
      </c>
      <c r="N180" s="44" t="s">
        <v>40</v>
      </c>
      <c r="O180" t="s">
        <v>430</v>
      </c>
      <c r="P180" s="5">
        <v>2.0</v>
      </c>
      <c r="Q180" s="5" t="s">
        <v>193</v>
      </c>
      <c r="R180" s="6">
        <v>1.0</v>
      </c>
      <c r="S180" s="50" t="s">
        <v>669</v>
      </c>
      <c r="T180" s="5" t="s">
        <v>33</v>
      </c>
      <c r="U180" s="5" t="s">
        <v>33</v>
      </c>
      <c r="V180" s="5" t="s">
        <v>40</v>
      </c>
      <c r="W180" s="5">
        <v>3.0</v>
      </c>
      <c r="X180" s="5" t="s">
        <v>670</v>
      </c>
      <c r="Y180" s="5">
        <v>5.0</v>
      </c>
      <c r="Z180" s="5" t="s">
        <v>40</v>
      </c>
      <c r="AA180" s="6" t="s">
        <v>322</v>
      </c>
      <c r="AB180" s="5" t="s">
        <v>33</v>
      </c>
      <c r="AC180" t="s">
        <v>629</v>
      </c>
      <c r="AD180" s="5" t="s">
        <v>671</v>
      </c>
      <c r="AK180" t="s">
        <v>33</v>
      </c>
      <c r="AL180" s="5" t="s">
        <v>487</v>
      </c>
      <c r="AM180" s="5" t="s">
        <v>33</v>
      </c>
      <c r="AN180" s="5"/>
    </row>
    <row r="181" ht="15.75" customHeight="1">
      <c r="A181" s="5">
        <v>51.0</v>
      </c>
      <c r="B181" s="5">
        <v>1.0</v>
      </c>
      <c r="C181" s="21" t="s">
        <v>672</v>
      </c>
      <c r="D181" s="45" t="s">
        <v>33</v>
      </c>
      <c r="E181" s="45" t="s">
        <v>38</v>
      </c>
      <c r="F181" s="45" t="s">
        <v>38</v>
      </c>
      <c r="G181" s="45" t="s">
        <v>38</v>
      </c>
      <c r="H181" s="46">
        <v>4.0</v>
      </c>
      <c r="I181" s="46">
        <v>0.0</v>
      </c>
      <c r="J181" s="46">
        <v>0.0</v>
      </c>
      <c r="K181" s="46">
        <v>0.0</v>
      </c>
      <c r="L181" s="44" t="s">
        <v>40</v>
      </c>
      <c r="M181" s="44" t="s">
        <v>40</v>
      </c>
      <c r="N181" s="44" t="s">
        <v>40</v>
      </c>
      <c r="O181" s="5" t="s">
        <v>284</v>
      </c>
      <c r="P181" s="5" t="s">
        <v>40</v>
      </c>
      <c r="Q181" s="5" t="s">
        <v>40</v>
      </c>
      <c r="R181" s="6" t="s">
        <v>40</v>
      </c>
      <c r="S181" s="44" t="s">
        <v>40</v>
      </c>
      <c r="T181" s="5" t="s">
        <v>40</v>
      </c>
      <c r="U181" s="5" t="s">
        <v>40</v>
      </c>
      <c r="V181" s="5" t="s">
        <v>40</v>
      </c>
      <c r="W181" s="5" t="s">
        <v>40</v>
      </c>
      <c r="X181" s="5" t="s">
        <v>40</v>
      </c>
      <c r="Y181" s="5" t="s">
        <v>40</v>
      </c>
      <c r="Z181" s="5" t="s">
        <v>40</v>
      </c>
      <c r="AA181" s="5" t="s">
        <v>40</v>
      </c>
      <c r="AB181" s="5" t="s">
        <v>40</v>
      </c>
      <c r="AC181" s="5" t="s">
        <v>40</v>
      </c>
      <c r="AK181" s="5" t="s">
        <v>38</v>
      </c>
      <c r="AL181" s="5" t="s">
        <v>40</v>
      </c>
      <c r="AM181" s="5" t="s">
        <v>33</v>
      </c>
    </row>
    <row r="182" ht="15.75" customHeight="1">
      <c r="A182" s="5">
        <v>51.0</v>
      </c>
      <c r="B182" s="5">
        <v>2.0</v>
      </c>
      <c r="C182" s="21" t="s">
        <v>636</v>
      </c>
      <c r="D182" s="45" t="s">
        <v>33</v>
      </c>
      <c r="E182" s="45" t="s">
        <v>38</v>
      </c>
      <c r="F182" s="45" t="s">
        <v>38</v>
      </c>
      <c r="G182" s="45" t="s">
        <v>38</v>
      </c>
      <c r="H182" s="46">
        <v>3.0</v>
      </c>
      <c r="I182" s="46">
        <v>0.0</v>
      </c>
      <c r="J182" s="46">
        <v>0.0</v>
      </c>
      <c r="K182" s="46">
        <v>0.0</v>
      </c>
      <c r="L182" s="44" t="s">
        <v>40</v>
      </c>
      <c r="M182" s="44" t="s">
        <v>40</v>
      </c>
      <c r="N182" s="44" t="s">
        <v>40</v>
      </c>
      <c r="O182" s="5" t="s">
        <v>284</v>
      </c>
      <c r="P182" s="5" t="s">
        <v>40</v>
      </c>
      <c r="Q182" s="5" t="s">
        <v>40</v>
      </c>
      <c r="R182" s="6" t="s">
        <v>40</v>
      </c>
      <c r="S182" s="44" t="s">
        <v>40</v>
      </c>
      <c r="T182" s="5" t="s">
        <v>40</v>
      </c>
      <c r="U182" s="5" t="s">
        <v>40</v>
      </c>
      <c r="V182" s="5" t="s">
        <v>40</v>
      </c>
      <c r="W182" s="5" t="s">
        <v>40</v>
      </c>
      <c r="X182" s="5" t="s">
        <v>40</v>
      </c>
      <c r="Y182" s="5" t="s">
        <v>40</v>
      </c>
      <c r="Z182" s="5" t="s">
        <v>40</v>
      </c>
      <c r="AA182" s="5" t="s">
        <v>40</v>
      </c>
      <c r="AB182" s="5" t="s">
        <v>40</v>
      </c>
      <c r="AC182" s="5" t="s">
        <v>40</v>
      </c>
      <c r="AK182" s="5" t="s">
        <v>38</v>
      </c>
      <c r="AL182" s="5" t="s">
        <v>40</v>
      </c>
      <c r="AM182" s="5" t="s">
        <v>33</v>
      </c>
    </row>
    <row r="183" ht="15.75" customHeight="1">
      <c r="A183" s="5">
        <v>51.0</v>
      </c>
      <c r="B183" s="5">
        <v>3.0</v>
      </c>
      <c r="C183" s="21" t="s">
        <v>673</v>
      </c>
      <c r="D183" s="45" t="s">
        <v>33</v>
      </c>
      <c r="E183" s="45" t="s">
        <v>38</v>
      </c>
      <c r="F183" s="45" t="s">
        <v>38</v>
      </c>
      <c r="G183" s="45" t="s">
        <v>38</v>
      </c>
      <c r="H183" s="46">
        <v>3.0</v>
      </c>
      <c r="I183" s="46">
        <v>0.0</v>
      </c>
      <c r="J183" s="46">
        <v>0.0</v>
      </c>
      <c r="K183" s="46">
        <v>0.0</v>
      </c>
      <c r="L183" s="44" t="s">
        <v>40</v>
      </c>
      <c r="M183" s="44" t="s">
        <v>40</v>
      </c>
      <c r="N183" s="44" t="s">
        <v>40</v>
      </c>
      <c r="O183" s="5" t="s">
        <v>284</v>
      </c>
      <c r="P183" s="5" t="s">
        <v>40</v>
      </c>
      <c r="Q183" s="5" t="s">
        <v>40</v>
      </c>
      <c r="R183" s="6" t="s">
        <v>40</v>
      </c>
      <c r="S183" s="44" t="s">
        <v>40</v>
      </c>
      <c r="T183" s="5" t="s">
        <v>40</v>
      </c>
      <c r="U183" s="5" t="s">
        <v>40</v>
      </c>
      <c r="V183" s="5" t="s">
        <v>40</v>
      </c>
      <c r="W183" s="5" t="s">
        <v>40</v>
      </c>
      <c r="X183" s="5" t="s">
        <v>40</v>
      </c>
      <c r="Y183" s="5" t="s">
        <v>40</v>
      </c>
      <c r="Z183" s="5" t="s">
        <v>40</v>
      </c>
      <c r="AA183" s="5" t="s">
        <v>40</v>
      </c>
      <c r="AB183" s="5" t="s">
        <v>40</v>
      </c>
      <c r="AC183" s="5" t="s">
        <v>40</v>
      </c>
      <c r="AK183" s="5" t="s">
        <v>38</v>
      </c>
      <c r="AL183" s="5" t="s">
        <v>40</v>
      </c>
      <c r="AM183" s="5" t="s">
        <v>33</v>
      </c>
    </row>
    <row r="184" ht="15.75" customHeight="1">
      <c r="A184" s="5">
        <v>52.0</v>
      </c>
      <c r="B184" s="5">
        <v>1.0</v>
      </c>
      <c r="C184" s="21" t="s">
        <v>674</v>
      </c>
      <c r="D184" s="45" t="s">
        <v>33</v>
      </c>
      <c r="E184" s="45" t="s">
        <v>38</v>
      </c>
      <c r="F184" s="45" t="s">
        <v>38</v>
      </c>
      <c r="G184" s="45" t="s">
        <v>38</v>
      </c>
      <c r="H184" s="46">
        <v>3.0</v>
      </c>
      <c r="I184" s="46">
        <v>5.0</v>
      </c>
      <c r="J184" s="46">
        <v>1.0</v>
      </c>
      <c r="K184" s="46">
        <v>0.0</v>
      </c>
      <c r="L184" s="5" t="s">
        <v>350</v>
      </c>
      <c r="M184" s="5" t="s">
        <v>350</v>
      </c>
      <c r="N184" s="5" t="s">
        <v>40</v>
      </c>
      <c r="O184" s="5" t="s">
        <v>284</v>
      </c>
      <c r="P184" s="5" t="s">
        <v>40</v>
      </c>
      <c r="Q184" s="5" t="s">
        <v>40</v>
      </c>
      <c r="R184" s="6" t="s">
        <v>40</v>
      </c>
      <c r="S184" s="44" t="s">
        <v>40</v>
      </c>
      <c r="T184" s="5" t="s">
        <v>40</v>
      </c>
      <c r="U184" s="5" t="s">
        <v>40</v>
      </c>
      <c r="V184" s="5" t="s">
        <v>40</v>
      </c>
      <c r="W184" s="5" t="s">
        <v>40</v>
      </c>
      <c r="X184" s="5" t="s">
        <v>40</v>
      </c>
      <c r="Y184" s="5" t="s">
        <v>40</v>
      </c>
      <c r="Z184" s="5" t="s">
        <v>40</v>
      </c>
      <c r="AA184" s="5" t="s">
        <v>40</v>
      </c>
      <c r="AB184" s="5" t="s">
        <v>40</v>
      </c>
      <c r="AC184" s="5" t="s">
        <v>40</v>
      </c>
      <c r="AK184" s="5" t="s">
        <v>33</v>
      </c>
      <c r="AL184" s="5" t="s">
        <v>291</v>
      </c>
      <c r="AM184" s="5" t="s">
        <v>33</v>
      </c>
    </row>
    <row r="185" ht="15.75" customHeight="1">
      <c r="A185" s="5">
        <v>52.0</v>
      </c>
      <c r="B185" s="5">
        <v>2.0</v>
      </c>
      <c r="C185" s="21" t="s">
        <v>675</v>
      </c>
      <c r="D185" s="45" t="s">
        <v>33</v>
      </c>
      <c r="E185" s="45" t="s">
        <v>38</v>
      </c>
      <c r="F185" s="45" t="s">
        <v>38</v>
      </c>
      <c r="G185" s="45" t="s">
        <v>38</v>
      </c>
      <c r="H185" s="46">
        <v>3.0</v>
      </c>
      <c r="I185" s="46">
        <v>5.0</v>
      </c>
      <c r="J185" s="46">
        <v>1.0</v>
      </c>
      <c r="K185" s="46">
        <v>0.0</v>
      </c>
      <c r="L185" s="5" t="s">
        <v>350</v>
      </c>
      <c r="M185" s="5" t="s">
        <v>350</v>
      </c>
      <c r="N185" s="5" t="s">
        <v>40</v>
      </c>
      <c r="O185" s="5" t="s">
        <v>284</v>
      </c>
      <c r="P185" s="5" t="s">
        <v>40</v>
      </c>
      <c r="Q185" s="5" t="s">
        <v>40</v>
      </c>
      <c r="R185" s="6" t="s">
        <v>40</v>
      </c>
      <c r="S185" s="44" t="s">
        <v>40</v>
      </c>
      <c r="T185" s="5" t="s">
        <v>40</v>
      </c>
      <c r="U185" s="5" t="s">
        <v>40</v>
      </c>
      <c r="V185" s="5" t="s">
        <v>40</v>
      </c>
      <c r="W185" s="5" t="s">
        <v>40</v>
      </c>
      <c r="X185" s="5" t="s">
        <v>40</v>
      </c>
      <c r="Y185" s="5" t="s">
        <v>40</v>
      </c>
      <c r="Z185" s="5" t="s">
        <v>40</v>
      </c>
      <c r="AA185" s="5" t="s">
        <v>40</v>
      </c>
      <c r="AB185" s="5" t="s">
        <v>40</v>
      </c>
      <c r="AC185" s="5" t="s">
        <v>40</v>
      </c>
      <c r="AK185" s="5" t="s">
        <v>33</v>
      </c>
      <c r="AL185" s="5" t="s">
        <v>291</v>
      </c>
      <c r="AM185" s="5" t="s">
        <v>33</v>
      </c>
    </row>
    <row r="186" ht="15.75" customHeight="1">
      <c r="A186" s="5">
        <v>52.0</v>
      </c>
      <c r="B186" s="5">
        <v>3.0</v>
      </c>
      <c r="C186" s="21" t="s">
        <v>585</v>
      </c>
      <c r="D186" s="45" t="s">
        <v>33</v>
      </c>
      <c r="E186" s="45" t="s">
        <v>38</v>
      </c>
      <c r="F186" s="45" t="s">
        <v>38</v>
      </c>
      <c r="G186" s="45" t="s">
        <v>38</v>
      </c>
      <c r="H186" s="46">
        <v>3.0</v>
      </c>
      <c r="I186" s="46">
        <v>5.0</v>
      </c>
      <c r="J186" s="46">
        <v>1.0</v>
      </c>
      <c r="K186" s="46">
        <v>0.0</v>
      </c>
      <c r="L186" s="5" t="s">
        <v>350</v>
      </c>
      <c r="M186" s="5" t="s">
        <v>350</v>
      </c>
      <c r="N186" s="5" t="s">
        <v>40</v>
      </c>
      <c r="O186" s="5" t="s">
        <v>284</v>
      </c>
      <c r="P186" s="5" t="s">
        <v>40</v>
      </c>
      <c r="Q186" s="5" t="s">
        <v>40</v>
      </c>
      <c r="R186" s="6" t="s">
        <v>40</v>
      </c>
      <c r="S186" s="44" t="s">
        <v>40</v>
      </c>
      <c r="T186" s="5" t="s">
        <v>40</v>
      </c>
      <c r="U186" s="5" t="s">
        <v>40</v>
      </c>
      <c r="V186" s="5" t="s">
        <v>40</v>
      </c>
      <c r="W186" s="5" t="s">
        <v>40</v>
      </c>
      <c r="X186" s="5" t="s">
        <v>40</v>
      </c>
      <c r="Y186" s="5" t="s">
        <v>40</v>
      </c>
      <c r="Z186" s="5" t="s">
        <v>40</v>
      </c>
      <c r="AA186" s="5" t="s">
        <v>40</v>
      </c>
      <c r="AB186" s="5" t="s">
        <v>40</v>
      </c>
      <c r="AC186" s="5" t="s">
        <v>40</v>
      </c>
      <c r="AK186" s="5" t="s">
        <v>33</v>
      </c>
      <c r="AL186" s="5" t="s">
        <v>291</v>
      </c>
      <c r="AM186" s="5" t="s">
        <v>33</v>
      </c>
    </row>
    <row r="187" ht="15.75" customHeight="1">
      <c r="A187" s="5">
        <v>52.0</v>
      </c>
      <c r="B187" s="5">
        <v>4.0</v>
      </c>
      <c r="C187" s="21" t="s">
        <v>676</v>
      </c>
      <c r="D187" s="45" t="s">
        <v>33</v>
      </c>
      <c r="E187" s="45" t="s">
        <v>38</v>
      </c>
      <c r="F187" s="45" t="s">
        <v>38</v>
      </c>
      <c r="G187" s="45" t="s">
        <v>38</v>
      </c>
      <c r="H187" s="46">
        <v>1.0</v>
      </c>
      <c r="I187" s="46">
        <v>5.0</v>
      </c>
      <c r="J187" s="46">
        <v>1.0</v>
      </c>
      <c r="K187" s="46">
        <v>0.0</v>
      </c>
      <c r="L187" s="5" t="s">
        <v>350</v>
      </c>
      <c r="M187" s="5" t="s">
        <v>350</v>
      </c>
      <c r="N187" s="5" t="s">
        <v>40</v>
      </c>
      <c r="O187" s="5" t="s">
        <v>284</v>
      </c>
      <c r="P187" s="5" t="s">
        <v>40</v>
      </c>
      <c r="Q187" s="5" t="s">
        <v>40</v>
      </c>
      <c r="R187" s="6" t="s">
        <v>40</v>
      </c>
      <c r="S187" s="44" t="s">
        <v>40</v>
      </c>
      <c r="T187" s="5" t="s">
        <v>40</v>
      </c>
      <c r="U187" s="5" t="s">
        <v>40</v>
      </c>
      <c r="V187" s="5" t="s">
        <v>40</v>
      </c>
      <c r="W187" s="5" t="s">
        <v>40</v>
      </c>
      <c r="X187" s="5" t="s">
        <v>40</v>
      </c>
      <c r="Y187" s="5" t="s">
        <v>40</v>
      </c>
      <c r="Z187" s="5" t="s">
        <v>40</v>
      </c>
      <c r="AA187" s="5" t="s">
        <v>40</v>
      </c>
      <c r="AB187" s="5" t="s">
        <v>40</v>
      </c>
      <c r="AC187" s="5" t="s">
        <v>40</v>
      </c>
      <c r="AK187" s="5" t="s">
        <v>33</v>
      </c>
      <c r="AL187" s="5" t="s">
        <v>291</v>
      </c>
      <c r="AM187" s="5" t="s">
        <v>33</v>
      </c>
    </row>
    <row r="188" ht="15.75" customHeight="1">
      <c r="A188" s="5">
        <v>52.0</v>
      </c>
      <c r="B188" s="5">
        <v>5.0</v>
      </c>
      <c r="C188" s="21" t="s">
        <v>677</v>
      </c>
      <c r="D188" s="45" t="s">
        <v>33</v>
      </c>
      <c r="E188" s="45" t="s">
        <v>38</v>
      </c>
      <c r="F188" s="45" t="s">
        <v>38</v>
      </c>
      <c r="G188" s="45" t="s">
        <v>38</v>
      </c>
      <c r="H188" s="46">
        <v>5.0</v>
      </c>
      <c r="I188" s="46">
        <v>5.0</v>
      </c>
      <c r="J188" s="46">
        <v>1.0</v>
      </c>
      <c r="K188" s="46">
        <v>1.0</v>
      </c>
      <c r="L188" s="5" t="s">
        <v>350</v>
      </c>
      <c r="M188" s="5" t="s">
        <v>350</v>
      </c>
      <c r="N188" s="5" t="s">
        <v>40</v>
      </c>
      <c r="O188" s="5" t="s">
        <v>351</v>
      </c>
      <c r="P188" s="5" t="s">
        <v>40</v>
      </c>
      <c r="Q188" s="5" t="s">
        <v>40</v>
      </c>
      <c r="R188" s="6" t="s">
        <v>40</v>
      </c>
      <c r="S188" s="44" t="s">
        <v>40</v>
      </c>
      <c r="T188" s="5" t="s">
        <v>40</v>
      </c>
      <c r="U188" s="5" t="s">
        <v>40</v>
      </c>
      <c r="V188" s="5" t="s">
        <v>40</v>
      </c>
      <c r="W188" s="5" t="s">
        <v>40</v>
      </c>
      <c r="X188" s="5" t="s">
        <v>40</v>
      </c>
      <c r="Y188" s="5" t="s">
        <v>40</v>
      </c>
      <c r="Z188" s="5" t="s">
        <v>40</v>
      </c>
      <c r="AA188" s="5" t="s">
        <v>40</v>
      </c>
      <c r="AB188" s="5" t="s">
        <v>40</v>
      </c>
      <c r="AC188" s="5" t="s">
        <v>40</v>
      </c>
      <c r="AK188" s="5" t="s">
        <v>33</v>
      </c>
      <c r="AL188" s="5" t="s">
        <v>352</v>
      </c>
      <c r="AM188" s="5" t="s">
        <v>33</v>
      </c>
      <c r="AN188" s="5" t="s">
        <v>678</v>
      </c>
    </row>
    <row r="189" ht="15.75" customHeight="1">
      <c r="A189" s="5">
        <v>53.0</v>
      </c>
      <c r="B189" s="5">
        <v>1.0</v>
      </c>
      <c r="C189" s="21" t="s">
        <v>318</v>
      </c>
      <c r="D189" s="45" t="s">
        <v>33</v>
      </c>
      <c r="E189" s="45" t="s">
        <v>33</v>
      </c>
      <c r="F189" s="45" t="s">
        <v>38</v>
      </c>
      <c r="G189" s="45" t="s">
        <v>38</v>
      </c>
      <c r="H189" s="46">
        <v>3.0</v>
      </c>
      <c r="I189" s="46">
        <v>5.0</v>
      </c>
      <c r="J189" s="46">
        <v>0.0</v>
      </c>
      <c r="K189" s="46">
        <v>1.0</v>
      </c>
      <c r="L189" s="44" t="s">
        <v>40</v>
      </c>
      <c r="M189" s="44" t="s">
        <v>40</v>
      </c>
      <c r="N189" s="44" t="s">
        <v>40</v>
      </c>
      <c r="O189" s="5" t="s">
        <v>284</v>
      </c>
      <c r="P189" s="5">
        <v>1.0</v>
      </c>
      <c r="Q189" s="5" t="s">
        <v>199</v>
      </c>
      <c r="R189" s="6" t="s">
        <v>40</v>
      </c>
      <c r="S189" s="44" t="s">
        <v>40</v>
      </c>
      <c r="T189" s="5" t="s">
        <v>40</v>
      </c>
      <c r="U189" s="5" t="s">
        <v>40</v>
      </c>
      <c r="V189" s="5" t="s">
        <v>40</v>
      </c>
      <c r="W189" s="5" t="s">
        <v>40</v>
      </c>
      <c r="X189" s="5" t="s">
        <v>40</v>
      </c>
      <c r="Y189" s="5" t="s">
        <v>40</v>
      </c>
      <c r="Z189" s="5" t="s">
        <v>40</v>
      </c>
      <c r="AA189" s="5" t="s">
        <v>40</v>
      </c>
      <c r="AB189" s="5" t="s">
        <v>40</v>
      </c>
      <c r="AC189" s="5" t="s">
        <v>40</v>
      </c>
      <c r="AK189" s="5" t="s">
        <v>33</v>
      </c>
      <c r="AL189" s="5" t="s">
        <v>352</v>
      </c>
      <c r="AM189" s="5" t="s">
        <v>33</v>
      </c>
    </row>
    <row r="190" ht="15.75" customHeight="1">
      <c r="A190" s="5">
        <v>53.0</v>
      </c>
      <c r="B190" s="5">
        <v>2.0</v>
      </c>
      <c r="C190" s="21" t="s">
        <v>679</v>
      </c>
      <c r="D190" s="45" t="s">
        <v>33</v>
      </c>
      <c r="E190" s="45" t="s">
        <v>33</v>
      </c>
      <c r="F190" s="45" t="s">
        <v>38</v>
      </c>
      <c r="G190" s="45" t="s">
        <v>38</v>
      </c>
      <c r="H190" s="46">
        <v>2.0</v>
      </c>
      <c r="I190" s="46">
        <v>5.0</v>
      </c>
      <c r="J190" s="46">
        <v>0.0</v>
      </c>
      <c r="K190" s="46">
        <v>0.0</v>
      </c>
      <c r="L190" s="44" t="s">
        <v>40</v>
      </c>
      <c r="M190" s="44" t="s">
        <v>40</v>
      </c>
      <c r="N190" s="44" t="s">
        <v>40</v>
      </c>
      <c r="O190" s="5" t="s">
        <v>284</v>
      </c>
      <c r="P190" s="5">
        <v>1.0</v>
      </c>
      <c r="Q190" s="5" t="s">
        <v>199</v>
      </c>
      <c r="R190" s="6" t="s">
        <v>40</v>
      </c>
      <c r="S190" s="44" t="s">
        <v>40</v>
      </c>
      <c r="T190" s="5" t="s">
        <v>40</v>
      </c>
      <c r="U190" s="5" t="s">
        <v>40</v>
      </c>
      <c r="V190" s="5" t="s">
        <v>40</v>
      </c>
      <c r="W190" s="5" t="s">
        <v>40</v>
      </c>
      <c r="X190" s="5" t="s">
        <v>40</v>
      </c>
      <c r="Y190" s="5" t="s">
        <v>40</v>
      </c>
      <c r="Z190" s="5" t="s">
        <v>40</v>
      </c>
      <c r="AA190" s="5" t="s">
        <v>40</v>
      </c>
      <c r="AB190" s="5" t="s">
        <v>40</v>
      </c>
      <c r="AC190" s="5" t="s">
        <v>40</v>
      </c>
      <c r="AK190" s="5" t="s">
        <v>33</v>
      </c>
      <c r="AL190" s="5" t="s">
        <v>352</v>
      </c>
      <c r="AM190" s="5" t="s">
        <v>33</v>
      </c>
    </row>
    <row r="191" ht="15.75" customHeight="1">
      <c r="A191" s="5">
        <v>53.0</v>
      </c>
      <c r="B191" s="5">
        <v>3.0</v>
      </c>
      <c r="C191" s="21" t="s">
        <v>445</v>
      </c>
      <c r="D191" s="45" t="s">
        <v>33</v>
      </c>
      <c r="E191" s="45" t="s">
        <v>33</v>
      </c>
      <c r="F191" s="45" t="s">
        <v>38</v>
      </c>
      <c r="G191" s="45" t="s">
        <v>38</v>
      </c>
      <c r="H191" s="46">
        <v>2.0</v>
      </c>
      <c r="I191" s="46">
        <v>4.0</v>
      </c>
      <c r="J191" s="46">
        <v>0.0</v>
      </c>
      <c r="K191" s="46">
        <v>0.0</v>
      </c>
      <c r="L191" s="44" t="s">
        <v>40</v>
      </c>
      <c r="M191" s="44" t="s">
        <v>40</v>
      </c>
      <c r="N191" s="44" t="s">
        <v>40</v>
      </c>
      <c r="O191" s="5" t="s">
        <v>284</v>
      </c>
      <c r="P191" s="5">
        <v>1.0</v>
      </c>
      <c r="Q191" s="5" t="s">
        <v>199</v>
      </c>
      <c r="R191" s="6" t="s">
        <v>40</v>
      </c>
      <c r="S191" s="44" t="s">
        <v>40</v>
      </c>
      <c r="T191" s="5" t="s">
        <v>40</v>
      </c>
      <c r="U191" s="5" t="s">
        <v>40</v>
      </c>
      <c r="V191" s="5" t="s">
        <v>40</v>
      </c>
      <c r="W191" s="5" t="s">
        <v>40</v>
      </c>
      <c r="X191" s="5" t="s">
        <v>40</v>
      </c>
      <c r="Y191" s="5" t="s">
        <v>40</v>
      </c>
      <c r="Z191" s="5" t="s">
        <v>40</v>
      </c>
      <c r="AA191" s="5" t="s">
        <v>40</v>
      </c>
      <c r="AB191" s="5" t="s">
        <v>40</v>
      </c>
      <c r="AC191" s="5" t="s">
        <v>40</v>
      </c>
      <c r="AK191" s="5" t="s">
        <v>33</v>
      </c>
      <c r="AL191" s="5" t="s">
        <v>352</v>
      </c>
      <c r="AM191" s="5" t="s">
        <v>33</v>
      </c>
    </row>
    <row r="192" ht="15.75" customHeight="1">
      <c r="A192" s="5">
        <v>53.0</v>
      </c>
      <c r="B192" s="5">
        <v>4.0</v>
      </c>
      <c r="C192" s="21" t="s">
        <v>353</v>
      </c>
      <c r="D192" s="45" t="s">
        <v>33</v>
      </c>
      <c r="E192" s="45" t="s">
        <v>33</v>
      </c>
      <c r="F192" s="45" t="s">
        <v>38</v>
      </c>
      <c r="G192" s="45" t="s">
        <v>38</v>
      </c>
      <c r="H192" s="46">
        <v>2.0</v>
      </c>
      <c r="I192" s="46">
        <v>3.0</v>
      </c>
      <c r="J192" s="46">
        <v>0.0</v>
      </c>
      <c r="K192" s="46">
        <v>0.0</v>
      </c>
      <c r="L192" s="5" t="s">
        <v>321</v>
      </c>
      <c r="M192" s="5" t="s">
        <v>321</v>
      </c>
      <c r="N192" s="5" t="s">
        <v>40</v>
      </c>
      <c r="O192" s="5" t="s">
        <v>284</v>
      </c>
      <c r="P192" s="5">
        <v>1.0</v>
      </c>
      <c r="Q192" s="5" t="s">
        <v>199</v>
      </c>
      <c r="R192" s="6" t="s">
        <v>40</v>
      </c>
      <c r="S192" s="44" t="s">
        <v>40</v>
      </c>
      <c r="T192" s="5" t="s">
        <v>40</v>
      </c>
      <c r="U192" s="5" t="s">
        <v>40</v>
      </c>
      <c r="V192" s="5" t="s">
        <v>40</v>
      </c>
      <c r="W192" s="5" t="s">
        <v>40</v>
      </c>
      <c r="X192" s="5" t="s">
        <v>40</v>
      </c>
      <c r="Y192" s="5" t="s">
        <v>40</v>
      </c>
      <c r="Z192" s="5" t="s">
        <v>40</v>
      </c>
      <c r="AA192" s="5" t="s">
        <v>40</v>
      </c>
      <c r="AB192" s="5" t="s">
        <v>40</v>
      </c>
      <c r="AC192" s="5" t="s">
        <v>40</v>
      </c>
      <c r="AK192" s="5" t="s">
        <v>33</v>
      </c>
      <c r="AL192" s="5" t="s">
        <v>352</v>
      </c>
      <c r="AM192" s="5" t="s">
        <v>33</v>
      </c>
    </row>
    <row r="193" ht="15.75" customHeight="1">
      <c r="A193" s="5">
        <v>53.0</v>
      </c>
      <c r="B193" s="5">
        <v>5.0</v>
      </c>
      <c r="C193" s="21" t="s">
        <v>571</v>
      </c>
      <c r="D193" s="45" t="s">
        <v>33</v>
      </c>
      <c r="E193" s="45" t="s">
        <v>33</v>
      </c>
      <c r="F193" s="45" t="s">
        <v>38</v>
      </c>
      <c r="G193" s="45" t="s">
        <v>38</v>
      </c>
      <c r="H193" s="46">
        <v>2.0</v>
      </c>
      <c r="I193" s="46">
        <v>3.0</v>
      </c>
      <c r="J193" s="46">
        <v>0.0</v>
      </c>
      <c r="K193" s="46">
        <v>0.0</v>
      </c>
      <c r="L193" s="44" t="s">
        <v>40</v>
      </c>
      <c r="M193" s="44" t="s">
        <v>40</v>
      </c>
      <c r="N193" s="44" t="s">
        <v>40</v>
      </c>
      <c r="O193" s="5" t="s">
        <v>284</v>
      </c>
      <c r="P193" s="5">
        <v>1.0</v>
      </c>
      <c r="Q193" s="5" t="s">
        <v>199</v>
      </c>
      <c r="R193" s="6" t="s">
        <v>40</v>
      </c>
      <c r="S193" s="44" t="s">
        <v>40</v>
      </c>
      <c r="T193" s="5" t="s">
        <v>40</v>
      </c>
      <c r="U193" s="5" t="s">
        <v>40</v>
      </c>
      <c r="V193" s="5" t="s">
        <v>40</v>
      </c>
      <c r="W193" s="5" t="s">
        <v>40</v>
      </c>
      <c r="X193" s="5" t="s">
        <v>40</v>
      </c>
      <c r="Y193" s="5" t="s">
        <v>40</v>
      </c>
      <c r="Z193" s="5" t="s">
        <v>40</v>
      </c>
      <c r="AA193" s="5" t="s">
        <v>40</v>
      </c>
      <c r="AB193" s="5" t="s">
        <v>40</v>
      </c>
      <c r="AC193" s="5" t="s">
        <v>40</v>
      </c>
      <c r="AK193" s="5" t="s">
        <v>33</v>
      </c>
      <c r="AL193" s="5" t="s">
        <v>352</v>
      </c>
      <c r="AM193" s="5" t="s">
        <v>33</v>
      </c>
    </row>
    <row r="194" ht="15.75" customHeight="1">
      <c r="A194" s="5">
        <v>54.0</v>
      </c>
      <c r="B194" s="5">
        <v>1.0</v>
      </c>
      <c r="C194" s="46">
        <v>2.0</v>
      </c>
      <c r="D194" s="45" t="s">
        <v>33</v>
      </c>
      <c r="E194" s="45" t="s">
        <v>38</v>
      </c>
      <c r="F194" s="45" t="s">
        <v>38</v>
      </c>
      <c r="G194" s="45" t="s">
        <v>38</v>
      </c>
      <c r="H194" s="46">
        <v>5.0</v>
      </c>
      <c r="I194" s="46">
        <v>0.0</v>
      </c>
      <c r="J194" s="46">
        <v>0.0</v>
      </c>
      <c r="K194" s="46">
        <v>0.0</v>
      </c>
      <c r="L194" s="5" t="s">
        <v>305</v>
      </c>
      <c r="M194" s="5" t="s">
        <v>38</v>
      </c>
      <c r="N194" s="5" t="s">
        <v>40</v>
      </c>
      <c r="O194" s="5" t="s">
        <v>407</v>
      </c>
      <c r="P194" s="5" t="s">
        <v>40</v>
      </c>
      <c r="Q194" s="5" t="s">
        <v>40</v>
      </c>
      <c r="R194" s="6" t="s">
        <v>40</v>
      </c>
      <c r="S194" s="44" t="s">
        <v>40</v>
      </c>
      <c r="T194" s="5" t="s">
        <v>40</v>
      </c>
      <c r="U194" s="5" t="s">
        <v>40</v>
      </c>
      <c r="V194" s="5" t="s">
        <v>40</v>
      </c>
      <c r="W194" s="5" t="s">
        <v>40</v>
      </c>
      <c r="X194" s="5" t="s">
        <v>40</v>
      </c>
      <c r="Y194" s="5" t="s">
        <v>40</v>
      </c>
      <c r="Z194" s="5" t="s">
        <v>40</v>
      </c>
      <c r="AA194" s="5" t="s">
        <v>40</v>
      </c>
      <c r="AB194" s="5" t="s">
        <v>40</v>
      </c>
      <c r="AC194" s="5" t="s">
        <v>40</v>
      </c>
      <c r="AK194" s="5" t="s">
        <v>38</v>
      </c>
      <c r="AL194" s="5" t="s">
        <v>40</v>
      </c>
      <c r="AM194" s="5" t="s">
        <v>33</v>
      </c>
    </row>
    <row r="195" ht="15.75" customHeight="1">
      <c r="D195" s="39"/>
      <c r="E195" s="39"/>
      <c r="F195" s="39"/>
      <c r="G195" s="39"/>
      <c r="H195" s="39"/>
      <c r="I195" s="39"/>
      <c r="J195" s="39"/>
      <c r="K195" s="39"/>
      <c r="L195" s="39"/>
      <c r="M195" s="39"/>
      <c r="O195" s="36"/>
      <c r="R195" s="51"/>
      <c r="U195" s="39"/>
      <c r="V195" s="39"/>
      <c r="W195" s="39"/>
      <c r="X195" s="39"/>
      <c r="AA195" s="51"/>
    </row>
    <row r="196" ht="15.75" customHeight="1">
      <c r="L196" s="55"/>
      <c r="M196" s="39"/>
      <c r="O196" s="36"/>
    </row>
    <row r="197" ht="15.75" customHeight="1">
      <c r="L197" s="55"/>
      <c r="M197" s="39"/>
      <c r="O197" s="36"/>
      <c r="Q197" s="56"/>
    </row>
    <row r="198" ht="15.75" customHeight="1">
      <c r="L198" s="55"/>
      <c r="M198" s="39"/>
      <c r="O198" s="36"/>
      <c r="Q198" s="56"/>
    </row>
    <row r="199" ht="15.75" customHeight="1">
      <c r="F199" s="45"/>
      <c r="G199" s="45"/>
      <c r="L199" s="55"/>
      <c r="M199" s="39"/>
      <c r="O199" s="36"/>
    </row>
    <row r="200" ht="15.75" customHeight="1">
      <c r="L200" s="55"/>
      <c r="M200" s="39"/>
      <c r="O200" s="36"/>
      <c r="AA200" s="51"/>
    </row>
    <row r="201" ht="15.75" customHeight="1">
      <c r="L201" s="55"/>
      <c r="M201" s="39"/>
      <c r="O201" s="36"/>
      <c r="AA201" s="51"/>
    </row>
    <row r="202" ht="15.75" customHeight="1">
      <c r="L202" s="55"/>
      <c r="M202" s="39"/>
      <c r="AA202" s="51"/>
    </row>
    <row r="203" ht="15.75" customHeight="1">
      <c r="L203" s="55"/>
      <c r="R203" s="51"/>
      <c r="Z203" s="36"/>
      <c r="AA203" s="36"/>
    </row>
    <row r="204" ht="15.75" customHeight="1">
      <c r="L204" s="55"/>
      <c r="R204" s="51"/>
      <c r="Z204" s="36"/>
      <c r="AA204" s="36"/>
    </row>
    <row r="205" ht="15.75" customHeight="1">
      <c r="L205" s="55"/>
      <c r="R205" s="51"/>
      <c r="Z205" s="36"/>
      <c r="AA205" s="36"/>
    </row>
    <row r="206" ht="15.75" customHeight="1">
      <c r="L206" s="55"/>
      <c r="R206" s="51"/>
      <c r="Z206" s="36"/>
      <c r="AA206" s="36"/>
    </row>
    <row r="207" ht="15.75" customHeight="1">
      <c r="L207" s="55"/>
      <c r="R207" s="51"/>
      <c r="Z207" s="36"/>
      <c r="AA207" s="36"/>
    </row>
    <row r="208" ht="15.75" customHeight="1">
      <c r="L208" s="55"/>
      <c r="R208" s="51"/>
      <c r="Z208" s="36"/>
      <c r="AA208" s="36"/>
    </row>
    <row r="209" ht="15.75" customHeight="1">
      <c r="L209" s="55"/>
      <c r="R209" s="51"/>
      <c r="Z209" s="36"/>
      <c r="AA209" s="36"/>
    </row>
    <row r="210" ht="15.75" customHeight="1">
      <c r="L210" s="55"/>
      <c r="R210" s="51"/>
      <c r="AA210" s="51"/>
    </row>
    <row r="211" ht="15.75" customHeight="1">
      <c r="L211" s="55"/>
      <c r="R211" s="51"/>
      <c r="AA211" s="51"/>
    </row>
    <row r="212" ht="15.75" customHeight="1">
      <c r="L212" s="55"/>
      <c r="R212" s="51"/>
      <c r="AA212" s="51"/>
    </row>
    <row r="213" ht="15.75" customHeight="1">
      <c r="L213" s="55"/>
      <c r="R213" s="51"/>
      <c r="AA213" s="51"/>
    </row>
    <row r="214" ht="15.75" customHeight="1">
      <c r="L214" s="55"/>
      <c r="R214" s="51"/>
      <c r="AA214" s="51"/>
    </row>
    <row r="215" ht="15.75" customHeight="1">
      <c r="L215" s="55"/>
      <c r="R215" s="51"/>
      <c r="AA215" s="51"/>
    </row>
    <row r="216" ht="15.75" customHeight="1">
      <c r="L216" s="55"/>
      <c r="R216" s="51"/>
      <c r="AA216" s="51"/>
    </row>
    <row r="217" ht="15.75" customHeight="1">
      <c r="L217" s="55"/>
      <c r="R217" s="51"/>
      <c r="AA217" s="51"/>
    </row>
    <row r="218" ht="15.75" customHeight="1">
      <c r="L218" s="55"/>
      <c r="R218" s="51"/>
      <c r="AA218" s="51"/>
    </row>
    <row r="219" ht="15.75" customHeight="1">
      <c r="L219" s="55"/>
      <c r="R219" s="51"/>
      <c r="AA219" s="51"/>
    </row>
    <row r="220" ht="15.75" customHeight="1">
      <c r="L220" s="55"/>
      <c r="R220" s="51"/>
      <c r="AA220" s="51"/>
    </row>
    <row r="221" ht="15.75" customHeight="1">
      <c r="L221" s="55"/>
      <c r="R221" s="51"/>
      <c r="AA221" s="51"/>
    </row>
    <row r="222" ht="15.75" customHeight="1">
      <c r="L222" s="55"/>
      <c r="R222" s="51"/>
      <c r="AA222" s="51"/>
    </row>
    <row r="223" ht="15.75" customHeight="1">
      <c r="L223" s="55"/>
      <c r="R223" s="51"/>
      <c r="AA223" s="51"/>
    </row>
    <row r="224" ht="15.75" customHeight="1">
      <c r="L224" s="55"/>
      <c r="R224" s="51"/>
      <c r="AA224" s="51"/>
    </row>
    <row r="225" ht="15.75" customHeight="1">
      <c r="L225" s="55"/>
      <c r="R225" s="51"/>
      <c r="AA225" s="51"/>
    </row>
    <row r="226" ht="15.75" customHeight="1">
      <c r="L226" s="55"/>
      <c r="R226" s="51"/>
      <c r="AA226" s="51"/>
    </row>
    <row r="227" ht="15.75" customHeight="1">
      <c r="L227" s="55"/>
      <c r="R227" s="51"/>
      <c r="AA227" s="51"/>
    </row>
    <row r="228" ht="15.75" customHeight="1">
      <c r="L228" s="55"/>
      <c r="R228" s="51"/>
      <c r="AA228" s="51"/>
    </row>
    <row r="229" ht="15.75" customHeight="1">
      <c r="L229" s="55"/>
      <c r="R229" s="51"/>
      <c r="AA229" s="51"/>
    </row>
    <row r="230" ht="15.75" customHeight="1">
      <c r="L230" s="55"/>
      <c r="R230" s="51"/>
      <c r="AA230" s="51"/>
    </row>
    <row r="231" ht="15.75" customHeight="1">
      <c r="L231" s="55"/>
      <c r="R231" s="51"/>
      <c r="AA231" s="51"/>
    </row>
    <row r="232" ht="15.75" customHeight="1">
      <c r="L232" s="55"/>
      <c r="R232" s="51"/>
      <c r="AA232" s="51"/>
    </row>
    <row r="233" ht="15.75" customHeight="1">
      <c r="L233" s="55"/>
      <c r="R233" s="51"/>
      <c r="AA233" s="51"/>
    </row>
    <row r="234" ht="15.75" customHeight="1">
      <c r="L234" s="55"/>
      <c r="R234" s="51"/>
      <c r="AA234" s="51"/>
    </row>
    <row r="235" ht="15.75" customHeight="1">
      <c r="L235" s="55"/>
      <c r="R235" s="51"/>
      <c r="AA235" s="51"/>
    </row>
    <row r="236" ht="15.75" customHeight="1">
      <c r="L236" s="55"/>
      <c r="R236" s="51"/>
      <c r="AA236" s="51"/>
    </row>
    <row r="237" ht="15.75" customHeight="1">
      <c r="L237" s="55"/>
      <c r="R237" s="51"/>
      <c r="AA237" s="51"/>
    </row>
    <row r="238" ht="15.75" customHeight="1">
      <c r="L238" s="55"/>
      <c r="R238" s="51"/>
      <c r="AA238" s="51"/>
    </row>
    <row r="239" ht="15.75" customHeight="1">
      <c r="L239" s="55"/>
      <c r="R239" s="51"/>
      <c r="AA239" s="51"/>
    </row>
    <row r="240" ht="15.75" customHeight="1">
      <c r="L240" s="55"/>
      <c r="R240" s="51"/>
      <c r="AA240" s="51"/>
    </row>
    <row r="241" ht="15.75" customHeight="1">
      <c r="L241" s="55"/>
      <c r="R241" s="51"/>
      <c r="AA241" s="51"/>
    </row>
    <row r="242" ht="15.75" customHeight="1">
      <c r="L242" s="55"/>
      <c r="R242" s="51"/>
      <c r="AA242" s="51"/>
    </row>
    <row r="243" ht="15.75" customHeight="1">
      <c r="L243" s="55"/>
      <c r="R243" s="51"/>
      <c r="AA243" s="51"/>
    </row>
    <row r="244" ht="15.75" customHeight="1">
      <c r="L244" s="55"/>
      <c r="R244" s="51"/>
      <c r="AA244" s="51"/>
    </row>
    <row r="245" ht="15.75" customHeight="1">
      <c r="L245" s="55"/>
      <c r="R245" s="51"/>
      <c r="AA245" s="51"/>
    </row>
    <row r="246" ht="15.75" customHeight="1">
      <c r="L246" s="55"/>
      <c r="R246" s="51"/>
      <c r="AA246" s="51"/>
    </row>
    <row r="247" ht="15.75" customHeight="1">
      <c r="L247" s="55"/>
      <c r="R247" s="51"/>
      <c r="AA247" s="51"/>
    </row>
    <row r="248" ht="15.75" customHeight="1">
      <c r="L248" s="55"/>
      <c r="R248" s="51"/>
      <c r="AA248" s="51"/>
    </row>
    <row r="249" ht="15.75" customHeight="1">
      <c r="L249" s="55"/>
      <c r="N249" s="36"/>
      <c r="O249" s="36"/>
      <c r="P249" s="36"/>
      <c r="R249" s="51"/>
      <c r="AA249" s="51"/>
    </row>
    <row r="250" ht="15.75" customHeight="1">
      <c r="L250" s="55"/>
      <c r="N250" s="36"/>
      <c r="O250" s="36"/>
      <c r="P250" s="36"/>
      <c r="R250" s="51"/>
      <c r="AA250" s="51"/>
    </row>
    <row r="251" ht="15.75" customHeight="1">
      <c r="L251" s="55"/>
      <c r="N251" s="36"/>
      <c r="O251" s="36"/>
      <c r="P251" s="36"/>
      <c r="R251" s="51"/>
      <c r="AA251" s="51"/>
    </row>
    <row r="252" ht="15.75" customHeight="1">
      <c r="L252" s="55"/>
      <c r="N252" s="36"/>
      <c r="O252" s="36"/>
      <c r="P252" s="36"/>
      <c r="R252" s="51"/>
      <c r="AA252" s="51"/>
    </row>
    <row r="253" ht="15.75" customHeight="1">
      <c r="L253" s="55"/>
      <c r="N253" s="36"/>
      <c r="O253" s="36"/>
      <c r="P253" s="36"/>
      <c r="R253" s="51"/>
      <c r="AA253" s="51"/>
    </row>
    <row r="254" ht="15.75" customHeight="1">
      <c r="I254" s="57"/>
      <c r="L254" s="39"/>
      <c r="N254" s="36"/>
      <c r="O254" s="36"/>
      <c r="P254" s="36"/>
      <c r="R254" s="51"/>
      <c r="AA254" s="51"/>
    </row>
    <row r="255" ht="15.75" customHeight="1">
      <c r="I255" s="57"/>
      <c r="L255" s="39"/>
      <c r="N255" s="36"/>
      <c r="O255" s="36"/>
      <c r="R255" s="51"/>
      <c r="AA255" s="51"/>
    </row>
    <row r="256" ht="15.75" customHeight="1">
      <c r="L256" s="39"/>
      <c r="N256" s="36"/>
      <c r="R256" s="51"/>
      <c r="AA256" s="51"/>
    </row>
    <row r="257" ht="15.75" customHeight="1">
      <c r="L257" s="39"/>
      <c r="R257" s="51"/>
      <c r="AA257" s="51"/>
    </row>
    <row r="258" ht="15.75" customHeight="1">
      <c r="L258" s="39"/>
      <c r="R258" s="51"/>
      <c r="AA258" s="51"/>
    </row>
    <row r="259" ht="15.75" customHeight="1">
      <c r="L259" s="39"/>
      <c r="R259" s="51"/>
      <c r="AA259" s="51"/>
    </row>
    <row r="260" ht="15.75" customHeight="1">
      <c r="L260" s="39"/>
      <c r="R260" s="51"/>
      <c r="AA260" s="51"/>
    </row>
    <row r="261" ht="15.75" customHeight="1">
      <c r="R261" s="51"/>
      <c r="AA261" s="51"/>
    </row>
    <row r="262" ht="15.75" customHeight="1">
      <c r="R262" s="51"/>
      <c r="AA262" s="51"/>
    </row>
    <row r="263" ht="15.75" customHeight="1">
      <c r="R263" s="51"/>
      <c r="AA263" s="51"/>
    </row>
    <row r="264" ht="15.75" customHeight="1">
      <c r="R264" s="51"/>
      <c r="AA264" s="51"/>
    </row>
    <row r="265" ht="15.75" customHeight="1">
      <c r="R265" s="51"/>
      <c r="AA265" s="51"/>
    </row>
    <row r="266" ht="15.75" customHeight="1">
      <c r="R266" s="51"/>
      <c r="AA266" s="51"/>
    </row>
    <row r="267" ht="15.75" customHeight="1">
      <c r="R267" s="51"/>
      <c r="AA267" s="51"/>
    </row>
    <row r="268" ht="15.75" customHeight="1">
      <c r="R268" s="51"/>
      <c r="AA268" s="51"/>
    </row>
    <row r="269" ht="15.75" customHeight="1">
      <c r="R269" s="51"/>
      <c r="AA269" s="51"/>
    </row>
    <row r="270" ht="15.75" customHeight="1">
      <c r="R270" s="51"/>
      <c r="AA270" s="51"/>
    </row>
    <row r="271" ht="15.75" customHeight="1">
      <c r="R271" s="51"/>
      <c r="AA271" s="51"/>
    </row>
    <row r="272" ht="15.75" customHeight="1">
      <c r="R272" s="51"/>
      <c r="AA272" s="51"/>
    </row>
    <row r="273" ht="15.75" customHeight="1">
      <c r="R273" s="51"/>
      <c r="AA273" s="51"/>
    </row>
    <row r="274" ht="15.75" customHeight="1">
      <c r="R274" s="51"/>
      <c r="AA274" s="51"/>
    </row>
    <row r="275" ht="15.75" customHeight="1">
      <c r="R275" s="51"/>
      <c r="AA275" s="51"/>
    </row>
    <row r="276" ht="15.75" customHeight="1">
      <c r="R276" s="51"/>
      <c r="AA276" s="51"/>
    </row>
    <row r="277" ht="15.75" customHeight="1">
      <c r="R277" s="51"/>
      <c r="AA277" s="51"/>
    </row>
    <row r="278" ht="15.75" customHeight="1">
      <c r="R278" s="51"/>
      <c r="AA278" s="51"/>
    </row>
    <row r="279" ht="15.75" customHeight="1">
      <c r="R279" s="51"/>
      <c r="AA279" s="51"/>
    </row>
    <row r="280" ht="15.75" customHeight="1">
      <c r="R280" s="51"/>
      <c r="AA280" s="51"/>
    </row>
    <row r="281" ht="15.75" customHeight="1">
      <c r="R281" s="51"/>
      <c r="AA281" s="51"/>
    </row>
    <row r="282" ht="15.75" customHeight="1">
      <c r="R282" s="51"/>
      <c r="AA282" s="51"/>
    </row>
    <row r="283" ht="15.75" customHeight="1">
      <c r="R283" s="51"/>
      <c r="AA283" s="51"/>
    </row>
    <row r="284" ht="15.75" customHeight="1">
      <c r="R284" s="51"/>
      <c r="AA284" s="51"/>
    </row>
    <row r="285" ht="15.75" customHeight="1">
      <c r="R285" s="51"/>
      <c r="AA285" s="51"/>
    </row>
    <row r="286" ht="15.75" customHeight="1">
      <c r="R286" s="51"/>
      <c r="AA286" s="51"/>
    </row>
    <row r="287" ht="15.75" customHeight="1">
      <c r="R287" s="51"/>
      <c r="AA287" s="51"/>
    </row>
    <row r="288" ht="15.75" customHeight="1">
      <c r="R288" s="51"/>
      <c r="AA288" s="51"/>
    </row>
    <row r="289" ht="15.75" customHeight="1">
      <c r="R289" s="51"/>
      <c r="AA289" s="51"/>
    </row>
    <row r="290" ht="15.75" customHeight="1">
      <c r="R290" s="51"/>
      <c r="AA290" s="51"/>
    </row>
    <row r="291" ht="15.75" customHeight="1">
      <c r="R291" s="51"/>
      <c r="AA291" s="51"/>
    </row>
    <row r="292" ht="15.75" customHeight="1">
      <c r="R292" s="51"/>
      <c r="AA292" s="51"/>
    </row>
    <row r="293" ht="15.75" customHeight="1">
      <c r="R293" s="51"/>
      <c r="AA293" s="51"/>
    </row>
    <row r="294" ht="15.75" customHeight="1">
      <c r="R294" s="51"/>
      <c r="AA294" s="51"/>
    </row>
    <row r="295" ht="15.75" customHeight="1">
      <c r="R295" s="51"/>
      <c r="AA295" s="51"/>
    </row>
    <row r="296" ht="15.75" customHeight="1">
      <c r="R296" s="51"/>
      <c r="AA296" s="51"/>
    </row>
    <row r="297" ht="15.75" customHeight="1">
      <c r="R297" s="51"/>
      <c r="AA297" s="51"/>
    </row>
    <row r="298" ht="15.75" customHeight="1">
      <c r="R298" s="51"/>
      <c r="AA298" s="51"/>
    </row>
    <row r="299" ht="15.75" customHeight="1">
      <c r="R299" s="51"/>
      <c r="AA299" s="51"/>
    </row>
    <row r="300" ht="15.75" customHeight="1">
      <c r="R300" s="51"/>
      <c r="AA300" s="51"/>
    </row>
    <row r="301" ht="15.75" customHeight="1">
      <c r="R301" s="51"/>
      <c r="AA301" s="51"/>
    </row>
    <row r="302" ht="15.75" customHeight="1">
      <c r="R302" s="51"/>
      <c r="AA302" s="51"/>
    </row>
    <row r="303" ht="15.75" customHeight="1">
      <c r="R303" s="51"/>
      <c r="AA303" s="51"/>
    </row>
    <row r="304" ht="15.75" customHeight="1">
      <c r="R304" s="51"/>
      <c r="AA304" s="51"/>
    </row>
    <row r="305" ht="15.75" customHeight="1">
      <c r="R305" s="51"/>
      <c r="AA305" s="51"/>
    </row>
    <row r="306" ht="15.75" customHeight="1">
      <c r="R306" s="51"/>
      <c r="AA306" s="51"/>
    </row>
    <row r="307" ht="15.75" customHeight="1">
      <c r="R307" s="51"/>
      <c r="AA307" s="51"/>
    </row>
    <row r="308" ht="15.75" customHeight="1">
      <c r="R308" s="51"/>
      <c r="AA308" s="51"/>
    </row>
    <row r="309" ht="15.75" customHeight="1">
      <c r="R309" s="51"/>
      <c r="AA309" s="51"/>
    </row>
    <row r="310" ht="15.75" customHeight="1">
      <c r="R310" s="51"/>
      <c r="AA310" s="51"/>
    </row>
    <row r="311" ht="15.75" customHeight="1">
      <c r="R311" s="51"/>
      <c r="AA311" s="51"/>
    </row>
    <row r="312" ht="15.75" customHeight="1">
      <c r="R312" s="51"/>
      <c r="AA312" s="51"/>
    </row>
    <row r="313" ht="15.75" customHeight="1">
      <c r="R313" s="51"/>
      <c r="AA313" s="51"/>
    </row>
    <row r="314" ht="15.75" customHeight="1">
      <c r="R314" s="51"/>
      <c r="AA314" s="51"/>
    </row>
    <row r="315" ht="15.75" customHeight="1">
      <c r="R315" s="51"/>
      <c r="AA315" s="51"/>
    </row>
    <row r="316" ht="15.75" customHeight="1">
      <c r="R316" s="51"/>
      <c r="AA316" s="51"/>
    </row>
    <row r="317" ht="15.75" customHeight="1">
      <c r="R317" s="51"/>
      <c r="AA317" s="51"/>
    </row>
    <row r="318" ht="15.75" customHeight="1">
      <c r="R318" s="51"/>
      <c r="AA318" s="51"/>
    </row>
    <row r="319" ht="15.75" customHeight="1">
      <c r="R319" s="51"/>
      <c r="AA319" s="51"/>
    </row>
    <row r="320" ht="15.75" customHeight="1">
      <c r="R320" s="51"/>
      <c r="AA320" s="51"/>
    </row>
    <row r="321" ht="15.75" customHeight="1">
      <c r="R321" s="51"/>
      <c r="AA321" s="51"/>
    </row>
    <row r="322" ht="15.75" customHeight="1">
      <c r="R322" s="51"/>
      <c r="AA322" s="51"/>
    </row>
    <row r="323" ht="15.75" customHeight="1">
      <c r="R323" s="51"/>
      <c r="AA323" s="51"/>
    </row>
    <row r="324" ht="15.75" customHeight="1">
      <c r="R324" s="51"/>
      <c r="AA324" s="51"/>
    </row>
    <row r="325" ht="15.75" customHeight="1">
      <c r="R325" s="51"/>
      <c r="AA325" s="51"/>
    </row>
    <row r="326" ht="15.75" customHeight="1">
      <c r="R326" s="51"/>
      <c r="AA326" s="51"/>
    </row>
    <row r="327" ht="15.75" customHeight="1">
      <c r="R327" s="51"/>
      <c r="AA327" s="51"/>
    </row>
    <row r="328" ht="15.75" customHeight="1">
      <c r="R328" s="51"/>
      <c r="AA328" s="51"/>
    </row>
    <row r="329" ht="15.75" customHeight="1">
      <c r="R329" s="51"/>
      <c r="AA329" s="51"/>
    </row>
    <row r="330" ht="15.75" customHeight="1">
      <c r="R330" s="51"/>
      <c r="AA330" s="51"/>
    </row>
    <row r="331" ht="15.75" customHeight="1">
      <c r="R331" s="51"/>
      <c r="AA331" s="51"/>
    </row>
    <row r="332" ht="15.75" customHeight="1">
      <c r="R332" s="51"/>
      <c r="AA332" s="51"/>
    </row>
    <row r="333" ht="15.75" customHeight="1">
      <c r="R333" s="51"/>
      <c r="AA333" s="51"/>
    </row>
    <row r="334" ht="15.75" customHeight="1">
      <c r="R334" s="51"/>
      <c r="AA334" s="51"/>
    </row>
    <row r="335" ht="15.75" customHeight="1">
      <c r="R335" s="51"/>
      <c r="AA335" s="51"/>
    </row>
    <row r="336" ht="15.75" customHeight="1">
      <c r="R336" s="51"/>
      <c r="AA336" s="51"/>
    </row>
    <row r="337" ht="15.75" customHeight="1">
      <c r="R337" s="51"/>
      <c r="AA337" s="51"/>
    </row>
    <row r="338" ht="15.75" customHeight="1">
      <c r="R338" s="51"/>
      <c r="AA338" s="51"/>
    </row>
    <row r="339" ht="15.75" customHeight="1">
      <c r="R339" s="51"/>
      <c r="AA339" s="51"/>
    </row>
    <row r="340" ht="15.75" customHeight="1">
      <c r="R340" s="51"/>
      <c r="AA340" s="51"/>
    </row>
    <row r="341" ht="15.75" customHeight="1">
      <c r="R341" s="51"/>
      <c r="AA341" s="51"/>
    </row>
    <row r="342" ht="15.75" customHeight="1">
      <c r="R342" s="51"/>
      <c r="AA342" s="51"/>
    </row>
    <row r="343" ht="15.75" customHeight="1">
      <c r="R343" s="51"/>
      <c r="AA343" s="51"/>
    </row>
    <row r="344" ht="15.75" customHeight="1">
      <c r="R344" s="51"/>
      <c r="AA344" s="51"/>
    </row>
    <row r="345" ht="15.75" customHeight="1">
      <c r="R345" s="51"/>
      <c r="AA345" s="51"/>
    </row>
    <row r="346" ht="15.75" customHeight="1">
      <c r="R346" s="51"/>
      <c r="AA346" s="51"/>
    </row>
    <row r="347" ht="15.75" customHeight="1">
      <c r="R347" s="51"/>
      <c r="AA347" s="51"/>
    </row>
    <row r="348" ht="15.75" customHeight="1">
      <c r="R348" s="51"/>
      <c r="AA348" s="51"/>
    </row>
    <row r="349" ht="15.75" customHeight="1">
      <c r="R349" s="51"/>
      <c r="AA349" s="51"/>
    </row>
    <row r="350" ht="15.75" customHeight="1">
      <c r="R350" s="51"/>
      <c r="AA350" s="51"/>
    </row>
    <row r="351" ht="15.75" customHeight="1">
      <c r="R351" s="51"/>
      <c r="AA351" s="51"/>
    </row>
    <row r="352" ht="15.75" customHeight="1">
      <c r="R352" s="51"/>
      <c r="AA352" s="51"/>
    </row>
    <row r="353" ht="15.75" customHeight="1">
      <c r="R353" s="51"/>
      <c r="AA353" s="51"/>
    </row>
    <row r="354" ht="15.75" customHeight="1">
      <c r="R354" s="51"/>
      <c r="AA354" s="51"/>
    </row>
    <row r="355" ht="15.75" customHeight="1">
      <c r="R355" s="51"/>
      <c r="AA355" s="51"/>
    </row>
    <row r="356" ht="15.75" customHeight="1">
      <c r="R356" s="51"/>
      <c r="AA356" s="51"/>
    </row>
    <row r="357" ht="15.75" customHeight="1">
      <c r="R357" s="51"/>
      <c r="AA357" s="51"/>
    </row>
    <row r="358" ht="15.75" customHeight="1">
      <c r="R358" s="51"/>
      <c r="AA358" s="51"/>
    </row>
    <row r="359" ht="15.75" customHeight="1">
      <c r="R359" s="51"/>
      <c r="AA359" s="51"/>
    </row>
    <row r="360" ht="15.75" customHeight="1">
      <c r="R360" s="51"/>
      <c r="AA360" s="51"/>
    </row>
    <row r="361" ht="15.75" customHeight="1">
      <c r="R361" s="51"/>
      <c r="AA361" s="51"/>
    </row>
    <row r="362" ht="15.75" customHeight="1">
      <c r="R362" s="51"/>
      <c r="AA362" s="51"/>
    </row>
    <row r="363" ht="15.75" customHeight="1">
      <c r="R363" s="51"/>
      <c r="AA363" s="51"/>
    </row>
    <row r="364" ht="15.75" customHeight="1">
      <c r="R364" s="51"/>
      <c r="AA364" s="51"/>
    </row>
    <row r="365" ht="15.75" customHeight="1">
      <c r="R365" s="51"/>
      <c r="AA365" s="51"/>
    </row>
    <row r="366" ht="15.75" customHeight="1">
      <c r="R366" s="51"/>
      <c r="AA366" s="51"/>
    </row>
    <row r="367" ht="15.75" customHeight="1">
      <c r="R367" s="51"/>
      <c r="AA367" s="51"/>
    </row>
    <row r="368" ht="15.75" customHeight="1">
      <c r="R368" s="51"/>
      <c r="AA368" s="51"/>
    </row>
    <row r="369" ht="15.75" customHeight="1">
      <c r="R369" s="51"/>
      <c r="AA369" s="51"/>
    </row>
    <row r="370" ht="15.75" customHeight="1">
      <c r="R370" s="51"/>
      <c r="AA370" s="51"/>
    </row>
    <row r="371" ht="15.75" customHeight="1">
      <c r="R371" s="51"/>
      <c r="AA371" s="51"/>
    </row>
    <row r="372" ht="15.75" customHeight="1">
      <c r="R372" s="51"/>
      <c r="AA372" s="51"/>
    </row>
    <row r="373" ht="15.75" customHeight="1">
      <c r="R373" s="51"/>
      <c r="AA373" s="51"/>
    </row>
    <row r="374" ht="15.75" customHeight="1">
      <c r="R374" s="51"/>
      <c r="AA374" s="51"/>
    </row>
    <row r="375" ht="15.75" customHeight="1">
      <c r="R375" s="51"/>
      <c r="AA375" s="51"/>
    </row>
    <row r="376" ht="15.75" customHeight="1">
      <c r="R376" s="51"/>
      <c r="AA376" s="51"/>
    </row>
    <row r="377" ht="15.75" customHeight="1">
      <c r="R377" s="51"/>
      <c r="AA377" s="51"/>
    </row>
    <row r="378" ht="15.75" customHeight="1">
      <c r="R378" s="51"/>
      <c r="AA378" s="51"/>
    </row>
    <row r="379" ht="15.75" customHeight="1">
      <c r="R379" s="51"/>
      <c r="AA379" s="51"/>
    </row>
    <row r="380" ht="15.75" customHeight="1">
      <c r="R380" s="51"/>
      <c r="AA380" s="51"/>
    </row>
    <row r="381" ht="15.75" customHeight="1">
      <c r="R381" s="51"/>
      <c r="AA381" s="51"/>
    </row>
    <row r="382" ht="15.75" customHeight="1">
      <c r="R382" s="51"/>
      <c r="AA382" s="51"/>
    </row>
    <row r="383" ht="15.75" customHeight="1">
      <c r="R383" s="51"/>
      <c r="AA383" s="51"/>
    </row>
    <row r="384" ht="15.75" customHeight="1">
      <c r="R384" s="51"/>
      <c r="AA384" s="51"/>
    </row>
    <row r="385" ht="15.75" customHeight="1">
      <c r="R385" s="51"/>
      <c r="AA385" s="51"/>
    </row>
    <row r="386" ht="15.75" customHeight="1">
      <c r="R386" s="51"/>
      <c r="AA386" s="51"/>
    </row>
    <row r="387" ht="15.75" customHeight="1">
      <c r="R387" s="51"/>
      <c r="AA387" s="51"/>
    </row>
    <row r="388" ht="15.75" customHeight="1">
      <c r="R388" s="51"/>
      <c r="AA388" s="51"/>
    </row>
    <row r="389" ht="15.75" customHeight="1">
      <c r="R389" s="51"/>
      <c r="AA389" s="51"/>
    </row>
    <row r="390" ht="15.75" customHeight="1">
      <c r="R390" s="51"/>
      <c r="AA390" s="51"/>
    </row>
    <row r="391" ht="15.75" customHeight="1">
      <c r="R391" s="51"/>
      <c r="AA391" s="51"/>
    </row>
    <row r="392" ht="15.75" customHeight="1">
      <c r="R392" s="51"/>
      <c r="AA392" s="51"/>
    </row>
    <row r="393" ht="15.75" customHeight="1">
      <c r="R393" s="51"/>
      <c r="AA393" s="51"/>
    </row>
    <row r="394" ht="15.75" customHeight="1">
      <c r="R394" s="51"/>
      <c r="AA394" s="51"/>
    </row>
    <row r="395" ht="15.75" customHeight="1">
      <c r="R395" s="51"/>
      <c r="AA395" s="51"/>
    </row>
    <row r="396" ht="15.75" customHeight="1">
      <c r="R396" s="51"/>
      <c r="AA396" s="51"/>
    </row>
    <row r="397" ht="15.75" customHeight="1">
      <c r="R397" s="51"/>
      <c r="AA397" s="51"/>
    </row>
    <row r="398" ht="15.75" customHeight="1">
      <c r="R398" s="51"/>
      <c r="AA398" s="51"/>
    </row>
    <row r="399" ht="15.75" customHeight="1">
      <c r="R399" s="51"/>
      <c r="AA399" s="51"/>
    </row>
    <row r="400" ht="15.75" customHeight="1">
      <c r="R400" s="51"/>
      <c r="AA400" s="51"/>
    </row>
    <row r="401" ht="15.75" customHeight="1">
      <c r="R401" s="51"/>
      <c r="AA401" s="51"/>
    </row>
    <row r="402" ht="15.75" customHeight="1">
      <c r="R402" s="51"/>
      <c r="AA402" s="51"/>
    </row>
    <row r="403" ht="15.75" customHeight="1">
      <c r="R403" s="51"/>
      <c r="AA403" s="51"/>
    </row>
    <row r="404" ht="15.75" customHeight="1">
      <c r="R404" s="51"/>
      <c r="AA404" s="51"/>
    </row>
    <row r="405" ht="15.75" customHeight="1">
      <c r="R405" s="51"/>
      <c r="AA405" s="51"/>
    </row>
    <row r="406" ht="15.75" customHeight="1">
      <c r="R406" s="51"/>
      <c r="AA406" s="51"/>
    </row>
    <row r="407" ht="15.75" customHeight="1">
      <c r="R407" s="51"/>
      <c r="AA407" s="51"/>
    </row>
    <row r="408" ht="15.75" customHeight="1">
      <c r="R408" s="51"/>
      <c r="AA408" s="51"/>
    </row>
    <row r="409" ht="15.75" customHeight="1">
      <c r="R409" s="51"/>
      <c r="AA409" s="51"/>
    </row>
    <row r="410" ht="15.75" customHeight="1">
      <c r="R410" s="51"/>
      <c r="AA410" s="51"/>
    </row>
    <row r="411" ht="15.75" customHeight="1">
      <c r="R411" s="51"/>
      <c r="AA411" s="51"/>
    </row>
    <row r="412" ht="15.75" customHeight="1">
      <c r="R412" s="51"/>
      <c r="AA412" s="51"/>
    </row>
    <row r="413" ht="15.75" customHeight="1">
      <c r="R413" s="51"/>
      <c r="AA413" s="51"/>
    </row>
    <row r="414" ht="15.75" customHeight="1">
      <c r="R414" s="51"/>
      <c r="AA414" s="51"/>
    </row>
    <row r="415" ht="15.75" customHeight="1">
      <c r="R415" s="51"/>
      <c r="AA415" s="51"/>
    </row>
    <row r="416" ht="15.75" customHeight="1">
      <c r="R416" s="51"/>
      <c r="AA416" s="51"/>
    </row>
    <row r="417" ht="15.75" customHeight="1">
      <c r="R417" s="51"/>
      <c r="AA417" s="51"/>
    </row>
    <row r="418" ht="15.75" customHeight="1">
      <c r="R418" s="51"/>
      <c r="AA418" s="51"/>
    </row>
    <row r="419" ht="15.75" customHeight="1">
      <c r="R419" s="51"/>
      <c r="AA419" s="51"/>
    </row>
    <row r="420" ht="15.75" customHeight="1">
      <c r="R420" s="51"/>
      <c r="AA420" s="51"/>
    </row>
    <row r="421" ht="15.75" customHeight="1">
      <c r="R421" s="51"/>
      <c r="AA421" s="51"/>
    </row>
    <row r="422" ht="15.75" customHeight="1">
      <c r="R422" s="51"/>
      <c r="AA422" s="51"/>
    </row>
    <row r="423" ht="15.75" customHeight="1">
      <c r="R423" s="51"/>
      <c r="AA423" s="51"/>
    </row>
    <row r="424" ht="15.75" customHeight="1">
      <c r="R424" s="51"/>
      <c r="AA424" s="51"/>
    </row>
    <row r="425" ht="15.75" customHeight="1">
      <c r="R425" s="51"/>
      <c r="AA425" s="51"/>
    </row>
    <row r="426" ht="15.75" customHeight="1">
      <c r="R426" s="51"/>
      <c r="AA426" s="51"/>
    </row>
    <row r="427" ht="15.75" customHeight="1">
      <c r="R427" s="51"/>
      <c r="AA427" s="51"/>
    </row>
    <row r="428" ht="15.75" customHeight="1">
      <c r="R428" s="51"/>
      <c r="AA428" s="51"/>
    </row>
    <row r="429" ht="15.75" customHeight="1">
      <c r="R429" s="51"/>
      <c r="AA429" s="51"/>
    </row>
    <row r="430" ht="15.75" customHeight="1">
      <c r="R430" s="51"/>
      <c r="AA430" s="51"/>
    </row>
    <row r="431" ht="15.75" customHeight="1">
      <c r="R431" s="51"/>
      <c r="AA431" s="51"/>
    </row>
    <row r="432" ht="15.75" customHeight="1">
      <c r="R432" s="51"/>
      <c r="AA432" s="51"/>
    </row>
    <row r="433" ht="15.75" customHeight="1">
      <c r="R433" s="51"/>
      <c r="AA433" s="51"/>
    </row>
    <row r="434" ht="15.75" customHeight="1">
      <c r="R434" s="51"/>
      <c r="AA434" s="51"/>
    </row>
    <row r="435" ht="15.75" customHeight="1">
      <c r="R435" s="51"/>
      <c r="AA435" s="51"/>
    </row>
    <row r="436" ht="15.75" customHeight="1">
      <c r="R436" s="51"/>
      <c r="AA436" s="51"/>
    </row>
    <row r="437" ht="15.75" customHeight="1">
      <c r="R437" s="51"/>
      <c r="AA437" s="51"/>
    </row>
    <row r="438" ht="15.75" customHeight="1">
      <c r="R438" s="51"/>
      <c r="AA438" s="51"/>
    </row>
    <row r="439" ht="15.75" customHeight="1">
      <c r="R439" s="51"/>
      <c r="AA439" s="51"/>
    </row>
    <row r="440" ht="15.75" customHeight="1">
      <c r="R440" s="51"/>
      <c r="AA440" s="51"/>
    </row>
    <row r="441" ht="15.75" customHeight="1">
      <c r="R441" s="51"/>
      <c r="AA441" s="51"/>
    </row>
    <row r="442" ht="15.75" customHeight="1">
      <c r="R442" s="51"/>
      <c r="AA442" s="51"/>
    </row>
    <row r="443" ht="15.75" customHeight="1">
      <c r="R443" s="51"/>
      <c r="AA443" s="51"/>
    </row>
    <row r="444" ht="15.75" customHeight="1">
      <c r="R444" s="51"/>
      <c r="AA444" s="51"/>
    </row>
    <row r="445" ht="15.75" customHeight="1">
      <c r="R445" s="51"/>
      <c r="AA445" s="51"/>
    </row>
    <row r="446" ht="15.75" customHeight="1">
      <c r="R446" s="51"/>
      <c r="AA446" s="51"/>
    </row>
    <row r="447" ht="15.75" customHeight="1">
      <c r="R447" s="51"/>
      <c r="AA447" s="51"/>
    </row>
    <row r="448" ht="15.75" customHeight="1">
      <c r="R448" s="51"/>
      <c r="AA448" s="51"/>
    </row>
    <row r="449" ht="15.75" customHeight="1">
      <c r="R449" s="51"/>
      <c r="AA449" s="51"/>
    </row>
    <row r="450" ht="15.75" customHeight="1">
      <c r="R450" s="51"/>
      <c r="AA450" s="51"/>
    </row>
    <row r="451" ht="15.75" customHeight="1">
      <c r="R451" s="51"/>
      <c r="AA451" s="51"/>
    </row>
    <row r="452" ht="15.75" customHeight="1">
      <c r="R452" s="51"/>
      <c r="AA452" s="51"/>
    </row>
    <row r="453" ht="15.75" customHeight="1">
      <c r="R453" s="51"/>
      <c r="AA453" s="51"/>
    </row>
    <row r="454" ht="15.75" customHeight="1">
      <c r="R454" s="51"/>
      <c r="AA454" s="51"/>
    </row>
    <row r="455" ht="15.75" customHeight="1">
      <c r="R455" s="51"/>
      <c r="AA455" s="51"/>
    </row>
    <row r="456" ht="15.75" customHeight="1">
      <c r="R456" s="51"/>
      <c r="AA456" s="51"/>
    </row>
    <row r="457" ht="15.75" customHeight="1">
      <c r="R457" s="51"/>
      <c r="AA457" s="51"/>
    </row>
    <row r="458" ht="15.75" customHeight="1">
      <c r="R458" s="51"/>
      <c r="AA458" s="51"/>
    </row>
    <row r="459" ht="15.75" customHeight="1">
      <c r="R459" s="51"/>
      <c r="AA459" s="51"/>
    </row>
    <row r="460" ht="15.75" customHeight="1">
      <c r="R460" s="51"/>
      <c r="AA460" s="51"/>
    </row>
    <row r="461" ht="15.75" customHeight="1">
      <c r="R461" s="51"/>
      <c r="AA461" s="51"/>
    </row>
    <row r="462" ht="15.75" customHeight="1">
      <c r="R462" s="51"/>
      <c r="AA462" s="51"/>
    </row>
    <row r="463" ht="15.75" customHeight="1">
      <c r="R463" s="51"/>
      <c r="AA463" s="51"/>
    </row>
    <row r="464" ht="15.75" customHeight="1">
      <c r="R464" s="51"/>
      <c r="AA464" s="51"/>
    </row>
    <row r="465" ht="15.75" customHeight="1">
      <c r="R465" s="51"/>
      <c r="AA465" s="51"/>
    </row>
    <row r="466" ht="15.75" customHeight="1">
      <c r="R466" s="51"/>
      <c r="AA466" s="51"/>
    </row>
    <row r="467" ht="15.75" customHeight="1">
      <c r="R467" s="51"/>
      <c r="AA467" s="51"/>
    </row>
    <row r="468" ht="15.75" customHeight="1">
      <c r="R468" s="51"/>
      <c r="AA468" s="51"/>
    </row>
    <row r="469" ht="15.75" customHeight="1">
      <c r="R469" s="51"/>
      <c r="AA469" s="51"/>
    </row>
    <row r="470" ht="15.75" customHeight="1">
      <c r="R470" s="51"/>
      <c r="AA470" s="51"/>
    </row>
    <row r="471" ht="15.75" customHeight="1">
      <c r="R471" s="51"/>
      <c r="AA471" s="51"/>
    </row>
    <row r="472" ht="15.75" customHeight="1">
      <c r="R472" s="51"/>
      <c r="AA472" s="51"/>
    </row>
    <row r="473" ht="15.75" customHeight="1">
      <c r="R473" s="51"/>
      <c r="AA473" s="51"/>
    </row>
    <row r="474" ht="15.75" customHeight="1">
      <c r="R474" s="51"/>
      <c r="AA474" s="51"/>
    </row>
    <row r="475" ht="15.75" customHeight="1">
      <c r="R475" s="51"/>
      <c r="AA475" s="51"/>
    </row>
    <row r="476" ht="15.75" customHeight="1">
      <c r="R476" s="51"/>
      <c r="AA476" s="51"/>
    </row>
    <row r="477" ht="15.75" customHeight="1">
      <c r="R477" s="51"/>
      <c r="AA477" s="51"/>
    </row>
    <row r="478" ht="15.75" customHeight="1">
      <c r="R478" s="51"/>
      <c r="AA478" s="51"/>
    </row>
    <row r="479" ht="15.75" customHeight="1">
      <c r="R479" s="51"/>
      <c r="AA479" s="51"/>
    </row>
    <row r="480" ht="15.75" customHeight="1">
      <c r="R480" s="51"/>
      <c r="AA480" s="51"/>
    </row>
    <row r="481" ht="15.75" customHeight="1">
      <c r="R481" s="51"/>
      <c r="AA481" s="51"/>
    </row>
    <row r="482" ht="15.75" customHeight="1">
      <c r="R482" s="51"/>
      <c r="AA482" s="51"/>
    </row>
    <row r="483" ht="15.75" customHeight="1">
      <c r="R483" s="51"/>
      <c r="AA483" s="51"/>
    </row>
    <row r="484" ht="15.75" customHeight="1">
      <c r="R484" s="51"/>
      <c r="AA484" s="51"/>
    </row>
    <row r="485" ht="15.75" customHeight="1">
      <c r="R485" s="51"/>
      <c r="AA485" s="51"/>
    </row>
    <row r="486" ht="15.75" customHeight="1">
      <c r="R486" s="51"/>
      <c r="AA486" s="51"/>
    </row>
    <row r="487" ht="15.75" customHeight="1">
      <c r="R487" s="51"/>
      <c r="AA487" s="51"/>
    </row>
    <row r="488" ht="15.75" customHeight="1">
      <c r="R488" s="51"/>
      <c r="AA488" s="51"/>
    </row>
    <row r="489" ht="15.75" customHeight="1">
      <c r="R489" s="51"/>
      <c r="AA489" s="51"/>
    </row>
    <row r="490" ht="15.75" customHeight="1">
      <c r="R490" s="51"/>
      <c r="AA490" s="51"/>
    </row>
    <row r="491" ht="15.75" customHeight="1">
      <c r="R491" s="51"/>
      <c r="AA491" s="51"/>
    </row>
    <row r="492" ht="15.75" customHeight="1">
      <c r="R492" s="51"/>
      <c r="AA492" s="51"/>
    </row>
    <row r="493" ht="15.75" customHeight="1">
      <c r="R493" s="51"/>
      <c r="AA493" s="51"/>
    </row>
    <row r="494" ht="15.75" customHeight="1">
      <c r="R494" s="51"/>
      <c r="AA494" s="51"/>
    </row>
    <row r="495" ht="15.75" customHeight="1">
      <c r="R495" s="51"/>
      <c r="AA495" s="51"/>
    </row>
    <row r="496" ht="15.75" customHeight="1">
      <c r="R496" s="51"/>
      <c r="AA496" s="51"/>
    </row>
    <row r="497" ht="15.75" customHeight="1">
      <c r="R497" s="51"/>
      <c r="AA497" s="51"/>
    </row>
    <row r="498" ht="15.75" customHeight="1">
      <c r="R498" s="51"/>
      <c r="AA498" s="51"/>
    </row>
    <row r="499" ht="15.75" customHeight="1">
      <c r="R499" s="51"/>
      <c r="AA499" s="51"/>
    </row>
    <row r="500" ht="15.75" customHeight="1">
      <c r="R500" s="51"/>
      <c r="AA500" s="51"/>
    </row>
    <row r="501" ht="15.75" customHeight="1">
      <c r="R501" s="51"/>
      <c r="AA501" s="51"/>
    </row>
    <row r="502" ht="15.75" customHeight="1">
      <c r="R502" s="51"/>
      <c r="AA502" s="51"/>
    </row>
    <row r="503" ht="15.75" customHeight="1">
      <c r="R503" s="51"/>
      <c r="AA503" s="51"/>
    </row>
    <row r="504" ht="15.75" customHeight="1">
      <c r="R504" s="51"/>
      <c r="AA504" s="51"/>
    </row>
    <row r="505" ht="15.75" customHeight="1">
      <c r="R505" s="51"/>
      <c r="AA505" s="51"/>
    </row>
    <row r="506" ht="15.75" customHeight="1">
      <c r="R506" s="51"/>
      <c r="AA506" s="51"/>
    </row>
    <row r="507" ht="15.75" customHeight="1">
      <c r="R507" s="51"/>
      <c r="AA507" s="51"/>
    </row>
    <row r="508" ht="15.75" customHeight="1">
      <c r="R508" s="51"/>
      <c r="AA508" s="51"/>
    </row>
    <row r="509" ht="15.75" customHeight="1">
      <c r="R509" s="51"/>
      <c r="AA509" s="51"/>
    </row>
    <row r="510" ht="15.75" customHeight="1">
      <c r="R510" s="51"/>
      <c r="AA510" s="51"/>
    </row>
    <row r="511" ht="15.75" customHeight="1">
      <c r="R511" s="51"/>
      <c r="AA511" s="51"/>
    </row>
    <row r="512" ht="15.75" customHeight="1">
      <c r="R512" s="51"/>
      <c r="AA512" s="51"/>
    </row>
    <row r="513" ht="15.75" customHeight="1">
      <c r="R513" s="51"/>
      <c r="AA513" s="51"/>
    </row>
    <row r="514" ht="15.75" customHeight="1">
      <c r="R514" s="51"/>
      <c r="AA514" s="51"/>
    </row>
    <row r="515" ht="15.75" customHeight="1">
      <c r="R515" s="51"/>
      <c r="AA515" s="51"/>
    </row>
    <row r="516" ht="15.75" customHeight="1">
      <c r="R516" s="51"/>
      <c r="AA516" s="51"/>
    </row>
    <row r="517" ht="15.75" customHeight="1">
      <c r="R517" s="51"/>
      <c r="AA517" s="51"/>
    </row>
    <row r="518" ht="15.75" customHeight="1">
      <c r="R518" s="51"/>
      <c r="AA518" s="51"/>
    </row>
    <row r="519" ht="15.75" customHeight="1">
      <c r="R519" s="51"/>
      <c r="AA519" s="51"/>
    </row>
    <row r="520" ht="15.75" customHeight="1">
      <c r="R520" s="51"/>
      <c r="AA520" s="51"/>
    </row>
    <row r="521" ht="15.75" customHeight="1">
      <c r="R521" s="51"/>
      <c r="AA521" s="51"/>
    </row>
    <row r="522" ht="15.75" customHeight="1">
      <c r="R522" s="51"/>
      <c r="AA522" s="51"/>
    </row>
    <row r="523" ht="15.75" customHeight="1">
      <c r="R523" s="51"/>
      <c r="AA523" s="51"/>
    </row>
    <row r="524" ht="15.75" customHeight="1">
      <c r="R524" s="51"/>
      <c r="AA524" s="51"/>
    </row>
    <row r="525" ht="15.75" customHeight="1">
      <c r="R525" s="51"/>
      <c r="AA525" s="51"/>
    </row>
    <row r="526" ht="15.75" customHeight="1">
      <c r="R526" s="51"/>
      <c r="AA526" s="51"/>
    </row>
    <row r="527" ht="15.75" customHeight="1">
      <c r="R527" s="51"/>
      <c r="AA527" s="51"/>
    </row>
    <row r="528" ht="15.75" customHeight="1">
      <c r="R528" s="51"/>
      <c r="AA528" s="51"/>
    </row>
    <row r="529" ht="15.75" customHeight="1">
      <c r="R529" s="51"/>
      <c r="AA529" s="51"/>
    </row>
    <row r="530" ht="15.75" customHeight="1">
      <c r="R530" s="51"/>
      <c r="AA530" s="51"/>
    </row>
    <row r="531" ht="15.75" customHeight="1">
      <c r="R531" s="51"/>
      <c r="AA531" s="51"/>
    </row>
    <row r="532" ht="15.75" customHeight="1">
      <c r="R532" s="51"/>
      <c r="AA532" s="51"/>
    </row>
    <row r="533" ht="15.75" customHeight="1">
      <c r="R533" s="51"/>
      <c r="AA533" s="51"/>
    </row>
    <row r="534" ht="15.75" customHeight="1">
      <c r="R534" s="51"/>
      <c r="AA534" s="51"/>
    </row>
    <row r="535" ht="15.75" customHeight="1">
      <c r="R535" s="51"/>
      <c r="AA535" s="51"/>
    </row>
    <row r="536" ht="15.75" customHeight="1">
      <c r="R536" s="51"/>
      <c r="AA536" s="51"/>
    </row>
    <row r="537" ht="15.75" customHeight="1">
      <c r="R537" s="51"/>
      <c r="AA537" s="51"/>
    </row>
    <row r="538" ht="15.75" customHeight="1">
      <c r="R538" s="51"/>
      <c r="AA538" s="51"/>
    </row>
    <row r="539" ht="15.75" customHeight="1">
      <c r="R539" s="51"/>
      <c r="AA539" s="51"/>
    </row>
    <row r="540" ht="15.75" customHeight="1">
      <c r="R540" s="51"/>
      <c r="AA540" s="51"/>
    </row>
    <row r="541" ht="15.75" customHeight="1">
      <c r="R541" s="51"/>
      <c r="AA541" s="51"/>
    </row>
    <row r="542" ht="15.75" customHeight="1">
      <c r="R542" s="51"/>
      <c r="AA542" s="51"/>
    </row>
    <row r="543" ht="15.75" customHeight="1">
      <c r="R543" s="51"/>
      <c r="AA543" s="51"/>
    </row>
    <row r="544" ht="15.75" customHeight="1">
      <c r="R544" s="51"/>
      <c r="AA544" s="51"/>
    </row>
    <row r="545" ht="15.75" customHeight="1">
      <c r="R545" s="51"/>
      <c r="AA545" s="51"/>
    </row>
    <row r="546" ht="15.75" customHeight="1">
      <c r="R546" s="51"/>
      <c r="AA546" s="51"/>
    </row>
    <row r="547" ht="15.75" customHeight="1">
      <c r="R547" s="51"/>
      <c r="AA547" s="51"/>
    </row>
    <row r="548" ht="15.75" customHeight="1">
      <c r="R548" s="51"/>
      <c r="AA548" s="51"/>
    </row>
    <row r="549" ht="15.75" customHeight="1">
      <c r="R549" s="51"/>
      <c r="AA549" s="51"/>
    </row>
    <row r="550" ht="15.75" customHeight="1">
      <c r="R550" s="51"/>
      <c r="AA550" s="51"/>
    </row>
    <row r="551" ht="15.75" customHeight="1">
      <c r="R551" s="51"/>
      <c r="AA551" s="51"/>
    </row>
    <row r="552" ht="15.75" customHeight="1">
      <c r="R552" s="51"/>
      <c r="AA552" s="51"/>
    </row>
    <row r="553" ht="15.75" customHeight="1">
      <c r="R553" s="51"/>
      <c r="AA553" s="51"/>
    </row>
    <row r="554" ht="15.75" customHeight="1">
      <c r="R554" s="51"/>
      <c r="AA554" s="51"/>
    </row>
    <row r="555" ht="15.75" customHeight="1">
      <c r="R555" s="51"/>
      <c r="AA555" s="51"/>
    </row>
    <row r="556" ht="15.75" customHeight="1">
      <c r="R556" s="51"/>
      <c r="AA556" s="51"/>
    </row>
    <row r="557" ht="15.75" customHeight="1">
      <c r="R557" s="51"/>
      <c r="AA557" s="51"/>
    </row>
    <row r="558" ht="15.75" customHeight="1">
      <c r="R558" s="51"/>
      <c r="AA558" s="51"/>
    </row>
    <row r="559" ht="15.75" customHeight="1">
      <c r="R559" s="51"/>
      <c r="AA559" s="51"/>
    </row>
    <row r="560" ht="15.75" customHeight="1">
      <c r="R560" s="51"/>
      <c r="AA560" s="51"/>
    </row>
    <row r="561" ht="15.75" customHeight="1">
      <c r="R561" s="51"/>
      <c r="AA561" s="51"/>
    </row>
    <row r="562" ht="15.75" customHeight="1">
      <c r="R562" s="51"/>
      <c r="AA562" s="51"/>
    </row>
    <row r="563" ht="15.75" customHeight="1">
      <c r="R563" s="51"/>
      <c r="AA563" s="51"/>
    </row>
    <row r="564" ht="15.75" customHeight="1">
      <c r="R564" s="51"/>
      <c r="AA564" s="51"/>
    </row>
    <row r="565" ht="15.75" customHeight="1">
      <c r="R565" s="51"/>
      <c r="AA565" s="51"/>
    </row>
    <row r="566" ht="15.75" customHeight="1">
      <c r="R566" s="51"/>
      <c r="AA566" s="51"/>
    </row>
    <row r="567" ht="15.75" customHeight="1">
      <c r="R567" s="51"/>
      <c r="AA567" s="51"/>
    </row>
    <row r="568" ht="15.75" customHeight="1">
      <c r="R568" s="51"/>
      <c r="AA568" s="51"/>
    </row>
    <row r="569" ht="15.75" customHeight="1">
      <c r="R569" s="51"/>
      <c r="AA569" s="51"/>
    </row>
    <row r="570" ht="15.75" customHeight="1">
      <c r="R570" s="51"/>
      <c r="AA570" s="51"/>
    </row>
    <row r="571" ht="15.75" customHeight="1">
      <c r="R571" s="51"/>
      <c r="AA571" s="51"/>
    </row>
    <row r="572" ht="15.75" customHeight="1">
      <c r="R572" s="51"/>
      <c r="AA572" s="51"/>
    </row>
    <row r="573" ht="15.75" customHeight="1">
      <c r="R573" s="51"/>
      <c r="AA573" s="51"/>
    </row>
    <row r="574" ht="15.75" customHeight="1">
      <c r="R574" s="51"/>
      <c r="AA574" s="51"/>
    </row>
    <row r="575" ht="15.75" customHeight="1">
      <c r="R575" s="51"/>
      <c r="AA575" s="51"/>
    </row>
    <row r="576" ht="15.75" customHeight="1">
      <c r="R576" s="51"/>
      <c r="AA576" s="51"/>
    </row>
    <row r="577" ht="15.75" customHeight="1">
      <c r="R577" s="51"/>
      <c r="AA577" s="51"/>
    </row>
    <row r="578" ht="15.75" customHeight="1">
      <c r="R578" s="51"/>
      <c r="AA578" s="51"/>
    </row>
    <row r="579" ht="15.75" customHeight="1">
      <c r="R579" s="51"/>
      <c r="AA579" s="51"/>
    </row>
    <row r="580" ht="15.75" customHeight="1">
      <c r="R580" s="51"/>
      <c r="AA580" s="51"/>
    </row>
    <row r="581" ht="15.75" customHeight="1">
      <c r="R581" s="51"/>
      <c r="AA581" s="51"/>
    </row>
    <row r="582" ht="15.75" customHeight="1">
      <c r="R582" s="51"/>
      <c r="AA582" s="51"/>
    </row>
    <row r="583" ht="15.75" customHeight="1">
      <c r="R583" s="51"/>
      <c r="AA583" s="51"/>
    </row>
    <row r="584" ht="15.75" customHeight="1">
      <c r="R584" s="51"/>
      <c r="AA584" s="51"/>
    </row>
    <row r="585" ht="15.75" customHeight="1">
      <c r="R585" s="51"/>
      <c r="AA585" s="51"/>
    </row>
    <row r="586" ht="15.75" customHeight="1">
      <c r="R586" s="51"/>
      <c r="AA586" s="51"/>
    </row>
    <row r="587" ht="15.75" customHeight="1">
      <c r="R587" s="51"/>
      <c r="AA587" s="51"/>
    </row>
    <row r="588" ht="15.75" customHeight="1">
      <c r="R588" s="51"/>
      <c r="AA588" s="51"/>
    </row>
    <row r="589" ht="15.75" customHeight="1">
      <c r="R589" s="51"/>
      <c r="AA589" s="51"/>
    </row>
    <row r="590" ht="15.75" customHeight="1">
      <c r="R590" s="51"/>
      <c r="AA590" s="51"/>
    </row>
    <row r="591" ht="15.75" customHeight="1">
      <c r="R591" s="51"/>
      <c r="AA591" s="51"/>
    </row>
    <row r="592" ht="15.75" customHeight="1">
      <c r="R592" s="51"/>
      <c r="AA592" s="51"/>
    </row>
    <row r="593" ht="15.75" customHeight="1">
      <c r="R593" s="51"/>
      <c r="AA593" s="51"/>
    </row>
    <row r="594" ht="15.75" customHeight="1">
      <c r="R594" s="51"/>
      <c r="AA594" s="51"/>
    </row>
    <row r="595" ht="15.75" customHeight="1">
      <c r="R595" s="51"/>
      <c r="AA595" s="51"/>
    </row>
    <row r="596" ht="15.75" customHeight="1">
      <c r="R596" s="51"/>
      <c r="AA596" s="51"/>
    </row>
    <row r="597" ht="15.75" customHeight="1">
      <c r="R597" s="51"/>
      <c r="AA597" s="51"/>
    </row>
    <row r="598" ht="15.75" customHeight="1">
      <c r="R598" s="51"/>
      <c r="AA598" s="51"/>
    </row>
    <row r="599" ht="15.75" customHeight="1">
      <c r="R599" s="51"/>
      <c r="AA599" s="51"/>
    </row>
    <row r="600" ht="15.75" customHeight="1">
      <c r="R600" s="51"/>
      <c r="AA600" s="51"/>
    </row>
    <row r="601" ht="15.75" customHeight="1">
      <c r="R601" s="51"/>
      <c r="AA601" s="51"/>
    </row>
    <row r="602" ht="15.75" customHeight="1">
      <c r="R602" s="51"/>
      <c r="AA602" s="51"/>
    </row>
    <row r="603" ht="15.75" customHeight="1">
      <c r="R603" s="51"/>
      <c r="AA603" s="51"/>
    </row>
    <row r="604" ht="15.75" customHeight="1">
      <c r="R604" s="51"/>
      <c r="AA604" s="51"/>
    </row>
    <row r="605" ht="15.75" customHeight="1">
      <c r="R605" s="51"/>
      <c r="AA605" s="51"/>
    </row>
    <row r="606" ht="15.75" customHeight="1">
      <c r="R606" s="51"/>
      <c r="AA606" s="51"/>
    </row>
    <row r="607" ht="15.75" customHeight="1">
      <c r="R607" s="51"/>
      <c r="AA607" s="51"/>
    </row>
    <row r="608" ht="15.75" customHeight="1">
      <c r="R608" s="51"/>
      <c r="AA608" s="51"/>
    </row>
    <row r="609" ht="15.75" customHeight="1">
      <c r="R609" s="51"/>
      <c r="AA609" s="51"/>
    </row>
    <row r="610" ht="15.75" customHeight="1">
      <c r="R610" s="51"/>
      <c r="AA610" s="51"/>
    </row>
    <row r="611" ht="15.75" customHeight="1">
      <c r="R611" s="51"/>
      <c r="AA611" s="51"/>
    </row>
    <row r="612" ht="15.75" customHeight="1">
      <c r="R612" s="51"/>
      <c r="AA612" s="51"/>
    </row>
    <row r="613" ht="15.75" customHeight="1">
      <c r="R613" s="51"/>
      <c r="AA613" s="51"/>
    </row>
    <row r="614" ht="15.75" customHeight="1">
      <c r="R614" s="51"/>
      <c r="AA614" s="51"/>
    </row>
    <row r="615" ht="15.75" customHeight="1">
      <c r="R615" s="51"/>
      <c r="AA615" s="51"/>
    </row>
    <row r="616" ht="15.75" customHeight="1">
      <c r="R616" s="51"/>
      <c r="AA616" s="51"/>
    </row>
    <row r="617" ht="15.75" customHeight="1">
      <c r="R617" s="51"/>
      <c r="AA617" s="51"/>
    </row>
    <row r="618" ht="15.75" customHeight="1">
      <c r="R618" s="51"/>
      <c r="AA618" s="51"/>
    </row>
    <row r="619" ht="15.75" customHeight="1">
      <c r="R619" s="51"/>
      <c r="AA619" s="51"/>
    </row>
    <row r="620" ht="15.75" customHeight="1">
      <c r="R620" s="51"/>
      <c r="AA620" s="51"/>
    </row>
    <row r="621" ht="15.75" customHeight="1">
      <c r="R621" s="51"/>
      <c r="AA621" s="51"/>
    </row>
    <row r="622" ht="15.75" customHeight="1">
      <c r="R622" s="51"/>
      <c r="AA622" s="51"/>
    </row>
    <row r="623" ht="15.75" customHeight="1">
      <c r="R623" s="51"/>
      <c r="AA623" s="51"/>
    </row>
    <row r="624" ht="15.75" customHeight="1">
      <c r="R624" s="51"/>
      <c r="AA624" s="51"/>
    </row>
    <row r="625" ht="15.75" customHeight="1">
      <c r="R625" s="51"/>
      <c r="AA625" s="51"/>
    </row>
    <row r="626" ht="15.75" customHeight="1">
      <c r="R626" s="51"/>
      <c r="AA626" s="51"/>
    </row>
    <row r="627" ht="15.75" customHeight="1">
      <c r="R627" s="51"/>
      <c r="AA627" s="51"/>
    </row>
    <row r="628" ht="15.75" customHeight="1">
      <c r="R628" s="51"/>
      <c r="AA628" s="51"/>
    </row>
    <row r="629" ht="15.75" customHeight="1">
      <c r="R629" s="51"/>
      <c r="AA629" s="51"/>
    </row>
    <row r="630" ht="15.75" customHeight="1">
      <c r="R630" s="51"/>
      <c r="AA630" s="51"/>
    </row>
    <row r="631" ht="15.75" customHeight="1">
      <c r="R631" s="51"/>
      <c r="AA631" s="51"/>
    </row>
    <row r="632" ht="15.75" customHeight="1">
      <c r="R632" s="51"/>
      <c r="AA632" s="51"/>
    </row>
    <row r="633" ht="15.75" customHeight="1">
      <c r="R633" s="51"/>
      <c r="AA633" s="51"/>
    </row>
    <row r="634" ht="15.75" customHeight="1">
      <c r="R634" s="51"/>
      <c r="AA634" s="51"/>
    </row>
    <row r="635" ht="15.75" customHeight="1">
      <c r="R635" s="51"/>
      <c r="AA635" s="51"/>
    </row>
    <row r="636" ht="15.75" customHeight="1">
      <c r="R636" s="51"/>
      <c r="AA636" s="51"/>
    </row>
    <row r="637" ht="15.75" customHeight="1">
      <c r="R637" s="51"/>
      <c r="AA637" s="51"/>
    </row>
    <row r="638" ht="15.75" customHeight="1">
      <c r="R638" s="51"/>
      <c r="AA638" s="51"/>
    </row>
    <row r="639" ht="15.75" customHeight="1">
      <c r="R639" s="51"/>
      <c r="AA639" s="51"/>
    </row>
    <row r="640" ht="15.75" customHeight="1">
      <c r="R640" s="51"/>
      <c r="AA640" s="51"/>
    </row>
    <row r="641" ht="15.75" customHeight="1">
      <c r="R641" s="51"/>
      <c r="AA641" s="51"/>
    </row>
    <row r="642" ht="15.75" customHeight="1">
      <c r="R642" s="51"/>
      <c r="AA642" s="51"/>
    </row>
    <row r="643" ht="15.75" customHeight="1">
      <c r="R643" s="51"/>
      <c r="AA643" s="51"/>
    </row>
    <row r="644" ht="15.75" customHeight="1">
      <c r="R644" s="51"/>
      <c r="AA644" s="51"/>
    </row>
    <row r="645" ht="15.75" customHeight="1">
      <c r="R645" s="51"/>
      <c r="AA645" s="51"/>
    </row>
    <row r="646" ht="15.75" customHeight="1">
      <c r="R646" s="51"/>
      <c r="AA646" s="51"/>
    </row>
    <row r="647" ht="15.75" customHeight="1">
      <c r="R647" s="51"/>
      <c r="AA647" s="51"/>
    </row>
    <row r="648" ht="15.75" customHeight="1">
      <c r="R648" s="51"/>
      <c r="AA648" s="51"/>
    </row>
    <row r="649" ht="15.75" customHeight="1">
      <c r="R649" s="51"/>
      <c r="AA649" s="51"/>
    </row>
    <row r="650" ht="15.75" customHeight="1">
      <c r="R650" s="51"/>
      <c r="AA650" s="51"/>
    </row>
    <row r="651" ht="15.75" customHeight="1">
      <c r="R651" s="51"/>
      <c r="AA651" s="51"/>
    </row>
    <row r="652" ht="15.75" customHeight="1">
      <c r="R652" s="51"/>
      <c r="AA652" s="51"/>
    </row>
    <row r="653" ht="15.75" customHeight="1">
      <c r="R653" s="51"/>
      <c r="AA653" s="51"/>
    </row>
    <row r="654" ht="15.75" customHeight="1">
      <c r="R654" s="51"/>
      <c r="AA654" s="51"/>
    </row>
    <row r="655" ht="15.75" customHeight="1">
      <c r="R655" s="51"/>
      <c r="AA655" s="51"/>
    </row>
    <row r="656" ht="15.75" customHeight="1">
      <c r="R656" s="51"/>
      <c r="AA656" s="51"/>
    </row>
    <row r="657" ht="15.75" customHeight="1">
      <c r="R657" s="51"/>
      <c r="AA657" s="51"/>
    </row>
    <row r="658" ht="15.75" customHeight="1">
      <c r="R658" s="51"/>
      <c r="AA658" s="51"/>
    </row>
    <row r="659" ht="15.75" customHeight="1">
      <c r="R659" s="51"/>
      <c r="AA659" s="51"/>
    </row>
    <row r="660" ht="15.75" customHeight="1">
      <c r="R660" s="51"/>
      <c r="AA660" s="51"/>
    </row>
    <row r="661" ht="15.75" customHeight="1">
      <c r="R661" s="51"/>
      <c r="AA661" s="51"/>
    </row>
    <row r="662" ht="15.75" customHeight="1">
      <c r="R662" s="51"/>
      <c r="AA662" s="51"/>
    </row>
    <row r="663" ht="15.75" customHeight="1">
      <c r="R663" s="51"/>
      <c r="AA663" s="51"/>
    </row>
    <row r="664" ht="15.75" customHeight="1">
      <c r="R664" s="51"/>
      <c r="AA664" s="51"/>
    </row>
    <row r="665" ht="15.75" customHeight="1">
      <c r="R665" s="51"/>
      <c r="AA665" s="51"/>
    </row>
    <row r="666" ht="15.75" customHeight="1">
      <c r="R666" s="51"/>
      <c r="AA666" s="51"/>
    </row>
    <row r="667" ht="15.75" customHeight="1">
      <c r="R667" s="51"/>
      <c r="AA667" s="51"/>
    </row>
    <row r="668" ht="15.75" customHeight="1">
      <c r="R668" s="51"/>
      <c r="AA668" s="51"/>
    </row>
    <row r="669" ht="15.75" customHeight="1">
      <c r="R669" s="51"/>
      <c r="AA669" s="51"/>
    </row>
    <row r="670" ht="15.75" customHeight="1">
      <c r="R670" s="51"/>
      <c r="AA670" s="51"/>
    </row>
    <row r="671" ht="15.75" customHeight="1">
      <c r="R671" s="51"/>
      <c r="AA671" s="51"/>
    </row>
    <row r="672" ht="15.75" customHeight="1">
      <c r="R672" s="51"/>
      <c r="AA672" s="51"/>
    </row>
    <row r="673" ht="15.75" customHeight="1">
      <c r="R673" s="51"/>
      <c r="AA673" s="51"/>
    </row>
    <row r="674" ht="15.75" customHeight="1">
      <c r="R674" s="51"/>
      <c r="AA674" s="51"/>
    </row>
    <row r="675" ht="15.75" customHeight="1">
      <c r="R675" s="51"/>
      <c r="AA675" s="51"/>
    </row>
    <row r="676" ht="15.75" customHeight="1">
      <c r="R676" s="51"/>
      <c r="AA676" s="51"/>
    </row>
    <row r="677" ht="15.75" customHeight="1">
      <c r="R677" s="51"/>
      <c r="AA677" s="51"/>
    </row>
    <row r="678" ht="15.75" customHeight="1">
      <c r="R678" s="51"/>
      <c r="AA678" s="51"/>
    </row>
    <row r="679" ht="15.75" customHeight="1">
      <c r="R679" s="51"/>
      <c r="AA679" s="51"/>
    </row>
    <row r="680" ht="15.75" customHeight="1">
      <c r="R680" s="51"/>
      <c r="AA680" s="51"/>
    </row>
    <row r="681" ht="15.75" customHeight="1">
      <c r="R681" s="51"/>
      <c r="AA681" s="51"/>
    </row>
    <row r="682" ht="15.75" customHeight="1">
      <c r="R682" s="51"/>
      <c r="AA682" s="51"/>
    </row>
    <row r="683" ht="15.75" customHeight="1">
      <c r="R683" s="51"/>
      <c r="AA683" s="51"/>
    </row>
    <row r="684" ht="15.75" customHeight="1">
      <c r="R684" s="51"/>
      <c r="AA684" s="51"/>
    </row>
    <row r="685" ht="15.75" customHeight="1">
      <c r="R685" s="51"/>
      <c r="AA685" s="51"/>
    </row>
    <row r="686" ht="15.75" customHeight="1">
      <c r="R686" s="51"/>
      <c r="AA686" s="51"/>
    </row>
    <row r="687" ht="15.75" customHeight="1">
      <c r="R687" s="51"/>
      <c r="AA687" s="51"/>
    </row>
    <row r="688" ht="15.75" customHeight="1">
      <c r="R688" s="51"/>
      <c r="AA688" s="51"/>
    </row>
    <row r="689" ht="15.75" customHeight="1">
      <c r="R689" s="51"/>
      <c r="AA689" s="51"/>
    </row>
    <row r="690" ht="15.75" customHeight="1">
      <c r="R690" s="51"/>
      <c r="AA690" s="51"/>
    </row>
    <row r="691" ht="15.75" customHeight="1">
      <c r="R691" s="51"/>
      <c r="AA691" s="51"/>
    </row>
    <row r="692" ht="15.75" customHeight="1">
      <c r="R692" s="51"/>
      <c r="AA692" s="51"/>
    </row>
    <row r="693" ht="15.75" customHeight="1">
      <c r="R693" s="51"/>
      <c r="AA693" s="51"/>
    </row>
    <row r="694" ht="15.75" customHeight="1">
      <c r="R694" s="51"/>
      <c r="AA694" s="51"/>
    </row>
    <row r="695" ht="15.75" customHeight="1">
      <c r="R695" s="51"/>
      <c r="AA695" s="51"/>
    </row>
    <row r="696" ht="15.75" customHeight="1">
      <c r="R696" s="51"/>
      <c r="AA696" s="51"/>
    </row>
    <row r="697" ht="15.75" customHeight="1">
      <c r="R697" s="51"/>
      <c r="AA697" s="51"/>
    </row>
    <row r="698" ht="15.75" customHeight="1">
      <c r="R698" s="51"/>
      <c r="AA698" s="51"/>
    </row>
    <row r="699" ht="15.75" customHeight="1">
      <c r="R699" s="51"/>
      <c r="AA699" s="51"/>
    </row>
    <row r="700" ht="15.75" customHeight="1">
      <c r="R700" s="51"/>
      <c r="AA700" s="51"/>
    </row>
    <row r="701" ht="15.75" customHeight="1">
      <c r="R701" s="51"/>
      <c r="AA701" s="51"/>
    </row>
    <row r="702" ht="15.75" customHeight="1">
      <c r="R702" s="51"/>
      <c r="AA702" s="51"/>
    </row>
    <row r="703" ht="15.75" customHeight="1">
      <c r="R703" s="51"/>
      <c r="AA703" s="51"/>
    </row>
    <row r="704" ht="15.75" customHeight="1">
      <c r="R704" s="51"/>
      <c r="AA704" s="51"/>
    </row>
    <row r="705" ht="15.75" customHeight="1">
      <c r="R705" s="51"/>
      <c r="AA705" s="51"/>
    </row>
    <row r="706" ht="15.75" customHeight="1">
      <c r="R706" s="51"/>
      <c r="AA706" s="51"/>
    </row>
    <row r="707" ht="15.75" customHeight="1">
      <c r="R707" s="51"/>
      <c r="AA707" s="51"/>
    </row>
    <row r="708" ht="15.75" customHeight="1">
      <c r="R708" s="51"/>
      <c r="AA708" s="51"/>
    </row>
    <row r="709" ht="15.75" customHeight="1">
      <c r="R709" s="51"/>
      <c r="AA709" s="51"/>
    </row>
    <row r="710" ht="15.75" customHeight="1">
      <c r="R710" s="51"/>
      <c r="AA710" s="51"/>
    </row>
    <row r="711" ht="15.75" customHeight="1">
      <c r="R711" s="51"/>
      <c r="AA711" s="51"/>
    </row>
    <row r="712" ht="15.75" customHeight="1">
      <c r="R712" s="51"/>
      <c r="AA712" s="51"/>
    </row>
    <row r="713" ht="15.75" customHeight="1">
      <c r="R713" s="51"/>
      <c r="AA713" s="51"/>
    </row>
    <row r="714" ht="15.75" customHeight="1">
      <c r="R714" s="51"/>
      <c r="AA714" s="51"/>
    </row>
    <row r="715" ht="15.75" customHeight="1">
      <c r="R715" s="51"/>
      <c r="AA715" s="51"/>
    </row>
    <row r="716" ht="15.75" customHeight="1">
      <c r="R716" s="51"/>
      <c r="AA716" s="51"/>
    </row>
    <row r="717" ht="15.75" customHeight="1">
      <c r="R717" s="51"/>
      <c r="AA717" s="51"/>
    </row>
    <row r="718" ht="15.75" customHeight="1">
      <c r="R718" s="51"/>
      <c r="AA718" s="51"/>
    </row>
    <row r="719" ht="15.75" customHeight="1">
      <c r="R719" s="51"/>
      <c r="AA719" s="51"/>
    </row>
    <row r="720" ht="15.75" customHeight="1">
      <c r="R720" s="51"/>
      <c r="AA720" s="51"/>
    </row>
    <row r="721" ht="15.75" customHeight="1">
      <c r="R721" s="51"/>
      <c r="AA721" s="51"/>
    </row>
    <row r="722" ht="15.75" customHeight="1">
      <c r="R722" s="51"/>
      <c r="AA722" s="51"/>
    </row>
    <row r="723" ht="15.75" customHeight="1">
      <c r="R723" s="51"/>
      <c r="AA723" s="51"/>
    </row>
    <row r="724" ht="15.75" customHeight="1">
      <c r="R724" s="51"/>
      <c r="AA724" s="51"/>
    </row>
    <row r="725" ht="15.75" customHeight="1">
      <c r="R725" s="51"/>
      <c r="AA725" s="51"/>
    </row>
    <row r="726" ht="15.75" customHeight="1">
      <c r="R726" s="51"/>
      <c r="AA726" s="51"/>
    </row>
    <row r="727" ht="15.75" customHeight="1">
      <c r="R727" s="51"/>
      <c r="AA727" s="51"/>
    </row>
    <row r="728" ht="15.75" customHeight="1">
      <c r="R728" s="51"/>
      <c r="AA728" s="51"/>
    </row>
    <row r="729" ht="15.75" customHeight="1">
      <c r="R729" s="51"/>
      <c r="AA729" s="51"/>
    </row>
    <row r="730" ht="15.75" customHeight="1">
      <c r="R730" s="51"/>
      <c r="AA730" s="51"/>
    </row>
    <row r="731" ht="15.75" customHeight="1">
      <c r="R731" s="51"/>
      <c r="AA731" s="51"/>
    </row>
    <row r="732" ht="15.75" customHeight="1">
      <c r="R732" s="51"/>
      <c r="AA732" s="51"/>
    </row>
    <row r="733" ht="15.75" customHeight="1">
      <c r="R733" s="51"/>
      <c r="AA733" s="51"/>
    </row>
    <row r="734" ht="15.75" customHeight="1">
      <c r="R734" s="51"/>
      <c r="AA734" s="51"/>
    </row>
    <row r="735" ht="15.75" customHeight="1">
      <c r="R735" s="51"/>
      <c r="AA735" s="51"/>
    </row>
    <row r="736" ht="15.75" customHeight="1">
      <c r="R736" s="51"/>
      <c r="AA736" s="51"/>
    </row>
    <row r="737" ht="15.75" customHeight="1">
      <c r="R737" s="51"/>
      <c r="AA737" s="51"/>
    </row>
    <row r="738" ht="15.75" customHeight="1">
      <c r="R738" s="51"/>
      <c r="AA738" s="51"/>
    </row>
    <row r="739" ht="15.75" customHeight="1">
      <c r="R739" s="51"/>
      <c r="AA739" s="51"/>
    </row>
    <row r="740" ht="15.75" customHeight="1">
      <c r="R740" s="51"/>
      <c r="AA740" s="51"/>
    </row>
    <row r="741" ht="15.75" customHeight="1">
      <c r="R741" s="51"/>
      <c r="AA741" s="51"/>
    </row>
    <row r="742" ht="15.75" customHeight="1">
      <c r="R742" s="51"/>
      <c r="AA742" s="51"/>
    </row>
    <row r="743" ht="15.75" customHeight="1">
      <c r="R743" s="51"/>
      <c r="AA743" s="51"/>
    </row>
    <row r="744" ht="15.75" customHeight="1">
      <c r="R744" s="51"/>
      <c r="AA744" s="51"/>
    </row>
    <row r="745" ht="15.75" customHeight="1">
      <c r="R745" s="51"/>
      <c r="AA745" s="51"/>
    </row>
    <row r="746" ht="15.75" customHeight="1">
      <c r="R746" s="51"/>
      <c r="AA746" s="51"/>
    </row>
    <row r="747" ht="15.75" customHeight="1">
      <c r="R747" s="51"/>
      <c r="AA747" s="51"/>
    </row>
    <row r="748" ht="15.75" customHeight="1">
      <c r="R748" s="51"/>
      <c r="AA748" s="51"/>
    </row>
    <row r="749" ht="15.75" customHeight="1">
      <c r="R749" s="51"/>
      <c r="AA749" s="51"/>
    </row>
    <row r="750" ht="15.75" customHeight="1">
      <c r="R750" s="51"/>
      <c r="AA750" s="51"/>
    </row>
    <row r="751" ht="15.75" customHeight="1">
      <c r="R751" s="51"/>
      <c r="AA751" s="51"/>
    </row>
    <row r="752" ht="15.75" customHeight="1">
      <c r="R752" s="51"/>
      <c r="AA752" s="51"/>
    </row>
    <row r="753" ht="15.75" customHeight="1">
      <c r="R753" s="51"/>
      <c r="AA753" s="51"/>
    </row>
    <row r="754" ht="15.75" customHeight="1">
      <c r="R754" s="51"/>
      <c r="AA754" s="51"/>
    </row>
    <row r="755" ht="15.75" customHeight="1">
      <c r="R755" s="51"/>
      <c r="AA755" s="51"/>
    </row>
    <row r="756" ht="15.75" customHeight="1">
      <c r="R756" s="51"/>
      <c r="AA756" s="51"/>
    </row>
    <row r="757" ht="15.75" customHeight="1">
      <c r="R757" s="51"/>
      <c r="AA757" s="51"/>
    </row>
    <row r="758" ht="15.75" customHeight="1">
      <c r="R758" s="51"/>
      <c r="AA758" s="51"/>
    </row>
    <row r="759" ht="15.75" customHeight="1">
      <c r="R759" s="51"/>
      <c r="AA759" s="51"/>
    </row>
    <row r="760" ht="15.75" customHeight="1">
      <c r="R760" s="51"/>
      <c r="AA760" s="51"/>
    </row>
    <row r="761" ht="15.75" customHeight="1">
      <c r="R761" s="51"/>
      <c r="AA761" s="51"/>
    </row>
    <row r="762" ht="15.75" customHeight="1">
      <c r="R762" s="51"/>
      <c r="AA762" s="51"/>
    </row>
    <row r="763" ht="15.75" customHeight="1">
      <c r="R763" s="51"/>
      <c r="AA763" s="51"/>
    </row>
    <row r="764" ht="15.75" customHeight="1">
      <c r="R764" s="51"/>
      <c r="AA764" s="51"/>
    </row>
    <row r="765" ht="15.75" customHeight="1">
      <c r="R765" s="51"/>
      <c r="AA765" s="51"/>
    </row>
    <row r="766" ht="15.75" customHeight="1">
      <c r="R766" s="51"/>
      <c r="AA766" s="51"/>
    </row>
    <row r="767" ht="15.75" customHeight="1">
      <c r="R767" s="51"/>
      <c r="AA767" s="51"/>
    </row>
    <row r="768" ht="15.75" customHeight="1">
      <c r="R768" s="51"/>
      <c r="AA768" s="51"/>
    </row>
    <row r="769" ht="15.75" customHeight="1">
      <c r="R769" s="51"/>
      <c r="AA769" s="51"/>
    </row>
    <row r="770" ht="15.75" customHeight="1">
      <c r="R770" s="51"/>
      <c r="AA770" s="51"/>
    </row>
    <row r="771" ht="15.75" customHeight="1">
      <c r="R771" s="51"/>
      <c r="AA771" s="51"/>
    </row>
    <row r="772" ht="15.75" customHeight="1">
      <c r="R772" s="51"/>
      <c r="AA772" s="51"/>
    </row>
    <row r="773" ht="15.75" customHeight="1">
      <c r="R773" s="51"/>
      <c r="AA773" s="51"/>
    </row>
    <row r="774" ht="15.75" customHeight="1">
      <c r="R774" s="51"/>
      <c r="AA774" s="51"/>
    </row>
    <row r="775" ht="15.75" customHeight="1">
      <c r="R775" s="51"/>
      <c r="AA775" s="51"/>
    </row>
    <row r="776" ht="15.75" customHeight="1">
      <c r="R776" s="51"/>
      <c r="AA776" s="51"/>
    </row>
    <row r="777" ht="15.75" customHeight="1">
      <c r="R777" s="51"/>
      <c r="AA777" s="51"/>
    </row>
    <row r="778" ht="15.75" customHeight="1">
      <c r="R778" s="51"/>
      <c r="AA778" s="51"/>
    </row>
    <row r="779" ht="15.75" customHeight="1">
      <c r="R779" s="51"/>
      <c r="AA779" s="51"/>
    </row>
    <row r="780" ht="15.75" customHeight="1">
      <c r="R780" s="51"/>
      <c r="AA780" s="51"/>
    </row>
    <row r="781" ht="15.75" customHeight="1">
      <c r="R781" s="51"/>
      <c r="AA781" s="51"/>
    </row>
    <row r="782" ht="15.75" customHeight="1">
      <c r="R782" s="51"/>
      <c r="AA782" s="51"/>
    </row>
    <row r="783" ht="15.75" customHeight="1">
      <c r="R783" s="51"/>
      <c r="AA783" s="51"/>
    </row>
    <row r="784" ht="15.75" customHeight="1">
      <c r="R784" s="51"/>
      <c r="AA784" s="51"/>
    </row>
    <row r="785" ht="15.75" customHeight="1">
      <c r="R785" s="51"/>
      <c r="AA785" s="51"/>
    </row>
    <row r="786" ht="15.75" customHeight="1">
      <c r="R786" s="51"/>
      <c r="AA786" s="51"/>
    </row>
    <row r="787" ht="15.75" customHeight="1">
      <c r="R787" s="51"/>
      <c r="AA787" s="51"/>
    </row>
    <row r="788" ht="15.75" customHeight="1">
      <c r="R788" s="51"/>
      <c r="AA788" s="51"/>
    </row>
    <row r="789" ht="15.75" customHeight="1">
      <c r="R789" s="51"/>
      <c r="AA789" s="51"/>
    </row>
    <row r="790" ht="15.75" customHeight="1">
      <c r="R790" s="51"/>
      <c r="AA790" s="51"/>
    </row>
    <row r="791" ht="15.75" customHeight="1">
      <c r="R791" s="51"/>
      <c r="AA791" s="51"/>
    </row>
    <row r="792" ht="15.75" customHeight="1">
      <c r="R792" s="51"/>
      <c r="AA792" s="51"/>
    </row>
    <row r="793" ht="15.75" customHeight="1">
      <c r="R793" s="51"/>
      <c r="AA793" s="51"/>
    </row>
    <row r="794" ht="15.75" customHeight="1">
      <c r="R794" s="51"/>
      <c r="AA794" s="51"/>
    </row>
    <row r="795" ht="15.75" customHeight="1">
      <c r="R795" s="51"/>
      <c r="AA795" s="51"/>
    </row>
    <row r="796" ht="15.75" customHeight="1">
      <c r="R796" s="51"/>
      <c r="AA796" s="51"/>
    </row>
    <row r="797" ht="15.75" customHeight="1">
      <c r="R797" s="51"/>
      <c r="AA797" s="51"/>
    </row>
    <row r="798" ht="15.75" customHeight="1">
      <c r="R798" s="51"/>
      <c r="AA798" s="51"/>
    </row>
    <row r="799" ht="15.75" customHeight="1">
      <c r="R799" s="51"/>
      <c r="AA799" s="51"/>
    </row>
    <row r="800" ht="15.75" customHeight="1">
      <c r="R800" s="51"/>
      <c r="AA800" s="51"/>
    </row>
    <row r="801" ht="15.75" customHeight="1">
      <c r="R801" s="51"/>
      <c r="AA801" s="51"/>
    </row>
    <row r="802" ht="15.75" customHeight="1">
      <c r="R802" s="51"/>
      <c r="AA802" s="51"/>
    </row>
    <row r="803" ht="15.75" customHeight="1">
      <c r="R803" s="51"/>
      <c r="AA803" s="51"/>
    </row>
    <row r="804" ht="15.75" customHeight="1">
      <c r="R804" s="51"/>
      <c r="AA804" s="51"/>
    </row>
    <row r="805" ht="15.75" customHeight="1">
      <c r="R805" s="51"/>
      <c r="AA805" s="51"/>
    </row>
    <row r="806" ht="15.75" customHeight="1">
      <c r="R806" s="51"/>
      <c r="AA806" s="51"/>
    </row>
    <row r="807" ht="15.75" customHeight="1">
      <c r="R807" s="51"/>
      <c r="AA807" s="51"/>
    </row>
    <row r="808" ht="15.75" customHeight="1">
      <c r="R808" s="51"/>
      <c r="AA808" s="51"/>
    </row>
    <row r="809" ht="15.75" customHeight="1">
      <c r="R809" s="51"/>
      <c r="AA809" s="51"/>
    </row>
    <row r="810" ht="15.75" customHeight="1">
      <c r="R810" s="51"/>
      <c r="AA810" s="51"/>
    </row>
    <row r="811" ht="15.75" customHeight="1">
      <c r="R811" s="51"/>
      <c r="AA811" s="51"/>
    </row>
    <row r="812" ht="15.75" customHeight="1">
      <c r="R812" s="51"/>
      <c r="AA812" s="51"/>
    </row>
    <row r="813" ht="15.75" customHeight="1">
      <c r="R813" s="51"/>
      <c r="AA813" s="51"/>
    </row>
    <row r="814" ht="15.75" customHeight="1">
      <c r="R814" s="51"/>
      <c r="AA814" s="51"/>
    </row>
    <row r="815" ht="15.75" customHeight="1">
      <c r="R815" s="51"/>
      <c r="AA815" s="51"/>
    </row>
    <row r="816" ht="15.75" customHeight="1">
      <c r="R816" s="51"/>
      <c r="AA816" s="51"/>
    </row>
    <row r="817" ht="15.75" customHeight="1">
      <c r="R817" s="51"/>
      <c r="AA817" s="51"/>
    </row>
    <row r="818" ht="15.75" customHeight="1">
      <c r="R818" s="51"/>
      <c r="AA818" s="51"/>
    </row>
    <row r="819" ht="15.75" customHeight="1">
      <c r="R819" s="51"/>
      <c r="AA819" s="51"/>
    </row>
    <row r="820" ht="15.75" customHeight="1">
      <c r="R820" s="51"/>
      <c r="AA820" s="51"/>
    </row>
    <row r="821" ht="15.75" customHeight="1">
      <c r="R821" s="51"/>
      <c r="AA821" s="51"/>
    </row>
    <row r="822" ht="15.75" customHeight="1">
      <c r="R822" s="51"/>
      <c r="AA822" s="51"/>
    </row>
    <row r="823" ht="15.75" customHeight="1">
      <c r="R823" s="51"/>
      <c r="AA823" s="51"/>
    </row>
    <row r="824" ht="15.75" customHeight="1">
      <c r="R824" s="51"/>
      <c r="AA824" s="51"/>
    </row>
    <row r="825" ht="15.75" customHeight="1">
      <c r="R825" s="51"/>
      <c r="AA825" s="51"/>
    </row>
    <row r="826" ht="15.75" customHeight="1">
      <c r="R826" s="51"/>
      <c r="AA826" s="51"/>
    </row>
    <row r="827" ht="15.75" customHeight="1">
      <c r="R827" s="51"/>
      <c r="AA827" s="51"/>
    </row>
    <row r="828" ht="15.75" customHeight="1">
      <c r="R828" s="51"/>
      <c r="AA828" s="51"/>
    </row>
    <row r="829" ht="15.75" customHeight="1">
      <c r="R829" s="51"/>
      <c r="AA829" s="51"/>
    </row>
    <row r="830" ht="15.75" customHeight="1">
      <c r="R830" s="51"/>
      <c r="AA830" s="51"/>
    </row>
    <row r="831" ht="15.75" customHeight="1">
      <c r="R831" s="51"/>
      <c r="AA831" s="51"/>
    </row>
    <row r="832" ht="15.75" customHeight="1">
      <c r="R832" s="51"/>
      <c r="AA832" s="51"/>
    </row>
    <row r="833" ht="15.75" customHeight="1">
      <c r="R833" s="51"/>
      <c r="AA833" s="51"/>
    </row>
    <row r="834" ht="15.75" customHeight="1">
      <c r="R834" s="51"/>
      <c r="AA834" s="51"/>
    </row>
    <row r="835" ht="15.75" customHeight="1">
      <c r="R835" s="51"/>
      <c r="AA835" s="51"/>
    </row>
    <row r="836" ht="15.75" customHeight="1">
      <c r="R836" s="51"/>
      <c r="AA836" s="51"/>
    </row>
    <row r="837" ht="15.75" customHeight="1">
      <c r="R837" s="51"/>
      <c r="AA837" s="51"/>
    </row>
    <row r="838" ht="15.75" customHeight="1">
      <c r="R838" s="51"/>
      <c r="AA838" s="51"/>
    </row>
    <row r="839" ht="15.75" customHeight="1">
      <c r="R839" s="51"/>
      <c r="AA839" s="51"/>
    </row>
    <row r="840" ht="15.75" customHeight="1">
      <c r="R840" s="51"/>
      <c r="AA840" s="51"/>
    </row>
    <row r="841" ht="15.75" customHeight="1">
      <c r="R841" s="51"/>
      <c r="AA841" s="51"/>
    </row>
    <row r="842" ht="15.75" customHeight="1">
      <c r="R842" s="51"/>
      <c r="AA842" s="51"/>
    </row>
    <row r="843" ht="15.75" customHeight="1">
      <c r="R843" s="51"/>
      <c r="AA843" s="51"/>
    </row>
    <row r="844" ht="15.75" customHeight="1">
      <c r="R844" s="51"/>
      <c r="AA844" s="51"/>
    </row>
    <row r="845" ht="15.75" customHeight="1">
      <c r="R845" s="51"/>
      <c r="AA845" s="51"/>
    </row>
    <row r="846" ht="15.75" customHeight="1">
      <c r="R846" s="51"/>
      <c r="AA846" s="51"/>
    </row>
    <row r="847" ht="15.75" customHeight="1">
      <c r="R847" s="51"/>
      <c r="AA847" s="51"/>
    </row>
    <row r="848" ht="15.75" customHeight="1">
      <c r="R848" s="51"/>
      <c r="AA848" s="51"/>
    </row>
    <row r="849" ht="15.75" customHeight="1">
      <c r="R849" s="51"/>
      <c r="AA849" s="51"/>
    </row>
    <row r="850" ht="15.75" customHeight="1">
      <c r="R850" s="51"/>
      <c r="AA850" s="51"/>
    </row>
    <row r="851" ht="15.75" customHeight="1">
      <c r="R851" s="51"/>
      <c r="AA851" s="51"/>
    </row>
    <row r="852" ht="15.75" customHeight="1">
      <c r="R852" s="51"/>
      <c r="AA852" s="51"/>
    </row>
    <row r="853" ht="15.75" customHeight="1">
      <c r="R853" s="51"/>
      <c r="AA853" s="51"/>
    </row>
    <row r="854" ht="15.75" customHeight="1">
      <c r="R854" s="51"/>
      <c r="AA854" s="51"/>
    </row>
    <row r="855" ht="15.75" customHeight="1">
      <c r="R855" s="51"/>
      <c r="AA855" s="51"/>
    </row>
    <row r="856" ht="15.75" customHeight="1">
      <c r="R856" s="51"/>
      <c r="AA856" s="51"/>
    </row>
    <row r="857" ht="15.75" customHeight="1">
      <c r="R857" s="51"/>
      <c r="AA857" s="51"/>
    </row>
    <row r="858" ht="15.75" customHeight="1">
      <c r="R858" s="51"/>
      <c r="AA858" s="51"/>
    </row>
    <row r="859" ht="15.75" customHeight="1">
      <c r="R859" s="51"/>
      <c r="AA859" s="51"/>
    </row>
    <row r="860" ht="15.75" customHeight="1">
      <c r="R860" s="51"/>
      <c r="AA860" s="51"/>
    </row>
    <row r="861" ht="15.75" customHeight="1">
      <c r="R861" s="51"/>
      <c r="AA861" s="51"/>
    </row>
    <row r="862" ht="15.75" customHeight="1">
      <c r="R862" s="51"/>
      <c r="AA862" s="51"/>
    </row>
    <row r="863" ht="15.75" customHeight="1">
      <c r="R863" s="51"/>
      <c r="AA863" s="51"/>
    </row>
    <row r="864" ht="15.75" customHeight="1">
      <c r="R864" s="51"/>
      <c r="AA864" s="51"/>
    </row>
    <row r="865" ht="15.75" customHeight="1">
      <c r="R865" s="51"/>
      <c r="AA865" s="51"/>
    </row>
    <row r="866" ht="15.75" customHeight="1">
      <c r="R866" s="51"/>
      <c r="AA866" s="51"/>
    </row>
    <row r="867" ht="15.75" customHeight="1">
      <c r="R867" s="51"/>
      <c r="AA867" s="51"/>
    </row>
    <row r="868" ht="15.75" customHeight="1">
      <c r="R868" s="51"/>
      <c r="AA868" s="51"/>
    </row>
    <row r="869" ht="15.75" customHeight="1">
      <c r="R869" s="51"/>
      <c r="AA869" s="51"/>
    </row>
    <row r="870" ht="15.75" customHeight="1">
      <c r="R870" s="51"/>
      <c r="AA870" s="51"/>
    </row>
    <row r="871" ht="15.75" customHeight="1">
      <c r="R871" s="51"/>
      <c r="AA871" s="51"/>
    </row>
    <row r="872" ht="15.75" customHeight="1">
      <c r="R872" s="51"/>
      <c r="AA872" s="51"/>
    </row>
    <row r="873" ht="15.75" customHeight="1">
      <c r="R873" s="51"/>
      <c r="AA873" s="51"/>
    </row>
    <row r="874" ht="15.75" customHeight="1">
      <c r="R874" s="51"/>
      <c r="AA874" s="51"/>
    </row>
    <row r="875" ht="15.75" customHeight="1">
      <c r="R875" s="51"/>
      <c r="AA875" s="51"/>
    </row>
    <row r="876" ht="15.75" customHeight="1">
      <c r="R876" s="51"/>
      <c r="AA876" s="51"/>
    </row>
    <row r="877" ht="15.75" customHeight="1">
      <c r="R877" s="51"/>
      <c r="AA877" s="51"/>
    </row>
    <row r="878" ht="15.75" customHeight="1">
      <c r="R878" s="51"/>
      <c r="AA878" s="51"/>
    </row>
    <row r="879" ht="15.75" customHeight="1">
      <c r="R879" s="51"/>
      <c r="AA879" s="51"/>
    </row>
    <row r="880" ht="15.75" customHeight="1">
      <c r="R880" s="51"/>
      <c r="AA880" s="51"/>
    </row>
    <row r="881" ht="15.75" customHeight="1">
      <c r="R881" s="51"/>
      <c r="AA881" s="51"/>
    </row>
    <row r="882" ht="15.75" customHeight="1">
      <c r="R882" s="51"/>
      <c r="AA882" s="51"/>
    </row>
    <row r="883" ht="15.75" customHeight="1">
      <c r="R883" s="51"/>
      <c r="AA883" s="51"/>
    </row>
    <row r="884" ht="15.75" customHeight="1">
      <c r="R884" s="51"/>
      <c r="AA884" s="51"/>
    </row>
    <row r="885" ht="15.75" customHeight="1">
      <c r="R885" s="51"/>
      <c r="AA885" s="51"/>
    </row>
    <row r="886" ht="15.75" customHeight="1">
      <c r="R886" s="51"/>
      <c r="AA886" s="51"/>
    </row>
    <row r="887" ht="15.75" customHeight="1">
      <c r="R887" s="51"/>
      <c r="AA887" s="51"/>
    </row>
    <row r="888" ht="15.75" customHeight="1">
      <c r="R888" s="51"/>
      <c r="AA888" s="51"/>
    </row>
    <row r="889" ht="15.75" customHeight="1">
      <c r="R889" s="51"/>
      <c r="AA889" s="51"/>
    </row>
    <row r="890" ht="15.75" customHeight="1">
      <c r="R890" s="51"/>
      <c r="AA890" s="51"/>
    </row>
    <row r="891" ht="15.75" customHeight="1">
      <c r="R891" s="51"/>
      <c r="AA891" s="51"/>
    </row>
    <row r="892" ht="15.75" customHeight="1">
      <c r="R892" s="51"/>
      <c r="AA892" s="51"/>
    </row>
    <row r="893" ht="15.75" customHeight="1">
      <c r="R893" s="51"/>
      <c r="AA893" s="51"/>
    </row>
    <row r="894" ht="15.75" customHeight="1">
      <c r="R894" s="51"/>
      <c r="AA894" s="51"/>
    </row>
    <row r="895" ht="15.75" customHeight="1">
      <c r="R895" s="51"/>
      <c r="AA895" s="51"/>
    </row>
    <row r="896" ht="15.75" customHeight="1">
      <c r="R896" s="51"/>
      <c r="AA896" s="51"/>
    </row>
    <row r="897" ht="15.75" customHeight="1">
      <c r="R897" s="51"/>
      <c r="AA897" s="51"/>
    </row>
    <row r="898" ht="15.75" customHeight="1">
      <c r="R898" s="51"/>
      <c r="AA898" s="51"/>
    </row>
    <row r="899" ht="15.75" customHeight="1">
      <c r="R899" s="51"/>
      <c r="AA899" s="51"/>
    </row>
    <row r="900" ht="15.75" customHeight="1">
      <c r="R900" s="51"/>
      <c r="AA900" s="51"/>
    </row>
    <row r="901" ht="15.75" customHeight="1">
      <c r="R901" s="51"/>
      <c r="AA901" s="51"/>
    </row>
    <row r="902" ht="15.75" customHeight="1">
      <c r="R902" s="51"/>
      <c r="AA902" s="51"/>
    </row>
    <row r="903" ht="15.75" customHeight="1">
      <c r="R903" s="51"/>
      <c r="AA903" s="51"/>
    </row>
    <row r="904" ht="15.75" customHeight="1">
      <c r="R904" s="51"/>
      <c r="AA904" s="51"/>
    </row>
    <row r="905" ht="15.75" customHeight="1">
      <c r="R905" s="51"/>
      <c r="AA905" s="51"/>
    </row>
    <row r="906" ht="15.75" customHeight="1">
      <c r="R906" s="51"/>
      <c r="AA906" s="51"/>
    </row>
    <row r="907" ht="15.75" customHeight="1">
      <c r="R907" s="51"/>
      <c r="AA907" s="51"/>
    </row>
    <row r="908" ht="15.75" customHeight="1">
      <c r="R908" s="51"/>
      <c r="AA908" s="51"/>
    </row>
    <row r="909" ht="15.75" customHeight="1">
      <c r="R909" s="51"/>
      <c r="AA909" s="51"/>
    </row>
    <row r="910" ht="15.75" customHeight="1">
      <c r="R910" s="51"/>
      <c r="AA910" s="51"/>
    </row>
    <row r="911" ht="15.75" customHeight="1">
      <c r="R911" s="51"/>
      <c r="AA911" s="51"/>
    </row>
    <row r="912" ht="15.75" customHeight="1">
      <c r="R912" s="51"/>
      <c r="AA912" s="51"/>
    </row>
    <row r="913" ht="15.75" customHeight="1">
      <c r="R913" s="51"/>
      <c r="AA913" s="51"/>
    </row>
    <row r="914" ht="15.75" customHeight="1">
      <c r="R914" s="51"/>
      <c r="AA914" s="51"/>
    </row>
    <row r="915" ht="15.75" customHeight="1">
      <c r="R915" s="51"/>
      <c r="AA915" s="51"/>
    </row>
    <row r="916" ht="15.75" customHeight="1">
      <c r="R916" s="51"/>
      <c r="AA916" s="51"/>
    </row>
    <row r="917" ht="15.75" customHeight="1">
      <c r="R917" s="51"/>
      <c r="AA917" s="51"/>
    </row>
    <row r="918" ht="15.75" customHeight="1">
      <c r="R918" s="51"/>
      <c r="AA918" s="51"/>
    </row>
    <row r="919" ht="15.75" customHeight="1">
      <c r="R919" s="51"/>
      <c r="AA919" s="51"/>
    </row>
    <row r="920" ht="15.75" customHeight="1">
      <c r="R920" s="51"/>
      <c r="AA920" s="51"/>
    </row>
    <row r="921" ht="15.75" customHeight="1">
      <c r="R921" s="51"/>
      <c r="AA921" s="51"/>
    </row>
    <row r="922" ht="15.75" customHeight="1">
      <c r="R922" s="51"/>
      <c r="AA922" s="51"/>
    </row>
    <row r="923" ht="15.75" customHeight="1">
      <c r="R923" s="51"/>
      <c r="AA923" s="51"/>
    </row>
    <row r="924" ht="15.75" customHeight="1">
      <c r="R924" s="51"/>
      <c r="AA924" s="51"/>
    </row>
    <row r="925" ht="15.75" customHeight="1">
      <c r="R925" s="51"/>
      <c r="AA925" s="51"/>
    </row>
    <row r="926" ht="15.75" customHeight="1">
      <c r="R926" s="51"/>
      <c r="AA926" s="51"/>
    </row>
    <row r="927" ht="15.75" customHeight="1">
      <c r="R927" s="51"/>
      <c r="AA927" s="51"/>
    </row>
    <row r="928" ht="15.75" customHeight="1">
      <c r="R928" s="51"/>
      <c r="AA928" s="51"/>
    </row>
    <row r="929" ht="15.75" customHeight="1">
      <c r="R929" s="51"/>
      <c r="AA929" s="51"/>
    </row>
    <row r="930" ht="15.75" customHeight="1">
      <c r="R930" s="51"/>
      <c r="AA930" s="51"/>
    </row>
    <row r="931" ht="15.75" customHeight="1">
      <c r="R931" s="51"/>
      <c r="AA931" s="51"/>
    </row>
    <row r="932" ht="15.75" customHeight="1">
      <c r="R932" s="51"/>
      <c r="AA932" s="51"/>
    </row>
    <row r="933" ht="15.75" customHeight="1">
      <c r="R933" s="51"/>
      <c r="AA933" s="51"/>
    </row>
    <row r="934" ht="15.75" customHeight="1">
      <c r="R934" s="51"/>
      <c r="AA934" s="51"/>
    </row>
    <row r="935" ht="15.75" customHeight="1">
      <c r="R935" s="51"/>
      <c r="AA935" s="51"/>
    </row>
    <row r="936" ht="15.75" customHeight="1">
      <c r="R936" s="51"/>
      <c r="AA936" s="51"/>
    </row>
    <row r="937" ht="15.75" customHeight="1">
      <c r="R937" s="51"/>
      <c r="AA937" s="51"/>
    </row>
    <row r="938" ht="15.75" customHeight="1">
      <c r="R938" s="51"/>
      <c r="AA938" s="51"/>
    </row>
    <row r="939" ht="15.75" customHeight="1">
      <c r="R939" s="51"/>
      <c r="AA939" s="51"/>
    </row>
    <row r="940" ht="15.75" customHeight="1">
      <c r="R940" s="51"/>
      <c r="AA940" s="51"/>
    </row>
    <row r="941" ht="15.75" customHeight="1">
      <c r="R941" s="51"/>
      <c r="AA941" s="51"/>
    </row>
    <row r="942" ht="15.75" customHeight="1">
      <c r="R942" s="51"/>
      <c r="AA942" s="51"/>
    </row>
    <row r="943" ht="15.75" customHeight="1">
      <c r="R943" s="51"/>
      <c r="AA943" s="51"/>
    </row>
    <row r="944" ht="15.75" customHeight="1">
      <c r="R944" s="51"/>
      <c r="AA944" s="51"/>
    </row>
    <row r="945" ht="15.75" customHeight="1">
      <c r="R945" s="51"/>
      <c r="AA945" s="51"/>
    </row>
    <row r="946" ht="15.75" customHeight="1">
      <c r="R946" s="51"/>
      <c r="AA946" s="51"/>
    </row>
    <row r="947" ht="15.75" customHeight="1">
      <c r="R947" s="51"/>
      <c r="AA947" s="51"/>
    </row>
    <row r="948" ht="15.75" customHeight="1">
      <c r="R948" s="51"/>
      <c r="AA948" s="51"/>
    </row>
    <row r="949" ht="15.75" customHeight="1">
      <c r="R949" s="51"/>
      <c r="AA949" s="51"/>
    </row>
    <row r="950" ht="15.75" customHeight="1">
      <c r="R950" s="51"/>
      <c r="AA950" s="51"/>
    </row>
    <row r="951" ht="15.75" customHeight="1">
      <c r="R951" s="51"/>
      <c r="AA951" s="51"/>
    </row>
    <row r="952" ht="15.75" customHeight="1">
      <c r="R952" s="51"/>
      <c r="AA952" s="51"/>
    </row>
    <row r="953" ht="15.75" customHeight="1">
      <c r="R953" s="51"/>
      <c r="AA953" s="51"/>
    </row>
    <row r="954" ht="15.75" customHeight="1">
      <c r="R954" s="51"/>
      <c r="AA954" s="51"/>
    </row>
    <row r="955" ht="15.75" customHeight="1">
      <c r="R955" s="51"/>
      <c r="AA955" s="51"/>
    </row>
    <row r="956" ht="15.75" customHeight="1">
      <c r="R956" s="51"/>
      <c r="AA956" s="51"/>
    </row>
    <row r="957" ht="15.75" customHeight="1">
      <c r="R957" s="51"/>
      <c r="AA957" s="51"/>
    </row>
    <row r="958" ht="15.75" customHeight="1">
      <c r="R958" s="51"/>
      <c r="AA958" s="51"/>
    </row>
    <row r="959" ht="15.75" customHeight="1">
      <c r="R959" s="51"/>
      <c r="AA959" s="51"/>
    </row>
    <row r="960" ht="15.75" customHeight="1">
      <c r="R960" s="51"/>
      <c r="AA960" s="51"/>
    </row>
    <row r="961" ht="15.75" customHeight="1">
      <c r="R961" s="51"/>
      <c r="AA961" s="51"/>
    </row>
    <row r="962" ht="15.75" customHeight="1">
      <c r="R962" s="51"/>
      <c r="AA962" s="51"/>
    </row>
    <row r="963" ht="15.75" customHeight="1">
      <c r="R963" s="51"/>
      <c r="AA963" s="51"/>
    </row>
    <row r="964" ht="15.75" customHeight="1">
      <c r="R964" s="51"/>
      <c r="AA964" s="51"/>
    </row>
    <row r="965" ht="15.75" customHeight="1">
      <c r="R965" s="51"/>
      <c r="AA965" s="51"/>
    </row>
    <row r="966" ht="15.75" customHeight="1">
      <c r="R966" s="51"/>
      <c r="AA966" s="51"/>
    </row>
    <row r="967" ht="15.75" customHeight="1">
      <c r="R967" s="51"/>
      <c r="AA967" s="51"/>
    </row>
    <row r="968" ht="15.75" customHeight="1">
      <c r="R968" s="51"/>
      <c r="AA968" s="51"/>
    </row>
    <row r="969" ht="15.75" customHeight="1">
      <c r="R969" s="51"/>
      <c r="AA969" s="51"/>
    </row>
    <row r="970" ht="15.75" customHeight="1">
      <c r="R970" s="51"/>
      <c r="AA970" s="51"/>
    </row>
    <row r="971" ht="15.75" customHeight="1">
      <c r="R971" s="51"/>
      <c r="AA971" s="51"/>
    </row>
    <row r="972" ht="15.75" customHeight="1">
      <c r="R972" s="51"/>
      <c r="AA972" s="51"/>
    </row>
    <row r="973" ht="15.75" customHeight="1">
      <c r="R973" s="51"/>
      <c r="AA973" s="51"/>
    </row>
    <row r="974" ht="15.75" customHeight="1">
      <c r="R974" s="51"/>
      <c r="AA974" s="51"/>
    </row>
    <row r="975" ht="15.75" customHeight="1">
      <c r="R975" s="51"/>
      <c r="AA975" s="51"/>
    </row>
    <row r="976" ht="15.75" customHeight="1">
      <c r="R976" s="51"/>
      <c r="AA976" s="51"/>
    </row>
    <row r="977" ht="15.75" customHeight="1">
      <c r="R977" s="51"/>
      <c r="AA977" s="51"/>
    </row>
    <row r="978" ht="15.75" customHeight="1">
      <c r="R978" s="51"/>
      <c r="AA978" s="51"/>
    </row>
    <row r="979" ht="15.75" customHeight="1">
      <c r="R979" s="51"/>
      <c r="AA979" s="51"/>
    </row>
    <row r="980" ht="15.75" customHeight="1">
      <c r="R980" s="51"/>
      <c r="AA980" s="51"/>
    </row>
    <row r="981" ht="15.75" customHeight="1">
      <c r="R981" s="51"/>
      <c r="AA981" s="51"/>
    </row>
    <row r="982" ht="15.75" customHeight="1">
      <c r="R982" s="51"/>
      <c r="AA982" s="51"/>
    </row>
    <row r="983" ht="15.75" customHeight="1">
      <c r="R983" s="51"/>
      <c r="AA983" s="51"/>
    </row>
    <row r="984" ht="15.75" customHeight="1">
      <c r="R984" s="51"/>
      <c r="AA984" s="51"/>
    </row>
    <row r="985" ht="15.75" customHeight="1">
      <c r="R985" s="51"/>
      <c r="AA985" s="51"/>
    </row>
    <row r="986" ht="15.75" customHeight="1">
      <c r="R986" s="51"/>
      <c r="AA986" s="51"/>
    </row>
    <row r="987" ht="15.75" customHeight="1">
      <c r="R987" s="51"/>
      <c r="AA987" s="51"/>
    </row>
    <row r="988" ht="15.75" customHeight="1">
      <c r="R988" s="51"/>
      <c r="AA988" s="51"/>
    </row>
    <row r="989" ht="15.75" customHeight="1">
      <c r="R989" s="51"/>
      <c r="AA989" s="51"/>
    </row>
    <row r="990" ht="15.75" customHeight="1">
      <c r="R990" s="51"/>
      <c r="AA990" s="51"/>
    </row>
    <row r="991" ht="15.75" customHeight="1">
      <c r="R991" s="51"/>
      <c r="AA991" s="51"/>
    </row>
    <row r="992" ht="15.75" customHeight="1">
      <c r="R992" s="51"/>
      <c r="AA992" s="51"/>
    </row>
    <row r="993" ht="15.75" customHeight="1">
      <c r="R993" s="51"/>
      <c r="AA993" s="51"/>
    </row>
    <row r="994" ht="15.75" customHeight="1">
      <c r="R994" s="51"/>
      <c r="AA994" s="51"/>
    </row>
    <row r="995" ht="15.75" customHeight="1">
      <c r="R995" s="51"/>
      <c r="AA995" s="51"/>
    </row>
    <row r="996" ht="15.75" customHeight="1">
      <c r="R996" s="51"/>
      <c r="AA996" s="51"/>
    </row>
    <row r="997" ht="15.75" customHeight="1">
      <c r="R997" s="51"/>
      <c r="AA997" s="51"/>
    </row>
    <row r="998" ht="15.75" customHeight="1">
      <c r="R998" s="51"/>
      <c r="AA998" s="51"/>
    </row>
    <row r="999" ht="15.75" customHeight="1">
      <c r="R999" s="51"/>
      <c r="AA999" s="51"/>
    </row>
    <row r="1000" ht="15.75" customHeight="1">
      <c r="R1000" s="51"/>
      <c r="AA1000" s="51"/>
    </row>
    <row r="1001" ht="15.75" customHeight="1">
      <c r="R1001" s="51"/>
      <c r="AA1001" s="51"/>
    </row>
    <row r="1002" ht="15.75" customHeight="1">
      <c r="R1002" s="51"/>
      <c r="AA1002" s="51"/>
    </row>
    <row r="1003" ht="15.75" customHeight="1">
      <c r="R1003" s="51"/>
      <c r="AA1003" s="51"/>
    </row>
    <row r="1004" ht="15.75" customHeight="1">
      <c r="R1004" s="51"/>
      <c r="AA1004" s="51"/>
    </row>
    <row r="1005" ht="15.75" customHeight="1">
      <c r="R1005" s="51"/>
      <c r="AA1005" s="51"/>
    </row>
    <row r="1006" ht="15.75" customHeight="1">
      <c r="R1006" s="51"/>
      <c r="AA1006" s="51"/>
    </row>
    <row r="1007" ht="15.75" customHeight="1">
      <c r="R1007" s="51"/>
      <c r="AA1007" s="51"/>
    </row>
    <row r="1008" ht="15.75" customHeight="1">
      <c r="R1008" s="51"/>
      <c r="AA1008" s="51"/>
    </row>
    <row r="1009" ht="15.75" customHeight="1">
      <c r="R1009" s="51"/>
      <c r="AA1009" s="51"/>
    </row>
    <row r="1010" ht="15.75" customHeight="1">
      <c r="R1010" s="51"/>
      <c r="AA1010" s="51"/>
    </row>
    <row r="1011" ht="15.75" customHeight="1">
      <c r="R1011" s="51"/>
      <c r="AA1011" s="51"/>
    </row>
    <row r="1012" ht="15.75" customHeight="1">
      <c r="R1012" s="51"/>
      <c r="AA1012" s="51"/>
    </row>
    <row r="1013" ht="15.75" customHeight="1">
      <c r="R1013" s="51"/>
      <c r="AA1013" s="51"/>
    </row>
    <row r="1014" ht="15.75" customHeight="1">
      <c r="R1014" s="51"/>
      <c r="AA1014" s="51"/>
    </row>
    <row r="1015" ht="15.75" customHeight="1">
      <c r="R1015" s="51"/>
      <c r="AA1015" s="51"/>
    </row>
    <row r="1016" ht="15.75" customHeight="1">
      <c r="R1016" s="51"/>
      <c r="AA1016" s="51"/>
    </row>
    <row r="1017" ht="15.75" customHeight="1">
      <c r="R1017" s="51"/>
      <c r="AA1017" s="51"/>
    </row>
    <row r="1018" ht="15.75" customHeight="1">
      <c r="R1018" s="51"/>
      <c r="AA1018" s="51"/>
    </row>
    <row r="1019" ht="15.75" customHeight="1">
      <c r="R1019" s="51"/>
      <c r="AA1019" s="51"/>
    </row>
    <row r="1020" ht="15.75" customHeight="1">
      <c r="R1020" s="51"/>
      <c r="AA1020" s="51"/>
    </row>
    <row r="1021" ht="15.75" customHeight="1">
      <c r="R1021" s="51"/>
      <c r="AA1021" s="51"/>
    </row>
    <row r="1022" ht="15.75" customHeight="1">
      <c r="R1022" s="51"/>
      <c r="AA1022" s="51"/>
    </row>
    <row r="1023" ht="15.75" customHeight="1">
      <c r="R1023" s="51"/>
      <c r="AA1023" s="51"/>
    </row>
    <row r="1024" ht="15.75" customHeight="1">
      <c r="R1024" s="51"/>
      <c r="AA1024" s="51"/>
    </row>
    <row r="1025" ht="15.75" customHeight="1">
      <c r="R1025" s="51"/>
      <c r="AA1025" s="51"/>
    </row>
    <row r="1026" ht="15.75" customHeight="1">
      <c r="R1026" s="51"/>
      <c r="AA1026" s="51"/>
    </row>
    <row r="1027" ht="15.75" customHeight="1">
      <c r="R1027" s="51"/>
      <c r="AA1027" s="51"/>
    </row>
    <row r="1028" ht="15.75" customHeight="1">
      <c r="R1028" s="51"/>
      <c r="AA1028" s="51"/>
    </row>
    <row r="1029" ht="15.75" customHeight="1">
      <c r="R1029" s="51"/>
      <c r="AA1029" s="51"/>
    </row>
    <row r="1030" ht="15.75" customHeight="1">
      <c r="R1030" s="51"/>
      <c r="AA1030" s="51"/>
    </row>
    <row r="1031" ht="15.75" customHeight="1">
      <c r="R1031" s="51"/>
      <c r="AA1031" s="51"/>
    </row>
    <row r="1032" ht="15.75" customHeight="1">
      <c r="R1032" s="51"/>
      <c r="AA1032" s="51"/>
    </row>
    <row r="1033" ht="15.75" customHeight="1">
      <c r="R1033" s="51"/>
      <c r="AA1033" s="51"/>
    </row>
    <row r="1034" ht="15.75" customHeight="1">
      <c r="R1034" s="51"/>
      <c r="AA1034" s="51"/>
    </row>
    <row r="1035" ht="15.75" customHeight="1">
      <c r="R1035" s="51"/>
      <c r="AA1035" s="51"/>
    </row>
    <row r="1036" ht="15.75" customHeight="1">
      <c r="R1036" s="51"/>
      <c r="AA1036" s="51"/>
    </row>
    <row r="1037" ht="15.75" customHeight="1">
      <c r="R1037" s="51"/>
      <c r="AA1037" s="51"/>
    </row>
    <row r="1038" ht="15.75" customHeight="1">
      <c r="R1038" s="51"/>
      <c r="AA1038" s="51"/>
    </row>
    <row r="1039" ht="15.75" customHeight="1">
      <c r="R1039" s="51"/>
      <c r="AA1039" s="51"/>
    </row>
    <row r="1040" ht="15.75" customHeight="1">
      <c r="R1040" s="51"/>
      <c r="AA1040" s="51"/>
    </row>
    <row r="1041" ht="15.75" customHeight="1">
      <c r="R1041" s="51"/>
      <c r="AA1041" s="51"/>
    </row>
    <row r="1042" ht="15.75" customHeight="1">
      <c r="R1042" s="51"/>
      <c r="AA1042" s="51"/>
    </row>
    <row r="1043" ht="15.75" customHeight="1">
      <c r="R1043" s="51"/>
      <c r="AA1043" s="51"/>
    </row>
    <row r="1044" ht="15.75" customHeight="1">
      <c r="R1044" s="51"/>
      <c r="AA1044" s="51"/>
    </row>
    <row r="1045" ht="15.75" customHeight="1">
      <c r="R1045" s="51"/>
      <c r="AA1045" s="51"/>
    </row>
    <row r="1046" ht="15.75" customHeight="1">
      <c r="R1046" s="51"/>
      <c r="AA1046" s="51"/>
    </row>
    <row r="1047" ht="15.75" customHeight="1">
      <c r="R1047" s="51"/>
      <c r="AA1047" s="51"/>
    </row>
    <row r="1048" ht="15.75" customHeight="1">
      <c r="R1048" s="51"/>
      <c r="AA1048" s="51"/>
    </row>
    <row r="1049" ht="15.75" customHeight="1">
      <c r="R1049" s="51"/>
      <c r="AA1049" s="51"/>
    </row>
    <row r="1050" ht="15.75" customHeight="1">
      <c r="R1050" s="51"/>
      <c r="AA1050" s="51"/>
    </row>
    <row r="1051" ht="15.75" customHeight="1">
      <c r="R1051" s="51"/>
      <c r="AA1051" s="51"/>
    </row>
    <row r="1052" ht="15.75" customHeight="1">
      <c r="R1052" s="51"/>
      <c r="AA1052" s="51"/>
    </row>
    <row r="1053" ht="15.75" customHeight="1">
      <c r="R1053" s="51"/>
      <c r="AA1053" s="51"/>
    </row>
    <row r="1054" ht="15.75" customHeight="1">
      <c r="R1054" s="51"/>
      <c r="AA1054" s="51"/>
    </row>
    <row r="1055" ht="15.75" customHeight="1">
      <c r="R1055" s="51"/>
      <c r="AA1055" s="51"/>
    </row>
    <row r="1056" ht="15.75" customHeight="1">
      <c r="R1056" s="51"/>
      <c r="AA1056" s="51"/>
    </row>
    <row r="1057" ht="15.75" customHeight="1">
      <c r="R1057" s="51"/>
      <c r="AA1057" s="51"/>
    </row>
    <row r="1058" ht="15.75" customHeight="1">
      <c r="R1058" s="51"/>
      <c r="AA1058" s="51"/>
    </row>
    <row r="1059" ht="15.75" customHeight="1">
      <c r="R1059" s="51"/>
      <c r="AA1059" s="51"/>
    </row>
    <row r="1060" ht="15.75" customHeight="1">
      <c r="R1060" s="51"/>
      <c r="AA1060" s="51"/>
    </row>
    <row r="1061" ht="15.75" customHeight="1">
      <c r="R1061" s="51"/>
      <c r="AA1061" s="51"/>
    </row>
    <row r="1062" ht="15.75" customHeight="1">
      <c r="R1062" s="51"/>
      <c r="AA1062" s="51"/>
    </row>
    <row r="1063" ht="15.75" customHeight="1">
      <c r="R1063" s="51"/>
      <c r="AA1063" s="51"/>
    </row>
    <row r="1064" ht="15.75" customHeight="1">
      <c r="R1064" s="51"/>
      <c r="AA1064" s="51"/>
    </row>
    <row r="1065" ht="15.75" customHeight="1">
      <c r="R1065" s="51"/>
      <c r="AA1065" s="51"/>
    </row>
    <row r="1066" ht="15.75" customHeight="1">
      <c r="R1066" s="51"/>
      <c r="AA1066" s="51"/>
    </row>
    <row r="1067" ht="15.75" customHeight="1">
      <c r="R1067" s="51"/>
      <c r="AA1067" s="51"/>
    </row>
    <row r="1068" ht="15.75" customHeight="1">
      <c r="R1068" s="51"/>
      <c r="AA1068" s="51"/>
    </row>
    <row r="1069" ht="15.75" customHeight="1">
      <c r="R1069" s="51"/>
      <c r="AA1069" s="51"/>
    </row>
    <row r="1070" ht="15.75" customHeight="1">
      <c r="R1070" s="51"/>
      <c r="AA1070" s="51"/>
    </row>
    <row r="1071" ht="15.75" customHeight="1">
      <c r="R1071" s="51"/>
      <c r="AA1071" s="51"/>
    </row>
    <row r="1072" ht="15.75" customHeight="1">
      <c r="R1072" s="51"/>
      <c r="AA1072" s="51"/>
    </row>
    <row r="1073" ht="15.75" customHeight="1">
      <c r="R1073" s="51"/>
      <c r="AA1073" s="51"/>
    </row>
    <row r="1074" ht="15.75" customHeight="1">
      <c r="R1074" s="51"/>
      <c r="AA1074" s="51"/>
    </row>
    <row r="1075" ht="15.75" customHeight="1">
      <c r="R1075" s="51"/>
      <c r="AA1075" s="51"/>
    </row>
    <row r="1076" ht="15.75" customHeight="1">
      <c r="R1076" s="51"/>
      <c r="AA1076" s="51"/>
    </row>
    <row r="1077" ht="15.75" customHeight="1">
      <c r="R1077" s="51"/>
      <c r="AA1077" s="51"/>
    </row>
    <row r="1078" ht="15.75" customHeight="1">
      <c r="R1078" s="51"/>
      <c r="AA1078" s="51"/>
    </row>
    <row r="1079" ht="15.75" customHeight="1">
      <c r="R1079" s="51"/>
      <c r="AA1079" s="51"/>
    </row>
    <row r="1080" ht="15.75" customHeight="1">
      <c r="R1080" s="51"/>
      <c r="AA1080" s="51"/>
    </row>
    <row r="1081" ht="15.75" customHeight="1">
      <c r="R1081" s="51"/>
      <c r="AA1081" s="51"/>
    </row>
    <row r="1082" ht="15.75" customHeight="1">
      <c r="R1082" s="51"/>
      <c r="AA1082" s="51"/>
    </row>
    <row r="1083" ht="15.75" customHeight="1">
      <c r="R1083" s="51"/>
      <c r="AA1083" s="51"/>
    </row>
    <row r="1084" ht="15.75" customHeight="1">
      <c r="R1084" s="51"/>
      <c r="AA1084" s="51"/>
    </row>
  </sheetData>
  <dataValidations>
    <dataValidation type="list" allowBlank="1" sqref="AL140:AL141">
      <formula1>"Student's t test,Welch's t test,one-sample t test,paired t test,between-subjects ANOVA,contrast of between-subjects ANOVA,Mann-Whitney,Wilcoxon signed-rank test,Log-rank Mantel-Cox test,Proportional Hazards Assumption of a Cox Regression,Chi-square test,C"&amp;"orrelation,Biophysical modeling,unknown,NA"</formula1>
    </dataValidation>
    <dataValidation type="list" allowBlank="1" sqref="AL90">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U2:U3 U13:U20 U30 U32:U39 U51:U53 U64 U67:U73 U87:U91 U96:U111 U113:U114 U116:U118 U120:U122 U126:U128 U136:U137 U142:U144 U148 U150:U157 U159:U160 U162 U167:U168 U170:U172 U175:U176 U180 U195 U254:U1084">
      <formula1>"Yes,No,Partial,NA"</formula1>
    </dataValidation>
    <dataValidation type="decimal" allowBlank="1" showDropDown="1" sqref="A2:A1084">
      <formula1>1.0</formula1>
      <formula2>54.0</formula2>
    </dataValidation>
    <dataValidation type="list" allowBlank="1" sqref="AF2:AH2 AJ2:AK2 AI3:AI6 AK3:AK6 AF13:AJ20 AF21:AK28 AF29:AJ29 T74:T76 T78:T80 AF30:AK144 AF148:AK154 AF157:AK195 AM2:AM195 AF196:AJ197 AM249:AM681 AF198:AK1084">
      <formula1>"Yes,No,NA"</formula1>
    </dataValidation>
    <dataValidation type="list" allowBlank="1" sqref="AL2:AL89 AL91:AL95 AL97:AL126 AL129:AL139 AL142:AL195 AK196:AK197 AL249:AL681 AL682:AM1084">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O2:O1084">
      <formula1>"Animal,Patient Samples,Cell-based,Recombinant,NA"</formula1>
    </dataValidation>
    <dataValidation type="list" allowBlank="1" sqref="AE2 AI2 T2:T3 AE3:AH6 AJ3:AJ6 T4:U12 AE7:AK12 T13:T20 AK13:AK20 T21:U29 AK29 T30 T31:U31 T32:T39 T40:U50 T51:T53 T54:U63 T64:T73 T77:U77 T81:U86 T87:T91 T92:U95 T96:T111 T112:U112 T113:T114 T115:U115 T116:T118 T119:U119 T120:T122 T123:U125 T126:T128 T129:U135 T136:T137 T138:U141 T142:T144 AE13:AE144 T145:U147 AE145:AK147 T148 T149:U149 AE148:AE154 AE155:AK156 T150:T157 T158:U158 T159:T160 T161:U161 T162 T163:U166 T167:T168 T169:U169 T170:T172 T173:U174 T175:T176 T177:U179 T180 T181:U194 T195 T198:T1084 AB2:AB1084 AE157:AE1084">
      <formula1>"Yes,No,NA"</formula1>
    </dataValidation>
    <dataValidation type="list" allowBlank="1" sqref="U65:U66 U74:U76 U78:U80">
      <formula1>"Yes,No,Partial,NA"</formula1>
    </dataValidation>
    <dataValidation type="list" allowBlank="1" sqref="AL96">
      <formula1>"Student's t test,Welch's t test,one-sample t test,paired t test,between-subjects ANOVA,contrast of between-subjects ANOVA,Mann-Whitney,Wilcoxon signed-rank test,Log-rank Mantel-Cox test,Proportional Hazards Assumption of a Cox Regression,Chi-square test,C"&amp;"orrelation,Fisher's exact test,unknown,NA"</formula1>
    </dataValidation>
    <dataValidation type="list" allowBlank="1" sqref="AL127:AL128">
      <formula1>"Student's t test,Welch's t test,one-sample t test,paired t test,between-subjects ANOVA,contrast of between-subjects ANOVA,Mann-Whitney,Wilcoxon signed-rank test,Log-rank Mantel-Cox test,Proportional Hazards Assumption of a Cox Regression,Chi-square test,C"&amp;"orrelation,Fisher's method,unknown,NA"</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40.29"/>
    <col customWidth="1" min="3" max="4" width="14.43"/>
  </cols>
  <sheetData>
    <row r="1" ht="15.75" customHeight="1">
      <c r="A1" s="37" t="s">
        <v>204</v>
      </c>
      <c r="B1" s="38" t="s">
        <v>205</v>
      </c>
      <c r="C1" s="39" t="s">
        <v>206</v>
      </c>
    </row>
    <row r="2" ht="15.75" customHeight="1">
      <c r="A2" s="40" t="s">
        <v>0</v>
      </c>
      <c r="B2" s="5" t="s">
        <v>207</v>
      </c>
      <c r="C2" s="5" t="s">
        <v>208</v>
      </c>
    </row>
    <row r="3" ht="15.75" customHeight="1">
      <c r="A3" s="58" t="s">
        <v>245</v>
      </c>
      <c r="B3" s="5" t="s">
        <v>680</v>
      </c>
      <c r="C3" s="5" t="s">
        <v>208</v>
      </c>
    </row>
    <row r="4" ht="15.75" customHeight="1">
      <c r="A4" s="59" t="s">
        <v>246</v>
      </c>
      <c r="B4" s="5" t="s">
        <v>681</v>
      </c>
      <c r="C4" s="5" t="s">
        <v>210</v>
      </c>
    </row>
    <row r="5" ht="15.75" customHeight="1">
      <c r="A5" s="59" t="s">
        <v>247</v>
      </c>
      <c r="B5" s="5" t="s">
        <v>682</v>
      </c>
      <c r="C5" s="5" t="s">
        <v>236</v>
      </c>
    </row>
    <row r="6" ht="15.75" customHeight="1">
      <c r="A6" s="59" t="s">
        <v>248</v>
      </c>
      <c r="B6" s="5" t="s">
        <v>683</v>
      </c>
      <c r="C6" s="5" t="s">
        <v>236</v>
      </c>
    </row>
    <row r="7" ht="15.75" customHeight="1">
      <c r="A7" s="59" t="s">
        <v>249</v>
      </c>
      <c r="B7" s="5" t="s">
        <v>684</v>
      </c>
      <c r="C7" s="5" t="s">
        <v>236</v>
      </c>
    </row>
    <row r="8" ht="15.75" customHeight="1">
      <c r="A8" s="59" t="s">
        <v>250</v>
      </c>
      <c r="B8" s="5" t="s">
        <v>685</v>
      </c>
      <c r="C8" s="5" t="s">
        <v>236</v>
      </c>
    </row>
    <row r="9" ht="15.75" customHeight="1">
      <c r="A9" s="59" t="s">
        <v>251</v>
      </c>
      <c r="B9" s="5" t="s">
        <v>686</v>
      </c>
      <c r="C9" s="5" t="s">
        <v>687</v>
      </c>
    </row>
    <row r="10" ht="15.75" customHeight="1">
      <c r="A10" s="59" t="s">
        <v>252</v>
      </c>
      <c r="B10" s="5" t="s">
        <v>688</v>
      </c>
      <c r="C10" s="5" t="s">
        <v>687</v>
      </c>
    </row>
    <row r="11" ht="15.75" customHeight="1">
      <c r="A11" s="59" t="s">
        <v>253</v>
      </c>
      <c r="B11" s="5" t="s">
        <v>689</v>
      </c>
      <c r="C11" s="5" t="s">
        <v>690</v>
      </c>
    </row>
    <row r="12" ht="15.75" customHeight="1">
      <c r="A12" s="59" t="s">
        <v>254</v>
      </c>
      <c r="B12" s="5" t="s">
        <v>691</v>
      </c>
      <c r="C12" s="5" t="s">
        <v>690</v>
      </c>
    </row>
    <row r="13" ht="15.75" customHeight="1">
      <c r="A13" s="59" t="s">
        <v>255</v>
      </c>
      <c r="B13" s="5" t="s">
        <v>692</v>
      </c>
      <c r="C13" s="5" t="s">
        <v>693</v>
      </c>
    </row>
    <row r="14" ht="15.75" customHeight="1">
      <c r="A14" s="59" t="s">
        <v>256</v>
      </c>
      <c r="B14" s="5" t="s">
        <v>694</v>
      </c>
      <c r="C14" s="5" t="s">
        <v>695</v>
      </c>
    </row>
    <row r="15">
      <c r="A15" s="59" t="s">
        <v>257</v>
      </c>
      <c r="B15" s="5" t="s">
        <v>696</v>
      </c>
      <c r="C15" s="5" t="s">
        <v>695</v>
      </c>
    </row>
    <row r="16" ht="15.75" customHeight="1">
      <c r="A16" s="58" t="s">
        <v>258</v>
      </c>
      <c r="B16" s="5" t="s">
        <v>697</v>
      </c>
      <c r="C16" s="5" t="s">
        <v>698</v>
      </c>
    </row>
    <row r="17" ht="15.75" customHeight="1">
      <c r="A17" s="40" t="s">
        <v>259</v>
      </c>
      <c r="B17" s="5" t="s">
        <v>699</v>
      </c>
      <c r="C17" s="5" t="s">
        <v>208</v>
      </c>
    </row>
    <row r="18" ht="15.75" customHeight="1">
      <c r="A18" s="40" t="s">
        <v>260</v>
      </c>
      <c r="B18" s="5" t="s">
        <v>700</v>
      </c>
      <c r="C18" s="5" t="s">
        <v>210</v>
      </c>
    </row>
    <row r="19" ht="15.75" customHeight="1">
      <c r="A19" s="40" t="s">
        <v>261</v>
      </c>
      <c r="B19" s="5" t="s">
        <v>701</v>
      </c>
      <c r="C19" s="5" t="s">
        <v>210</v>
      </c>
    </row>
    <row r="20" ht="15.75" customHeight="1">
      <c r="A20" s="58" t="s">
        <v>262</v>
      </c>
      <c r="B20" s="5" t="s">
        <v>702</v>
      </c>
      <c r="C20" s="5" t="s">
        <v>210</v>
      </c>
    </row>
    <row r="21" ht="15.75" customHeight="1">
      <c r="A21" s="40" t="s">
        <v>263</v>
      </c>
      <c r="B21" s="5" t="s">
        <v>703</v>
      </c>
      <c r="C21" s="5" t="s">
        <v>240</v>
      </c>
    </row>
    <row r="22" ht="15.75" customHeight="1">
      <c r="A22" s="40" t="s">
        <v>264</v>
      </c>
      <c r="B22" s="5" t="s">
        <v>704</v>
      </c>
      <c r="C22" s="5" t="s">
        <v>705</v>
      </c>
    </row>
    <row r="23" ht="15.75" customHeight="1">
      <c r="A23" s="40" t="s">
        <v>265</v>
      </c>
      <c r="B23" s="5" t="s">
        <v>230</v>
      </c>
      <c r="C23" s="5" t="s">
        <v>210</v>
      </c>
    </row>
    <row r="24" ht="15.75" customHeight="1">
      <c r="A24" s="40" t="s">
        <v>266</v>
      </c>
      <c r="B24" s="5" t="s">
        <v>706</v>
      </c>
      <c r="C24" s="5" t="s">
        <v>707</v>
      </c>
    </row>
    <row r="25" ht="15.75" customHeight="1">
      <c r="A25" s="40" t="s">
        <v>267</v>
      </c>
      <c r="B25" s="5" t="s">
        <v>708</v>
      </c>
      <c r="C25" s="5" t="s">
        <v>210</v>
      </c>
    </row>
    <row r="26" ht="15.75" customHeight="1">
      <c r="A26" s="40" t="s">
        <v>268</v>
      </c>
      <c r="B26" s="5" t="s">
        <v>709</v>
      </c>
      <c r="C26" s="5" t="s">
        <v>710</v>
      </c>
    </row>
    <row r="27" ht="15.75" customHeight="1">
      <c r="A27" s="40" t="s">
        <v>269</v>
      </c>
      <c r="B27" s="5" t="s">
        <v>711</v>
      </c>
      <c r="C27" s="5" t="s">
        <v>210</v>
      </c>
    </row>
    <row r="28" ht="15.75" customHeight="1">
      <c r="A28" s="58" t="s">
        <v>270</v>
      </c>
      <c r="B28" s="5" t="s">
        <v>712</v>
      </c>
      <c r="C28" s="5" t="s">
        <v>210</v>
      </c>
    </row>
    <row r="29" ht="15.75" customHeight="1">
      <c r="A29" s="40" t="s">
        <v>271</v>
      </c>
      <c r="B29" s="5" t="s">
        <v>713</v>
      </c>
      <c r="C29" s="5" t="s">
        <v>240</v>
      </c>
    </row>
    <row r="30" ht="15.75" customHeight="1">
      <c r="A30" s="59" t="s">
        <v>272</v>
      </c>
      <c r="B30" s="5" t="s">
        <v>714</v>
      </c>
      <c r="C30" s="5" t="s">
        <v>715</v>
      </c>
    </row>
    <row r="31" ht="15.75" customHeight="1">
      <c r="A31" s="59" t="s">
        <v>273</v>
      </c>
      <c r="C31" s="21"/>
    </row>
    <row r="32" ht="15.75" customHeight="1">
      <c r="A32" s="40" t="s">
        <v>274</v>
      </c>
      <c r="C32" s="21"/>
    </row>
    <row r="33" ht="15.75" customHeight="1">
      <c r="A33" s="40" t="s">
        <v>275</v>
      </c>
      <c r="C33" s="21"/>
    </row>
    <row r="34" ht="15.75" customHeight="1">
      <c r="A34" s="40" t="s">
        <v>276</v>
      </c>
      <c r="C34" s="21"/>
    </row>
    <row r="35" ht="15.75" customHeight="1">
      <c r="A35" s="40" t="s">
        <v>277</v>
      </c>
      <c r="C35" s="21"/>
    </row>
    <row r="36" ht="15.75" customHeight="1">
      <c r="A36" s="40" t="s">
        <v>278</v>
      </c>
      <c r="C36" s="21"/>
    </row>
    <row r="37" ht="15.75" customHeight="1">
      <c r="A37" s="40" t="s">
        <v>279</v>
      </c>
      <c r="C37" s="21"/>
    </row>
    <row r="38" ht="15.75" customHeight="1">
      <c r="A38" s="40" t="s">
        <v>280</v>
      </c>
      <c r="B38" s="5" t="s">
        <v>716</v>
      </c>
      <c r="C38" s="5" t="s">
        <v>236</v>
      </c>
    </row>
    <row r="39" ht="15.75" customHeight="1">
      <c r="A39" s="40" t="s">
        <v>281</v>
      </c>
      <c r="B39" s="5" t="s">
        <v>717</v>
      </c>
      <c r="C39" s="5" t="s">
        <v>718</v>
      </c>
    </row>
    <row r="40" ht="15.75" customHeight="1">
      <c r="A40" s="40" t="s">
        <v>282</v>
      </c>
      <c r="B40" s="5" t="s">
        <v>719</v>
      </c>
      <c r="C40" s="5" t="s">
        <v>236</v>
      </c>
    </row>
    <row r="41" ht="15.75" customHeight="1">
      <c r="A41" s="58" t="s">
        <v>26</v>
      </c>
      <c r="B41" s="5" t="s">
        <v>244</v>
      </c>
      <c r="C41" s="15" t="s">
        <v>210</v>
      </c>
    </row>
    <row r="42" ht="15.75" customHeight="1">
      <c r="A42" s="60"/>
      <c r="C42" s="21"/>
    </row>
    <row r="43" ht="15.75" customHeight="1">
      <c r="A43" s="60"/>
      <c r="C43" s="21"/>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c r="B54" s="61"/>
    </row>
    <row r="55" ht="15.75" customHeight="1">
      <c r="A55" s="41"/>
    </row>
    <row r="56" ht="15.75" customHeight="1">
      <c r="A56" s="41"/>
    </row>
    <row r="57" ht="15.75" customHeight="1">
      <c r="A57" s="42"/>
    </row>
    <row r="58" ht="15.75" customHeight="1">
      <c r="A58" s="41"/>
    </row>
    <row r="59" ht="15.75" customHeight="1">
      <c r="A59" s="41"/>
    </row>
    <row r="60" ht="15.75" customHeight="1">
      <c r="A60" s="42"/>
    </row>
    <row r="61" ht="15.75" customHeight="1">
      <c r="A61" s="41"/>
    </row>
    <row r="62" ht="15.75" customHeight="1">
      <c r="A62" s="41"/>
    </row>
    <row r="63" ht="15.75" customHeight="1">
      <c r="A63" s="42"/>
    </row>
    <row r="64" ht="15.75" customHeight="1">
      <c r="A64" s="42"/>
    </row>
    <row r="65" ht="15.75" customHeight="1">
      <c r="A65" s="42"/>
    </row>
    <row r="66" ht="15.75" customHeight="1">
      <c r="A66" s="42"/>
    </row>
    <row r="67" ht="15.75" customHeight="1">
      <c r="A67" s="42"/>
    </row>
    <row r="68" ht="15.75" customHeight="1">
      <c r="A68" s="42"/>
    </row>
    <row r="69" ht="15.75" customHeight="1">
      <c r="A69" s="42"/>
    </row>
    <row r="70" ht="15.75" customHeight="1">
      <c r="A70" s="42"/>
    </row>
    <row r="71" ht="15.75" customHeight="1">
      <c r="A71" s="42"/>
    </row>
    <row r="72" ht="15.75" customHeight="1">
      <c r="A72" s="42"/>
    </row>
    <row r="73" ht="15.75" customHeight="1">
      <c r="A73" s="42"/>
    </row>
    <row r="74" ht="15.75" customHeight="1">
      <c r="A74" s="43"/>
    </row>
    <row r="75" ht="15.75" customHeight="1">
      <c r="A75" s="43"/>
    </row>
    <row r="76" ht="15.75" customHeight="1">
      <c r="A76" s="43"/>
    </row>
    <row r="77" ht="15.75" customHeight="1">
      <c r="A77" s="43"/>
    </row>
    <row r="78" ht="15.75" customHeight="1">
      <c r="A78" s="42"/>
    </row>
    <row r="79" ht="15.75" customHeight="1">
      <c r="A79" s="42"/>
    </row>
    <row r="80" ht="15.75" customHeight="1">
      <c r="A80" s="42"/>
    </row>
    <row r="81" ht="15.75" customHeight="1">
      <c r="A81" s="42"/>
    </row>
    <row r="82" ht="15.75" customHeight="1">
      <c r="A82" s="42"/>
    </row>
    <row r="83" ht="15.75" customHeight="1">
      <c r="A83" s="42"/>
    </row>
    <row r="84" ht="15.75" customHeight="1">
      <c r="A84" s="42"/>
    </row>
    <row r="85" ht="15.75" customHeight="1">
      <c r="A85" s="42"/>
    </row>
    <row r="86" ht="15.75" customHeight="1">
      <c r="A86" s="42"/>
    </row>
    <row r="87" ht="15.75" customHeight="1">
      <c r="A87" s="42"/>
    </row>
    <row r="88" ht="15.75" customHeight="1">
      <c r="A88" s="42"/>
    </row>
    <row r="89" ht="15.75" customHeight="1">
      <c r="A89" s="42"/>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qref="D35">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2" max="42" width="14.86"/>
    <col customWidth="1" min="43" max="43" width="36.71"/>
  </cols>
  <sheetData>
    <row r="1" ht="15.75" customHeight="1">
      <c r="A1" s="1" t="s">
        <v>0</v>
      </c>
      <c r="B1" s="2" t="s">
        <v>245</v>
      </c>
      <c r="C1" s="2" t="s">
        <v>720</v>
      </c>
      <c r="D1" s="1" t="s">
        <v>721</v>
      </c>
      <c r="E1" s="2" t="s">
        <v>722</v>
      </c>
      <c r="F1" s="2" t="s">
        <v>723</v>
      </c>
      <c r="G1" s="2" t="s">
        <v>724</v>
      </c>
      <c r="H1" s="2" t="s">
        <v>725</v>
      </c>
      <c r="I1" s="2" t="s">
        <v>726</v>
      </c>
      <c r="J1" s="1" t="s">
        <v>280</v>
      </c>
      <c r="K1" s="2" t="s">
        <v>727</v>
      </c>
      <c r="L1" s="2" t="s">
        <v>728</v>
      </c>
      <c r="M1" s="1" t="s">
        <v>729</v>
      </c>
      <c r="N1" s="2" t="s">
        <v>730</v>
      </c>
      <c r="O1" s="2" t="s">
        <v>731</v>
      </c>
      <c r="P1" s="2" t="s">
        <v>732</v>
      </c>
      <c r="Q1" s="2" t="s">
        <v>733</v>
      </c>
      <c r="R1" s="2" t="s">
        <v>734</v>
      </c>
      <c r="S1" s="2" t="s">
        <v>735</v>
      </c>
      <c r="T1" s="2" t="s">
        <v>736</v>
      </c>
      <c r="U1" s="2" t="s">
        <v>737</v>
      </c>
      <c r="V1" s="2" t="s">
        <v>738</v>
      </c>
      <c r="W1" s="2" t="s">
        <v>739</v>
      </c>
      <c r="X1" s="2" t="s">
        <v>740</v>
      </c>
      <c r="Y1" s="2" t="s">
        <v>741</v>
      </c>
      <c r="Z1" s="1" t="s">
        <v>742</v>
      </c>
      <c r="AA1" s="1" t="s">
        <v>743</v>
      </c>
      <c r="AB1" s="1" t="s">
        <v>744</v>
      </c>
      <c r="AC1" s="1" t="s">
        <v>745</v>
      </c>
      <c r="AD1" s="2" t="s">
        <v>746</v>
      </c>
      <c r="AE1" s="2" t="s">
        <v>747</v>
      </c>
      <c r="AF1" s="1" t="s">
        <v>748</v>
      </c>
      <c r="AG1" s="2" t="s">
        <v>749</v>
      </c>
      <c r="AH1" s="2" t="s">
        <v>750</v>
      </c>
      <c r="AI1" s="2" t="s">
        <v>751</v>
      </c>
      <c r="AJ1" s="1" t="s">
        <v>752</v>
      </c>
      <c r="AK1" s="2" t="s">
        <v>753</v>
      </c>
      <c r="AL1" s="2" t="s">
        <v>754</v>
      </c>
      <c r="AM1" s="2" t="s">
        <v>755</v>
      </c>
      <c r="AN1" s="2" t="s">
        <v>756</v>
      </c>
      <c r="AO1" s="2" t="s">
        <v>757</v>
      </c>
      <c r="AP1" s="2" t="s">
        <v>758</v>
      </c>
      <c r="AQ1" s="2" t="s">
        <v>26</v>
      </c>
    </row>
    <row r="2" ht="15.75" customHeight="1">
      <c r="A2">
        <v>1.0</v>
      </c>
      <c r="B2" s="5">
        <v>2.0</v>
      </c>
      <c r="C2" s="5">
        <v>1.0</v>
      </c>
      <c r="D2" s="5">
        <v>1.0</v>
      </c>
      <c r="E2" s="5" t="s">
        <v>759</v>
      </c>
      <c r="F2" s="5" t="s">
        <v>760</v>
      </c>
      <c r="G2" s="5" t="s">
        <v>761</v>
      </c>
      <c r="H2" s="5">
        <v>6.0</v>
      </c>
      <c r="I2" s="5">
        <v>10.0</v>
      </c>
      <c r="J2" s="5" t="s">
        <v>38</v>
      </c>
      <c r="K2" s="5" t="s">
        <v>40</v>
      </c>
      <c r="L2" s="5" t="s">
        <v>467</v>
      </c>
      <c r="M2" s="5" t="s">
        <v>762</v>
      </c>
      <c r="N2" s="5">
        <v>17.07533</v>
      </c>
      <c r="O2" s="5" t="s">
        <v>40</v>
      </c>
      <c r="P2" s="5">
        <v>8.0</v>
      </c>
      <c r="Q2" s="62">
        <v>1.405839E-7</v>
      </c>
      <c r="R2" s="5" t="s">
        <v>467</v>
      </c>
      <c r="S2" s="5" t="s">
        <v>762</v>
      </c>
      <c r="T2" s="5">
        <v>0.3848225</v>
      </c>
      <c r="U2" s="5" t="s">
        <v>40</v>
      </c>
      <c r="V2" s="5">
        <v>16.0</v>
      </c>
      <c r="W2" s="5">
        <v>0.7054361</v>
      </c>
      <c r="X2" s="5" t="s">
        <v>38</v>
      </c>
      <c r="Y2" s="5" t="s">
        <v>40</v>
      </c>
      <c r="Z2" s="5" t="s">
        <v>40</v>
      </c>
      <c r="AA2" s="5" t="s">
        <v>40</v>
      </c>
      <c r="AB2" s="5" t="s">
        <v>40</v>
      </c>
      <c r="AC2" s="5" t="s">
        <v>40</v>
      </c>
      <c r="AD2" s="5" t="s">
        <v>763</v>
      </c>
      <c r="AE2" s="5">
        <v>15.55022</v>
      </c>
      <c r="AF2" s="5">
        <v>6.807295</v>
      </c>
      <c r="AG2" s="5">
        <v>5.257552</v>
      </c>
      <c r="AH2" s="5">
        <v>26.05874</v>
      </c>
      <c r="AI2" s="5">
        <v>0.2433831</v>
      </c>
      <c r="AJ2" s="5">
        <v>0.7103716</v>
      </c>
      <c r="AK2" s="5">
        <v>-1.009143</v>
      </c>
      <c r="AL2" s="5">
        <v>1.481106</v>
      </c>
      <c r="AM2" s="6">
        <v>6.399608</v>
      </c>
      <c r="AN2" s="6">
        <v>-8.310994</v>
      </c>
      <c r="AO2" s="6">
        <v>21.110211</v>
      </c>
      <c r="AP2" s="6">
        <v>0.3938532</v>
      </c>
    </row>
    <row r="3" ht="15.75" customHeight="1">
      <c r="A3">
        <v>1.0</v>
      </c>
      <c r="B3" s="5">
        <v>2.0</v>
      </c>
      <c r="C3" s="5">
        <v>2.0</v>
      </c>
      <c r="D3" s="5">
        <v>1.0</v>
      </c>
      <c r="E3" s="5" t="s">
        <v>764</v>
      </c>
      <c r="F3" s="5" t="s">
        <v>760</v>
      </c>
      <c r="G3" s="5" t="s">
        <v>760</v>
      </c>
      <c r="H3" s="9">
        <v>6.0</v>
      </c>
      <c r="I3" s="9">
        <v>10.0</v>
      </c>
      <c r="J3" s="5" t="s">
        <v>38</v>
      </c>
      <c r="K3" s="5" t="s">
        <v>40</v>
      </c>
      <c r="L3" s="5" t="s">
        <v>467</v>
      </c>
      <c r="M3" s="5" t="s">
        <v>762</v>
      </c>
      <c r="N3" s="5">
        <v>6.757534</v>
      </c>
      <c r="O3" s="5" t="s">
        <v>40</v>
      </c>
      <c r="P3" s="5">
        <v>8.0</v>
      </c>
      <c r="Q3" s="5">
        <v>1.439379E-4</v>
      </c>
      <c r="R3" s="5" t="s">
        <v>467</v>
      </c>
      <c r="S3" s="5" t="s">
        <v>762</v>
      </c>
      <c r="T3" s="5">
        <v>2.733096</v>
      </c>
      <c r="U3" s="5" t="s">
        <v>40</v>
      </c>
      <c r="V3" s="5">
        <v>16.0</v>
      </c>
      <c r="W3" s="5">
        <v>0.0147371</v>
      </c>
      <c r="X3" s="5" t="s">
        <v>38</v>
      </c>
      <c r="Y3" s="5" t="s">
        <v>40</v>
      </c>
      <c r="Z3" s="5" t="s">
        <v>40</v>
      </c>
      <c r="AA3" s="5" t="s">
        <v>40</v>
      </c>
      <c r="AB3" s="5" t="s">
        <v>40</v>
      </c>
      <c r="AC3" s="5" t="s">
        <v>40</v>
      </c>
      <c r="AD3" s="5" t="s">
        <v>763</v>
      </c>
      <c r="AE3" s="5">
        <v>6.153975</v>
      </c>
      <c r="AF3" s="5">
        <v>2.846206</v>
      </c>
      <c r="AG3" s="5">
        <v>1.768501</v>
      </c>
      <c r="AH3" s="5">
        <v>10.52976</v>
      </c>
      <c r="AI3" s="5">
        <v>1.728561</v>
      </c>
      <c r="AJ3" s="5">
        <v>0.8564062</v>
      </c>
      <c r="AK3" s="5">
        <v>0.1992304</v>
      </c>
      <c r="AL3" s="5">
        <v>3.185692</v>
      </c>
      <c r="AM3" s="6">
        <v>3.108865</v>
      </c>
      <c r="AN3" s="6">
        <v>-0.9093844</v>
      </c>
      <c r="AO3" s="6">
        <v>7.1271143</v>
      </c>
      <c r="AP3" s="6">
        <v>0.1294189</v>
      </c>
    </row>
    <row r="4" ht="15.75" customHeight="1">
      <c r="A4">
        <v>1.0</v>
      </c>
      <c r="B4" s="5">
        <v>2.0</v>
      </c>
      <c r="C4" s="5">
        <v>3.0</v>
      </c>
      <c r="D4" s="5">
        <v>1.0</v>
      </c>
      <c r="E4" s="5" t="s">
        <v>765</v>
      </c>
      <c r="F4" s="5" t="s">
        <v>760</v>
      </c>
      <c r="G4" s="5" t="s">
        <v>760</v>
      </c>
      <c r="H4" s="5">
        <v>6.0</v>
      </c>
      <c r="I4" s="5">
        <v>10.0</v>
      </c>
      <c r="J4" s="5" t="s">
        <v>38</v>
      </c>
      <c r="K4" s="5" t="s">
        <v>40</v>
      </c>
      <c r="L4" s="5" t="s">
        <v>467</v>
      </c>
      <c r="M4" s="5" t="s">
        <v>762</v>
      </c>
      <c r="N4" s="5">
        <v>25.52191</v>
      </c>
      <c r="O4" s="5" t="s">
        <v>40</v>
      </c>
      <c r="P4" s="5">
        <v>8.0</v>
      </c>
      <c r="Q4" s="62">
        <v>5.954225E-9</v>
      </c>
      <c r="R4" s="5" t="s">
        <v>467</v>
      </c>
      <c r="S4" s="5" t="s">
        <v>762</v>
      </c>
      <c r="T4" s="5">
        <v>2.897103</v>
      </c>
      <c r="U4" s="5" t="s">
        <v>40</v>
      </c>
      <c r="V4" s="5">
        <v>16.0</v>
      </c>
      <c r="W4" s="5">
        <v>0.01050397</v>
      </c>
      <c r="X4" s="5" t="s">
        <v>38</v>
      </c>
      <c r="Y4" s="5" t="s">
        <v>40</v>
      </c>
      <c r="Z4" s="5" t="s">
        <v>40</v>
      </c>
      <c r="AA4" s="5" t="s">
        <v>40</v>
      </c>
      <c r="AB4" s="5" t="s">
        <v>40</v>
      </c>
      <c r="AC4" s="5" t="s">
        <v>40</v>
      </c>
      <c r="AD4" s="5" t="s">
        <v>763</v>
      </c>
      <c r="AE4" s="5">
        <v>23.24239</v>
      </c>
      <c r="AF4" s="5">
        <v>10.11381</v>
      </c>
      <c r="AG4" s="5">
        <v>7.984998</v>
      </c>
      <c r="AH4" s="5">
        <v>37.9749</v>
      </c>
      <c r="AI4" s="5">
        <v>1.832289</v>
      </c>
      <c r="AJ4" s="5">
        <v>0.8730909</v>
      </c>
      <c r="AK4" s="5">
        <v>0.2738955</v>
      </c>
      <c r="AL4" s="5">
        <v>3.317114</v>
      </c>
      <c r="AM4" s="6">
        <v>10.16633</v>
      </c>
      <c r="AN4" s="6">
        <v>-10.29408</v>
      </c>
      <c r="AO4" s="6">
        <v>30.62675</v>
      </c>
      <c r="AP4" s="6">
        <v>0.3301243</v>
      </c>
    </row>
    <row r="5" ht="15.75" customHeight="1">
      <c r="A5">
        <v>1.0</v>
      </c>
      <c r="B5" s="5">
        <v>2.0</v>
      </c>
      <c r="C5" s="5">
        <v>4.0</v>
      </c>
      <c r="D5" s="5">
        <v>1.0</v>
      </c>
      <c r="E5" s="5" t="s">
        <v>766</v>
      </c>
      <c r="F5" s="5" t="s">
        <v>760</v>
      </c>
      <c r="G5" s="5" t="s">
        <v>760</v>
      </c>
      <c r="H5" s="16">
        <v>6.0</v>
      </c>
      <c r="I5" s="16">
        <v>10.0</v>
      </c>
      <c r="J5" s="5" t="s">
        <v>38</v>
      </c>
      <c r="K5" s="5" t="s">
        <v>40</v>
      </c>
      <c r="L5" s="5" t="s">
        <v>467</v>
      </c>
      <c r="M5" s="5" t="s">
        <v>762</v>
      </c>
      <c r="N5" s="5">
        <v>8.446582</v>
      </c>
      <c r="O5" s="5" t="s">
        <v>40</v>
      </c>
      <c r="P5" s="5">
        <v>8.0</v>
      </c>
      <c r="Q5" s="62">
        <v>2.947534E-5</v>
      </c>
      <c r="R5" s="5" t="s">
        <v>467</v>
      </c>
      <c r="S5" s="5" t="s">
        <v>762</v>
      </c>
      <c r="T5" s="5">
        <v>2.51228</v>
      </c>
      <c r="U5" s="5" t="s">
        <v>40</v>
      </c>
      <c r="V5" s="5">
        <v>16.0</v>
      </c>
      <c r="W5" s="5">
        <v>0.02309614</v>
      </c>
      <c r="X5" s="5" t="s">
        <v>38</v>
      </c>
      <c r="Y5" s="5" t="s">
        <v>40</v>
      </c>
      <c r="Z5" s="5" t="s">
        <v>40</v>
      </c>
      <c r="AA5" s="5" t="s">
        <v>40</v>
      </c>
      <c r="AB5" s="5" t="s">
        <v>40</v>
      </c>
      <c r="AC5" s="5" t="s">
        <v>40</v>
      </c>
      <c r="AD5" s="5" t="s">
        <v>763</v>
      </c>
      <c r="AE5" s="5">
        <v>7.692164</v>
      </c>
      <c r="AF5" s="5">
        <v>3.47768</v>
      </c>
      <c r="AG5" s="5">
        <v>2.372797</v>
      </c>
      <c r="AH5" s="5">
        <v>13.04715</v>
      </c>
      <c r="AI5" s="5">
        <v>1.588906</v>
      </c>
      <c r="AJ5" s="5">
        <v>0.8350066</v>
      </c>
      <c r="AK5" s="5">
        <v>0.09712672</v>
      </c>
      <c r="AL5" s="5">
        <v>3.010802</v>
      </c>
      <c r="AM5" s="6">
        <v>3.706851</v>
      </c>
      <c r="AN5" s="6">
        <v>-1.987401</v>
      </c>
      <c r="AO5" s="6">
        <v>9.401103</v>
      </c>
      <c r="AP5" s="6">
        <v>0.201991</v>
      </c>
    </row>
    <row r="6" ht="15.75" customHeight="1">
      <c r="A6">
        <v>1.0</v>
      </c>
      <c r="B6" s="5">
        <v>2.0</v>
      </c>
      <c r="C6" s="5">
        <v>5.0</v>
      </c>
      <c r="D6" s="5">
        <v>1.0</v>
      </c>
      <c r="E6" s="5" t="s">
        <v>767</v>
      </c>
      <c r="F6" s="5" t="s">
        <v>760</v>
      </c>
      <c r="G6" s="5" t="s">
        <v>761</v>
      </c>
      <c r="H6" s="16">
        <v>6.0</v>
      </c>
      <c r="I6" s="16">
        <v>10.0</v>
      </c>
      <c r="J6" s="5" t="s">
        <v>38</v>
      </c>
      <c r="K6" s="5" t="s">
        <v>40</v>
      </c>
      <c r="L6" s="5" t="s">
        <v>467</v>
      </c>
      <c r="M6" s="5" t="s">
        <v>762</v>
      </c>
      <c r="N6" s="5">
        <v>18.76438</v>
      </c>
      <c r="O6" s="5" t="s">
        <v>40</v>
      </c>
      <c r="P6" s="5">
        <v>8.0</v>
      </c>
      <c r="Q6" s="62">
        <v>6.720672E-8</v>
      </c>
      <c r="R6" s="5" t="s">
        <v>467</v>
      </c>
      <c r="S6" s="5" t="s">
        <v>762</v>
      </c>
      <c r="T6" s="5">
        <v>0.1640072</v>
      </c>
      <c r="U6" s="5" t="s">
        <v>40</v>
      </c>
      <c r="V6" s="5">
        <v>16.0</v>
      </c>
      <c r="W6" s="5">
        <v>0.8717794</v>
      </c>
      <c r="X6" s="5" t="s">
        <v>38</v>
      </c>
      <c r="Y6" s="5" t="s">
        <v>40</v>
      </c>
      <c r="Z6" s="5" t="s">
        <v>40</v>
      </c>
      <c r="AA6" s="5" t="s">
        <v>40</v>
      </c>
      <c r="AB6" s="5" t="s">
        <v>40</v>
      </c>
      <c r="AC6" s="5" t="s">
        <v>40</v>
      </c>
      <c r="AD6" s="5" t="s">
        <v>763</v>
      </c>
      <c r="AE6" s="5">
        <v>17.08841</v>
      </c>
      <c r="AF6" s="5">
        <v>7.466766</v>
      </c>
      <c r="AG6" s="5">
        <v>5.806536</v>
      </c>
      <c r="AH6" s="5">
        <v>28.61677</v>
      </c>
      <c r="AI6" s="5">
        <v>0.1037272</v>
      </c>
      <c r="AJ6" s="5">
        <v>0.7077009</v>
      </c>
      <c r="AK6" s="5">
        <v>-1.140048</v>
      </c>
      <c r="AL6" s="5">
        <v>1.341146</v>
      </c>
      <c r="AM6" s="6">
        <v>6.969553</v>
      </c>
      <c r="AN6" s="6">
        <v>-9.366993</v>
      </c>
      <c r="AO6" s="6">
        <v>23.306098</v>
      </c>
      <c r="AP6" s="6">
        <v>0.4030613</v>
      </c>
    </row>
    <row r="7" ht="15.75" customHeight="1">
      <c r="A7">
        <v>1.0</v>
      </c>
      <c r="B7" s="5">
        <v>3.0</v>
      </c>
      <c r="C7" s="5">
        <v>1.0</v>
      </c>
      <c r="D7" s="5">
        <v>1.0</v>
      </c>
      <c r="E7" s="5" t="s">
        <v>768</v>
      </c>
      <c r="F7" s="5" t="s">
        <v>760</v>
      </c>
      <c r="G7" s="5" t="s">
        <v>760</v>
      </c>
      <c r="H7" s="5">
        <v>6.0</v>
      </c>
      <c r="I7" s="5">
        <v>10.0</v>
      </c>
      <c r="J7" s="5" t="s">
        <v>33</v>
      </c>
      <c r="K7" s="5" t="s">
        <v>291</v>
      </c>
      <c r="L7" s="5" t="s">
        <v>436</v>
      </c>
      <c r="M7" s="5" t="s">
        <v>762</v>
      </c>
      <c r="N7" s="5">
        <v>5.949749</v>
      </c>
      <c r="O7" s="5" t="s">
        <v>40</v>
      </c>
      <c r="P7" s="5">
        <v>2.271316</v>
      </c>
      <c r="Q7" s="5">
        <v>0.01991732</v>
      </c>
      <c r="R7" s="5" t="s">
        <v>291</v>
      </c>
      <c r="S7" s="5" t="s">
        <v>762</v>
      </c>
      <c r="T7" s="5">
        <v>4.625078</v>
      </c>
      <c r="U7" s="5" t="s">
        <v>40</v>
      </c>
      <c r="V7" s="5">
        <v>8.0</v>
      </c>
      <c r="W7" s="5">
        <v>0.001698913</v>
      </c>
      <c r="X7" s="5" t="s">
        <v>38</v>
      </c>
      <c r="Y7" s="5" t="s">
        <v>40</v>
      </c>
      <c r="Z7" s="5" t="s">
        <v>40</v>
      </c>
      <c r="AA7" s="5" t="s">
        <v>40</v>
      </c>
      <c r="AB7" s="5" t="s">
        <v>40</v>
      </c>
      <c r="AC7" s="5" t="s">
        <v>40</v>
      </c>
      <c r="AD7" s="5" t="s">
        <v>769</v>
      </c>
      <c r="AE7" s="5">
        <v>3.550201</v>
      </c>
      <c r="AF7" s="5">
        <v>1.95388</v>
      </c>
      <c r="AG7" s="5">
        <v>0.01023859</v>
      </c>
      <c r="AH7" s="5">
        <v>7.121244</v>
      </c>
      <c r="AI7" s="5">
        <v>2.113865</v>
      </c>
      <c r="AJ7" s="5">
        <v>0.9790572</v>
      </c>
      <c r="AK7" s="5">
        <v>0.1901405</v>
      </c>
      <c r="AL7" s="5">
        <v>3.943944</v>
      </c>
      <c r="AM7" s="6">
        <v>2.402128</v>
      </c>
      <c r="AN7" s="6">
        <v>0.686541</v>
      </c>
      <c r="AO7" s="6">
        <v>4.117715</v>
      </c>
      <c r="AP7" s="6">
        <v>0.006064023</v>
      </c>
      <c r="AQ7" s="5" t="s">
        <v>292</v>
      </c>
    </row>
    <row r="8" ht="15.75" customHeight="1">
      <c r="A8">
        <v>1.0</v>
      </c>
      <c r="B8" s="5">
        <v>3.0</v>
      </c>
      <c r="C8" s="5">
        <v>2.0</v>
      </c>
      <c r="D8" s="5">
        <v>1.0</v>
      </c>
      <c r="E8" s="5" t="s">
        <v>770</v>
      </c>
      <c r="F8" s="5" t="s">
        <v>760</v>
      </c>
      <c r="G8" s="5" t="s">
        <v>761</v>
      </c>
      <c r="H8" s="5">
        <v>6.0</v>
      </c>
      <c r="I8" s="5">
        <v>10.0</v>
      </c>
      <c r="J8" s="5" t="s">
        <v>33</v>
      </c>
      <c r="K8" s="5" t="s">
        <v>291</v>
      </c>
      <c r="L8" s="5" t="s">
        <v>436</v>
      </c>
      <c r="M8" s="5" t="s">
        <v>762</v>
      </c>
      <c r="N8" s="5">
        <v>4.069874</v>
      </c>
      <c r="O8" s="5" t="s">
        <v>40</v>
      </c>
      <c r="P8" s="5">
        <v>2.470459</v>
      </c>
      <c r="Q8" s="5">
        <v>0.03834298</v>
      </c>
      <c r="R8" s="5" t="s">
        <v>291</v>
      </c>
      <c r="S8" s="5" t="s">
        <v>762</v>
      </c>
      <c r="T8" s="5">
        <v>0.5771</v>
      </c>
      <c r="U8" s="5" t="s">
        <v>40</v>
      </c>
      <c r="V8" s="5">
        <v>8.0</v>
      </c>
      <c r="W8" s="5">
        <v>0.5797451</v>
      </c>
      <c r="X8" s="5" t="s">
        <v>38</v>
      </c>
      <c r="Y8" s="5" t="s">
        <v>40</v>
      </c>
      <c r="Z8" s="5" t="s">
        <v>40</v>
      </c>
      <c r="AA8" s="5" t="s">
        <v>40</v>
      </c>
      <c r="AB8" s="5" t="s">
        <v>40</v>
      </c>
      <c r="AC8" s="5" t="s">
        <v>40</v>
      </c>
      <c r="AD8" s="5" t="s">
        <v>769</v>
      </c>
      <c r="AE8" s="5">
        <v>2.485944</v>
      </c>
      <c r="AF8" s="5">
        <v>1.48716</v>
      </c>
      <c r="AG8" s="5">
        <v>-0.3100871</v>
      </c>
      <c r="AH8" s="5">
        <v>5.194378</v>
      </c>
      <c r="AI8" s="5">
        <v>0.3524805</v>
      </c>
      <c r="AJ8" s="5">
        <v>0.6446164</v>
      </c>
      <c r="AK8" s="5">
        <v>-0.9296733</v>
      </c>
      <c r="AL8" s="5">
        <v>1.593941</v>
      </c>
      <c r="AM8" s="6">
        <v>0.9982732</v>
      </c>
      <c r="AN8" s="6">
        <v>-0.9228183</v>
      </c>
      <c r="AO8" s="6">
        <v>2.9193647</v>
      </c>
      <c r="AP8" s="6">
        <v>0.3084533</v>
      </c>
      <c r="AQ8" s="5" t="s">
        <v>292</v>
      </c>
    </row>
    <row r="9" ht="15.75" customHeight="1">
      <c r="A9">
        <v>1.0</v>
      </c>
      <c r="B9" s="5">
        <v>3.0</v>
      </c>
      <c r="C9" s="5">
        <v>3.0</v>
      </c>
      <c r="D9" s="5">
        <v>1.0</v>
      </c>
      <c r="E9" s="5" t="s">
        <v>771</v>
      </c>
      <c r="F9" s="5" t="s">
        <v>760</v>
      </c>
      <c r="G9" s="5" t="s">
        <v>760</v>
      </c>
      <c r="H9" s="5">
        <v>6.0</v>
      </c>
      <c r="I9" s="5">
        <v>10.0</v>
      </c>
      <c r="J9" s="5" t="s">
        <v>33</v>
      </c>
      <c r="K9" s="5" t="s">
        <v>291</v>
      </c>
      <c r="L9" s="5" t="s">
        <v>436</v>
      </c>
      <c r="M9" s="5" t="s">
        <v>762</v>
      </c>
      <c r="N9" s="5">
        <v>5.420708</v>
      </c>
      <c r="O9" s="5" t="s">
        <v>40</v>
      </c>
      <c r="P9" s="5">
        <v>2.288098</v>
      </c>
      <c r="Q9" s="5">
        <v>0.02393541</v>
      </c>
      <c r="R9" s="5" t="s">
        <v>291</v>
      </c>
      <c r="S9" s="5" t="s">
        <v>762</v>
      </c>
      <c r="T9" s="5">
        <v>4.299836</v>
      </c>
      <c r="U9" s="5" t="s">
        <v>40</v>
      </c>
      <c r="V9" s="5">
        <v>8.0</v>
      </c>
      <c r="W9" s="5">
        <v>0.002616336</v>
      </c>
      <c r="X9" s="5" t="s">
        <v>38</v>
      </c>
      <c r="Y9" s="5" t="s">
        <v>40</v>
      </c>
      <c r="Z9" s="5" t="s">
        <v>40</v>
      </c>
      <c r="AA9" s="5" t="s">
        <v>40</v>
      </c>
      <c r="AB9" s="5" t="s">
        <v>40</v>
      </c>
      <c r="AC9" s="5" t="s">
        <v>40</v>
      </c>
      <c r="AD9" s="5" t="s">
        <v>769</v>
      </c>
      <c r="AE9" s="5">
        <v>3.240964</v>
      </c>
      <c r="AF9" s="5">
        <v>1.81456</v>
      </c>
      <c r="AG9" s="5">
        <v>-0.07688066</v>
      </c>
      <c r="AH9" s="5">
        <v>6.554284</v>
      </c>
      <c r="AI9" s="5">
        <v>2.056528</v>
      </c>
      <c r="AJ9" s="5">
        <v>0.9636718</v>
      </c>
      <c r="AK9" s="5">
        <v>0.1604913</v>
      </c>
      <c r="AL9" s="5">
        <v>3.857627</v>
      </c>
      <c r="AM9" s="6">
        <v>2.317098</v>
      </c>
      <c r="AN9" s="6">
        <v>0.6489831</v>
      </c>
      <c r="AO9" s="6">
        <v>3.9852124</v>
      </c>
      <c r="AP9" s="6">
        <v>0.006479168</v>
      </c>
      <c r="AQ9" s="5" t="s">
        <v>292</v>
      </c>
    </row>
    <row r="10" ht="15.75" customHeight="1">
      <c r="A10">
        <v>1.0</v>
      </c>
      <c r="B10" s="5">
        <v>3.0</v>
      </c>
      <c r="C10" s="5">
        <v>4.0</v>
      </c>
      <c r="D10" s="5">
        <v>1.0</v>
      </c>
      <c r="E10" s="5" t="s">
        <v>772</v>
      </c>
      <c r="F10" s="5" t="s">
        <v>760</v>
      </c>
      <c r="G10" s="5" t="s">
        <v>761</v>
      </c>
      <c r="H10" s="5">
        <v>6.0</v>
      </c>
      <c r="I10" s="5">
        <v>10.0</v>
      </c>
      <c r="J10" s="5" t="s">
        <v>33</v>
      </c>
      <c r="K10" s="5" t="s">
        <v>291</v>
      </c>
      <c r="L10" s="5" t="s">
        <v>291</v>
      </c>
      <c r="M10" s="5" t="s">
        <v>762</v>
      </c>
      <c r="N10" s="5">
        <v>4.303794</v>
      </c>
      <c r="O10" s="5" t="s">
        <v>40</v>
      </c>
      <c r="P10" s="5">
        <v>4.0</v>
      </c>
      <c r="Q10" s="5">
        <v>0.01260772</v>
      </c>
      <c r="R10" s="5" t="s">
        <v>291</v>
      </c>
      <c r="S10" s="5" t="s">
        <v>762</v>
      </c>
      <c r="T10" s="5">
        <v>0.81783</v>
      </c>
      <c r="U10" s="5" t="s">
        <v>40</v>
      </c>
      <c r="V10" s="5">
        <v>8.0</v>
      </c>
      <c r="W10" s="5">
        <v>0.4371327</v>
      </c>
      <c r="X10" s="5" t="s">
        <v>38</v>
      </c>
      <c r="Y10" s="5" t="s">
        <v>40</v>
      </c>
      <c r="Z10" s="5" t="s">
        <v>40</v>
      </c>
      <c r="AA10" s="5" t="s">
        <v>40</v>
      </c>
      <c r="AB10" s="5" t="s">
        <v>40</v>
      </c>
      <c r="AC10" s="5" t="s">
        <v>40</v>
      </c>
      <c r="AD10" s="5" t="s">
        <v>763</v>
      </c>
      <c r="AE10" s="5">
        <v>3.514033</v>
      </c>
      <c r="AF10" s="5">
        <v>1.820805</v>
      </c>
      <c r="AG10" s="5">
        <v>0.6315354</v>
      </c>
      <c r="AH10" s="5">
        <v>6.298304</v>
      </c>
      <c r="AI10" s="5">
        <v>0.5172411</v>
      </c>
      <c r="AJ10" s="5">
        <v>0.721735</v>
      </c>
      <c r="AK10" s="5">
        <v>-0.7623987</v>
      </c>
      <c r="AL10" s="5">
        <v>1.766394</v>
      </c>
      <c r="AM10" s="6">
        <v>1.5494</v>
      </c>
      <c r="AN10" s="6">
        <v>-1.241615</v>
      </c>
      <c r="AO10" s="6">
        <v>4.340415</v>
      </c>
      <c r="AP10" s="6">
        <v>0.2765722</v>
      </c>
      <c r="AQ10" s="5" t="s">
        <v>773</v>
      </c>
    </row>
    <row r="11" ht="15.75" customHeight="1">
      <c r="A11">
        <v>1.0</v>
      </c>
      <c r="B11" s="5">
        <v>3.0</v>
      </c>
      <c r="C11" s="5">
        <v>5.0</v>
      </c>
      <c r="D11" s="5">
        <v>1.0</v>
      </c>
      <c r="E11" s="5" t="s">
        <v>774</v>
      </c>
      <c r="F11" s="5" t="s">
        <v>760</v>
      </c>
      <c r="G11" s="5" t="s">
        <v>760</v>
      </c>
      <c r="H11" s="5">
        <v>6.0</v>
      </c>
      <c r="I11" s="5">
        <v>10.0</v>
      </c>
      <c r="J11" s="5" t="s">
        <v>33</v>
      </c>
      <c r="K11" s="5" t="s">
        <v>291</v>
      </c>
      <c r="L11" s="5" t="s">
        <v>291</v>
      </c>
      <c r="M11" s="5" t="s">
        <v>762</v>
      </c>
      <c r="N11" s="5">
        <v>6.984537</v>
      </c>
      <c r="O11" s="5" t="s">
        <v>40</v>
      </c>
      <c r="P11" s="5">
        <v>4.0</v>
      </c>
      <c r="Q11" s="5">
        <v>0.00221037</v>
      </c>
      <c r="R11" s="5" t="s">
        <v>291</v>
      </c>
      <c r="S11" s="5" t="s">
        <v>762</v>
      </c>
      <c r="T11" s="5">
        <v>3.550234</v>
      </c>
      <c r="U11" s="5" t="s">
        <v>40</v>
      </c>
      <c r="V11" s="5">
        <v>8.0</v>
      </c>
      <c r="W11" s="5">
        <v>0.007506881</v>
      </c>
      <c r="X11" s="5" t="s">
        <v>38</v>
      </c>
      <c r="Y11" s="5" t="s">
        <v>40</v>
      </c>
      <c r="Z11" s="5" t="s">
        <v>40</v>
      </c>
      <c r="AA11" s="5" t="s">
        <v>40</v>
      </c>
      <c r="AB11" s="5" t="s">
        <v>40</v>
      </c>
      <c r="AC11" s="5" t="s">
        <v>40</v>
      </c>
      <c r="AD11" s="5" t="s">
        <v>763</v>
      </c>
      <c r="AE11" s="5">
        <v>5.702851</v>
      </c>
      <c r="AF11" s="5">
        <v>2.664201</v>
      </c>
      <c r="AG11" s="5">
        <v>1.585428</v>
      </c>
      <c r="AH11" s="5">
        <v>9.796224</v>
      </c>
      <c r="AI11" s="5">
        <v>2.245365</v>
      </c>
      <c r="AJ11" s="5">
        <v>0.9454523</v>
      </c>
      <c r="AK11" s="5">
        <v>0.5624174</v>
      </c>
      <c r="AL11" s="5">
        <v>3.851844</v>
      </c>
      <c r="AM11" s="6">
        <v>3.076911</v>
      </c>
      <c r="AN11" s="6">
        <v>0.1806772</v>
      </c>
      <c r="AO11" s="6">
        <v>5.9731447</v>
      </c>
      <c r="AP11" s="6">
        <v>0.03732116</v>
      </c>
      <c r="AQ11" s="5" t="s">
        <v>773</v>
      </c>
    </row>
    <row r="12" ht="15.75" customHeight="1">
      <c r="A12">
        <v>1.0</v>
      </c>
      <c r="B12" s="5">
        <v>3.0</v>
      </c>
      <c r="C12" s="5">
        <v>6.0</v>
      </c>
      <c r="D12" s="5">
        <v>1.0</v>
      </c>
      <c r="E12" s="5" t="s">
        <v>775</v>
      </c>
      <c r="F12" s="5" t="s">
        <v>760</v>
      </c>
      <c r="G12" s="5" t="s">
        <v>760</v>
      </c>
      <c r="H12" s="5">
        <v>6.0</v>
      </c>
      <c r="I12" s="5">
        <v>10.0</v>
      </c>
      <c r="J12" s="5" t="s">
        <v>33</v>
      </c>
      <c r="K12" s="5" t="s">
        <v>291</v>
      </c>
      <c r="L12" s="5" t="s">
        <v>291</v>
      </c>
      <c r="M12" s="5" t="s">
        <v>762</v>
      </c>
      <c r="N12" s="5">
        <v>4.014579</v>
      </c>
      <c r="O12" s="5" t="s">
        <v>40</v>
      </c>
      <c r="P12" s="5">
        <v>4.0</v>
      </c>
      <c r="Q12" s="5">
        <v>0.01593591</v>
      </c>
      <c r="R12" s="5" t="s">
        <v>291</v>
      </c>
      <c r="S12" s="5" t="s">
        <v>762</v>
      </c>
      <c r="T12" s="5">
        <v>2.556429</v>
      </c>
      <c r="U12" s="5" t="s">
        <v>40</v>
      </c>
      <c r="V12" s="5">
        <v>8.0</v>
      </c>
      <c r="W12" s="5">
        <v>0.03383443</v>
      </c>
      <c r="X12" s="5" t="s">
        <v>38</v>
      </c>
      <c r="Y12" s="5" t="s">
        <v>40</v>
      </c>
      <c r="Z12" s="5" t="s">
        <v>40</v>
      </c>
      <c r="AA12" s="5" t="s">
        <v>40</v>
      </c>
      <c r="AB12" s="5" t="s">
        <v>40</v>
      </c>
      <c r="AC12" s="5" t="s">
        <v>40</v>
      </c>
      <c r="AD12" s="5" t="s">
        <v>763</v>
      </c>
      <c r="AE12" s="5">
        <v>3.27789</v>
      </c>
      <c r="AF12" s="5">
        <v>1.736262</v>
      </c>
      <c r="AG12" s="5">
        <v>0.5188403</v>
      </c>
      <c r="AH12" s="5">
        <v>5.931193</v>
      </c>
      <c r="AI12" s="5">
        <v>1.616828</v>
      </c>
      <c r="AJ12" s="5">
        <v>0.8391836</v>
      </c>
      <c r="AK12" s="5">
        <v>0.1176913</v>
      </c>
      <c r="AL12" s="5">
        <v>3.045573</v>
      </c>
      <c r="AM12" s="6">
        <v>1.93138</v>
      </c>
      <c r="AN12" s="6">
        <v>0.4505105</v>
      </c>
      <c r="AO12" s="6">
        <v>3.4122502</v>
      </c>
      <c r="AP12" s="6">
        <v>0.01058148</v>
      </c>
      <c r="AQ12" s="5" t="s">
        <v>773</v>
      </c>
    </row>
    <row r="13" ht="15.75" customHeight="1">
      <c r="A13">
        <v>1.0</v>
      </c>
      <c r="B13" s="5">
        <v>4.0</v>
      </c>
      <c r="C13" s="5">
        <v>1.0</v>
      </c>
      <c r="D13" s="5">
        <v>1.0</v>
      </c>
      <c r="E13" s="5" t="s">
        <v>776</v>
      </c>
      <c r="F13" s="5" t="s">
        <v>760</v>
      </c>
      <c r="G13" s="5" t="s">
        <v>760</v>
      </c>
      <c r="H13" s="5" t="s">
        <v>352</v>
      </c>
      <c r="I13" s="5">
        <v>10.0</v>
      </c>
      <c r="J13" s="5" t="s">
        <v>38</v>
      </c>
      <c r="K13" s="5" t="s">
        <v>40</v>
      </c>
      <c r="L13" s="5" t="s">
        <v>40</v>
      </c>
      <c r="M13" s="5" t="s">
        <v>40</v>
      </c>
      <c r="N13" s="5" t="s">
        <v>40</v>
      </c>
      <c r="O13" s="5" t="s">
        <v>40</v>
      </c>
      <c r="P13" s="5" t="s">
        <v>40</v>
      </c>
      <c r="Q13" s="5" t="s">
        <v>40</v>
      </c>
      <c r="R13" s="5" t="s">
        <v>291</v>
      </c>
      <c r="S13" s="5" t="s">
        <v>762</v>
      </c>
      <c r="T13" s="5">
        <v>3.46343</v>
      </c>
      <c r="U13" s="5" t="s">
        <v>40</v>
      </c>
      <c r="V13" s="5">
        <v>8.0</v>
      </c>
      <c r="W13" s="5">
        <v>0.008524676</v>
      </c>
      <c r="X13" s="5" t="s">
        <v>33</v>
      </c>
      <c r="Y13" s="5">
        <v>0.5</v>
      </c>
      <c r="Z13" s="5">
        <v>0.6496768</v>
      </c>
      <c r="AA13" s="5" t="s">
        <v>777</v>
      </c>
      <c r="AB13" s="5">
        <v>0.2226116</v>
      </c>
      <c r="AC13" s="5">
        <v>1.3143976</v>
      </c>
      <c r="AD13" s="5" t="s">
        <v>763</v>
      </c>
      <c r="AE13" s="5" t="s">
        <v>40</v>
      </c>
      <c r="AF13" s="5" t="s">
        <v>40</v>
      </c>
      <c r="AG13" s="5" t="s">
        <v>40</v>
      </c>
      <c r="AH13" s="5" t="s">
        <v>40</v>
      </c>
      <c r="AI13" s="5">
        <v>2.190466</v>
      </c>
      <c r="AJ13" s="5">
        <v>0.9353366</v>
      </c>
      <c r="AK13" s="5">
        <v>0.5248194</v>
      </c>
      <c r="AL13" s="5">
        <v>3.779824</v>
      </c>
      <c r="AM13" s="5" t="s">
        <v>40</v>
      </c>
      <c r="AN13" s="5" t="s">
        <v>40</v>
      </c>
      <c r="AO13" s="5" t="s">
        <v>40</v>
      </c>
      <c r="AP13" s="62" t="s">
        <v>40</v>
      </c>
      <c r="AQ13" s="5" t="s">
        <v>778</v>
      </c>
    </row>
    <row r="14" ht="15.75" customHeight="1">
      <c r="A14">
        <v>1.0</v>
      </c>
      <c r="B14" s="5">
        <v>4.0</v>
      </c>
      <c r="C14" s="5">
        <v>2.0</v>
      </c>
      <c r="D14" s="5">
        <v>1.0</v>
      </c>
      <c r="E14" s="5" t="s">
        <v>779</v>
      </c>
      <c r="F14" s="5" t="s">
        <v>760</v>
      </c>
      <c r="G14" s="5" t="s">
        <v>761</v>
      </c>
      <c r="H14" s="5" t="s">
        <v>352</v>
      </c>
      <c r="I14" s="5">
        <v>10.0</v>
      </c>
      <c r="J14" s="5" t="s">
        <v>38</v>
      </c>
      <c r="K14" s="5" t="s">
        <v>40</v>
      </c>
      <c r="L14" s="5" t="s">
        <v>40</v>
      </c>
      <c r="M14" s="5" t="s">
        <v>40</v>
      </c>
      <c r="N14" s="5" t="s">
        <v>40</v>
      </c>
      <c r="O14" s="5" t="s">
        <v>40</v>
      </c>
      <c r="P14" s="5" t="s">
        <v>40</v>
      </c>
      <c r="Q14" s="5" t="s">
        <v>40</v>
      </c>
      <c r="R14" s="5" t="s">
        <v>291</v>
      </c>
      <c r="S14" s="5" t="s">
        <v>762</v>
      </c>
      <c r="T14" s="5">
        <v>1.995068</v>
      </c>
      <c r="U14" s="5" t="s">
        <v>40</v>
      </c>
      <c r="V14" s="5">
        <v>8.0</v>
      </c>
      <c r="W14" s="5">
        <v>0.08113376</v>
      </c>
      <c r="X14" s="5" t="s">
        <v>33</v>
      </c>
      <c r="Y14" s="5">
        <v>0.4</v>
      </c>
      <c r="Z14" s="5">
        <v>0.3455878</v>
      </c>
      <c r="AA14" s="5" t="s">
        <v>777</v>
      </c>
      <c r="AB14" s="5">
        <v>-0.08930177</v>
      </c>
      <c r="AC14" s="5">
        <v>1.01123865</v>
      </c>
      <c r="AD14" s="5" t="s">
        <v>763</v>
      </c>
      <c r="AE14" s="5" t="s">
        <v>40</v>
      </c>
      <c r="AF14" s="5" t="s">
        <v>40</v>
      </c>
      <c r="AG14" s="5" t="s">
        <v>40</v>
      </c>
      <c r="AH14" s="5" t="s">
        <v>40</v>
      </c>
      <c r="AI14" s="5">
        <v>1.261792</v>
      </c>
      <c r="AJ14" s="5">
        <v>0.7901799</v>
      </c>
      <c r="AK14" s="5">
        <v>-0.1498648</v>
      </c>
      <c r="AL14" s="5">
        <v>2.611393</v>
      </c>
      <c r="AM14" s="5" t="s">
        <v>40</v>
      </c>
      <c r="AN14" s="5" t="s">
        <v>40</v>
      </c>
      <c r="AO14" s="5" t="s">
        <v>40</v>
      </c>
      <c r="AP14" s="62" t="s">
        <v>40</v>
      </c>
      <c r="AQ14" s="5" t="s">
        <v>778</v>
      </c>
    </row>
    <row r="15" ht="15.75" customHeight="1">
      <c r="A15">
        <v>1.0</v>
      </c>
      <c r="B15" s="5">
        <v>4.0</v>
      </c>
      <c r="C15" s="5">
        <v>3.0</v>
      </c>
      <c r="D15" s="5">
        <v>1.0</v>
      </c>
      <c r="E15" s="5" t="s">
        <v>780</v>
      </c>
      <c r="F15" s="5" t="s">
        <v>760</v>
      </c>
      <c r="G15" s="5" t="s">
        <v>760</v>
      </c>
      <c r="H15" s="5" t="s">
        <v>352</v>
      </c>
      <c r="I15" s="5">
        <v>10.0</v>
      </c>
      <c r="J15" s="5" t="s">
        <v>38</v>
      </c>
      <c r="K15" s="5" t="s">
        <v>40</v>
      </c>
      <c r="L15" s="5" t="s">
        <v>40</v>
      </c>
      <c r="M15" s="5" t="s">
        <v>40</v>
      </c>
      <c r="N15" s="5" t="s">
        <v>40</v>
      </c>
      <c r="O15" s="5" t="s">
        <v>40</v>
      </c>
      <c r="P15" s="5" t="s">
        <v>40</v>
      </c>
      <c r="Q15" s="5" t="s">
        <v>40</v>
      </c>
      <c r="R15" s="5" t="s">
        <v>291</v>
      </c>
      <c r="S15" s="5" t="s">
        <v>762</v>
      </c>
      <c r="T15" s="5">
        <v>5.324702</v>
      </c>
      <c r="U15" s="5" t="s">
        <v>40</v>
      </c>
      <c r="V15" s="5">
        <v>8.0</v>
      </c>
      <c r="W15" s="5">
        <v>7.070226E-4</v>
      </c>
      <c r="X15" s="5" t="s">
        <v>33</v>
      </c>
      <c r="Y15" s="5">
        <v>0.9</v>
      </c>
      <c r="Z15" s="5">
        <v>0.7095809</v>
      </c>
      <c r="AA15" s="5" t="s">
        <v>777</v>
      </c>
      <c r="AB15" s="5">
        <v>0.5017397</v>
      </c>
      <c r="AC15" s="5">
        <v>1.3743017</v>
      </c>
      <c r="AD15" s="5" t="s">
        <v>763</v>
      </c>
      <c r="AE15" s="5" t="s">
        <v>40</v>
      </c>
      <c r="AF15" s="5" t="s">
        <v>40</v>
      </c>
      <c r="AG15" s="5" t="s">
        <v>40</v>
      </c>
      <c r="AH15" s="5" t="s">
        <v>40</v>
      </c>
      <c r="AI15" s="5">
        <v>3.367637</v>
      </c>
      <c r="AJ15" s="5">
        <v>1.177291</v>
      </c>
      <c r="AK15" s="5">
        <v>1.292413</v>
      </c>
      <c r="AL15" s="5">
        <v>5.371075</v>
      </c>
      <c r="AM15" s="5" t="s">
        <v>40</v>
      </c>
      <c r="AN15" s="5" t="s">
        <v>40</v>
      </c>
      <c r="AO15" s="5" t="s">
        <v>40</v>
      </c>
      <c r="AP15" s="62" t="s">
        <v>40</v>
      </c>
      <c r="AQ15" s="5" t="s">
        <v>778</v>
      </c>
    </row>
    <row r="16" ht="15.75" customHeight="1">
      <c r="A16">
        <v>1.0</v>
      </c>
      <c r="B16" s="5">
        <v>4.0</v>
      </c>
      <c r="C16" s="5">
        <v>4.0</v>
      </c>
      <c r="D16" s="5">
        <v>1.0</v>
      </c>
      <c r="E16" s="5" t="s">
        <v>781</v>
      </c>
      <c r="F16" s="5" t="s">
        <v>760</v>
      </c>
      <c r="G16" s="5" t="s">
        <v>761</v>
      </c>
      <c r="H16" s="5" t="s">
        <v>352</v>
      </c>
      <c r="I16" s="5">
        <v>10.0</v>
      </c>
      <c r="J16" s="5" t="s">
        <v>38</v>
      </c>
      <c r="K16" s="5" t="s">
        <v>40</v>
      </c>
      <c r="L16" s="5" t="s">
        <v>40</v>
      </c>
      <c r="M16" s="5" t="s">
        <v>40</v>
      </c>
      <c r="N16" s="5" t="s">
        <v>40</v>
      </c>
      <c r="O16" s="5" t="s">
        <v>40</v>
      </c>
      <c r="P16" s="5" t="s">
        <v>40</v>
      </c>
      <c r="Q16" s="5" t="s">
        <v>40</v>
      </c>
      <c r="R16" s="5" t="s">
        <v>291</v>
      </c>
      <c r="S16" s="5" t="s">
        <v>762</v>
      </c>
      <c r="T16" s="5">
        <v>1.384138</v>
      </c>
      <c r="U16" s="5" t="s">
        <v>40</v>
      </c>
      <c r="V16" s="5">
        <v>8.0</v>
      </c>
      <c r="W16" s="5">
        <v>0.2037017</v>
      </c>
      <c r="X16" s="5" t="s">
        <v>33</v>
      </c>
      <c r="Y16" s="5">
        <v>0.4</v>
      </c>
      <c r="Z16" s="5">
        <v>0.1129835</v>
      </c>
      <c r="AA16" s="5" t="s">
        <v>777</v>
      </c>
      <c r="AB16" s="5">
        <v>-0.1955307</v>
      </c>
      <c r="AC16" s="5">
        <v>0.4869693</v>
      </c>
      <c r="AD16" s="5" t="s">
        <v>763</v>
      </c>
      <c r="AE16" s="5" t="s">
        <v>40</v>
      </c>
      <c r="AF16" s="5" t="s">
        <v>40</v>
      </c>
      <c r="AG16" s="5" t="s">
        <v>40</v>
      </c>
      <c r="AH16" s="5" t="s">
        <v>40</v>
      </c>
      <c r="AI16" s="5">
        <v>0.8754056</v>
      </c>
      <c r="AJ16" s="5">
        <v>0.7482446</v>
      </c>
      <c r="AK16" s="5">
        <v>-0.4579955</v>
      </c>
      <c r="AL16" s="5">
        <v>2.160781</v>
      </c>
      <c r="AM16" s="5" t="s">
        <v>40</v>
      </c>
      <c r="AN16" s="5" t="s">
        <v>40</v>
      </c>
      <c r="AO16" s="5" t="s">
        <v>40</v>
      </c>
      <c r="AP16" s="62" t="s">
        <v>40</v>
      </c>
      <c r="AQ16" s="5" t="s">
        <v>778</v>
      </c>
    </row>
    <row r="17" ht="15.75" customHeight="1">
      <c r="A17">
        <v>1.0</v>
      </c>
      <c r="B17" s="5">
        <v>4.0</v>
      </c>
      <c r="C17" s="5">
        <v>5.0</v>
      </c>
      <c r="D17" s="5">
        <v>1.0</v>
      </c>
      <c r="E17" s="5" t="s">
        <v>782</v>
      </c>
      <c r="F17" s="5" t="s">
        <v>760</v>
      </c>
      <c r="G17" s="5" t="s">
        <v>760</v>
      </c>
      <c r="H17" s="5" t="s">
        <v>352</v>
      </c>
      <c r="I17" s="5">
        <v>10.0</v>
      </c>
      <c r="J17" s="5" t="s">
        <v>38</v>
      </c>
      <c r="K17" s="5" t="s">
        <v>40</v>
      </c>
      <c r="L17" s="5" t="s">
        <v>40</v>
      </c>
      <c r="M17" s="5" t="s">
        <v>40</v>
      </c>
      <c r="N17" s="5" t="s">
        <v>40</v>
      </c>
      <c r="O17" s="5" t="s">
        <v>40</v>
      </c>
      <c r="P17" s="5" t="s">
        <v>40</v>
      </c>
      <c r="Q17" s="5" t="s">
        <v>40</v>
      </c>
      <c r="R17" s="5" t="s">
        <v>291</v>
      </c>
      <c r="S17" s="5" t="s">
        <v>762</v>
      </c>
      <c r="T17" s="5">
        <v>4.901316</v>
      </c>
      <c r="U17" s="5" t="s">
        <v>40</v>
      </c>
      <c r="V17" s="5">
        <v>8.0</v>
      </c>
      <c r="W17" s="5">
        <v>0.001191787</v>
      </c>
      <c r="X17" s="5" t="s">
        <v>33</v>
      </c>
      <c r="Y17" s="5">
        <v>0.5</v>
      </c>
      <c r="Z17" s="5">
        <v>0.3779703</v>
      </c>
      <c r="AA17" s="5" t="s">
        <v>777</v>
      </c>
      <c r="AB17" s="5">
        <v>0.3209874</v>
      </c>
      <c r="AC17" s="5">
        <v>0.7988827</v>
      </c>
      <c r="AD17" s="5" t="s">
        <v>763</v>
      </c>
      <c r="AE17" s="5" t="s">
        <v>40</v>
      </c>
      <c r="AF17" s="5" t="s">
        <v>40</v>
      </c>
      <c r="AG17" s="5" t="s">
        <v>40</v>
      </c>
      <c r="AH17" s="5" t="s">
        <v>40</v>
      </c>
      <c r="AI17" s="5">
        <v>3.099864</v>
      </c>
      <c r="AJ17" s="5">
        <v>1.118354</v>
      </c>
      <c r="AK17" s="5">
        <v>1.123929</v>
      </c>
      <c r="AL17" s="5">
        <v>5.001893</v>
      </c>
      <c r="AM17" s="5" t="s">
        <v>40</v>
      </c>
      <c r="AN17" s="5" t="s">
        <v>40</v>
      </c>
      <c r="AO17" s="5" t="s">
        <v>40</v>
      </c>
      <c r="AP17" s="62" t="s">
        <v>40</v>
      </c>
      <c r="AQ17" s="5" t="s">
        <v>778</v>
      </c>
    </row>
    <row r="18" ht="15.75" customHeight="1">
      <c r="A18">
        <v>1.0</v>
      </c>
      <c r="B18" s="5">
        <v>5.0</v>
      </c>
      <c r="C18" s="5">
        <v>1.0</v>
      </c>
      <c r="D18" s="5">
        <v>1.0</v>
      </c>
      <c r="E18" s="5" t="s">
        <v>783</v>
      </c>
      <c r="F18" s="5" t="s">
        <v>760</v>
      </c>
      <c r="G18" s="5" t="s">
        <v>784</v>
      </c>
      <c r="H18" s="5">
        <v>6.0</v>
      </c>
      <c r="I18" s="5">
        <v>6.0</v>
      </c>
      <c r="J18" s="5" t="s">
        <v>33</v>
      </c>
      <c r="K18" s="5" t="s">
        <v>291</v>
      </c>
      <c r="L18" s="5" t="s">
        <v>291</v>
      </c>
      <c r="M18" s="5" t="s">
        <v>762</v>
      </c>
      <c r="N18" s="5">
        <v>5.603317864</v>
      </c>
      <c r="O18" s="5" t="s">
        <v>40</v>
      </c>
      <c r="P18" s="5">
        <v>4.0</v>
      </c>
      <c r="Q18" s="5">
        <v>0.004981447</v>
      </c>
      <c r="R18" s="5" t="s">
        <v>291</v>
      </c>
      <c r="S18" s="5" t="s">
        <v>762</v>
      </c>
      <c r="T18" s="5">
        <v>-0.4572643</v>
      </c>
      <c r="U18" s="5" t="s">
        <v>40</v>
      </c>
      <c r="V18" s="5">
        <v>4.0</v>
      </c>
      <c r="W18" s="5">
        <v>0.6712144</v>
      </c>
      <c r="X18" s="5" t="s">
        <v>38</v>
      </c>
      <c r="Y18" s="5" t="s">
        <v>40</v>
      </c>
      <c r="Z18" s="5" t="s">
        <v>40</v>
      </c>
      <c r="AA18" s="5" t="s">
        <v>40</v>
      </c>
      <c r="AB18" s="5" t="s">
        <v>40</v>
      </c>
      <c r="AC18" s="5" t="s">
        <v>40</v>
      </c>
      <c r="AD18" s="5" t="s">
        <v>763</v>
      </c>
      <c r="AE18" s="5">
        <v>4.57509</v>
      </c>
      <c r="AF18" s="5">
        <v>2.219154</v>
      </c>
      <c r="AG18" s="5">
        <v>1.110656</v>
      </c>
      <c r="AH18" s="5">
        <v>7.977567</v>
      </c>
      <c r="AI18" s="5">
        <v>-0.3733547</v>
      </c>
      <c r="AJ18" s="5">
        <v>1.012984</v>
      </c>
      <c r="AK18" s="5">
        <v>-1.971197</v>
      </c>
      <c r="AL18" s="5">
        <v>1.268137</v>
      </c>
      <c r="AM18" s="6">
        <v>1.706955</v>
      </c>
      <c r="AN18" s="6">
        <v>-3.080579</v>
      </c>
      <c r="AO18" s="6">
        <v>6.494489</v>
      </c>
      <c r="AP18" s="6">
        <v>0.4846716</v>
      </c>
      <c r="AQ18" s="5" t="s">
        <v>292</v>
      </c>
    </row>
    <row r="19" ht="15.75" customHeight="1">
      <c r="A19" s="5">
        <v>1.0</v>
      </c>
      <c r="B19" s="5">
        <v>6.0</v>
      </c>
      <c r="C19" s="5">
        <v>1.0</v>
      </c>
      <c r="D19" s="5">
        <v>1.0</v>
      </c>
      <c r="E19" s="5" t="s">
        <v>785</v>
      </c>
      <c r="F19" s="5" t="s">
        <v>760</v>
      </c>
      <c r="G19" s="5" t="s">
        <v>760</v>
      </c>
      <c r="H19" s="5">
        <v>6.0</v>
      </c>
      <c r="I19" s="5">
        <v>6.0</v>
      </c>
      <c r="J19" s="5" t="s">
        <v>38</v>
      </c>
      <c r="K19" s="5" t="s">
        <v>40</v>
      </c>
      <c r="L19" s="5" t="s">
        <v>291</v>
      </c>
      <c r="M19" s="5" t="s">
        <v>762</v>
      </c>
      <c r="N19" s="5">
        <v>19.85322</v>
      </c>
      <c r="O19" s="5" t="s">
        <v>40</v>
      </c>
      <c r="P19" s="5">
        <v>4.0</v>
      </c>
      <c r="Q19" s="62">
        <v>3.797672E-5</v>
      </c>
      <c r="R19" s="5" t="s">
        <v>291</v>
      </c>
      <c r="S19" s="5" t="s">
        <v>762</v>
      </c>
      <c r="T19" s="5">
        <v>9.248205</v>
      </c>
      <c r="U19" s="5" t="s">
        <v>40</v>
      </c>
      <c r="V19" s="5">
        <v>4.0</v>
      </c>
      <c r="W19" s="5">
        <v>7.59987E-4</v>
      </c>
      <c r="X19" s="5" t="s">
        <v>38</v>
      </c>
      <c r="Y19" s="5" t="s">
        <v>40</v>
      </c>
      <c r="Z19" s="5" t="s">
        <v>40</v>
      </c>
      <c r="AA19" s="5" t="s">
        <v>40</v>
      </c>
      <c r="AB19" s="5" t="s">
        <v>40</v>
      </c>
      <c r="AC19" s="5" t="s">
        <v>40</v>
      </c>
      <c r="AD19" s="5" t="s">
        <v>763</v>
      </c>
      <c r="AE19" s="5">
        <v>16.21008</v>
      </c>
      <c r="AF19" s="5">
        <v>7.090048</v>
      </c>
      <c r="AG19" s="5">
        <v>5.49337</v>
      </c>
      <c r="AH19" s="5">
        <v>27.15589</v>
      </c>
      <c r="AI19" s="5">
        <v>7.551127</v>
      </c>
      <c r="AJ19" s="5">
        <v>3.419234</v>
      </c>
      <c r="AK19" s="5">
        <v>2.318417</v>
      </c>
      <c r="AL19" s="5">
        <v>12.81552</v>
      </c>
      <c r="AM19" s="6">
        <v>9.652992</v>
      </c>
      <c r="AN19" s="6">
        <v>2.376767</v>
      </c>
      <c r="AO19" s="6">
        <v>16.929217</v>
      </c>
      <c r="AP19" s="6">
        <v>0.009317403</v>
      </c>
    </row>
    <row r="20" ht="15.75" customHeight="1">
      <c r="A20">
        <v>5.0</v>
      </c>
      <c r="B20" s="5">
        <v>1.0</v>
      </c>
      <c r="C20" s="5">
        <v>1.0</v>
      </c>
      <c r="D20" s="5">
        <v>1.0</v>
      </c>
      <c r="E20" s="5" t="s">
        <v>786</v>
      </c>
      <c r="F20" s="5" t="s">
        <v>760</v>
      </c>
      <c r="G20" s="5" t="s">
        <v>760</v>
      </c>
      <c r="H20" s="5">
        <v>4.0</v>
      </c>
      <c r="I20" s="5">
        <v>5.0</v>
      </c>
      <c r="J20" s="5" t="s">
        <v>38</v>
      </c>
      <c r="K20" s="5" t="s">
        <v>40</v>
      </c>
      <c r="L20" s="5" t="s">
        <v>467</v>
      </c>
      <c r="M20" s="5" t="s">
        <v>762</v>
      </c>
      <c r="N20" s="5">
        <v>69.32522</v>
      </c>
      <c r="O20" s="5" t="s">
        <v>40</v>
      </c>
      <c r="P20" s="5">
        <v>3.0</v>
      </c>
      <c r="Q20" s="62">
        <v>6.614115E-6</v>
      </c>
      <c r="R20" s="5" t="s">
        <v>467</v>
      </c>
      <c r="S20" s="5" t="s">
        <v>762</v>
      </c>
      <c r="T20" s="5">
        <v>2.757139</v>
      </c>
      <c r="U20" s="5" t="s">
        <v>40</v>
      </c>
      <c r="V20" s="5">
        <v>5.0</v>
      </c>
      <c r="W20" s="5">
        <v>0.03997007</v>
      </c>
      <c r="X20" s="5" t="s">
        <v>38</v>
      </c>
      <c r="Y20" s="5" t="s">
        <v>40</v>
      </c>
      <c r="Z20" s="5" t="s">
        <v>40</v>
      </c>
      <c r="AA20" s="5" t="s">
        <v>40</v>
      </c>
      <c r="AB20" s="5" t="s">
        <v>40</v>
      </c>
      <c r="AC20" s="5" t="s">
        <v>40</v>
      </c>
      <c r="AD20" s="5" t="s">
        <v>763</v>
      </c>
      <c r="AE20" s="5">
        <v>83.68295</v>
      </c>
      <c r="AF20" s="5">
        <v>59.18968</v>
      </c>
      <c r="AG20" s="5">
        <v>13.27957</v>
      </c>
      <c r="AH20" s="5">
        <v>155.2538</v>
      </c>
      <c r="AI20" s="5">
        <v>2.516912</v>
      </c>
      <c r="AJ20" s="5">
        <v>1.774421</v>
      </c>
      <c r="AK20" s="5">
        <v>-0.1761535</v>
      </c>
      <c r="AL20" s="5">
        <v>5.0607545</v>
      </c>
      <c r="AM20" s="6">
        <v>21.53753</v>
      </c>
      <c r="AN20" s="6">
        <v>-45.84774</v>
      </c>
      <c r="AO20" s="6">
        <v>88.92279</v>
      </c>
      <c r="AP20" s="6">
        <v>0.5310268</v>
      </c>
    </row>
    <row r="21" ht="15.75" customHeight="1">
      <c r="A21">
        <v>5.0</v>
      </c>
      <c r="B21" s="5">
        <v>1.0</v>
      </c>
      <c r="C21" s="5">
        <v>2.0</v>
      </c>
      <c r="D21" s="5">
        <v>1.0</v>
      </c>
      <c r="E21" s="5" t="s">
        <v>787</v>
      </c>
      <c r="F21" s="5" t="s">
        <v>760</v>
      </c>
      <c r="G21" s="5" t="s">
        <v>760</v>
      </c>
      <c r="H21" s="5">
        <v>4.0</v>
      </c>
      <c r="I21" s="5">
        <v>6.0</v>
      </c>
      <c r="J21" s="5" t="s">
        <v>38</v>
      </c>
      <c r="K21" s="5" t="s">
        <v>40</v>
      </c>
      <c r="L21" s="5" t="s">
        <v>467</v>
      </c>
      <c r="M21" s="5" t="s">
        <v>762</v>
      </c>
      <c r="N21" s="5">
        <v>70.23696</v>
      </c>
      <c r="O21" s="5" t="s">
        <v>40</v>
      </c>
      <c r="P21" s="5">
        <v>3.0</v>
      </c>
      <c r="Q21" s="62">
        <v>6.359994E-6</v>
      </c>
      <c r="R21" s="5" t="s">
        <v>467</v>
      </c>
      <c r="S21" s="5" t="s">
        <v>762</v>
      </c>
      <c r="T21" s="5">
        <v>3.06384</v>
      </c>
      <c r="U21" s="5" t="s">
        <v>40</v>
      </c>
      <c r="V21" s="5">
        <v>5.0</v>
      </c>
      <c r="W21" s="5">
        <v>0.02797935</v>
      </c>
      <c r="X21" s="5" t="s">
        <v>38</v>
      </c>
      <c r="Y21" s="5" t="s">
        <v>40</v>
      </c>
      <c r="Z21" s="5" t="s">
        <v>40</v>
      </c>
      <c r="AA21" s="5" t="s">
        <v>40</v>
      </c>
      <c r="AB21" s="5" t="s">
        <v>40</v>
      </c>
      <c r="AC21" s="5" t="s">
        <v>40</v>
      </c>
      <c r="AD21" s="5" t="s">
        <v>763</v>
      </c>
      <c r="AE21" s="5">
        <v>84.78352</v>
      </c>
      <c r="AF21" s="5">
        <v>59.96768</v>
      </c>
      <c r="AG21" s="5">
        <v>13.45515</v>
      </c>
      <c r="AH21" s="5">
        <v>157.295</v>
      </c>
      <c r="AI21" s="5">
        <v>2.501615</v>
      </c>
      <c r="AJ21" s="5">
        <v>1.474242</v>
      </c>
      <c r="AK21" s="5">
        <v>0.1266746</v>
      </c>
      <c r="AL21" s="5">
        <v>4.750934</v>
      </c>
      <c r="AM21" s="6">
        <v>21.80332</v>
      </c>
      <c r="AN21" s="6">
        <v>-46.53243</v>
      </c>
      <c r="AO21" s="6">
        <v>90.13907</v>
      </c>
      <c r="AP21" s="6">
        <v>0.5317417</v>
      </c>
    </row>
    <row r="22" ht="15.75" customHeight="1">
      <c r="A22">
        <v>5.0</v>
      </c>
      <c r="B22" s="5">
        <v>1.0</v>
      </c>
      <c r="C22" s="5">
        <v>3.0</v>
      </c>
      <c r="D22" s="5">
        <v>1.0</v>
      </c>
      <c r="E22" s="5" t="s">
        <v>788</v>
      </c>
      <c r="F22" s="5" t="s">
        <v>789</v>
      </c>
      <c r="G22" s="5" t="s">
        <v>784</v>
      </c>
      <c r="H22" s="5">
        <v>4.0</v>
      </c>
      <c r="I22" s="5">
        <v>5.0</v>
      </c>
      <c r="J22" s="5" t="s">
        <v>38</v>
      </c>
      <c r="K22" s="5" t="s">
        <v>40</v>
      </c>
      <c r="L22" s="5" t="s">
        <v>467</v>
      </c>
      <c r="M22" s="5" t="s">
        <v>762</v>
      </c>
      <c r="N22" s="5">
        <v>0.9117415</v>
      </c>
      <c r="O22" s="5" t="s">
        <v>40</v>
      </c>
      <c r="P22" s="5">
        <v>3.0</v>
      </c>
      <c r="Q22" s="5">
        <v>0.4291293</v>
      </c>
      <c r="R22" s="5" t="s">
        <v>467</v>
      </c>
      <c r="S22" s="5" t="s">
        <v>762</v>
      </c>
      <c r="T22" s="5">
        <v>-0.01675784</v>
      </c>
      <c r="U22" s="5" t="s">
        <v>40</v>
      </c>
      <c r="V22" s="5">
        <v>5.0</v>
      </c>
      <c r="W22" s="5">
        <v>0.9872779</v>
      </c>
      <c r="X22" s="5" t="s">
        <v>38</v>
      </c>
      <c r="Y22" s="5" t="s">
        <v>40</v>
      </c>
      <c r="Z22" s="5" t="s">
        <v>40</v>
      </c>
      <c r="AA22" s="5" t="s">
        <v>40</v>
      </c>
      <c r="AB22" s="5" t="s">
        <v>40</v>
      </c>
      <c r="AC22" s="5" t="s">
        <v>40</v>
      </c>
      <c r="AD22" s="5" t="s">
        <v>763</v>
      </c>
      <c r="AE22" s="5">
        <v>1.100569</v>
      </c>
      <c r="AF22" s="5">
        <v>1.614195</v>
      </c>
      <c r="AG22" s="5">
        <v>-1.193241</v>
      </c>
      <c r="AH22" s="5">
        <v>3.20752</v>
      </c>
      <c r="AI22" s="5">
        <v>-0.01529775</v>
      </c>
      <c r="AJ22" s="5">
        <v>1.178539</v>
      </c>
      <c r="AK22" s="5">
        <v>-1.803326</v>
      </c>
      <c r="AL22" s="5">
        <v>1.775138</v>
      </c>
      <c r="AM22" s="6">
        <v>0.3726999</v>
      </c>
      <c r="AN22" s="6">
        <v>-1.492874</v>
      </c>
      <c r="AO22" s="6">
        <v>2.238274</v>
      </c>
      <c r="AP22" s="6">
        <v>0.6953856</v>
      </c>
    </row>
    <row r="23" ht="15.75" customHeight="1">
      <c r="A23">
        <v>6.0</v>
      </c>
      <c r="B23" s="5">
        <v>1.0</v>
      </c>
      <c r="C23" s="5">
        <v>1.0</v>
      </c>
      <c r="D23" s="5">
        <v>1.0</v>
      </c>
      <c r="E23" s="5" t="s">
        <v>790</v>
      </c>
      <c r="F23" s="5" t="s">
        <v>760</v>
      </c>
      <c r="G23" s="5" t="s">
        <v>760</v>
      </c>
      <c r="H23" s="5">
        <v>4.0</v>
      </c>
      <c r="I23" s="5">
        <v>6.0</v>
      </c>
      <c r="J23" s="5" t="s">
        <v>33</v>
      </c>
      <c r="K23" s="5" t="s">
        <v>291</v>
      </c>
      <c r="L23" s="5" t="s">
        <v>291</v>
      </c>
      <c r="M23" s="5" t="s">
        <v>762</v>
      </c>
      <c r="N23" s="5">
        <v>6.409596</v>
      </c>
      <c r="O23" s="5" t="s">
        <v>40</v>
      </c>
      <c r="P23" s="5">
        <v>2.0</v>
      </c>
      <c r="Q23" s="5">
        <v>0.02348687</v>
      </c>
      <c r="R23" s="5" t="s">
        <v>291</v>
      </c>
      <c r="S23" s="5" t="s">
        <v>762</v>
      </c>
      <c r="T23" s="5">
        <v>7.005389</v>
      </c>
      <c r="U23" s="5" t="s">
        <v>40</v>
      </c>
      <c r="V23" s="5">
        <v>4.0</v>
      </c>
      <c r="W23" s="5">
        <v>0.002185817</v>
      </c>
      <c r="X23" s="5" t="s">
        <v>38</v>
      </c>
      <c r="Y23" s="5" t="s">
        <v>40</v>
      </c>
      <c r="Z23" s="5" t="s">
        <v>40</v>
      </c>
      <c r="AA23" s="5" t="s">
        <v>40</v>
      </c>
      <c r="AB23" s="5" t="s">
        <v>40</v>
      </c>
      <c r="AC23" s="5" t="s">
        <v>40</v>
      </c>
      <c r="AD23" s="5" t="s">
        <v>763</v>
      </c>
      <c r="AE23" s="5">
        <v>6.409596</v>
      </c>
      <c r="AF23" s="5">
        <v>4.747785</v>
      </c>
      <c r="AG23" s="5">
        <v>0.5256721</v>
      </c>
      <c r="AH23" s="5">
        <v>12.56598</v>
      </c>
      <c r="AI23" s="5">
        <v>5.719876</v>
      </c>
      <c r="AJ23" s="5">
        <v>2.671036</v>
      </c>
      <c r="AK23" s="5">
        <v>1.592397</v>
      </c>
      <c r="AL23" s="5">
        <v>9.823857</v>
      </c>
      <c r="AM23" s="6">
        <v>5.885693</v>
      </c>
      <c r="AN23" s="6">
        <v>1.323045</v>
      </c>
      <c r="AO23" s="6">
        <v>10.448341</v>
      </c>
      <c r="AP23" s="6">
        <v>0.01146162</v>
      </c>
      <c r="AQ23" s="5" t="s">
        <v>791</v>
      </c>
    </row>
    <row r="24" ht="15.75" customHeight="1">
      <c r="A24">
        <v>7.0</v>
      </c>
      <c r="B24" s="5">
        <v>1.0</v>
      </c>
      <c r="C24" s="5">
        <v>1.0</v>
      </c>
      <c r="D24" s="5">
        <v>1.0</v>
      </c>
      <c r="E24" s="5" t="s">
        <v>792</v>
      </c>
      <c r="F24" s="5" t="s">
        <v>760</v>
      </c>
      <c r="G24" s="5" t="s">
        <v>760</v>
      </c>
      <c r="H24" s="5" t="s">
        <v>352</v>
      </c>
      <c r="I24" s="5">
        <v>12.0</v>
      </c>
      <c r="J24" s="5" t="s">
        <v>38</v>
      </c>
      <c r="K24" s="5" t="s">
        <v>40</v>
      </c>
      <c r="L24" s="5" t="s">
        <v>40</v>
      </c>
      <c r="M24" s="5" t="s">
        <v>40</v>
      </c>
      <c r="N24" s="5" t="s">
        <v>40</v>
      </c>
      <c r="O24" s="5" t="s">
        <v>40</v>
      </c>
      <c r="P24" s="5" t="s">
        <v>40</v>
      </c>
      <c r="Q24" s="5" t="s">
        <v>40</v>
      </c>
      <c r="R24" s="5" t="s">
        <v>291</v>
      </c>
      <c r="S24" s="5" t="s">
        <v>762</v>
      </c>
      <c r="T24" s="5">
        <v>3.732887</v>
      </c>
      <c r="U24" s="5" t="s">
        <v>40</v>
      </c>
      <c r="V24" s="5">
        <v>10.0</v>
      </c>
      <c r="W24" s="5">
        <v>0.003891822</v>
      </c>
      <c r="X24" s="5" t="s">
        <v>33</v>
      </c>
      <c r="Y24" s="5">
        <v>97.85055</v>
      </c>
      <c r="Z24" s="5">
        <v>118.9198</v>
      </c>
      <c r="AA24" s="5" t="s">
        <v>777</v>
      </c>
      <c r="AB24" s="5">
        <v>29.36897</v>
      </c>
      <c r="AC24" s="5">
        <v>150.73487</v>
      </c>
      <c r="AD24" s="5" t="s">
        <v>763</v>
      </c>
      <c r="AE24" s="5" t="s">
        <v>40</v>
      </c>
      <c r="AF24" s="5" t="s">
        <v>40</v>
      </c>
      <c r="AG24" s="5" t="s">
        <v>40</v>
      </c>
      <c r="AH24" s="5" t="s">
        <v>40</v>
      </c>
      <c r="AI24" s="5">
        <v>2.488591</v>
      </c>
      <c r="AJ24" s="5">
        <v>0.951272</v>
      </c>
      <c r="AK24" s="5">
        <v>0.7599172</v>
      </c>
      <c r="AL24" s="5">
        <v>4.144795</v>
      </c>
      <c r="AM24" s="5" t="s">
        <v>40</v>
      </c>
      <c r="AN24" s="5" t="s">
        <v>40</v>
      </c>
      <c r="AO24" s="5" t="s">
        <v>40</v>
      </c>
      <c r="AP24" s="62" t="s">
        <v>40</v>
      </c>
      <c r="AQ24" s="5" t="s">
        <v>778</v>
      </c>
    </row>
    <row r="25" ht="15.75" customHeight="1">
      <c r="A25">
        <v>7.0</v>
      </c>
      <c r="B25" s="5">
        <v>1.0</v>
      </c>
      <c r="C25" s="5">
        <v>2.0</v>
      </c>
      <c r="D25" s="5">
        <v>1.0</v>
      </c>
      <c r="E25" s="5" t="s">
        <v>793</v>
      </c>
      <c r="F25" s="5" t="s">
        <v>760</v>
      </c>
      <c r="G25" s="5" t="s">
        <v>760</v>
      </c>
      <c r="H25" s="5" t="s">
        <v>352</v>
      </c>
      <c r="I25" s="5">
        <v>9.0</v>
      </c>
      <c r="J25" s="5" t="s">
        <v>38</v>
      </c>
      <c r="K25" s="5" t="s">
        <v>40</v>
      </c>
      <c r="L25" s="5" t="s">
        <v>40</v>
      </c>
      <c r="M25" s="5" t="s">
        <v>40</v>
      </c>
      <c r="N25" s="5" t="s">
        <v>40</v>
      </c>
      <c r="O25" s="5" t="s">
        <v>40</v>
      </c>
      <c r="P25" s="5" t="s">
        <v>40</v>
      </c>
      <c r="Q25" s="5" t="s">
        <v>40</v>
      </c>
      <c r="R25" s="5" t="s">
        <v>291</v>
      </c>
      <c r="S25" s="5" t="s">
        <v>762</v>
      </c>
      <c r="T25" s="5">
        <v>4.991649</v>
      </c>
      <c r="U25" s="5" t="s">
        <v>40</v>
      </c>
      <c r="V25" s="5">
        <v>7.0</v>
      </c>
      <c r="W25" s="5">
        <v>0.001580078</v>
      </c>
      <c r="X25" s="5" t="s">
        <v>33</v>
      </c>
      <c r="Y25" s="5">
        <v>87.79468</v>
      </c>
      <c r="Z25" s="5">
        <v>86.13508</v>
      </c>
      <c r="AA25" s="5" t="s">
        <v>777</v>
      </c>
      <c r="AB25" s="5">
        <v>24.82747</v>
      </c>
      <c r="AC25" s="5">
        <v>124.86927</v>
      </c>
      <c r="AD25" s="5" t="s">
        <v>763</v>
      </c>
      <c r="AE25" s="5" t="s">
        <v>40</v>
      </c>
      <c r="AF25" s="5" t="s">
        <v>40</v>
      </c>
      <c r="AG25" s="5" t="s">
        <v>40</v>
      </c>
      <c r="AH25" s="5" t="s">
        <v>40</v>
      </c>
      <c r="AI25" s="5">
        <v>3.529629</v>
      </c>
      <c r="AJ25" s="5">
        <v>1.336782</v>
      </c>
      <c r="AK25" s="5">
        <v>1.208686</v>
      </c>
      <c r="AL25" s="5">
        <v>5.766746</v>
      </c>
      <c r="AM25" s="5" t="s">
        <v>40</v>
      </c>
      <c r="AN25" s="5" t="s">
        <v>40</v>
      </c>
      <c r="AO25" s="5" t="s">
        <v>40</v>
      </c>
      <c r="AP25" s="62" t="s">
        <v>40</v>
      </c>
      <c r="AQ25" s="5" t="s">
        <v>778</v>
      </c>
    </row>
    <row r="26" ht="15.75" customHeight="1">
      <c r="A26">
        <v>7.0</v>
      </c>
      <c r="B26" s="5">
        <v>1.0</v>
      </c>
      <c r="C26" s="5">
        <v>3.0</v>
      </c>
      <c r="D26" s="5">
        <v>1.0</v>
      </c>
      <c r="E26" s="5" t="s">
        <v>794</v>
      </c>
      <c r="F26" s="5" t="s">
        <v>760</v>
      </c>
      <c r="G26" s="5" t="s">
        <v>761</v>
      </c>
      <c r="H26" s="5" t="s">
        <v>352</v>
      </c>
      <c r="I26" s="5">
        <v>6.0</v>
      </c>
      <c r="J26" s="5" t="s">
        <v>38</v>
      </c>
      <c r="K26" s="5" t="s">
        <v>40</v>
      </c>
      <c r="L26" s="5" t="s">
        <v>40</v>
      </c>
      <c r="M26" s="5" t="s">
        <v>40</v>
      </c>
      <c r="N26" s="5" t="s">
        <v>40</v>
      </c>
      <c r="O26" s="5" t="s">
        <v>40</v>
      </c>
      <c r="P26" s="5" t="s">
        <v>40</v>
      </c>
      <c r="Q26" s="5" t="s">
        <v>40</v>
      </c>
      <c r="R26" s="5" t="s">
        <v>291</v>
      </c>
      <c r="S26" s="5" t="s">
        <v>762</v>
      </c>
      <c r="T26" s="5">
        <v>0.374621</v>
      </c>
      <c r="U26" s="5" t="s">
        <v>40</v>
      </c>
      <c r="V26" s="5">
        <v>4.0</v>
      </c>
      <c r="W26" s="5">
        <v>0.7269574</v>
      </c>
      <c r="X26" s="5" t="s">
        <v>33</v>
      </c>
      <c r="Y26" s="5">
        <v>405.7034</v>
      </c>
      <c r="Z26" s="5">
        <v>0.7850712</v>
      </c>
      <c r="AA26" s="5" t="s">
        <v>777</v>
      </c>
      <c r="AB26" s="5">
        <v>-73.06611</v>
      </c>
      <c r="AC26" s="5">
        <v>43.42513</v>
      </c>
      <c r="AD26" s="5" t="s">
        <v>763</v>
      </c>
      <c r="AE26" s="5" t="s">
        <v>40</v>
      </c>
      <c r="AF26" s="5" t="s">
        <v>40</v>
      </c>
      <c r="AG26" s="5" t="s">
        <v>40</v>
      </c>
      <c r="AH26" s="5" t="s">
        <v>40</v>
      </c>
      <c r="AI26" s="5">
        <v>0.3058768</v>
      </c>
      <c r="AJ26" s="5">
        <v>1.008733</v>
      </c>
      <c r="AK26" s="5">
        <v>-1.325483</v>
      </c>
      <c r="AL26" s="5">
        <v>1.901168</v>
      </c>
      <c r="AM26" s="5" t="s">
        <v>40</v>
      </c>
      <c r="AN26" s="5" t="s">
        <v>40</v>
      </c>
      <c r="AO26" s="5" t="s">
        <v>40</v>
      </c>
      <c r="AP26" s="62" t="s">
        <v>40</v>
      </c>
      <c r="AQ26" s="5" t="s">
        <v>778</v>
      </c>
    </row>
    <row r="27" ht="15.75" customHeight="1">
      <c r="A27">
        <v>8.0</v>
      </c>
      <c r="B27" s="5">
        <v>1.0</v>
      </c>
      <c r="C27" s="5">
        <v>1.0</v>
      </c>
      <c r="D27" s="5">
        <v>1.0</v>
      </c>
      <c r="E27" s="5" t="s">
        <v>795</v>
      </c>
      <c r="F27" s="5" t="s">
        <v>760</v>
      </c>
      <c r="G27" s="5" t="s">
        <v>760</v>
      </c>
      <c r="H27" s="5" t="s">
        <v>352</v>
      </c>
      <c r="I27" s="5">
        <v>12.0</v>
      </c>
      <c r="J27" s="5" t="s">
        <v>38</v>
      </c>
      <c r="K27" s="5" t="s">
        <v>40</v>
      </c>
      <c r="L27" s="5" t="s">
        <v>40</v>
      </c>
      <c r="M27" s="5" t="s">
        <v>40</v>
      </c>
      <c r="N27" s="5" t="s">
        <v>40</v>
      </c>
      <c r="O27" s="5" t="s">
        <v>40</v>
      </c>
      <c r="P27" s="5" t="s">
        <v>40</v>
      </c>
      <c r="Q27" s="5" t="s">
        <v>40</v>
      </c>
      <c r="R27" s="5" t="s">
        <v>40</v>
      </c>
      <c r="S27" s="5" t="s">
        <v>40</v>
      </c>
      <c r="T27" s="5" t="s">
        <v>40</v>
      </c>
      <c r="U27" s="5" t="s">
        <v>40</v>
      </c>
      <c r="V27" s="5" t="s">
        <v>40</v>
      </c>
      <c r="W27" s="5" t="s">
        <v>40</v>
      </c>
      <c r="X27" s="5" t="s">
        <v>33</v>
      </c>
      <c r="Y27" s="5">
        <v>1.60206</v>
      </c>
      <c r="Z27" s="5">
        <v>1.839029</v>
      </c>
      <c r="AA27" s="5" t="s">
        <v>796</v>
      </c>
      <c r="AB27" s="5" t="s">
        <v>40</v>
      </c>
      <c r="AC27" s="5" t="s">
        <v>40</v>
      </c>
      <c r="AD27" s="5" t="s">
        <v>40</v>
      </c>
      <c r="AE27" s="5" t="s">
        <v>40</v>
      </c>
      <c r="AF27" s="5" t="s">
        <v>40</v>
      </c>
      <c r="AG27" s="5" t="s">
        <v>40</v>
      </c>
      <c r="AH27" s="5" t="s">
        <v>40</v>
      </c>
      <c r="AI27" s="5" t="s">
        <v>40</v>
      </c>
      <c r="AJ27" s="5" t="s">
        <v>40</v>
      </c>
      <c r="AK27" s="5" t="s">
        <v>40</v>
      </c>
      <c r="AL27" s="5" t="s">
        <v>40</v>
      </c>
      <c r="AM27" s="44" t="s">
        <v>40</v>
      </c>
      <c r="AN27" s="44" t="s">
        <v>40</v>
      </c>
      <c r="AO27" s="44" t="s">
        <v>40</v>
      </c>
      <c r="AP27" s="44" t="s">
        <v>40</v>
      </c>
    </row>
    <row r="28" ht="15.75" customHeight="1">
      <c r="A28">
        <v>8.0</v>
      </c>
      <c r="B28" s="5">
        <v>1.0</v>
      </c>
      <c r="C28" s="5">
        <v>2.0</v>
      </c>
      <c r="D28" s="5">
        <v>1.0</v>
      </c>
      <c r="E28" s="5" t="s">
        <v>797</v>
      </c>
      <c r="F28" s="5" t="s">
        <v>760</v>
      </c>
      <c r="G28" s="5" t="s">
        <v>760</v>
      </c>
      <c r="H28" s="5" t="s">
        <v>352</v>
      </c>
      <c r="I28" s="5">
        <v>12.0</v>
      </c>
      <c r="J28" s="5" t="s">
        <v>38</v>
      </c>
      <c r="K28" s="5" t="s">
        <v>40</v>
      </c>
      <c r="L28" s="5" t="s">
        <v>40</v>
      </c>
      <c r="M28" s="5" t="s">
        <v>40</v>
      </c>
      <c r="N28" s="5" t="s">
        <v>40</v>
      </c>
      <c r="O28" s="5" t="s">
        <v>40</v>
      </c>
      <c r="P28" s="5" t="s">
        <v>40</v>
      </c>
      <c r="Q28" s="5" t="s">
        <v>40</v>
      </c>
      <c r="R28" s="5" t="s">
        <v>40</v>
      </c>
      <c r="S28" s="5" t="s">
        <v>40</v>
      </c>
      <c r="T28" s="5" t="s">
        <v>40</v>
      </c>
      <c r="U28" s="5" t="s">
        <v>40</v>
      </c>
      <c r="V28" s="5" t="s">
        <v>40</v>
      </c>
      <c r="W28" s="5" t="s">
        <v>40</v>
      </c>
      <c r="X28" s="5" t="s">
        <v>33</v>
      </c>
      <c r="Y28" s="5">
        <v>1.823909</v>
      </c>
      <c r="Z28" s="5">
        <v>1.847683</v>
      </c>
      <c r="AA28" s="5" t="s">
        <v>796</v>
      </c>
      <c r="AB28" s="5" t="s">
        <v>40</v>
      </c>
      <c r="AC28" s="5" t="s">
        <v>40</v>
      </c>
      <c r="AD28" s="5" t="s">
        <v>40</v>
      </c>
      <c r="AE28" s="5" t="s">
        <v>40</v>
      </c>
      <c r="AF28" s="5" t="s">
        <v>40</v>
      </c>
      <c r="AG28" s="5" t="s">
        <v>40</v>
      </c>
      <c r="AH28" s="5" t="s">
        <v>40</v>
      </c>
      <c r="AI28" s="5" t="s">
        <v>40</v>
      </c>
      <c r="AJ28" s="5" t="s">
        <v>40</v>
      </c>
      <c r="AK28" s="5" t="s">
        <v>40</v>
      </c>
      <c r="AL28" s="5" t="s">
        <v>40</v>
      </c>
      <c r="AM28" s="44" t="s">
        <v>40</v>
      </c>
      <c r="AN28" s="44" t="s">
        <v>40</v>
      </c>
      <c r="AO28" s="44" t="s">
        <v>40</v>
      </c>
      <c r="AP28" s="44" t="s">
        <v>40</v>
      </c>
    </row>
    <row r="29" ht="15.75" customHeight="1">
      <c r="A29">
        <v>8.0</v>
      </c>
      <c r="B29" s="5">
        <v>1.0</v>
      </c>
      <c r="C29" s="5">
        <v>3.0</v>
      </c>
      <c r="D29" s="5">
        <v>1.0</v>
      </c>
      <c r="E29" s="5" t="s">
        <v>798</v>
      </c>
      <c r="F29" s="5" t="s">
        <v>789</v>
      </c>
      <c r="G29" s="5" t="s">
        <v>789</v>
      </c>
      <c r="H29" s="5" t="s">
        <v>352</v>
      </c>
      <c r="I29" s="5">
        <v>12.0</v>
      </c>
      <c r="J29" s="5" t="s">
        <v>38</v>
      </c>
      <c r="K29" s="5" t="s">
        <v>40</v>
      </c>
      <c r="L29" s="5" t="s">
        <v>40</v>
      </c>
      <c r="M29" s="5" t="s">
        <v>40</v>
      </c>
      <c r="N29" s="5" t="s">
        <v>40</v>
      </c>
      <c r="O29" s="5" t="s">
        <v>40</v>
      </c>
      <c r="P29" s="5" t="s">
        <v>40</v>
      </c>
      <c r="Q29" s="5" t="s">
        <v>40</v>
      </c>
      <c r="R29" s="5" t="s">
        <v>40</v>
      </c>
      <c r="S29" s="5" t="s">
        <v>40</v>
      </c>
      <c r="T29" s="5" t="s">
        <v>40</v>
      </c>
      <c r="U29" s="5" t="s">
        <v>40</v>
      </c>
      <c r="V29" s="5" t="s">
        <v>40</v>
      </c>
      <c r="W29" s="5" t="s">
        <v>40</v>
      </c>
      <c r="X29" s="5" t="s">
        <v>33</v>
      </c>
      <c r="Y29" s="5">
        <v>0.6953946</v>
      </c>
      <c r="Z29" s="5">
        <v>0.440272</v>
      </c>
      <c r="AA29" s="5" t="s">
        <v>796</v>
      </c>
      <c r="AB29" s="5" t="s">
        <v>40</v>
      </c>
      <c r="AC29" s="5" t="s">
        <v>40</v>
      </c>
      <c r="AD29" s="5" t="s">
        <v>40</v>
      </c>
      <c r="AE29" s="5" t="s">
        <v>40</v>
      </c>
      <c r="AF29" s="5" t="s">
        <v>40</v>
      </c>
      <c r="AG29" s="5" t="s">
        <v>40</v>
      </c>
      <c r="AH29" s="5" t="s">
        <v>40</v>
      </c>
      <c r="AI29" s="5" t="s">
        <v>40</v>
      </c>
      <c r="AJ29" s="5" t="s">
        <v>40</v>
      </c>
      <c r="AK29" s="5" t="s">
        <v>40</v>
      </c>
      <c r="AL29" s="5" t="s">
        <v>40</v>
      </c>
      <c r="AM29" s="44" t="s">
        <v>40</v>
      </c>
      <c r="AN29" s="44" t="s">
        <v>40</v>
      </c>
      <c r="AO29" s="44" t="s">
        <v>40</v>
      </c>
      <c r="AP29" s="44" t="s">
        <v>40</v>
      </c>
    </row>
    <row r="30" ht="15.75" customHeight="1">
      <c r="A30">
        <v>8.0</v>
      </c>
      <c r="B30" s="5">
        <v>1.0</v>
      </c>
      <c r="C30" s="5">
        <v>4.0</v>
      </c>
      <c r="D30" s="5">
        <v>1.0</v>
      </c>
      <c r="E30" s="5" t="s">
        <v>799</v>
      </c>
      <c r="F30" s="5" t="s">
        <v>760</v>
      </c>
      <c r="G30" s="5" t="s">
        <v>760</v>
      </c>
      <c r="H30" s="5" t="s">
        <v>352</v>
      </c>
      <c r="I30" s="5">
        <v>12.0</v>
      </c>
      <c r="J30" s="5" t="s">
        <v>38</v>
      </c>
      <c r="K30" s="5" t="s">
        <v>40</v>
      </c>
      <c r="L30" s="5" t="s">
        <v>40</v>
      </c>
      <c r="M30" s="5" t="s">
        <v>40</v>
      </c>
      <c r="N30" s="5" t="s">
        <v>40</v>
      </c>
      <c r="O30" s="5" t="s">
        <v>40</v>
      </c>
      <c r="P30" s="5" t="s">
        <v>40</v>
      </c>
      <c r="Q30" s="5" t="s">
        <v>40</v>
      </c>
      <c r="R30" s="5" t="s">
        <v>40</v>
      </c>
      <c r="S30" s="5" t="s">
        <v>40</v>
      </c>
      <c r="T30" s="5" t="s">
        <v>40</v>
      </c>
      <c r="U30" s="5" t="s">
        <v>40</v>
      </c>
      <c r="V30" s="5" t="s">
        <v>40</v>
      </c>
      <c r="W30" s="5" t="s">
        <v>40</v>
      </c>
      <c r="X30" s="5" t="s">
        <v>33</v>
      </c>
      <c r="Y30" s="5">
        <v>2.045757</v>
      </c>
      <c r="Z30" s="5">
        <v>2.158321</v>
      </c>
      <c r="AA30" s="5" t="s">
        <v>796</v>
      </c>
      <c r="AB30" s="5" t="s">
        <v>40</v>
      </c>
      <c r="AC30" s="5" t="s">
        <v>40</v>
      </c>
      <c r="AD30" s="5" t="s">
        <v>40</v>
      </c>
      <c r="AE30" s="5" t="s">
        <v>40</v>
      </c>
      <c r="AF30" s="5" t="s">
        <v>40</v>
      </c>
      <c r="AG30" s="5" t="s">
        <v>40</v>
      </c>
      <c r="AH30" s="5" t="s">
        <v>40</v>
      </c>
      <c r="AI30" s="5" t="s">
        <v>40</v>
      </c>
      <c r="AJ30" s="5" t="s">
        <v>40</v>
      </c>
      <c r="AK30" s="5" t="s">
        <v>40</v>
      </c>
      <c r="AL30" s="5" t="s">
        <v>40</v>
      </c>
      <c r="AM30" s="44" t="s">
        <v>40</v>
      </c>
      <c r="AN30" s="44" t="s">
        <v>40</v>
      </c>
      <c r="AO30" s="44" t="s">
        <v>40</v>
      </c>
      <c r="AP30" s="44" t="s">
        <v>40</v>
      </c>
    </row>
    <row r="31" ht="15.75" customHeight="1">
      <c r="A31">
        <v>8.0</v>
      </c>
      <c r="B31" s="5">
        <v>1.0</v>
      </c>
      <c r="C31" s="5">
        <v>5.0</v>
      </c>
      <c r="D31" s="5">
        <v>1.0</v>
      </c>
      <c r="E31" s="5" t="s">
        <v>800</v>
      </c>
      <c r="F31" s="5" t="s">
        <v>760</v>
      </c>
      <c r="G31" s="5" t="s">
        <v>760</v>
      </c>
      <c r="H31" s="5" t="s">
        <v>352</v>
      </c>
      <c r="I31" s="5">
        <v>12.0</v>
      </c>
      <c r="J31" s="5" t="s">
        <v>38</v>
      </c>
      <c r="K31" s="5" t="s">
        <v>40</v>
      </c>
      <c r="L31" s="5" t="s">
        <v>40</v>
      </c>
      <c r="M31" s="5" t="s">
        <v>40</v>
      </c>
      <c r="N31" s="5" t="s">
        <v>40</v>
      </c>
      <c r="O31" s="5" t="s">
        <v>40</v>
      </c>
      <c r="P31" s="5" t="s">
        <v>40</v>
      </c>
      <c r="Q31" s="5" t="s">
        <v>40</v>
      </c>
      <c r="R31" s="5" t="s">
        <v>40</v>
      </c>
      <c r="S31" s="5" t="s">
        <v>40</v>
      </c>
      <c r="T31" s="5" t="s">
        <v>40</v>
      </c>
      <c r="U31" s="5" t="s">
        <v>40</v>
      </c>
      <c r="V31" s="5" t="s">
        <v>40</v>
      </c>
      <c r="W31" s="5" t="s">
        <v>40</v>
      </c>
      <c r="X31" s="5" t="s">
        <v>33</v>
      </c>
      <c r="Y31" s="5">
        <v>2.408935</v>
      </c>
      <c r="Z31" s="5">
        <v>1.516184</v>
      </c>
      <c r="AA31" s="5" t="s">
        <v>796</v>
      </c>
      <c r="AB31" s="5" t="s">
        <v>40</v>
      </c>
      <c r="AC31" s="5" t="s">
        <v>40</v>
      </c>
      <c r="AD31" s="5" t="s">
        <v>40</v>
      </c>
      <c r="AE31" s="5" t="s">
        <v>40</v>
      </c>
      <c r="AF31" s="5" t="s">
        <v>40</v>
      </c>
      <c r="AG31" s="5" t="s">
        <v>40</v>
      </c>
      <c r="AH31" s="5" t="s">
        <v>40</v>
      </c>
      <c r="AI31" s="5" t="s">
        <v>40</v>
      </c>
      <c r="AJ31" s="5" t="s">
        <v>40</v>
      </c>
      <c r="AK31" s="5" t="s">
        <v>40</v>
      </c>
      <c r="AL31" s="5" t="s">
        <v>40</v>
      </c>
      <c r="AM31" s="44" t="s">
        <v>40</v>
      </c>
      <c r="AN31" s="44" t="s">
        <v>40</v>
      </c>
      <c r="AO31" s="44" t="s">
        <v>40</v>
      </c>
      <c r="AP31" s="44" t="s">
        <v>40</v>
      </c>
    </row>
    <row r="32" ht="15.75" customHeight="1">
      <c r="A32">
        <v>8.0</v>
      </c>
      <c r="B32" s="5">
        <v>2.0</v>
      </c>
      <c r="C32" s="5">
        <v>1.0</v>
      </c>
      <c r="D32" s="5">
        <v>1.0</v>
      </c>
      <c r="E32" s="5" t="s">
        <v>801</v>
      </c>
      <c r="F32" s="5" t="s">
        <v>789</v>
      </c>
      <c r="G32" s="5" t="s">
        <v>784</v>
      </c>
      <c r="H32" s="5" t="s">
        <v>352</v>
      </c>
      <c r="I32" s="5">
        <v>42.0</v>
      </c>
      <c r="J32" s="5" t="s">
        <v>38</v>
      </c>
      <c r="K32" s="5" t="s">
        <v>40</v>
      </c>
      <c r="L32" s="5" t="s">
        <v>40</v>
      </c>
      <c r="M32" s="5" t="s">
        <v>40</v>
      </c>
      <c r="N32" s="5" t="s">
        <v>40</v>
      </c>
      <c r="O32" s="5" t="s">
        <v>40</v>
      </c>
      <c r="P32" s="5" t="s">
        <v>40</v>
      </c>
      <c r="Q32" s="5" t="s">
        <v>40</v>
      </c>
      <c r="R32" s="5" t="s">
        <v>467</v>
      </c>
      <c r="S32" s="5" t="s">
        <v>762</v>
      </c>
      <c r="T32" s="5">
        <v>-0.07143023</v>
      </c>
      <c r="U32" s="5" t="s">
        <v>40</v>
      </c>
      <c r="V32" s="5">
        <v>80.0</v>
      </c>
      <c r="W32" s="5">
        <v>0.9432336</v>
      </c>
      <c r="X32" s="5" t="s">
        <v>33</v>
      </c>
      <c r="Y32" s="5">
        <v>0.3387838</v>
      </c>
      <c r="Z32" s="5">
        <v>-0.01385344</v>
      </c>
      <c r="AA32" s="5" t="s">
        <v>796</v>
      </c>
      <c r="AB32" s="5">
        <v>-0.4318728</v>
      </c>
      <c r="AC32" s="5">
        <v>0.4041659</v>
      </c>
      <c r="AD32" s="5" t="s">
        <v>763</v>
      </c>
      <c r="AE32" s="5" t="s">
        <v>40</v>
      </c>
      <c r="AF32" s="5" t="s">
        <v>40</v>
      </c>
      <c r="AG32" s="5" t="s">
        <v>40</v>
      </c>
      <c r="AH32" s="5" t="s">
        <v>40</v>
      </c>
      <c r="AI32" s="5">
        <v>-0.02204385</v>
      </c>
      <c r="AJ32" s="5">
        <v>0.3162379</v>
      </c>
      <c r="AK32" s="5">
        <v>-0.6267837</v>
      </c>
      <c r="AL32" s="5">
        <v>0.5829707</v>
      </c>
      <c r="AM32" s="44" t="s">
        <v>40</v>
      </c>
      <c r="AN32" s="44" t="s">
        <v>40</v>
      </c>
      <c r="AO32" s="44" t="s">
        <v>40</v>
      </c>
      <c r="AP32" s="44" t="s">
        <v>40</v>
      </c>
    </row>
    <row r="33" ht="15.75" customHeight="1">
      <c r="A33">
        <v>8.0</v>
      </c>
      <c r="B33" s="5">
        <v>2.0</v>
      </c>
      <c r="C33" s="5">
        <v>2.0</v>
      </c>
      <c r="D33" s="5">
        <v>1.0</v>
      </c>
      <c r="E33" s="5" t="s">
        <v>802</v>
      </c>
      <c r="F33" s="5" t="s">
        <v>760</v>
      </c>
      <c r="G33" s="5" t="s">
        <v>760</v>
      </c>
      <c r="H33" s="5" t="s">
        <v>352</v>
      </c>
      <c r="I33" s="5">
        <v>42.0</v>
      </c>
      <c r="J33" s="5" t="s">
        <v>38</v>
      </c>
      <c r="K33" s="5" t="s">
        <v>40</v>
      </c>
      <c r="L33" s="5" t="s">
        <v>40</v>
      </c>
      <c r="M33" s="5" t="s">
        <v>40</v>
      </c>
      <c r="N33" s="5" t="s">
        <v>40</v>
      </c>
      <c r="O33" s="5" t="s">
        <v>40</v>
      </c>
      <c r="P33" s="5" t="s">
        <v>40</v>
      </c>
      <c r="Q33" s="5" t="s">
        <v>40</v>
      </c>
      <c r="R33" s="5" t="s">
        <v>467</v>
      </c>
      <c r="S33" s="5" t="s">
        <v>762</v>
      </c>
      <c r="T33" s="5">
        <v>3.657943</v>
      </c>
      <c r="U33" s="5" t="s">
        <v>40</v>
      </c>
      <c r="V33" s="5">
        <v>80.0</v>
      </c>
      <c r="W33" s="5">
        <v>4.538276E-4</v>
      </c>
      <c r="X33" s="5" t="s">
        <v>33</v>
      </c>
      <c r="Y33" s="5">
        <v>0.9910164</v>
      </c>
      <c r="Z33" s="5">
        <v>0.7094346</v>
      </c>
      <c r="AA33" s="5" t="s">
        <v>796</v>
      </c>
      <c r="AB33" s="5">
        <v>0.345363</v>
      </c>
      <c r="AC33" s="5">
        <v>1.073506</v>
      </c>
      <c r="AD33" s="5" t="s">
        <v>763</v>
      </c>
      <c r="AE33" s="5" t="s">
        <v>40</v>
      </c>
      <c r="AF33" s="5" t="s">
        <v>40</v>
      </c>
      <c r="AG33" s="5" t="s">
        <v>40</v>
      </c>
      <c r="AH33" s="5" t="s">
        <v>40</v>
      </c>
      <c r="AI33" s="5">
        <v>1.128866</v>
      </c>
      <c r="AJ33" s="5">
        <v>0.3416514</v>
      </c>
      <c r="AK33" s="5">
        <v>0.4696089</v>
      </c>
      <c r="AL33" s="5">
        <v>1.775986</v>
      </c>
      <c r="AM33" s="44" t="s">
        <v>40</v>
      </c>
      <c r="AN33" s="44" t="s">
        <v>40</v>
      </c>
      <c r="AO33" s="44" t="s">
        <v>40</v>
      </c>
      <c r="AP33" s="44" t="s">
        <v>40</v>
      </c>
    </row>
    <row r="34" ht="15.75" customHeight="1">
      <c r="A34">
        <v>8.0</v>
      </c>
      <c r="B34" s="5">
        <v>2.0</v>
      </c>
      <c r="C34" s="5">
        <v>3.0</v>
      </c>
      <c r="D34" s="5">
        <v>1.0</v>
      </c>
      <c r="E34" s="5" t="s">
        <v>803</v>
      </c>
      <c r="F34" s="5" t="s">
        <v>789</v>
      </c>
      <c r="G34" s="5" t="s">
        <v>760</v>
      </c>
      <c r="H34" s="5" t="s">
        <v>352</v>
      </c>
      <c r="I34" s="5">
        <v>42.0</v>
      </c>
      <c r="J34" s="5" t="s">
        <v>38</v>
      </c>
      <c r="K34" s="5" t="s">
        <v>40</v>
      </c>
      <c r="L34" s="5" t="s">
        <v>40</v>
      </c>
      <c r="M34" s="5" t="s">
        <v>40</v>
      </c>
      <c r="N34" s="5" t="s">
        <v>40</v>
      </c>
      <c r="O34" s="5" t="s">
        <v>40</v>
      </c>
      <c r="P34" s="5" t="s">
        <v>40</v>
      </c>
      <c r="Q34" s="5" t="s">
        <v>40</v>
      </c>
      <c r="R34" s="5" t="s">
        <v>291</v>
      </c>
      <c r="S34" s="5" t="s">
        <v>762</v>
      </c>
      <c r="T34" s="5">
        <v>2.609033</v>
      </c>
      <c r="U34" s="5" t="s">
        <v>40</v>
      </c>
      <c r="V34" s="5">
        <v>40.0</v>
      </c>
      <c r="W34" s="5">
        <v>0.01270933</v>
      </c>
      <c r="X34" s="5" t="s">
        <v>33</v>
      </c>
      <c r="Y34" s="5">
        <v>3.71194</v>
      </c>
      <c r="Z34" s="5">
        <v>0.4439601</v>
      </c>
      <c r="AA34" s="5" t="s">
        <v>777</v>
      </c>
      <c r="AB34" s="5">
        <v>0.0388647</v>
      </c>
      <c r="AC34" s="5">
        <v>1.0099663</v>
      </c>
      <c r="AD34" s="5" t="s">
        <v>763</v>
      </c>
      <c r="AE34" s="5" t="s">
        <v>40</v>
      </c>
      <c r="AF34" s="5" t="s">
        <v>40</v>
      </c>
      <c r="AG34" s="5" t="s">
        <v>40</v>
      </c>
      <c r="AH34" s="5" t="s">
        <v>40</v>
      </c>
      <c r="AI34" s="5">
        <v>0.6494824</v>
      </c>
      <c r="AJ34" s="5">
        <v>0.3248638</v>
      </c>
      <c r="AK34" s="5">
        <v>0.024366</v>
      </c>
      <c r="AL34" s="5">
        <v>1.266912</v>
      </c>
      <c r="AM34" s="5" t="s">
        <v>40</v>
      </c>
      <c r="AN34" s="5" t="s">
        <v>40</v>
      </c>
      <c r="AO34" s="5" t="s">
        <v>40</v>
      </c>
      <c r="AP34" s="62" t="s">
        <v>40</v>
      </c>
      <c r="AQ34" s="5" t="s">
        <v>778</v>
      </c>
    </row>
    <row r="35" ht="15.75" customHeight="1">
      <c r="A35">
        <v>8.0</v>
      </c>
      <c r="B35" s="5">
        <v>2.0</v>
      </c>
      <c r="C35" s="5">
        <v>4.0</v>
      </c>
      <c r="D35" s="5">
        <v>1.0</v>
      </c>
      <c r="E35" s="5" t="s">
        <v>804</v>
      </c>
      <c r="F35" s="5" t="s">
        <v>760</v>
      </c>
      <c r="G35" s="5" t="s">
        <v>761</v>
      </c>
      <c r="H35" s="5" t="s">
        <v>352</v>
      </c>
      <c r="I35" s="5">
        <v>42.0</v>
      </c>
      <c r="J35" s="5" t="s">
        <v>38</v>
      </c>
      <c r="K35" s="5" t="s">
        <v>40</v>
      </c>
      <c r="L35" s="5" t="s">
        <v>40</v>
      </c>
      <c r="M35" s="5" t="s">
        <v>40</v>
      </c>
      <c r="N35" s="5" t="s">
        <v>40</v>
      </c>
      <c r="O35" s="5" t="s">
        <v>40</v>
      </c>
      <c r="P35" s="5" t="s">
        <v>40</v>
      </c>
      <c r="Q35" s="5" t="s">
        <v>40</v>
      </c>
      <c r="R35" s="5" t="s">
        <v>291</v>
      </c>
      <c r="S35" s="5" t="s">
        <v>762</v>
      </c>
      <c r="T35" s="5">
        <v>0.5990227</v>
      </c>
      <c r="U35" s="5" t="s">
        <v>40</v>
      </c>
      <c r="V35" s="5">
        <v>40.0</v>
      </c>
      <c r="W35" s="5">
        <v>0.5525355</v>
      </c>
      <c r="X35" s="5" t="s">
        <v>33</v>
      </c>
      <c r="Y35" s="5">
        <v>0.3460416</v>
      </c>
      <c r="Z35" s="5">
        <v>0.1335532</v>
      </c>
      <c r="AA35" s="5" t="s">
        <v>777</v>
      </c>
      <c r="AB35" s="5">
        <v>-0.3234275</v>
      </c>
      <c r="AC35" s="5">
        <v>0.7075629</v>
      </c>
      <c r="AD35" s="5" t="s">
        <v>763</v>
      </c>
      <c r="AE35" s="5" t="s">
        <v>40</v>
      </c>
      <c r="AF35" s="5" t="s">
        <v>40</v>
      </c>
      <c r="AG35" s="5" t="s">
        <v>40</v>
      </c>
      <c r="AH35" s="5" t="s">
        <v>40</v>
      </c>
      <c r="AI35" s="5">
        <v>0.1604268</v>
      </c>
      <c r="AJ35" s="5">
        <v>0.3167614</v>
      </c>
      <c r="AK35" s="5">
        <v>-0.4464418</v>
      </c>
      <c r="AL35" s="5">
        <v>0.7653028</v>
      </c>
      <c r="AM35" s="5" t="s">
        <v>40</v>
      </c>
      <c r="AN35" s="5" t="s">
        <v>40</v>
      </c>
      <c r="AO35" s="5" t="s">
        <v>40</v>
      </c>
      <c r="AP35" s="62" t="s">
        <v>40</v>
      </c>
      <c r="AQ35" s="5" t="s">
        <v>778</v>
      </c>
    </row>
    <row r="36" ht="15.75" customHeight="1">
      <c r="A36">
        <v>9.0</v>
      </c>
      <c r="B36" s="5">
        <v>1.0</v>
      </c>
      <c r="C36" s="5">
        <v>1.0</v>
      </c>
      <c r="D36" s="5">
        <v>1.0</v>
      </c>
      <c r="E36" s="5" t="s">
        <v>805</v>
      </c>
      <c r="F36" s="5" t="s">
        <v>760</v>
      </c>
      <c r="G36" s="5" t="s">
        <v>760</v>
      </c>
      <c r="H36" s="5" t="s">
        <v>352</v>
      </c>
      <c r="I36" s="5">
        <v>1.0</v>
      </c>
      <c r="J36" s="5" t="s">
        <v>38</v>
      </c>
      <c r="K36" s="5" t="s">
        <v>40</v>
      </c>
      <c r="L36" s="5" t="s">
        <v>40</v>
      </c>
      <c r="M36" s="5" t="s">
        <v>40</v>
      </c>
      <c r="N36" s="5" t="s">
        <v>40</v>
      </c>
      <c r="O36" s="5" t="s">
        <v>40</v>
      </c>
      <c r="P36" s="5" t="s">
        <v>40</v>
      </c>
      <c r="Q36" s="5" t="s">
        <v>40</v>
      </c>
      <c r="R36" s="5" t="s">
        <v>40</v>
      </c>
      <c r="S36" s="5" t="s">
        <v>40</v>
      </c>
      <c r="T36" s="5" t="s">
        <v>40</v>
      </c>
      <c r="U36" s="5" t="s">
        <v>40</v>
      </c>
      <c r="V36" s="5" t="s">
        <v>40</v>
      </c>
      <c r="W36" s="5" t="s">
        <v>40</v>
      </c>
      <c r="X36" s="5" t="s">
        <v>33</v>
      </c>
      <c r="Y36" s="5" t="s">
        <v>40</v>
      </c>
      <c r="Z36" s="5" t="s">
        <v>40</v>
      </c>
      <c r="AA36" s="5" t="s">
        <v>40</v>
      </c>
      <c r="AB36" s="5" t="s">
        <v>40</v>
      </c>
      <c r="AC36" s="5" t="s">
        <v>40</v>
      </c>
      <c r="AD36" s="5" t="s">
        <v>40</v>
      </c>
      <c r="AE36" s="5" t="s">
        <v>40</v>
      </c>
      <c r="AF36" s="5" t="s">
        <v>40</v>
      </c>
      <c r="AG36" s="5" t="s">
        <v>40</v>
      </c>
      <c r="AH36" s="5" t="s">
        <v>40</v>
      </c>
      <c r="AI36" s="5" t="s">
        <v>40</v>
      </c>
      <c r="AJ36" s="5" t="s">
        <v>40</v>
      </c>
      <c r="AK36" s="5" t="s">
        <v>40</v>
      </c>
      <c r="AL36" s="5" t="s">
        <v>40</v>
      </c>
      <c r="AM36" s="44" t="s">
        <v>40</v>
      </c>
      <c r="AN36" s="44" t="s">
        <v>40</v>
      </c>
      <c r="AO36" s="44" t="s">
        <v>40</v>
      </c>
      <c r="AP36" s="44" t="s">
        <v>40</v>
      </c>
      <c r="AQ36" s="5" t="s">
        <v>806</v>
      </c>
    </row>
    <row r="37" ht="15.75" customHeight="1">
      <c r="A37">
        <v>9.0</v>
      </c>
      <c r="B37" s="5">
        <v>1.0</v>
      </c>
      <c r="C37" s="5">
        <v>1.0</v>
      </c>
      <c r="D37" s="5">
        <v>2.0</v>
      </c>
      <c r="E37" s="5" t="s">
        <v>807</v>
      </c>
      <c r="F37" s="5" t="s">
        <v>760</v>
      </c>
      <c r="G37" s="5" t="s">
        <v>760</v>
      </c>
      <c r="H37" s="5" t="s">
        <v>352</v>
      </c>
      <c r="I37" s="5">
        <v>1.0</v>
      </c>
      <c r="J37" s="5" t="s">
        <v>38</v>
      </c>
      <c r="K37" s="5" t="s">
        <v>40</v>
      </c>
      <c r="L37" s="5" t="s">
        <v>40</v>
      </c>
      <c r="M37" s="5" t="s">
        <v>40</v>
      </c>
      <c r="N37" s="5" t="s">
        <v>40</v>
      </c>
      <c r="O37" s="5" t="s">
        <v>40</v>
      </c>
      <c r="P37" s="5" t="s">
        <v>40</v>
      </c>
      <c r="Q37" s="5" t="s">
        <v>40</v>
      </c>
      <c r="R37" s="5" t="s">
        <v>40</v>
      </c>
      <c r="S37" s="5" t="s">
        <v>40</v>
      </c>
      <c r="T37" s="5" t="s">
        <v>40</v>
      </c>
      <c r="U37" s="5" t="s">
        <v>40</v>
      </c>
      <c r="V37" s="5" t="s">
        <v>40</v>
      </c>
      <c r="W37" s="5" t="s">
        <v>40</v>
      </c>
      <c r="X37" s="5" t="s">
        <v>33</v>
      </c>
      <c r="Y37" s="5" t="s">
        <v>40</v>
      </c>
      <c r="Z37" s="5" t="s">
        <v>40</v>
      </c>
      <c r="AA37" s="5" t="s">
        <v>40</v>
      </c>
      <c r="AB37" s="5" t="s">
        <v>40</v>
      </c>
      <c r="AC37" s="5" t="s">
        <v>40</v>
      </c>
      <c r="AD37" s="5" t="s">
        <v>40</v>
      </c>
      <c r="AE37" s="5" t="s">
        <v>40</v>
      </c>
      <c r="AF37" s="5" t="s">
        <v>40</v>
      </c>
      <c r="AG37" s="5" t="s">
        <v>40</v>
      </c>
      <c r="AH37" s="5" t="s">
        <v>40</v>
      </c>
      <c r="AI37" s="5" t="s">
        <v>40</v>
      </c>
      <c r="AJ37" s="5" t="s">
        <v>40</v>
      </c>
      <c r="AK37" s="5" t="s">
        <v>40</v>
      </c>
      <c r="AL37" s="5" t="s">
        <v>40</v>
      </c>
      <c r="AM37" s="44" t="s">
        <v>40</v>
      </c>
      <c r="AN37" s="44" t="s">
        <v>40</v>
      </c>
      <c r="AO37" s="44" t="s">
        <v>40</v>
      </c>
      <c r="AP37" s="44" t="s">
        <v>40</v>
      </c>
      <c r="AQ37" s="5" t="s">
        <v>806</v>
      </c>
    </row>
    <row r="38" ht="15.75" customHeight="1">
      <c r="A38">
        <v>9.0</v>
      </c>
      <c r="B38" s="5">
        <v>1.0</v>
      </c>
      <c r="C38" s="5">
        <v>1.0</v>
      </c>
      <c r="D38" s="5">
        <v>3.0</v>
      </c>
      <c r="E38" s="5" t="s">
        <v>808</v>
      </c>
      <c r="F38" s="5" t="s">
        <v>760</v>
      </c>
      <c r="G38" s="5" t="s">
        <v>760</v>
      </c>
      <c r="H38" s="5" t="s">
        <v>352</v>
      </c>
      <c r="I38" s="5">
        <v>1.0</v>
      </c>
      <c r="J38" s="5" t="s">
        <v>38</v>
      </c>
      <c r="K38" s="5" t="s">
        <v>40</v>
      </c>
      <c r="L38" s="5" t="s">
        <v>40</v>
      </c>
      <c r="M38" s="5" t="s">
        <v>40</v>
      </c>
      <c r="N38" s="5" t="s">
        <v>40</v>
      </c>
      <c r="O38" s="5" t="s">
        <v>40</v>
      </c>
      <c r="P38" s="5" t="s">
        <v>40</v>
      </c>
      <c r="Q38" s="5" t="s">
        <v>40</v>
      </c>
      <c r="R38" s="5" t="s">
        <v>40</v>
      </c>
      <c r="S38" s="5" t="s">
        <v>40</v>
      </c>
      <c r="T38" s="5" t="s">
        <v>40</v>
      </c>
      <c r="U38" s="5" t="s">
        <v>40</v>
      </c>
      <c r="V38" s="5" t="s">
        <v>40</v>
      </c>
      <c r="W38" s="5" t="s">
        <v>40</v>
      </c>
      <c r="X38" s="5" t="s">
        <v>33</v>
      </c>
      <c r="Y38" s="5" t="s">
        <v>40</v>
      </c>
      <c r="Z38" s="5" t="s">
        <v>40</v>
      </c>
      <c r="AA38" s="5" t="s">
        <v>40</v>
      </c>
      <c r="AB38" s="5" t="s">
        <v>40</v>
      </c>
      <c r="AC38" s="5" t="s">
        <v>40</v>
      </c>
      <c r="AD38" s="5" t="s">
        <v>40</v>
      </c>
      <c r="AE38" s="5" t="s">
        <v>40</v>
      </c>
      <c r="AF38" s="5" t="s">
        <v>40</v>
      </c>
      <c r="AG38" s="5" t="s">
        <v>40</v>
      </c>
      <c r="AH38" s="5" t="s">
        <v>40</v>
      </c>
      <c r="AI38" s="5" t="s">
        <v>40</v>
      </c>
      <c r="AJ38" s="5" t="s">
        <v>40</v>
      </c>
      <c r="AK38" s="5" t="s">
        <v>40</v>
      </c>
      <c r="AL38" s="5" t="s">
        <v>40</v>
      </c>
      <c r="AM38" s="44" t="s">
        <v>40</v>
      </c>
      <c r="AN38" s="44" t="s">
        <v>40</v>
      </c>
      <c r="AO38" s="44" t="s">
        <v>40</v>
      </c>
      <c r="AP38" s="44" t="s">
        <v>40</v>
      </c>
      <c r="AQ38" s="5" t="s">
        <v>806</v>
      </c>
    </row>
    <row r="39" ht="15.75" customHeight="1">
      <c r="A39">
        <v>9.0</v>
      </c>
      <c r="B39" s="5">
        <v>1.0</v>
      </c>
      <c r="C39" s="5">
        <v>2.0</v>
      </c>
      <c r="D39" s="5">
        <v>1.0</v>
      </c>
      <c r="E39" s="5" t="s">
        <v>809</v>
      </c>
      <c r="F39" s="5" t="s">
        <v>760</v>
      </c>
      <c r="G39" s="5" t="s">
        <v>760</v>
      </c>
      <c r="H39" s="5" t="s">
        <v>352</v>
      </c>
      <c r="I39" s="5">
        <v>1.0</v>
      </c>
      <c r="J39" s="5" t="s">
        <v>38</v>
      </c>
      <c r="K39" s="5" t="s">
        <v>40</v>
      </c>
      <c r="L39" s="5" t="s">
        <v>40</v>
      </c>
      <c r="M39" s="5" t="s">
        <v>40</v>
      </c>
      <c r="N39" s="5" t="s">
        <v>40</v>
      </c>
      <c r="O39" s="5" t="s">
        <v>40</v>
      </c>
      <c r="P39" s="5" t="s">
        <v>40</v>
      </c>
      <c r="Q39" s="5" t="s">
        <v>40</v>
      </c>
      <c r="R39" s="5" t="s">
        <v>40</v>
      </c>
      <c r="S39" s="5" t="s">
        <v>40</v>
      </c>
      <c r="T39" s="5" t="s">
        <v>40</v>
      </c>
      <c r="U39" s="5" t="s">
        <v>40</v>
      </c>
      <c r="V39" s="5" t="s">
        <v>40</v>
      </c>
      <c r="W39" s="5" t="s">
        <v>40</v>
      </c>
      <c r="X39" s="5" t="s">
        <v>33</v>
      </c>
      <c r="Y39" s="5" t="s">
        <v>40</v>
      </c>
      <c r="Z39" s="5" t="s">
        <v>40</v>
      </c>
      <c r="AA39" s="5" t="s">
        <v>40</v>
      </c>
      <c r="AB39" s="5" t="s">
        <v>40</v>
      </c>
      <c r="AC39" s="5" t="s">
        <v>40</v>
      </c>
      <c r="AD39" s="5" t="s">
        <v>40</v>
      </c>
      <c r="AE39" s="5" t="s">
        <v>40</v>
      </c>
      <c r="AF39" s="5" t="s">
        <v>40</v>
      </c>
      <c r="AG39" s="5" t="s">
        <v>40</v>
      </c>
      <c r="AH39" s="5" t="s">
        <v>40</v>
      </c>
      <c r="AI39" s="5" t="s">
        <v>40</v>
      </c>
      <c r="AJ39" s="5" t="s">
        <v>40</v>
      </c>
      <c r="AK39" s="5" t="s">
        <v>40</v>
      </c>
      <c r="AL39" s="5" t="s">
        <v>40</v>
      </c>
      <c r="AM39" s="44" t="s">
        <v>40</v>
      </c>
      <c r="AN39" s="44" t="s">
        <v>40</v>
      </c>
      <c r="AO39" s="44" t="s">
        <v>40</v>
      </c>
      <c r="AP39" s="44" t="s">
        <v>40</v>
      </c>
      <c r="AQ39" s="5" t="s">
        <v>806</v>
      </c>
    </row>
    <row r="40" ht="15.75" customHeight="1">
      <c r="A40">
        <v>9.0</v>
      </c>
      <c r="B40" s="5">
        <v>1.0</v>
      </c>
      <c r="C40" s="5">
        <v>2.0</v>
      </c>
      <c r="D40" s="5">
        <v>2.0</v>
      </c>
      <c r="E40" s="5" t="s">
        <v>810</v>
      </c>
      <c r="F40" s="5" t="s">
        <v>760</v>
      </c>
      <c r="G40" s="5" t="s">
        <v>760</v>
      </c>
      <c r="H40" s="5" t="s">
        <v>352</v>
      </c>
      <c r="I40" s="5">
        <v>1.0</v>
      </c>
      <c r="J40" s="5" t="s">
        <v>38</v>
      </c>
      <c r="K40" s="5" t="s">
        <v>40</v>
      </c>
      <c r="L40" s="5" t="s">
        <v>40</v>
      </c>
      <c r="M40" s="5" t="s">
        <v>40</v>
      </c>
      <c r="N40" s="5" t="s">
        <v>40</v>
      </c>
      <c r="O40" s="5" t="s">
        <v>40</v>
      </c>
      <c r="P40" s="5" t="s">
        <v>40</v>
      </c>
      <c r="Q40" s="5" t="s">
        <v>40</v>
      </c>
      <c r="R40" s="5" t="s">
        <v>40</v>
      </c>
      <c r="S40" s="5" t="s">
        <v>40</v>
      </c>
      <c r="T40" s="5" t="s">
        <v>40</v>
      </c>
      <c r="U40" s="5" t="s">
        <v>40</v>
      </c>
      <c r="V40" s="5" t="s">
        <v>40</v>
      </c>
      <c r="W40" s="5" t="s">
        <v>40</v>
      </c>
      <c r="X40" s="5" t="s">
        <v>33</v>
      </c>
      <c r="Y40" s="5" t="s">
        <v>40</v>
      </c>
      <c r="Z40" s="5" t="s">
        <v>40</v>
      </c>
      <c r="AA40" s="5" t="s">
        <v>40</v>
      </c>
      <c r="AB40" s="5" t="s">
        <v>40</v>
      </c>
      <c r="AC40" s="5" t="s">
        <v>40</v>
      </c>
      <c r="AD40" s="5" t="s">
        <v>40</v>
      </c>
      <c r="AE40" s="5" t="s">
        <v>40</v>
      </c>
      <c r="AF40" s="5" t="s">
        <v>40</v>
      </c>
      <c r="AG40" s="5" t="s">
        <v>40</v>
      </c>
      <c r="AH40" s="5" t="s">
        <v>40</v>
      </c>
      <c r="AI40" s="5" t="s">
        <v>40</v>
      </c>
      <c r="AJ40" s="5" t="s">
        <v>40</v>
      </c>
      <c r="AK40" s="5" t="s">
        <v>40</v>
      </c>
      <c r="AL40" s="5" t="s">
        <v>40</v>
      </c>
      <c r="AM40" s="44" t="s">
        <v>40</v>
      </c>
      <c r="AN40" s="44" t="s">
        <v>40</v>
      </c>
      <c r="AO40" s="44" t="s">
        <v>40</v>
      </c>
      <c r="AP40" s="44" t="s">
        <v>40</v>
      </c>
      <c r="AQ40" s="5" t="s">
        <v>806</v>
      </c>
    </row>
    <row r="41" ht="15.75" customHeight="1">
      <c r="A41">
        <v>9.0</v>
      </c>
      <c r="B41" s="5">
        <v>1.0</v>
      </c>
      <c r="C41" s="5">
        <v>2.0</v>
      </c>
      <c r="D41" s="5">
        <v>3.0</v>
      </c>
      <c r="E41" s="5" t="s">
        <v>811</v>
      </c>
      <c r="F41" s="5" t="s">
        <v>760</v>
      </c>
      <c r="G41" s="5" t="s">
        <v>789</v>
      </c>
      <c r="H41" s="5" t="s">
        <v>352</v>
      </c>
      <c r="I41" s="5">
        <v>1.0</v>
      </c>
      <c r="J41" s="5" t="s">
        <v>38</v>
      </c>
      <c r="K41" s="5" t="s">
        <v>40</v>
      </c>
      <c r="L41" s="5" t="s">
        <v>40</v>
      </c>
      <c r="M41" s="5" t="s">
        <v>40</v>
      </c>
      <c r="N41" s="5" t="s">
        <v>40</v>
      </c>
      <c r="O41" s="5" t="s">
        <v>40</v>
      </c>
      <c r="P41" s="5" t="s">
        <v>40</v>
      </c>
      <c r="Q41" s="5" t="s">
        <v>40</v>
      </c>
      <c r="R41" s="5" t="s">
        <v>40</v>
      </c>
      <c r="S41" s="5" t="s">
        <v>40</v>
      </c>
      <c r="T41" s="5" t="s">
        <v>40</v>
      </c>
      <c r="U41" s="5" t="s">
        <v>40</v>
      </c>
      <c r="V41" s="5" t="s">
        <v>40</v>
      </c>
      <c r="W41" s="5" t="s">
        <v>40</v>
      </c>
      <c r="X41" s="5" t="s">
        <v>33</v>
      </c>
      <c r="Y41" s="5" t="s">
        <v>40</v>
      </c>
      <c r="Z41" s="5" t="s">
        <v>40</v>
      </c>
      <c r="AA41" s="5" t="s">
        <v>40</v>
      </c>
      <c r="AB41" s="5" t="s">
        <v>40</v>
      </c>
      <c r="AC41" s="5" t="s">
        <v>40</v>
      </c>
      <c r="AD41" s="5" t="s">
        <v>40</v>
      </c>
      <c r="AE41" s="5" t="s">
        <v>40</v>
      </c>
      <c r="AF41" s="5" t="s">
        <v>40</v>
      </c>
      <c r="AG41" s="5" t="s">
        <v>40</v>
      </c>
      <c r="AH41" s="5" t="s">
        <v>40</v>
      </c>
      <c r="AI41" s="5" t="s">
        <v>40</v>
      </c>
      <c r="AJ41" s="5" t="s">
        <v>40</v>
      </c>
      <c r="AK41" s="5" t="s">
        <v>40</v>
      </c>
      <c r="AL41" s="5" t="s">
        <v>40</v>
      </c>
      <c r="AM41" s="44" t="s">
        <v>40</v>
      </c>
      <c r="AN41" s="44" t="s">
        <v>40</v>
      </c>
      <c r="AO41" s="44" t="s">
        <v>40</v>
      </c>
      <c r="AP41" s="44" t="s">
        <v>40</v>
      </c>
      <c r="AQ41" s="5" t="s">
        <v>806</v>
      </c>
    </row>
    <row r="42" ht="15.75" customHeight="1">
      <c r="A42">
        <v>9.0</v>
      </c>
      <c r="B42" s="5">
        <v>1.0</v>
      </c>
      <c r="C42" s="5">
        <v>3.0</v>
      </c>
      <c r="D42" s="5">
        <v>1.0</v>
      </c>
      <c r="E42" s="5" t="s">
        <v>812</v>
      </c>
      <c r="F42" s="5" t="s">
        <v>760</v>
      </c>
      <c r="G42" s="5" t="s">
        <v>760</v>
      </c>
      <c r="H42" s="5" t="s">
        <v>352</v>
      </c>
      <c r="I42" s="5">
        <v>1.0</v>
      </c>
      <c r="J42" s="5" t="s">
        <v>38</v>
      </c>
      <c r="K42" s="5" t="s">
        <v>40</v>
      </c>
      <c r="L42" s="5" t="s">
        <v>40</v>
      </c>
      <c r="M42" s="5" t="s">
        <v>40</v>
      </c>
      <c r="N42" s="5" t="s">
        <v>40</v>
      </c>
      <c r="O42" s="5" t="s">
        <v>40</v>
      </c>
      <c r="P42" s="5" t="s">
        <v>40</v>
      </c>
      <c r="Q42" s="5" t="s">
        <v>40</v>
      </c>
      <c r="R42" s="5" t="s">
        <v>40</v>
      </c>
      <c r="S42" s="5" t="s">
        <v>40</v>
      </c>
      <c r="T42" s="5" t="s">
        <v>40</v>
      </c>
      <c r="U42" s="5" t="s">
        <v>40</v>
      </c>
      <c r="V42" s="5" t="s">
        <v>40</v>
      </c>
      <c r="W42" s="5" t="s">
        <v>40</v>
      </c>
      <c r="X42" s="5" t="s">
        <v>33</v>
      </c>
      <c r="Y42" s="5" t="s">
        <v>40</v>
      </c>
      <c r="Z42" s="5" t="s">
        <v>40</v>
      </c>
      <c r="AA42" s="5" t="s">
        <v>40</v>
      </c>
      <c r="AB42" s="5" t="s">
        <v>40</v>
      </c>
      <c r="AC42" s="5" t="s">
        <v>40</v>
      </c>
      <c r="AD42" s="5" t="s">
        <v>40</v>
      </c>
      <c r="AE42" s="5" t="s">
        <v>40</v>
      </c>
      <c r="AF42" s="5" t="s">
        <v>40</v>
      </c>
      <c r="AG42" s="5" t="s">
        <v>40</v>
      </c>
      <c r="AH42" s="5" t="s">
        <v>40</v>
      </c>
      <c r="AI42" s="5" t="s">
        <v>40</v>
      </c>
      <c r="AJ42" s="5" t="s">
        <v>40</v>
      </c>
      <c r="AK42" s="5" t="s">
        <v>40</v>
      </c>
      <c r="AL42" s="5" t="s">
        <v>40</v>
      </c>
      <c r="AM42" s="44" t="s">
        <v>40</v>
      </c>
      <c r="AN42" s="44" t="s">
        <v>40</v>
      </c>
      <c r="AO42" s="44" t="s">
        <v>40</v>
      </c>
      <c r="AP42" s="44" t="s">
        <v>40</v>
      </c>
      <c r="AQ42" s="5" t="s">
        <v>806</v>
      </c>
    </row>
    <row r="43" ht="15.75" customHeight="1">
      <c r="A43">
        <v>9.0</v>
      </c>
      <c r="B43" s="5">
        <v>1.0</v>
      </c>
      <c r="C43" s="5">
        <v>3.0</v>
      </c>
      <c r="D43" s="5">
        <v>2.0</v>
      </c>
      <c r="E43" s="5" t="s">
        <v>813</v>
      </c>
      <c r="F43" s="5" t="s">
        <v>760</v>
      </c>
      <c r="G43" s="5" t="s">
        <v>760</v>
      </c>
      <c r="H43" s="5" t="s">
        <v>352</v>
      </c>
      <c r="I43" s="5">
        <v>1.0</v>
      </c>
      <c r="J43" s="5" t="s">
        <v>38</v>
      </c>
      <c r="K43" s="5" t="s">
        <v>40</v>
      </c>
      <c r="L43" s="5" t="s">
        <v>40</v>
      </c>
      <c r="M43" s="5" t="s">
        <v>40</v>
      </c>
      <c r="N43" s="5" t="s">
        <v>40</v>
      </c>
      <c r="O43" s="5" t="s">
        <v>40</v>
      </c>
      <c r="P43" s="5" t="s">
        <v>40</v>
      </c>
      <c r="Q43" s="5" t="s">
        <v>40</v>
      </c>
      <c r="R43" s="5" t="s">
        <v>40</v>
      </c>
      <c r="S43" s="5" t="s">
        <v>40</v>
      </c>
      <c r="T43" s="5" t="s">
        <v>40</v>
      </c>
      <c r="U43" s="5" t="s">
        <v>40</v>
      </c>
      <c r="V43" s="5" t="s">
        <v>40</v>
      </c>
      <c r="W43" s="5" t="s">
        <v>40</v>
      </c>
      <c r="X43" s="5" t="s">
        <v>33</v>
      </c>
      <c r="Y43" s="5" t="s">
        <v>40</v>
      </c>
      <c r="Z43" s="5" t="s">
        <v>40</v>
      </c>
      <c r="AA43" s="5" t="s">
        <v>40</v>
      </c>
      <c r="AB43" s="5" t="s">
        <v>40</v>
      </c>
      <c r="AC43" s="5" t="s">
        <v>40</v>
      </c>
      <c r="AD43" s="5" t="s">
        <v>40</v>
      </c>
      <c r="AE43" s="5" t="s">
        <v>40</v>
      </c>
      <c r="AF43" s="5" t="s">
        <v>40</v>
      </c>
      <c r="AG43" s="5" t="s">
        <v>40</v>
      </c>
      <c r="AH43" s="5" t="s">
        <v>40</v>
      </c>
      <c r="AI43" s="5" t="s">
        <v>40</v>
      </c>
      <c r="AJ43" s="5" t="s">
        <v>40</v>
      </c>
      <c r="AK43" s="5" t="s">
        <v>40</v>
      </c>
      <c r="AL43" s="5" t="s">
        <v>40</v>
      </c>
      <c r="AM43" s="44" t="s">
        <v>40</v>
      </c>
      <c r="AN43" s="44" t="s">
        <v>40</v>
      </c>
      <c r="AO43" s="44" t="s">
        <v>40</v>
      </c>
      <c r="AP43" s="44" t="s">
        <v>40</v>
      </c>
      <c r="AQ43" s="5" t="s">
        <v>806</v>
      </c>
    </row>
    <row r="44" ht="15.75" customHeight="1">
      <c r="A44">
        <v>9.0</v>
      </c>
      <c r="B44" s="5">
        <v>1.0</v>
      </c>
      <c r="C44" s="5">
        <v>3.0</v>
      </c>
      <c r="D44" s="5">
        <v>3.0</v>
      </c>
      <c r="E44" s="5" t="s">
        <v>814</v>
      </c>
      <c r="F44" s="5" t="s">
        <v>760</v>
      </c>
      <c r="G44" s="5" t="s">
        <v>760</v>
      </c>
      <c r="H44" s="5" t="s">
        <v>352</v>
      </c>
      <c r="I44" s="5">
        <v>1.0</v>
      </c>
      <c r="J44" s="5" t="s">
        <v>38</v>
      </c>
      <c r="K44" s="5" t="s">
        <v>40</v>
      </c>
      <c r="L44" s="5" t="s">
        <v>40</v>
      </c>
      <c r="M44" s="5" t="s">
        <v>40</v>
      </c>
      <c r="N44" s="5" t="s">
        <v>40</v>
      </c>
      <c r="O44" s="5" t="s">
        <v>40</v>
      </c>
      <c r="P44" s="5" t="s">
        <v>40</v>
      </c>
      <c r="Q44" s="5" t="s">
        <v>40</v>
      </c>
      <c r="R44" s="5" t="s">
        <v>40</v>
      </c>
      <c r="S44" s="5" t="s">
        <v>40</v>
      </c>
      <c r="T44" s="5" t="s">
        <v>40</v>
      </c>
      <c r="U44" s="5" t="s">
        <v>40</v>
      </c>
      <c r="V44" s="5" t="s">
        <v>40</v>
      </c>
      <c r="W44" s="5" t="s">
        <v>40</v>
      </c>
      <c r="X44" s="5" t="s">
        <v>33</v>
      </c>
      <c r="Y44" s="5" t="s">
        <v>40</v>
      </c>
      <c r="Z44" s="5" t="s">
        <v>40</v>
      </c>
      <c r="AA44" s="5" t="s">
        <v>40</v>
      </c>
      <c r="AB44" s="5" t="s">
        <v>40</v>
      </c>
      <c r="AC44" s="5" t="s">
        <v>40</v>
      </c>
      <c r="AD44" s="5" t="s">
        <v>40</v>
      </c>
      <c r="AE44" s="5" t="s">
        <v>40</v>
      </c>
      <c r="AF44" s="5" t="s">
        <v>40</v>
      </c>
      <c r="AG44" s="5" t="s">
        <v>40</v>
      </c>
      <c r="AH44" s="5" t="s">
        <v>40</v>
      </c>
      <c r="AI44" s="5" t="s">
        <v>40</v>
      </c>
      <c r="AJ44" s="5" t="s">
        <v>40</v>
      </c>
      <c r="AK44" s="5" t="s">
        <v>40</v>
      </c>
      <c r="AL44" s="5" t="s">
        <v>40</v>
      </c>
      <c r="AM44" s="44" t="s">
        <v>40</v>
      </c>
      <c r="AN44" s="44" t="s">
        <v>40</v>
      </c>
      <c r="AO44" s="44" t="s">
        <v>40</v>
      </c>
      <c r="AP44" s="44" t="s">
        <v>40</v>
      </c>
      <c r="AQ44" s="5" t="s">
        <v>806</v>
      </c>
    </row>
    <row r="45" ht="15.75" customHeight="1">
      <c r="A45">
        <v>9.0</v>
      </c>
      <c r="B45" s="5">
        <v>1.0</v>
      </c>
      <c r="C45" s="5">
        <v>4.0</v>
      </c>
      <c r="D45" s="5">
        <v>1.0</v>
      </c>
      <c r="E45" s="5" t="s">
        <v>815</v>
      </c>
      <c r="F45" s="5" t="s">
        <v>760</v>
      </c>
      <c r="G45" s="5" t="s">
        <v>816</v>
      </c>
      <c r="H45" s="5" t="s">
        <v>352</v>
      </c>
      <c r="I45" s="5">
        <v>1.0</v>
      </c>
      <c r="J45" s="5" t="s">
        <v>38</v>
      </c>
      <c r="K45" s="5" t="s">
        <v>40</v>
      </c>
      <c r="L45" s="5" t="s">
        <v>40</v>
      </c>
      <c r="M45" s="5" t="s">
        <v>40</v>
      </c>
      <c r="N45" s="5" t="s">
        <v>40</v>
      </c>
      <c r="O45" s="5" t="s">
        <v>40</v>
      </c>
      <c r="P45" s="5" t="s">
        <v>40</v>
      </c>
      <c r="Q45" s="5" t="s">
        <v>40</v>
      </c>
      <c r="R45" s="5" t="s">
        <v>40</v>
      </c>
      <c r="S45" s="5" t="s">
        <v>40</v>
      </c>
      <c r="T45" s="5" t="s">
        <v>40</v>
      </c>
      <c r="U45" s="5" t="s">
        <v>40</v>
      </c>
      <c r="V45" s="5" t="s">
        <v>40</v>
      </c>
      <c r="W45" s="5" t="s">
        <v>40</v>
      </c>
      <c r="X45" s="5" t="s">
        <v>33</v>
      </c>
      <c r="Y45" s="5" t="s">
        <v>40</v>
      </c>
      <c r="Z45" s="5" t="s">
        <v>40</v>
      </c>
      <c r="AA45" s="5" t="s">
        <v>40</v>
      </c>
      <c r="AB45" s="5" t="s">
        <v>40</v>
      </c>
      <c r="AC45" s="5" t="s">
        <v>40</v>
      </c>
      <c r="AD45" s="5" t="s">
        <v>40</v>
      </c>
      <c r="AE45" s="5" t="s">
        <v>40</v>
      </c>
      <c r="AF45" s="5" t="s">
        <v>40</v>
      </c>
      <c r="AG45" s="5" t="s">
        <v>40</v>
      </c>
      <c r="AH45" s="5" t="s">
        <v>40</v>
      </c>
      <c r="AI45" s="5" t="s">
        <v>40</v>
      </c>
      <c r="AJ45" s="5" t="s">
        <v>40</v>
      </c>
      <c r="AK45" s="5" t="s">
        <v>40</v>
      </c>
      <c r="AL45" s="5" t="s">
        <v>40</v>
      </c>
      <c r="AM45" s="44" t="s">
        <v>40</v>
      </c>
      <c r="AN45" s="44" t="s">
        <v>40</v>
      </c>
      <c r="AO45" s="44" t="s">
        <v>40</v>
      </c>
      <c r="AP45" s="44" t="s">
        <v>40</v>
      </c>
      <c r="AQ45" s="5" t="s">
        <v>806</v>
      </c>
    </row>
    <row r="46" ht="15.75" customHeight="1">
      <c r="A46">
        <v>9.0</v>
      </c>
      <c r="B46" s="5">
        <v>1.0</v>
      </c>
      <c r="C46" s="5">
        <v>4.0</v>
      </c>
      <c r="D46" s="5">
        <v>2.0</v>
      </c>
      <c r="E46" s="5" t="s">
        <v>817</v>
      </c>
      <c r="F46" s="5" t="s">
        <v>760</v>
      </c>
      <c r="G46" s="5" t="s">
        <v>816</v>
      </c>
      <c r="H46" s="5" t="s">
        <v>352</v>
      </c>
      <c r="I46" s="5">
        <v>1.0</v>
      </c>
      <c r="J46" s="5" t="s">
        <v>38</v>
      </c>
      <c r="K46" s="5" t="s">
        <v>40</v>
      </c>
      <c r="L46" s="5" t="s">
        <v>40</v>
      </c>
      <c r="M46" s="5" t="s">
        <v>40</v>
      </c>
      <c r="N46" s="5" t="s">
        <v>40</v>
      </c>
      <c r="O46" s="5" t="s">
        <v>40</v>
      </c>
      <c r="P46" s="5" t="s">
        <v>40</v>
      </c>
      <c r="Q46" s="5" t="s">
        <v>40</v>
      </c>
      <c r="R46" s="5" t="s">
        <v>40</v>
      </c>
      <c r="S46" s="5" t="s">
        <v>40</v>
      </c>
      <c r="T46" s="5" t="s">
        <v>40</v>
      </c>
      <c r="U46" s="5" t="s">
        <v>40</v>
      </c>
      <c r="V46" s="5" t="s">
        <v>40</v>
      </c>
      <c r="W46" s="5" t="s">
        <v>40</v>
      </c>
      <c r="X46" s="5" t="s">
        <v>33</v>
      </c>
      <c r="Y46" s="5" t="s">
        <v>40</v>
      </c>
      <c r="Z46" s="5" t="s">
        <v>40</v>
      </c>
      <c r="AA46" s="5" t="s">
        <v>40</v>
      </c>
      <c r="AB46" s="5" t="s">
        <v>40</v>
      </c>
      <c r="AC46" s="5" t="s">
        <v>40</v>
      </c>
      <c r="AD46" s="5" t="s">
        <v>40</v>
      </c>
      <c r="AE46" s="5" t="s">
        <v>40</v>
      </c>
      <c r="AF46" s="5" t="s">
        <v>40</v>
      </c>
      <c r="AG46" s="5" t="s">
        <v>40</v>
      </c>
      <c r="AH46" s="5" t="s">
        <v>40</v>
      </c>
      <c r="AI46" s="5" t="s">
        <v>40</v>
      </c>
      <c r="AJ46" s="5" t="s">
        <v>40</v>
      </c>
      <c r="AK46" s="5" t="s">
        <v>40</v>
      </c>
      <c r="AL46" s="5" t="s">
        <v>40</v>
      </c>
      <c r="AM46" s="44" t="s">
        <v>40</v>
      </c>
      <c r="AN46" s="44" t="s">
        <v>40</v>
      </c>
      <c r="AO46" s="44" t="s">
        <v>40</v>
      </c>
      <c r="AP46" s="44" t="s">
        <v>40</v>
      </c>
      <c r="AQ46" s="5" t="s">
        <v>806</v>
      </c>
    </row>
    <row r="47" ht="15.75" customHeight="1">
      <c r="A47">
        <v>9.0</v>
      </c>
      <c r="B47" s="5">
        <v>1.0</v>
      </c>
      <c r="C47" s="5">
        <v>4.0</v>
      </c>
      <c r="D47" s="5">
        <v>3.0</v>
      </c>
      <c r="E47" s="5" t="s">
        <v>818</v>
      </c>
      <c r="F47" s="5" t="s">
        <v>760</v>
      </c>
      <c r="G47" s="5" t="s">
        <v>816</v>
      </c>
      <c r="H47" s="5" t="s">
        <v>352</v>
      </c>
      <c r="I47" s="5">
        <v>1.0</v>
      </c>
      <c r="J47" s="5" t="s">
        <v>38</v>
      </c>
      <c r="K47" s="5" t="s">
        <v>40</v>
      </c>
      <c r="L47" s="5" t="s">
        <v>40</v>
      </c>
      <c r="M47" s="5" t="s">
        <v>40</v>
      </c>
      <c r="N47" s="5" t="s">
        <v>40</v>
      </c>
      <c r="O47" s="5" t="s">
        <v>40</v>
      </c>
      <c r="P47" s="5" t="s">
        <v>40</v>
      </c>
      <c r="Q47" s="5" t="s">
        <v>40</v>
      </c>
      <c r="R47" s="5" t="s">
        <v>40</v>
      </c>
      <c r="S47" s="5" t="s">
        <v>40</v>
      </c>
      <c r="T47" s="5" t="s">
        <v>40</v>
      </c>
      <c r="U47" s="5" t="s">
        <v>40</v>
      </c>
      <c r="V47" s="5" t="s">
        <v>40</v>
      </c>
      <c r="W47" s="5" t="s">
        <v>40</v>
      </c>
      <c r="X47" s="5" t="s">
        <v>33</v>
      </c>
      <c r="Y47" s="5" t="s">
        <v>40</v>
      </c>
      <c r="Z47" s="5" t="s">
        <v>40</v>
      </c>
      <c r="AA47" s="5" t="s">
        <v>40</v>
      </c>
      <c r="AB47" s="5" t="s">
        <v>40</v>
      </c>
      <c r="AC47" s="5" t="s">
        <v>40</v>
      </c>
      <c r="AD47" s="5" t="s">
        <v>40</v>
      </c>
      <c r="AE47" s="5" t="s">
        <v>40</v>
      </c>
      <c r="AF47" s="5" t="s">
        <v>40</v>
      </c>
      <c r="AG47" s="5" t="s">
        <v>40</v>
      </c>
      <c r="AH47" s="5" t="s">
        <v>40</v>
      </c>
      <c r="AI47" s="5" t="s">
        <v>40</v>
      </c>
      <c r="AJ47" s="5" t="s">
        <v>40</v>
      </c>
      <c r="AK47" s="5" t="s">
        <v>40</v>
      </c>
      <c r="AL47" s="5" t="s">
        <v>40</v>
      </c>
      <c r="AM47" s="44" t="s">
        <v>40</v>
      </c>
      <c r="AN47" s="44" t="s">
        <v>40</v>
      </c>
      <c r="AO47" s="44" t="s">
        <v>40</v>
      </c>
      <c r="AP47" s="44" t="s">
        <v>40</v>
      </c>
      <c r="AQ47" s="5" t="s">
        <v>806</v>
      </c>
    </row>
    <row r="48" ht="15.75" customHeight="1">
      <c r="A48">
        <v>9.0</v>
      </c>
      <c r="B48" s="5">
        <v>1.0</v>
      </c>
      <c r="C48" s="5">
        <v>5.0</v>
      </c>
      <c r="D48" s="5">
        <v>1.0</v>
      </c>
      <c r="E48" s="5" t="s">
        <v>819</v>
      </c>
      <c r="F48" s="5" t="s">
        <v>760</v>
      </c>
      <c r="G48" s="5" t="s">
        <v>789</v>
      </c>
      <c r="H48" s="5" t="s">
        <v>352</v>
      </c>
      <c r="I48" s="5">
        <v>1.0</v>
      </c>
      <c r="J48" s="5" t="s">
        <v>38</v>
      </c>
      <c r="K48" s="5" t="s">
        <v>40</v>
      </c>
      <c r="L48" s="5" t="s">
        <v>40</v>
      </c>
      <c r="M48" s="5" t="s">
        <v>40</v>
      </c>
      <c r="N48" s="5" t="s">
        <v>40</v>
      </c>
      <c r="O48" s="5" t="s">
        <v>40</v>
      </c>
      <c r="P48" s="5" t="s">
        <v>40</v>
      </c>
      <c r="Q48" s="5" t="s">
        <v>40</v>
      </c>
      <c r="R48" s="5" t="s">
        <v>40</v>
      </c>
      <c r="S48" s="5" t="s">
        <v>40</v>
      </c>
      <c r="T48" s="5" t="s">
        <v>40</v>
      </c>
      <c r="U48" s="5" t="s">
        <v>40</v>
      </c>
      <c r="V48" s="5" t="s">
        <v>40</v>
      </c>
      <c r="W48" s="5" t="s">
        <v>40</v>
      </c>
      <c r="X48" s="5" t="s">
        <v>33</v>
      </c>
      <c r="Y48" s="5" t="s">
        <v>40</v>
      </c>
      <c r="Z48" s="5" t="s">
        <v>40</v>
      </c>
      <c r="AA48" s="5" t="s">
        <v>40</v>
      </c>
      <c r="AB48" s="5" t="s">
        <v>40</v>
      </c>
      <c r="AC48" s="5" t="s">
        <v>40</v>
      </c>
      <c r="AD48" s="5" t="s">
        <v>40</v>
      </c>
      <c r="AE48" s="5" t="s">
        <v>40</v>
      </c>
      <c r="AF48" s="5" t="s">
        <v>40</v>
      </c>
      <c r="AG48" s="5" t="s">
        <v>40</v>
      </c>
      <c r="AH48" s="5" t="s">
        <v>40</v>
      </c>
      <c r="AI48" s="5" t="s">
        <v>40</v>
      </c>
      <c r="AJ48" s="5" t="s">
        <v>40</v>
      </c>
      <c r="AK48" s="5" t="s">
        <v>40</v>
      </c>
      <c r="AL48" s="5" t="s">
        <v>40</v>
      </c>
      <c r="AM48" s="44" t="s">
        <v>40</v>
      </c>
      <c r="AN48" s="44" t="s">
        <v>40</v>
      </c>
      <c r="AO48" s="44" t="s">
        <v>40</v>
      </c>
      <c r="AP48" s="44" t="s">
        <v>40</v>
      </c>
      <c r="AQ48" s="5" t="s">
        <v>806</v>
      </c>
    </row>
    <row r="49" ht="15.75" customHeight="1">
      <c r="A49">
        <v>9.0</v>
      </c>
      <c r="B49" s="5">
        <v>1.0</v>
      </c>
      <c r="C49" s="5">
        <v>5.0</v>
      </c>
      <c r="D49" s="5">
        <v>2.0</v>
      </c>
      <c r="E49" s="5" t="s">
        <v>820</v>
      </c>
      <c r="F49" s="5" t="s">
        <v>760</v>
      </c>
      <c r="G49" s="5" t="s">
        <v>760</v>
      </c>
      <c r="H49" s="5" t="s">
        <v>352</v>
      </c>
      <c r="I49" s="5">
        <v>1.0</v>
      </c>
      <c r="J49" s="5" t="s">
        <v>38</v>
      </c>
      <c r="K49" s="5" t="s">
        <v>40</v>
      </c>
      <c r="L49" s="5" t="s">
        <v>40</v>
      </c>
      <c r="M49" s="5" t="s">
        <v>40</v>
      </c>
      <c r="N49" s="5" t="s">
        <v>40</v>
      </c>
      <c r="O49" s="5" t="s">
        <v>40</v>
      </c>
      <c r="P49" s="5" t="s">
        <v>40</v>
      </c>
      <c r="Q49" s="5" t="s">
        <v>40</v>
      </c>
      <c r="R49" s="5" t="s">
        <v>40</v>
      </c>
      <c r="S49" s="5" t="s">
        <v>40</v>
      </c>
      <c r="T49" s="5" t="s">
        <v>40</v>
      </c>
      <c r="U49" s="5" t="s">
        <v>40</v>
      </c>
      <c r="V49" s="5" t="s">
        <v>40</v>
      </c>
      <c r="W49" s="5" t="s">
        <v>40</v>
      </c>
      <c r="X49" s="5" t="s">
        <v>33</v>
      </c>
      <c r="Y49" s="5" t="s">
        <v>40</v>
      </c>
      <c r="Z49" s="5" t="s">
        <v>40</v>
      </c>
      <c r="AA49" s="5" t="s">
        <v>40</v>
      </c>
      <c r="AB49" s="5" t="s">
        <v>40</v>
      </c>
      <c r="AC49" s="5" t="s">
        <v>40</v>
      </c>
      <c r="AD49" s="5" t="s">
        <v>40</v>
      </c>
      <c r="AE49" s="5" t="s">
        <v>40</v>
      </c>
      <c r="AF49" s="5" t="s">
        <v>40</v>
      </c>
      <c r="AG49" s="5" t="s">
        <v>40</v>
      </c>
      <c r="AH49" s="5" t="s">
        <v>40</v>
      </c>
      <c r="AI49" s="5" t="s">
        <v>40</v>
      </c>
      <c r="AJ49" s="5" t="s">
        <v>40</v>
      </c>
      <c r="AK49" s="5" t="s">
        <v>40</v>
      </c>
      <c r="AL49" s="5" t="s">
        <v>40</v>
      </c>
      <c r="AM49" s="44" t="s">
        <v>40</v>
      </c>
      <c r="AN49" s="44" t="s">
        <v>40</v>
      </c>
      <c r="AO49" s="44" t="s">
        <v>40</v>
      </c>
      <c r="AP49" s="44" t="s">
        <v>40</v>
      </c>
      <c r="AQ49" s="5" t="s">
        <v>806</v>
      </c>
    </row>
    <row r="50" ht="15.75" customHeight="1">
      <c r="A50">
        <v>9.0</v>
      </c>
      <c r="B50" s="5">
        <v>1.0</v>
      </c>
      <c r="C50" s="5">
        <v>5.0</v>
      </c>
      <c r="D50" s="5">
        <v>3.0</v>
      </c>
      <c r="E50" s="5" t="s">
        <v>821</v>
      </c>
      <c r="F50" s="5" t="s">
        <v>760</v>
      </c>
      <c r="G50" s="5" t="s">
        <v>760</v>
      </c>
      <c r="H50" s="5" t="s">
        <v>352</v>
      </c>
      <c r="I50" s="5">
        <v>1.0</v>
      </c>
      <c r="J50" s="5" t="s">
        <v>38</v>
      </c>
      <c r="K50" s="5" t="s">
        <v>40</v>
      </c>
      <c r="L50" s="5" t="s">
        <v>40</v>
      </c>
      <c r="M50" s="5" t="s">
        <v>40</v>
      </c>
      <c r="N50" s="5" t="s">
        <v>40</v>
      </c>
      <c r="O50" s="5" t="s">
        <v>40</v>
      </c>
      <c r="P50" s="5" t="s">
        <v>40</v>
      </c>
      <c r="Q50" s="5" t="s">
        <v>40</v>
      </c>
      <c r="R50" s="5" t="s">
        <v>40</v>
      </c>
      <c r="S50" s="5" t="s">
        <v>40</v>
      </c>
      <c r="T50" s="5" t="s">
        <v>40</v>
      </c>
      <c r="U50" s="5" t="s">
        <v>40</v>
      </c>
      <c r="V50" s="5" t="s">
        <v>40</v>
      </c>
      <c r="W50" s="5" t="s">
        <v>40</v>
      </c>
      <c r="X50" s="5" t="s">
        <v>33</v>
      </c>
      <c r="Y50" s="5" t="s">
        <v>40</v>
      </c>
      <c r="Z50" s="5" t="s">
        <v>40</v>
      </c>
      <c r="AA50" s="5" t="s">
        <v>40</v>
      </c>
      <c r="AB50" s="5" t="s">
        <v>40</v>
      </c>
      <c r="AC50" s="5" t="s">
        <v>40</v>
      </c>
      <c r="AD50" s="5" t="s">
        <v>40</v>
      </c>
      <c r="AE50" s="5" t="s">
        <v>40</v>
      </c>
      <c r="AF50" s="5" t="s">
        <v>40</v>
      </c>
      <c r="AG50" s="5" t="s">
        <v>40</v>
      </c>
      <c r="AH50" s="5" t="s">
        <v>40</v>
      </c>
      <c r="AI50" s="5" t="s">
        <v>40</v>
      </c>
      <c r="AJ50" s="5" t="s">
        <v>40</v>
      </c>
      <c r="AK50" s="5" t="s">
        <v>40</v>
      </c>
      <c r="AL50" s="5" t="s">
        <v>40</v>
      </c>
      <c r="AM50" s="44" t="s">
        <v>40</v>
      </c>
      <c r="AN50" s="44" t="s">
        <v>40</v>
      </c>
      <c r="AO50" s="44" t="s">
        <v>40</v>
      </c>
      <c r="AP50" s="44" t="s">
        <v>40</v>
      </c>
      <c r="AQ50" s="5" t="s">
        <v>806</v>
      </c>
    </row>
    <row r="51" ht="15.75" customHeight="1">
      <c r="A51">
        <v>9.0</v>
      </c>
      <c r="B51" s="5">
        <v>2.0</v>
      </c>
      <c r="C51" s="5">
        <v>1.0</v>
      </c>
      <c r="D51" s="5">
        <v>1.0</v>
      </c>
      <c r="E51" s="5" t="s">
        <v>822</v>
      </c>
      <c r="F51" s="5" t="s">
        <v>760</v>
      </c>
      <c r="G51" s="5" t="s">
        <v>760</v>
      </c>
      <c r="H51" s="5">
        <v>18.0</v>
      </c>
      <c r="I51" s="5">
        <v>18.0</v>
      </c>
      <c r="J51" s="5" t="s">
        <v>38</v>
      </c>
      <c r="K51" s="5" t="s">
        <v>40</v>
      </c>
      <c r="L51" s="5" t="s">
        <v>420</v>
      </c>
      <c r="M51" s="5" t="s">
        <v>823</v>
      </c>
      <c r="N51" s="5">
        <v>173.4734</v>
      </c>
      <c r="O51" s="5" t="s">
        <v>40</v>
      </c>
      <c r="P51" s="5">
        <v>1.0</v>
      </c>
      <c r="Q51" s="62">
        <v>1.290018E-39</v>
      </c>
      <c r="R51" s="5" t="s">
        <v>420</v>
      </c>
      <c r="S51" s="5" t="s">
        <v>823</v>
      </c>
      <c r="T51" s="5">
        <v>39.7963</v>
      </c>
      <c r="U51" s="5" t="s">
        <v>40</v>
      </c>
      <c r="V51" s="5">
        <v>1.0</v>
      </c>
      <c r="W51" s="62">
        <v>2.818784E-10</v>
      </c>
      <c r="X51" s="5" t="s">
        <v>38</v>
      </c>
      <c r="Y51" s="5" t="s">
        <v>40</v>
      </c>
      <c r="Z51" s="5" t="s">
        <v>40</v>
      </c>
      <c r="AA51" s="5" t="s">
        <v>40</v>
      </c>
      <c r="AB51" s="5" t="s">
        <v>40</v>
      </c>
      <c r="AC51" s="5" t="s">
        <v>40</v>
      </c>
      <c r="AD51" s="5" t="s">
        <v>763</v>
      </c>
      <c r="AE51" s="5">
        <v>1.936373</v>
      </c>
      <c r="AF51" s="5">
        <v>0.6179156</v>
      </c>
      <c r="AG51" s="5">
        <v>0.7779388</v>
      </c>
      <c r="AH51" s="5">
        <v>3.05504</v>
      </c>
      <c r="AI51" s="5">
        <v>1.65152</v>
      </c>
      <c r="AJ51" s="5">
        <v>0.5881236</v>
      </c>
      <c r="AK51" s="5">
        <v>0.5485481</v>
      </c>
      <c r="AL51" s="5">
        <v>2.717153</v>
      </c>
      <c r="AM51" s="5">
        <v>1.296639</v>
      </c>
      <c r="AN51" s="5">
        <v>0.7456893</v>
      </c>
      <c r="AO51" s="5">
        <v>1.847588</v>
      </c>
      <c r="AP51" s="62">
        <v>3.974687E-6</v>
      </c>
      <c r="AQ51" s="5" t="s">
        <v>824</v>
      </c>
    </row>
    <row r="52" ht="15.75" customHeight="1">
      <c r="A52">
        <v>9.0</v>
      </c>
      <c r="B52" s="5">
        <v>2.0</v>
      </c>
      <c r="C52" s="5">
        <v>1.0</v>
      </c>
      <c r="D52" s="5">
        <v>2.0</v>
      </c>
      <c r="E52" s="5" t="s">
        <v>825</v>
      </c>
      <c r="F52" s="5" t="s">
        <v>760</v>
      </c>
      <c r="G52" s="5" t="s">
        <v>760</v>
      </c>
      <c r="H52" s="5">
        <v>18.0</v>
      </c>
      <c r="I52" s="5">
        <v>18.0</v>
      </c>
      <c r="J52" s="5" t="s">
        <v>38</v>
      </c>
      <c r="K52" s="5" t="s">
        <v>40</v>
      </c>
      <c r="L52" s="5" t="s">
        <v>420</v>
      </c>
      <c r="M52" s="5" t="s">
        <v>823</v>
      </c>
      <c r="N52" s="5">
        <v>173.4734</v>
      </c>
      <c r="O52" s="5" t="s">
        <v>40</v>
      </c>
      <c r="P52" s="5">
        <v>1.0</v>
      </c>
      <c r="Q52" s="62">
        <v>1.290018E-39</v>
      </c>
      <c r="R52" s="5" t="s">
        <v>420</v>
      </c>
      <c r="S52" s="5" t="s">
        <v>823</v>
      </c>
      <c r="T52" s="5">
        <v>4.818626</v>
      </c>
      <c r="U52" s="5" t="s">
        <v>40</v>
      </c>
      <c r="V52" s="5">
        <v>1.0</v>
      </c>
      <c r="W52" s="5">
        <v>0.02815377</v>
      </c>
      <c r="X52" s="5" t="s">
        <v>38</v>
      </c>
      <c r="Y52" s="5" t="s">
        <v>40</v>
      </c>
      <c r="Z52" s="5" t="s">
        <v>40</v>
      </c>
      <c r="AA52" s="5" t="s">
        <v>40</v>
      </c>
      <c r="AB52" s="5" t="s">
        <v>40</v>
      </c>
      <c r="AC52" s="5" t="s">
        <v>40</v>
      </c>
      <c r="AD52" s="5" t="s">
        <v>763</v>
      </c>
      <c r="AE52" s="5">
        <v>1.936373</v>
      </c>
      <c r="AF52" s="5">
        <v>0.6179156</v>
      </c>
      <c r="AG52" s="5">
        <v>0.7779388</v>
      </c>
      <c r="AH52" s="5">
        <v>3.05504</v>
      </c>
      <c r="AI52" s="5">
        <v>0.8364359</v>
      </c>
      <c r="AJ52" s="5">
        <v>0.5240193</v>
      </c>
      <c r="AK52" s="5">
        <v>-0.1430182</v>
      </c>
      <c r="AL52" s="5">
        <v>1.792225</v>
      </c>
      <c r="AM52" s="5">
        <v>1.296639</v>
      </c>
      <c r="AN52" s="5">
        <v>0.7456893</v>
      </c>
      <c r="AO52" s="5">
        <v>1.847588</v>
      </c>
      <c r="AP52" s="62">
        <v>3.974687E-6</v>
      </c>
      <c r="AQ52" s="5" t="s">
        <v>824</v>
      </c>
    </row>
    <row r="53" ht="15.75" customHeight="1">
      <c r="A53">
        <v>9.0</v>
      </c>
      <c r="B53" s="5">
        <v>2.0</v>
      </c>
      <c r="C53" s="5">
        <v>1.0</v>
      </c>
      <c r="D53" s="5">
        <v>3.0</v>
      </c>
      <c r="E53" s="5" t="s">
        <v>826</v>
      </c>
      <c r="F53" s="5" t="s">
        <v>760</v>
      </c>
      <c r="G53" s="5" t="s">
        <v>760</v>
      </c>
      <c r="H53" s="5">
        <v>18.0</v>
      </c>
      <c r="I53" s="5">
        <v>18.0</v>
      </c>
      <c r="J53" s="5" t="s">
        <v>38</v>
      </c>
      <c r="K53" s="5" t="s">
        <v>40</v>
      </c>
      <c r="L53" s="5" t="s">
        <v>420</v>
      </c>
      <c r="M53" s="5" t="s">
        <v>823</v>
      </c>
      <c r="N53" s="5">
        <v>173.4734</v>
      </c>
      <c r="O53" s="5" t="s">
        <v>40</v>
      </c>
      <c r="P53" s="5">
        <v>1.0</v>
      </c>
      <c r="Q53" s="62">
        <v>1.290018E-39</v>
      </c>
      <c r="R53" s="5" t="s">
        <v>420</v>
      </c>
      <c r="S53" s="5" t="s">
        <v>823</v>
      </c>
      <c r="T53" s="5">
        <v>7.593042</v>
      </c>
      <c r="U53" s="5" t="s">
        <v>40</v>
      </c>
      <c r="V53" s="5">
        <v>1.0</v>
      </c>
      <c r="W53" s="5">
        <v>0.005859398</v>
      </c>
      <c r="X53" s="5" t="s">
        <v>38</v>
      </c>
      <c r="Y53" s="5" t="s">
        <v>40</v>
      </c>
      <c r="Z53" s="5" t="s">
        <v>40</v>
      </c>
      <c r="AA53" s="5" t="s">
        <v>40</v>
      </c>
      <c r="AB53" s="5" t="s">
        <v>40</v>
      </c>
      <c r="AC53" s="5" t="s">
        <v>40</v>
      </c>
      <c r="AD53" s="5" t="s">
        <v>763</v>
      </c>
      <c r="AE53" s="5">
        <v>1.936373</v>
      </c>
      <c r="AF53" s="5">
        <v>0.6179156</v>
      </c>
      <c r="AG53" s="5">
        <v>0.7779388</v>
      </c>
      <c r="AH53" s="5">
        <v>3.05504</v>
      </c>
      <c r="AI53" s="5">
        <v>1.003911</v>
      </c>
      <c r="AJ53" s="5">
        <v>0.5342582</v>
      </c>
      <c r="AK53" s="5">
        <v>0.003981796</v>
      </c>
      <c r="AL53" s="5">
        <v>1.976484</v>
      </c>
      <c r="AM53" s="5">
        <v>1.296639</v>
      </c>
      <c r="AN53" s="5">
        <v>0.7456893</v>
      </c>
      <c r="AO53" s="5">
        <v>1.847588</v>
      </c>
      <c r="AP53" s="62">
        <v>3.974687E-6</v>
      </c>
      <c r="AQ53" s="5" t="s">
        <v>824</v>
      </c>
    </row>
    <row r="54" ht="15.75" customHeight="1">
      <c r="A54">
        <v>9.0</v>
      </c>
      <c r="B54" s="5">
        <v>2.0</v>
      </c>
      <c r="C54" s="5">
        <v>2.0</v>
      </c>
      <c r="D54" s="5">
        <v>1.0</v>
      </c>
      <c r="E54" s="5" t="s">
        <v>827</v>
      </c>
      <c r="F54" s="5" t="s">
        <v>760</v>
      </c>
      <c r="G54" s="5" t="s">
        <v>761</v>
      </c>
      <c r="H54" s="5">
        <v>18.0</v>
      </c>
      <c r="I54" s="5">
        <v>18.0</v>
      </c>
      <c r="J54" s="5" t="s">
        <v>38</v>
      </c>
      <c r="K54" s="5" t="s">
        <v>40</v>
      </c>
      <c r="L54" s="5" t="s">
        <v>420</v>
      </c>
      <c r="M54" s="5" t="s">
        <v>823</v>
      </c>
      <c r="N54" s="5">
        <v>114.1497</v>
      </c>
      <c r="O54" s="5" t="s">
        <v>40</v>
      </c>
      <c r="P54" s="5">
        <v>1.0</v>
      </c>
      <c r="Q54" s="62">
        <v>1.20834E-26</v>
      </c>
      <c r="R54" s="5" t="s">
        <v>420</v>
      </c>
      <c r="S54" s="5" t="s">
        <v>823</v>
      </c>
      <c r="T54" s="5">
        <v>1.485805</v>
      </c>
      <c r="U54" s="5" t="s">
        <v>40</v>
      </c>
      <c r="V54" s="5">
        <v>1.0</v>
      </c>
      <c r="W54" s="5">
        <v>0.2228685</v>
      </c>
      <c r="X54" s="5" t="s">
        <v>38</v>
      </c>
      <c r="Y54" s="5" t="s">
        <v>40</v>
      </c>
      <c r="Z54" s="5" t="s">
        <v>40</v>
      </c>
      <c r="AA54" s="5" t="s">
        <v>40</v>
      </c>
      <c r="AB54" s="5" t="s">
        <v>40</v>
      </c>
      <c r="AC54" s="5" t="s">
        <v>40</v>
      </c>
      <c r="AD54" s="5" t="s">
        <v>763</v>
      </c>
      <c r="AE54" s="5">
        <v>1.808879</v>
      </c>
      <c r="AF54" s="5">
        <v>0.6041794</v>
      </c>
      <c r="AG54" s="5">
        <v>0.6759369</v>
      </c>
      <c r="AH54" s="5">
        <v>2.903011</v>
      </c>
      <c r="AI54" s="5">
        <v>0.5176725</v>
      </c>
      <c r="AJ54" s="5">
        <v>0.5093342</v>
      </c>
      <c r="AK54" s="5">
        <v>-0.4309751</v>
      </c>
      <c r="AL54" s="5">
        <v>1.450844</v>
      </c>
      <c r="AM54" s="5">
        <v>0.8835097</v>
      </c>
      <c r="AN54" s="5">
        <v>0.2151156</v>
      </c>
      <c r="AO54" s="5">
        <v>1.551904</v>
      </c>
      <c r="AP54" s="5">
        <v>0.009576489</v>
      </c>
      <c r="AQ54" s="5" t="s">
        <v>824</v>
      </c>
    </row>
    <row r="55" ht="15.75" customHeight="1">
      <c r="A55">
        <v>9.0</v>
      </c>
      <c r="B55" s="5">
        <v>2.0</v>
      </c>
      <c r="C55" s="5">
        <v>2.0</v>
      </c>
      <c r="D55" s="5">
        <v>2.0</v>
      </c>
      <c r="E55" s="5" t="s">
        <v>828</v>
      </c>
      <c r="F55" s="5" t="s">
        <v>760</v>
      </c>
      <c r="G55" s="5" t="s">
        <v>761</v>
      </c>
      <c r="H55" s="5">
        <v>18.0</v>
      </c>
      <c r="I55" s="5">
        <v>18.0</v>
      </c>
      <c r="J55" s="5" t="s">
        <v>38</v>
      </c>
      <c r="K55" s="5" t="s">
        <v>40</v>
      </c>
      <c r="L55" s="5" t="s">
        <v>420</v>
      </c>
      <c r="M55" s="5" t="s">
        <v>823</v>
      </c>
      <c r="N55" s="5">
        <v>114.1497</v>
      </c>
      <c r="O55" s="5" t="s">
        <v>40</v>
      </c>
      <c r="P55" s="5">
        <v>1.0</v>
      </c>
      <c r="Q55" s="62">
        <v>1.20834E-26</v>
      </c>
      <c r="R55" s="5" t="s">
        <v>420</v>
      </c>
      <c r="S55" s="5" t="s">
        <v>823</v>
      </c>
      <c r="T55" s="5">
        <v>0.3366798</v>
      </c>
      <c r="U55" s="5" t="s">
        <v>40</v>
      </c>
      <c r="V55" s="5">
        <v>1.0</v>
      </c>
      <c r="W55" s="5">
        <v>0.561752</v>
      </c>
      <c r="X55" s="5" t="s">
        <v>38</v>
      </c>
      <c r="Y55" s="5" t="s">
        <v>40</v>
      </c>
      <c r="Z55" s="5" t="s">
        <v>40</v>
      </c>
      <c r="AA55" s="5" t="s">
        <v>40</v>
      </c>
      <c r="AB55" s="5" t="s">
        <v>40</v>
      </c>
      <c r="AC55" s="5" t="s">
        <v>40</v>
      </c>
      <c r="AD55" s="5" t="s">
        <v>763</v>
      </c>
      <c r="AE55" s="5">
        <v>1.808879</v>
      </c>
      <c r="AF55" s="5">
        <v>0.6041794</v>
      </c>
      <c r="AG55" s="5">
        <v>0.6759369</v>
      </c>
      <c r="AH55" s="5">
        <v>2.903011</v>
      </c>
      <c r="AI55" s="5">
        <v>0.2291823</v>
      </c>
      <c r="AJ55" s="5">
        <v>0.5018432</v>
      </c>
      <c r="AK55" s="5">
        <v>-0.7016305</v>
      </c>
      <c r="AL55" s="5">
        <v>1.152944</v>
      </c>
      <c r="AM55" s="5">
        <v>0.8835097</v>
      </c>
      <c r="AN55" s="5">
        <v>0.2151156</v>
      </c>
      <c r="AO55" s="5">
        <v>1.551904</v>
      </c>
      <c r="AP55" s="5">
        <v>0.009576489</v>
      </c>
      <c r="AQ55" s="5" t="s">
        <v>824</v>
      </c>
    </row>
    <row r="56" ht="15.75" customHeight="1">
      <c r="A56">
        <v>9.0</v>
      </c>
      <c r="B56" s="5">
        <v>2.0</v>
      </c>
      <c r="C56" s="5">
        <v>2.0</v>
      </c>
      <c r="D56" s="5">
        <v>3.0</v>
      </c>
      <c r="E56" s="5" t="s">
        <v>829</v>
      </c>
      <c r="F56" s="5" t="s">
        <v>760</v>
      </c>
      <c r="G56" s="5" t="s">
        <v>760</v>
      </c>
      <c r="H56" s="5">
        <v>18.0</v>
      </c>
      <c r="I56" s="5">
        <v>18.0</v>
      </c>
      <c r="J56" s="5" t="s">
        <v>38</v>
      </c>
      <c r="K56" s="5" t="s">
        <v>40</v>
      </c>
      <c r="L56" s="5" t="s">
        <v>420</v>
      </c>
      <c r="M56" s="5" t="s">
        <v>823</v>
      </c>
      <c r="N56" s="5">
        <v>114.1497</v>
      </c>
      <c r="O56" s="5" t="s">
        <v>40</v>
      </c>
      <c r="P56" s="5">
        <v>1.0</v>
      </c>
      <c r="Q56" s="62">
        <v>1.20834E-26</v>
      </c>
      <c r="R56" s="5" t="s">
        <v>420</v>
      </c>
      <c r="S56" s="5" t="s">
        <v>823</v>
      </c>
      <c r="T56" s="5">
        <v>12.67904</v>
      </c>
      <c r="U56" s="5" t="s">
        <v>40</v>
      </c>
      <c r="V56" s="5">
        <v>1.0</v>
      </c>
      <c r="W56" s="5">
        <v>3.697778E-4</v>
      </c>
      <c r="X56" s="5" t="s">
        <v>38</v>
      </c>
      <c r="Y56" s="5" t="s">
        <v>40</v>
      </c>
      <c r="Z56" s="5" t="s">
        <v>40</v>
      </c>
      <c r="AA56" s="5" t="s">
        <v>40</v>
      </c>
      <c r="AB56" s="5" t="s">
        <v>40</v>
      </c>
      <c r="AC56" s="5" t="s">
        <v>40</v>
      </c>
      <c r="AD56" s="5" t="s">
        <v>763</v>
      </c>
      <c r="AE56" s="5">
        <v>1.808879</v>
      </c>
      <c r="AF56" s="5">
        <v>0.6041794</v>
      </c>
      <c r="AG56" s="5">
        <v>0.6759369</v>
      </c>
      <c r="AH56" s="5">
        <v>2.903011</v>
      </c>
      <c r="AI56" s="5">
        <v>1.198008</v>
      </c>
      <c r="AJ56" s="5">
        <v>0.5481396</v>
      </c>
      <c r="AK56" s="5">
        <v>0.1709642</v>
      </c>
      <c r="AL56" s="5">
        <v>2.193992</v>
      </c>
      <c r="AM56" s="5">
        <v>0.8835097</v>
      </c>
      <c r="AN56" s="5">
        <v>0.2151156</v>
      </c>
      <c r="AO56" s="5">
        <v>1.551904</v>
      </c>
      <c r="AP56" s="5">
        <v>0.009576489</v>
      </c>
      <c r="AQ56" s="5" t="s">
        <v>824</v>
      </c>
    </row>
    <row r="57" ht="15.75" customHeight="1">
      <c r="A57">
        <v>9.0</v>
      </c>
      <c r="B57" s="5">
        <v>2.0</v>
      </c>
      <c r="C57" s="5">
        <v>3.0</v>
      </c>
      <c r="D57" s="5">
        <v>1.0</v>
      </c>
      <c r="E57" s="5" t="s">
        <v>830</v>
      </c>
      <c r="F57" s="5" t="s">
        <v>760</v>
      </c>
      <c r="G57" s="5" t="s">
        <v>761</v>
      </c>
      <c r="H57" s="5">
        <v>18.0</v>
      </c>
      <c r="I57" s="5">
        <v>18.0</v>
      </c>
      <c r="J57" s="5" t="s">
        <v>38</v>
      </c>
      <c r="K57" s="5" t="s">
        <v>40</v>
      </c>
      <c r="L57" s="5" t="s">
        <v>420</v>
      </c>
      <c r="M57" s="5" t="s">
        <v>823</v>
      </c>
      <c r="N57" s="5">
        <v>101.8046</v>
      </c>
      <c r="O57" s="5" t="s">
        <v>40</v>
      </c>
      <c r="P57" s="5">
        <v>1.0</v>
      </c>
      <c r="Q57" s="62">
        <v>6.127699E-24</v>
      </c>
      <c r="R57" s="5" t="s">
        <v>420</v>
      </c>
      <c r="S57" s="5" t="s">
        <v>823</v>
      </c>
      <c r="T57" s="5">
        <v>1.959781</v>
      </c>
      <c r="U57" s="5" t="s">
        <v>40</v>
      </c>
      <c r="V57" s="5">
        <v>1.0</v>
      </c>
      <c r="W57" s="5">
        <v>0.1615367</v>
      </c>
      <c r="X57" s="5" t="s">
        <v>38</v>
      </c>
      <c r="Y57" s="5" t="s">
        <v>40</v>
      </c>
      <c r="Z57" s="5" t="s">
        <v>40</v>
      </c>
      <c r="AA57" s="5" t="s">
        <v>40</v>
      </c>
      <c r="AB57" s="5" t="s">
        <v>40</v>
      </c>
      <c r="AC57" s="5" t="s">
        <v>40</v>
      </c>
      <c r="AD57" s="5" t="s">
        <v>763</v>
      </c>
      <c r="AE57" s="5">
        <v>1.804444</v>
      </c>
      <c r="AF57" s="5">
        <v>0.603713</v>
      </c>
      <c r="AG57" s="5">
        <v>0.6723695</v>
      </c>
      <c r="AH57" s="5">
        <v>2.897745</v>
      </c>
      <c r="AI57" s="5">
        <v>0.5470018</v>
      </c>
      <c r="AJ57" s="5">
        <v>0.5104108</v>
      </c>
      <c r="AK57" s="5">
        <v>-0.4040087</v>
      </c>
      <c r="AL57" s="5">
        <v>1.481726</v>
      </c>
      <c r="AM57" s="5">
        <v>1.112524</v>
      </c>
      <c r="AN57" s="5">
        <v>0.533665</v>
      </c>
      <c r="AO57" s="5">
        <v>1.691383</v>
      </c>
      <c r="AP57" s="5">
        <v>1.65284E-4</v>
      </c>
      <c r="AQ57" s="5" t="s">
        <v>824</v>
      </c>
    </row>
    <row r="58" ht="15.75" customHeight="1">
      <c r="A58">
        <v>9.0</v>
      </c>
      <c r="B58" s="5">
        <v>2.0</v>
      </c>
      <c r="C58" s="5">
        <v>3.0</v>
      </c>
      <c r="D58" s="5">
        <v>2.0</v>
      </c>
      <c r="E58" s="5" t="s">
        <v>831</v>
      </c>
      <c r="F58" s="5" t="s">
        <v>760</v>
      </c>
      <c r="G58" s="5" t="s">
        <v>760</v>
      </c>
      <c r="H58" s="5">
        <v>18.0</v>
      </c>
      <c r="I58" s="5">
        <v>18.0</v>
      </c>
      <c r="J58" s="5" t="s">
        <v>38</v>
      </c>
      <c r="K58" s="5" t="s">
        <v>40</v>
      </c>
      <c r="L58" s="5" t="s">
        <v>420</v>
      </c>
      <c r="M58" s="5" t="s">
        <v>823</v>
      </c>
      <c r="N58" s="5">
        <v>101.8046</v>
      </c>
      <c r="O58" s="5" t="s">
        <v>40</v>
      </c>
      <c r="P58" s="5">
        <v>1.0</v>
      </c>
      <c r="Q58" s="62">
        <v>6.127699E-24</v>
      </c>
      <c r="R58" s="5" t="s">
        <v>420</v>
      </c>
      <c r="S58" s="5" t="s">
        <v>823</v>
      </c>
      <c r="T58" s="5">
        <v>4.181534</v>
      </c>
      <c r="U58" s="5" t="s">
        <v>40</v>
      </c>
      <c r="V58" s="5">
        <v>1.0</v>
      </c>
      <c r="W58" s="5">
        <v>0.04086671</v>
      </c>
      <c r="X58" s="5" t="s">
        <v>38</v>
      </c>
      <c r="Y58" s="5" t="s">
        <v>40</v>
      </c>
      <c r="Z58" s="5" t="s">
        <v>40</v>
      </c>
      <c r="AA58" s="5" t="s">
        <v>40</v>
      </c>
      <c r="AB58" s="5" t="s">
        <v>40</v>
      </c>
      <c r="AC58" s="5" t="s">
        <v>40</v>
      </c>
      <c r="AD58" s="5" t="s">
        <v>763</v>
      </c>
      <c r="AE58" s="5">
        <v>1.804444</v>
      </c>
      <c r="AF58" s="5">
        <v>0.603713</v>
      </c>
      <c r="AG58" s="5">
        <v>0.6723695</v>
      </c>
      <c r="AH58" s="5">
        <v>2.897745</v>
      </c>
      <c r="AI58" s="5">
        <v>0.7962237</v>
      </c>
      <c r="AJ58" s="5">
        <v>0.5218123</v>
      </c>
      <c r="AK58" s="5">
        <v>-0.1787391</v>
      </c>
      <c r="AL58" s="5">
        <v>1.748474</v>
      </c>
      <c r="AM58" s="5">
        <v>1.112524</v>
      </c>
      <c r="AN58" s="5">
        <v>0.533665</v>
      </c>
      <c r="AO58" s="5">
        <v>1.691383</v>
      </c>
      <c r="AP58" s="5">
        <v>1.65284E-4</v>
      </c>
      <c r="AQ58" s="5" t="s">
        <v>824</v>
      </c>
    </row>
    <row r="59" ht="15.75" customHeight="1">
      <c r="A59">
        <v>9.0</v>
      </c>
      <c r="B59" s="5">
        <v>2.0</v>
      </c>
      <c r="C59" s="5">
        <v>3.0</v>
      </c>
      <c r="D59" s="5">
        <v>3.0</v>
      </c>
      <c r="E59" s="5" t="s">
        <v>832</v>
      </c>
      <c r="F59" s="5" t="s">
        <v>760</v>
      </c>
      <c r="G59" s="5" t="s">
        <v>760</v>
      </c>
      <c r="H59" s="5">
        <v>18.0</v>
      </c>
      <c r="I59" s="5">
        <v>18.0</v>
      </c>
      <c r="J59" s="5" t="s">
        <v>38</v>
      </c>
      <c r="K59" s="5" t="s">
        <v>40</v>
      </c>
      <c r="L59" s="5" t="s">
        <v>420</v>
      </c>
      <c r="M59" s="5" t="s">
        <v>823</v>
      </c>
      <c r="N59" s="5">
        <v>101.8046</v>
      </c>
      <c r="O59" s="5" t="s">
        <v>40</v>
      </c>
      <c r="P59" s="5">
        <v>1.0</v>
      </c>
      <c r="Q59" s="62">
        <v>6.127699E-24</v>
      </c>
      <c r="R59" s="5" t="s">
        <v>420</v>
      </c>
      <c r="S59" s="5" t="s">
        <v>823</v>
      </c>
      <c r="T59" s="5">
        <v>28.74343</v>
      </c>
      <c r="U59" s="5" t="s">
        <v>40</v>
      </c>
      <c r="V59" s="5">
        <v>1.0</v>
      </c>
      <c r="W59" s="62">
        <v>8.262956E-8</v>
      </c>
      <c r="X59" s="5" t="s">
        <v>38</v>
      </c>
      <c r="Y59" s="5" t="s">
        <v>40</v>
      </c>
      <c r="Z59" s="5" t="s">
        <v>40</v>
      </c>
      <c r="AA59" s="5" t="s">
        <v>40</v>
      </c>
      <c r="AB59" s="5" t="s">
        <v>40</v>
      </c>
      <c r="AC59" s="5" t="s">
        <v>40</v>
      </c>
      <c r="AD59" s="5" t="s">
        <v>763</v>
      </c>
      <c r="AE59" s="5">
        <v>1.804444</v>
      </c>
      <c r="AF59" s="5">
        <v>0.603713</v>
      </c>
      <c r="AG59" s="5">
        <v>0.6723695</v>
      </c>
      <c r="AH59" s="5">
        <v>2.897745</v>
      </c>
      <c r="AI59" s="5">
        <v>1.551303</v>
      </c>
      <c r="AJ59" s="5">
        <v>0.5784505</v>
      </c>
      <c r="AK59" s="5">
        <v>0.4665006</v>
      </c>
      <c r="AL59" s="5">
        <v>2.599882</v>
      </c>
      <c r="AM59" s="5">
        <v>1.112524</v>
      </c>
      <c r="AN59" s="5">
        <v>0.533665</v>
      </c>
      <c r="AO59" s="5">
        <v>1.691383</v>
      </c>
      <c r="AP59" s="5">
        <v>1.65284E-4</v>
      </c>
      <c r="AQ59" s="5" t="s">
        <v>824</v>
      </c>
    </row>
    <row r="60" ht="15.75" customHeight="1">
      <c r="A60">
        <v>9.0</v>
      </c>
      <c r="B60" s="5">
        <v>2.0</v>
      </c>
      <c r="C60" s="5">
        <v>4.0</v>
      </c>
      <c r="D60" s="5">
        <v>1.0</v>
      </c>
      <c r="E60" s="5" t="s">
        <v>833</v>
      </c>
      <c r="F60" s="5" t="s">
        <v>760</v>
      </c>
      <c r="G60" s="5" t="s">
        <v>761</v>
      </c>
      <c r="H60" s="5">
        <v>18.0</v>
      </c>
      <c r="I60" s="5">
        <v>18.0</v>
      </c>
      <c r="J60" s="5" t="s">
        <v>38</v>
      </c>
      <c r="K60" s="5" t="s">
        <v>40</v>
      </c>
      <c r="L60" s="5" t="s">
        <v>420</v>
      </c>
      <c r="M60" s="5" t="s">
        <v>823</v>
      </c>
      <c r="N60" s="5">
        <v>153.1947</v>
      </c>
      <c r="O60" s="5" t="s">
        <v>40</v>
      </c>
      <c r="P60" s="5">
        <v>1.0</v>
      </c>
      <c r="Q60" s="62">
        <v>3.473082E-35</v>
      </c>
      <c r="R60" s="5" t="s">
        <v>420</v>
      </c>
      <c r="S60" s="5" t="s">
        <v>823</v>
      </c>
      <c r="T60" s="5">
        <v>0.3763904</v>
      </c>
      <c r="U60" s="5" t="s">
        <v>40</v>
      </c>
      <c r="V60" s="5">
        <v>1.0</v>
      </c>
      <c r="W60" s="5">
        <v>0.5395414</v>
      </c>
      <c r="X60" s="5" t="s">
        <v>38</v>
      </c>
      <c r="Y60" s="5" t="s">
        <v>40</v>
      </c>
      <c r="Z60" s="5" t="s">
        <v>40</v>
      </c>
      <c r="AA60" s="5" t="s">
        <v>40</v>
      </c>
      <c r="AB60" s="5" t="s">
        <v>40</v>
      </c>
      <c r="AC60" s="5" t="s">
        <v>40</v>
      </c>
      <c r="AD60" s="5" t="s">
        <v>763</v>
      </c>
      <c r="AE60" s="5">
        <v>1.814815</v>
      </c>
      <c r="AF60" s="5">
        <v>0.604805</v>
      </c>
      <c r="AG60" s="5">
        <v>0.6807097</v>
      </c>
      <c r="AH60" s="5">
        <v>2.910062</v>
      </c>
      <c r="AI60" s="5">
        <v>0.2739886</v>
      </c>
      <c r="AJ60" s="5">
        <v>0.5026322</v>
      </c>
      <c r="AK60" s="5">
        <v>-0.6589354</v>
      </c>
      <c r="AL60" s="5">
        <v>1.198508</v>
      </c>
      <c r="AM60" s="5">
        <v>0.8290905</v>
      </c>
      <c r="AN60" s="5">
        <v>0.2396217</v>
      </c>
      <c r="AO60" s="5">
        <v>1.418559</v>
      </c>
      <c r="AP60" s="5">
        <v>0.005838827</v>
      </c>
      <c r="AQ60" s="5" t="s">
        <v>824</v>
      </c>
    </row>
    <row r="61" ht="15.75" customHeight="1">
      <c r="A61">
        <v>9.0</v>
      </c>
      <c r="B61" s="5">
        <v>2.0</v>
      </c>
      <c r="C61" s="5">
        <v>4.0</v>
      </c>
      <c r="D61" s="5">
        <v>2.0</v>
      </c>
      <c r="E61" s="5" t="s">
        <v>834</v>
      </c>
      <c r="F61" s="5" t="s">
        <v>760</v>
      </c>
      <c r="G61" s="5" t="s">
        <v>760</v>
      </c>
      <c r="H61" s="5">
        <v>18.0</v>
      </c>
      <c r="I61" s="5">
        <v>18.0</v>
      </c>
      <c r="J61" s="5" t="s">
        <v>38</v>
      </c>
      <c r="K61" s="5" t="s">
        <v>40</v>
      </c>
      <c r="L61" s="5" t="s">
        <v>420</v>
      </c>
      <c r="M61" s="5" t="s">
        <v>823</v>
      </c>
      <c r="N61" s="5">
        <v>153.1947</v>
      </c>
      <c r="O61" s="5" t="s">
        <v>40</v>
      </c>
      <c r="P61" s="5">
        <v>1.0</v>
      </c>
      <c r="Q61" s="62">
        <v>3.473082E-35</v>
      </c>
      <c r="R61" s="5" t="s">
        <v>420</v>
      </c>
      <c r="S61" s="5" t="s">
        <v>823</v>
      </c>
      <c r="T61" s="5">
        <v>33.95346</v>
      </c>
      <c r="U61" s="5" t="s">
        <v>40</v>
      </c>
      <c r="V61" s="5">
        <v>1.0</v>
      </c>
      <c r="W61" s="62">
        <v>5.644608E-9</v>
      </c>
      <c r="X61" s="5" t="s">
        <v>38</v>
      </c>
      <c r="Y61" s="5" t="s">
        <v>40</v>
      </c>
      <c r="Z61" s="5" t="s">
        <v>40</v>
      </c>
      <c r="AA61" s="5" t="s">
        <v>40</v>
      </c>
      <c r="AB61" s="5" t="s">
        <v>40</v>
      </c>
      <c r="AC61" s="5" t="s">
        <v>40</v>
      </c>
      <c r="AD61" s="5" t="s">
        <v>763</v>
      </c>
      <c r="AE61" s="5">
        <v>1.814815</v>
      </c>
      <c r="AF61" s="5">
        <v>0.604805</v>
      </c>
      <c r="AG61" s="5">
        <v>0.6807097</v>
      </c>
      <c r="AH61" s="5">
        <v>2.910062</v>
      </c>
      <c r="AI61" s="5">
        <v>0.5994567</v>
      </c>
      <c r="AJ61" s="5">
        <v>0.5124776</v>
      </c>
      <c r="AK61" s="5">
        <v>-0.3560243</v>
      </c>
      <c r="AL61" s="5">
        <v>1.537228</v>
      </c>
      <c r="AM61" s="5">
        <v>0.8290905</v>
      </c>
      <c r="AN61" s="5">
        <v>0.2396217</v>
      </c>
      <c r="AO61" s="5">
        <v>1.418559</v>
      </c>
      <c r="AP61" s="5">
        <v>0.005838827</v>
      </c>
      <c r="AQ61" s="5" t="s">
        <v>824</v>
      </c>
    </row>
    <row r="62" ht="15.75" customHeight="1">
      <c r="A62">
        <v>9.0</v>
      </c>
      <c r="B62" s="5">
        <v>2.0</v>
      </c>
      <c r="C62" s="5">
        <v>4.0</v>
      </c>
      <c r="D62" s="5">
        <v>3.0</v>
      </c>
      <c r="E62" s="5" t="s">
        <v>835</v>
      </c>
      <c r="F62" s="5" t="s">
        <v>760</v>
      </c>
      <c r="G62" s="5" t="s">
        <v>760</v>
      </c>
      <c r="H62" s="5">
        <v>18.0</v>
      </c>
      <c r="I62" s="5">
        <v>18.0</v>
      </c>
      <c r="J62" s="5" t="s">
        <v>38</v>
      </c>
      <c r="K62" s="5" t="s">
        <v>40</v>
      </c>
      <c r="L62" s="5" t="s">
        <v>420</v>
      </c>
      <c r="M62" s="5" t="s">
        <v>823</v>
      </c>
      <c r="N62" s="5">
        <v>153.1947</v>
      </c>
      <c r="O62" s="5" t="s">
        <v>40</v>
      </c>
      <c r="P62" s="5">
        <v>1.0</v>
      </c>
      <c r="Q62" s="62">
        <v>3.473082E-35</v>
      </c>
      <c r="R62" s="5" t="s">
        <v>420</v>
      </c>
      <c r="S62" s="5" t="s">
        <v>823</v>
      </c>
      <c r="T62" s="5">
        <v>5.129223</v>
      </c>
      <c r="U62" s="5" t="s">
        <v>40</v>
      </c>
      <c r="V62" s="5">
        <v>1.0</v>
      </c>
      <c r="W62" s="5">
        <v>0.02352626</v>
      </c>
      <c r="X62" s="5" t="s">
        <v>38</v>
      </c>
      <c r="Y62" s="5" t="s">
        <v>40</v>
      </c>
      <c r="Z62" s="5" t="s">
        <v>40</v>
      </c>
      <c r="AA62" s="5" t="s">
        <v>40</v>
      </c>
      <c r="AB62" s="5" t="s">
        <v>40</v>
      </c>
      <c r="AC62" s="5" t="s">
        <v>40</v>
      </c>
      <c r="AD62" s="5" t="s">
        <v>763</v>
      </c>
      <c r="AE62" s="5">
        <v>1.814815</v>
      </c>
      <c r="AF62" s="5">
        <v>0.604805</v>
      </c>
      <c r="AG62" s="5">
        <v>0.6807097</v>
      </c>
      <c r="AH62" s="5">
        <v>2.910062</v>
      </c>
      <c r="AI62" s="5">
        <v>0.8763851</v>
      </c>
      <c r="AJ62" s="5">
        <v>0.5263096</v>
      </c>
      <c r="AK62" s="5">
        <v>-0.1076967</v>
      </c>
      <c r="AL62" s="5">
        <v>1.83588</v>
      </c>
      <c r="AM62" s="5">
        <v>0.8290905</v>
      </c>
      <c r="AN62" s="5">
        <v>0.2396217</v>
      </c>
      <c r="AO62" s="5">
        <v>1.418559</v>
      </c>
      <c r="AP62" s="5">
        <v>0.005838827</v>
      </c>
      <c r="AQ62" s="5" t="s">
        <v>824</v>
      </c>
    </row>
    <row r="63" ht="15.75" customHeight="1">
      <c r="A63">
        <v>9.0</v>
      </c>
      <c r="B63" s="5">
        <v>2.0</v>
      </c>
      <c r="C63" s="5">
        <v>5.0</v>
      </c>
      <c r="D63" s="5">
        <v>1.0</v>
      </c>
      <c r="E63" s="5" t="s">
        <v>836</v>
      </c>
      <c r="F63" s="5" t="s">
        <v>760</v>
      </c>
      <c r="G63" s="5" t="s">
        <v>760</v>
      </c>
      <c r="H63" s="5">
        <v>18.0</v>
      </c>
      <c r="I63" s="5">
        <v>18.0</v>
      </c>
      <c r="J63" s="5" t="s">
        <v>38</v>
      </c>
      <c r="K63" s="5" t="s">
        <v>40</v>
      </c>
      <c r="L63" s="5" t="s">
        <v>420</v>
      </c>
      <c r="M63" s="5" t="s">
        <v>823</v>
      </c>
      <c r="N63" s="5">
        <v>185.8525</v>
      </c>
      <c r="O63" s="5" t="s">
        <v>40</v>
      </c>
      <c r="P63" s="5">
        <v>1.0</v>
      </c>
      <c r="Q63" s="62">
        <v>2.556765E-42</v>
      </c>
      <c r="R63" s="5" t="s">
        <v>420</v>
      </c>
      <c r="S63" s="5" t="s">
        <v>823</v>
      </c>
      <c r="T63" s="5">
        <v>60.99928</v>
      </c>
      <c r="U63" s="5" t="s">
        <v>40</v>
      </c>
      <c r="V63" s="5">
        <v>1.0</v>
      </c>
      <c r="W63" s="62">
        <v>5.709579E-15</v>
      </c>
      <c r="X63" s="5" t="s">
        <v>38</v>
      </c>
      <c r="Y63" s="5" t="s">
        <v>40</v>
      </c>
      <c r="Z63" s="5" t="s">
        <v>40</v>
      </c>
      <c r="AA63" s="5" t="s">
        <v>40</v>
      </c>
      <c r="AB63" s="5" t="s">
        <v>40</v>
      </c>
      <c r="AC63" s="5" t="s">
        <v>40</v>
      </c>
      <c r="AD63" s="5" t="s">
        <v>763</v>
      </c>
      <c r="AE63" s="5">
        <v>1.45847</v>
      </c>
      <c r="AF63" s="5">
        <v>0.5698966</v>
      </c>
      <c r="AG63" s="5">
        <v>0.3898237</v>
      </c>
      <c r="AH63" s="5">
        <v>2.492059</v>
      </c>
      <c r="AI63" s="5">
        <v>0.4652233</v>
      </c>
      <c r="AJ63" s="5">
        <v>0.5075519</v>
      </c>
      <c r="AK63" s="5">
        <v>-0.4794464</v>
      </c>
      <c r="AL63" s="5">
        <v>1.39589</v>
      </c>
      <c r="AM63" s="5">
        <v>0.9694525</v>
      </c>
      <c r="AN63" s="5">
        <v>0.4421454</v>
      </c>
      <c r="AO63" s="5">
        <v>1.49676</v>
      </c>
      <c r="AP63" s="5">
        <v>3.140963E-4</v>
      </c>
      <c r="AQ63" s="5" t="s">
        <v>824</v>
      </c>
    </row>
    <row r="64" ht="15.75" customHeight="1">
      <c r="A64">
        <v>9.0</v>
      </c>
      <c r="B64" s="5">
        <v>2.0</v>
      </c>
      <c r="C64" s="5">
        <v>5.0</v>
      </c>
      <c r="D64" s="5">
        <v>2.0</v>
      </c>
      <c r="E64" s="5" t="s">
        <v>837</v>
      </c>
      <c r="F64" s="5" t="s">
        <v>760</v>
      </c>
      <c r="G64" s="5" t="s">
        <v>760</v>
      </c>
      <c r="H64" s="5">
        <v>18.0</v>
      </c>
      <c r="I64" s="5">
        <v>18.0</v>
      </c>
      <c r="J64" s="5" t="s">
        <v>38</v>
      </c>
      <c r="K64" s="5" t="s">
        <v>40</v>
      </c>
      <c r="L64" s="5" t="s">
        <v>420</v>
      </c>
      <c r="M64" s="5" t="s">
        <v>823</v>
      </c>
      <c r="N64" s="5">
        <v>185.8525</v>
      </c>
      <c r="O64" s="5" t="s">
        <v>40</v>
      </c>
      <c r="P64" s="5">
        <v>1.0</v>
      </c>
      <c r="Q64" s="62">
        <v>2.556765E-42</v>
      </c>
      <c r="R64" s="5" t="s">
        <v>420</v>
      </c>
      <c r="S64" s="5" t="s">
        <v>823</v>
      </c>
      <c r="T64" s="5">
        <v>43.54637</v>
      </c>
      <c r="U64" s="5" t="s">
        <v>40</v>
      </c>
      <c r="V64" s="5">
        <v>1.0</v>
      </c>
      <c r="W64" s="62">
        <v>4.140322E-11</v>
      </c>
      <c r="X64" s="5" t="s">
        <v>38</v>
      </c>
      <c r="Y64" s="5" t="s">
        <v>40</v>
      </c>
      <c r="Z64" s="5" t="s">
        <v>40</v>
      </c>
      <c r="AA64" s="5" t="s">
        <v>40</v>
      </c>
      <c r="AB64" s="5" t="s">
        <v>40</v>
      </c>
      <c r="AC64" s="5" t="s">
        <v>40</v>
      </c>
      <c r="AD64" s="5" t="s">
        <v>763</v>
      </c>
      <c r="AE64" s="5">
        <v>1.45847</v>
      </c>
      <c r="AF64" s="5">
        <v>0.5698966</v>
      </c>
      <c r="AG64" s="5">
        <v>0.3898237</v>
      </c>
      <c r="AH64" s="5">
        <v>2.492059</v>
      </c>
      <c r="AI64" s="5">
        <v>0.7230303</v>
      </c>
      <c r="AJ64" s="5">
        <v>0.5180528</v>
      </c>
      <c r="AK64" s="5">
        <v>-0.2441951</v>
      </c>
      <c r="AL64" s="5">
        <v>1.66934</v>
      </c>
      <c r="AM64" s="5">
        <v>0.9694525</v>
      </c>
      <c r="AN64" s="5">
        <v>0.4421454</v>
      </c>
      <c r="AO64" s="5">
        <v>1.49676</v>
      </c>
      <c r="AP64" s="5">
        <v>3.140963E-4</v>
      </c>
      <c r="AQ64" s="5" t="s">
        <v>824</v>
      </c>
    </row>
    <row r="65" ht="15.75" customHeight="1">
      <c r="A65">
        <v>9.0</v>
      </c>
      <c r="B65" s="5">
        <v>2.0</v>
      </c>
      <c r="C65" s="5">
        <v>5.0</v>
      </c>
      <c r="D65" s="5">
        <v>3.0</v>
      </c>
      <c r="E65" s="5" t="s">
        <v>838</v>
      </c>
      <c r="F65" s="5" t="s">
        <v>760</v>
      </c>
      <c r="G65" s="5" t="s">
        <v>760</v>
      </c>
      <c r="H65" s="5">
        <v>18.0</v>
      </c>
      <c r="I65" s="5">
        <v>18.0</v>
      </c>
      <c r="J65" s="5" t="s">
        <v>38</v>
      </c>
      <c r="K65" s="5" t="s">
        <v>40</v>
      </c>
      <c r="L65" s="5" t="s">
        <v>420</v>
      </c>
      <c r="M65" s="5" t="s">
        <v>823</v>
      </c>
      <c r="N65" s="5">
        <v>185.8525</v>
      </c>
      <c r="O65" s="5" t="s">
        <v>40</v>
      </c>
      <c r="P65" s="5">
        <v>1.0</v>
      </c>
      <c r="Q65" s="62">
        <v>2.556765E-42</v>
      </c>
      <c r="R65" s="5" t="s">
        <v>420</v>
      </c>
      <c r="S65" s="5" t="s">
        <v>823</v>
      </c>
      <c r="T65" s="5">
        <v>17.63768</v>
      </c>
      <c r="U65" s="5" t="s">
        <v>40</v>
      </c>
      <c r="V65" s="5">
        <v>1.0</v>
      </c>
      <c r="W65" s="62">
        <v>2.672413E-5</v>
      </c>
      <c r="X65" s="5" t="s">
        <v>38</v>
      </c>
      <c r="Y65" s="5" t="s">
        <v>40</v>
      </c>
      <c r="Z65" s="5" t="s">
        <v>40</v>
      </c>
      <c r="AA65" s="5" t="s">
        <v>40</v>
      </c>
      <c r="AB65" s="5" t="s">
        <v>40</v>
      </c>
      <c r="AC65" s="5" t="s">
        <v>40</v>
      </c>
      <c r="AD65" s="5" t="s">
        <v>763</v>
      </c>
      <c r="AE65" s="5">
        <v>1.45847</v>
      </c>
      <c r="AF65" s="5">
        <v>0.5698966</v>
      </c>
      <c r="AG65" s="5">
        <v>0.3898237</v>
      </c>
      <c r="AH65" s="5">
        <v>2.492059</v>
      </c>
      <c r="AI65" s="5">
        <v>1.407293</v>
      </c>
      <c r="AJ65" s="5">
        <v>0.5653548</v>
      </c>
      <c r="AK65" s="5">
        <v>0.3472648</v>
      </c>
      <c r="AL65" s="5">
        <v>2.432964</v>
      </c>
      <c r="AM65" s="5">
        <v>0.9694525</v>
      </c>
      <c r="AN65" s="5">
        <v>0.4421454</v>
      </c>
      <c r="AO65" s="5">
        <v>1.49676</v>
      </c>
      <c r="AP65" s="5">
        <v>3.140963E-4</v>
      </c>
      <c r="AQ65" s="5" t="s">
        <v>824</v>
      </c>
    </row>
    <row r="66" ht="15.75" customHeight="1">
      <c r="A66">
        <v>9.0</v>
      </c>
      <c r="B66" s="5">
        <v>2.0</v>
      </c>
      <c r="C66" s="5">
        <v>6.0</v>
      </c>
      <c r="D66" s="5">
        <v>1.0</v>
      </c>
      <c r="E66" s="5" t="s">
        <v>839</v>
      </c>
      <c r="F66" s="5" t="s">
        <v>789</v>
      </c>
      <c r="G66" s="5" t="s">
        <v>816</v>
      </c>
      <c r="H66" s="5">
        <v>18.0</v>
      </c>
      <c r="I66" s="5">
        <v>18.0</v>
      </c>
      <c r="J66" s="5" t="s">
        <v>38</v>
      </c>
      <c r="K66" s="5" t="s">
        <v>40</v>
      </c>
      <c r="L66" s="5" t="s">
        <v>420</v>
      </c>
      <c r="M66" s="5" t="s">
        <v>823</v>
      </c>
      <c r="N66" s="5">
        <v>0.2123054</v>
      </c>
      <c r="O66" s="5" t="s">
        <v>40</v>
      </c>
      <c r="P66" s="5">
        <v>1.0</v>
      </c>
      <c r="Q66" s="5">
        <v>0.6449664</v>
      </c>
      <c r="R66" s="5" t="s">
        <v>420</v>
      </c>
      <c r="S66" s="5" t="s">
        <v>823</v>
      </c>
      <c r="T66" s="5">
        <v>68.26947</v>
      </c>
      <c r="U66" s="5" t="s">
        <v>40</v>
      </c>
      <c r="V66" s="5">
        <v>1.0</v>
      </c>
      <c r="W66" s="62">
        <v>1.426116E-16</v>
      </c>
      <c r="X66" s="5" t="s">
        <v>38</v>
      </c>
      <c r="Y66" s="5" t="s">
        <v>40</v>
      </c>
      <c r="Z66" s="5" t="s">
        <v>40</v>
      </c>
      <c r="AA66" s="5" t="s">
        <v>40</v>
      </c>
      <c r="AB66" s="5" t="s">
        <v>40</v>
      </c>
      <c r="AC66" s="5" t="s">
        <v>40</v>
      </c>
      <c r="AD66" s="5" t="s">
        <v>763</v>
      </c>
      <c r="AE66" s="5">
        <v>0.1510626</v>
      </c>
      <c r="AF66" s="5">
        <v>0.5008016</v>
      </c>
      <c r="AG66" s="5">
        <v>-0.776664</v>
      </c>
      <c r="AH66" s="5">
        <v>1.074123</v>
      </c>
      <c r="AI66" s="5">
        <v>-1.471981</v>
      </c>
      <c r="AJ66" s="5">
        <v>0.5711165</v>
      </c>
      <c r="AK66" s="5">
        <v>-2.507701</v>
      </c>
      <c r="AL66" s="5">
        <v>-0.4010245</v>
      </c>
      <c r="AM66" s="5">
        <v>-0.2536608</v>
      </c>
      <c r="AN66" s="5">
        <v>-1.765577</v>
      </c>
      <c r="AO66" s="5">
        <v>1.258256</v>
      </c>
      <c r="AP66" s="5">
        <v>0.7422829</v>
      </c>
      <c r="AQ66" s="5" t="s">
        <v>824</v>
      </c>
    </row>
    <row r="67" ht="15.75" customHeight="1">
      <c r="A67">
        <v>9.0</v>
      </c>
      <c r="B67" s="5">
        <v>2.0</v>
      </c>
      <c r="C67" s="5">
        <v>6.0</v>
      </c>
      <c r="D67" s="5">
        <v>2.0</v>
      </c>
      <c r="E67" s="5" t="s">
        <v>840</v>
      </c>
      <c r="F67" s="5" t="s">
        <v>789</v>
      </c>
      <c r="G67" s="5" t="s">
        <v>760</v>
      </c>
      <c r="H67" s="5">
        <v>18.0</v>
      </c>
      <c r="I67" s="5">
        <v>18.0</v>
      </c>
      <c r="J67" s="5" t="s">
        <v>38</v>
      </c>
      <c r="K67" s="5" t="s">
        <v>40</v>
      </c>
      <c r="L67" s="5" t="s">
        <v>420</v>
      </c>
      <c r="M67" s="5" t="s">
        <v>823</v>
      </c>
      <c r="N67" s="5">
        <v>0.2123054</v>
      </c>
      <c r="O67" s="5" t="s">
        <v>40</v>
      </c>
      <c r="P67" s="5">
        <v>1.0</v>
      </c>
      <c r="Q67" s="5">
        <v>0.6449664</v>
      </c>
      <c r="R67" s="5" t="s">
        <v>420</v>
      </c>
      <c r="S67" s="5" t="s">
        <v>823</v>
      </c>
      <c r="T67" s="5">
        <v>72.18652</v>
      </c>
      <c r="U67" s="5" t="s">
        <v>40</v>
      </c>
      <c r="V67" s="5">
        <v>1.0</v>
      </c>
      <c r="W67" s="62">
        <v>1.957888E-17</v>
      </c>
      <c r="X67" s="5" t="s">
        <v>38</v>
      </c>
      <c r="Y67" s="5" t="s">
        <v>40</v>
      </c>
      <c r="Z67" s="5" t="s">
        <v>40</v>
      </c>
      <c r="AA67" s="5" t="s">
        <v>40</v>
      </c>
      <c r="AB67" s="5" t="s">
        <v>40</v>
      </c>
      <c r="AC67" s="5" t="s">
        <v>40</v>
      </c>
      <c r="AD67" s="5" t="s">
        <v>763</v>
      </c>
      <c r="AE67" s="5">
        <v>0.1510626</v>
      </c>
      <c r="AF67" s="5">
        <v>0.5008016</v>
      </c>
      <c r="AG67" s="5">
        <v>-0.776664</v>
      </c>
      <c r="AH67" s="5">
        <v>1.074123</v>
      </c>
      <c r="AI67" s="5">
        <v>1.793741</v>
      </c>
      <c r="AJ67" s="5">
        <v>0.6025906</v>
      </c>
      <c r="AK67" s="5">
        <v>0.6637555</v>
      </c>
      <c r="AL67" s="5">
        <v>2.885044</v>
      </c>
      <c r="AM67" s="5">
        <v>-0.2536608</v>
      </c>
      <c r="AN67" s="5">
        <v>-1.765577</v>
      </c>
      <c r="AO67" s="5">
        <v>1.258256</v>
      </c>
      <c r="AP67" s="5">
        <v>0.7422829</v>
      </c>
      <c r="AQ67" s="5" t="s">
        <v>824</v>
      </c>
    </row>
    <row r="68" ht="15.75" customHeight="1">
      <c r="A68">
        <v>9.0</v>
      </c>
      <c r="B68" s="5">
        <v>2.0</v>
      </c>
      <c r="C68" s="5">
        <v>6.0</v>
      </c>
      <c r="D68" s="5">
        <v>3.0</v>
      </c>
      <c r="E68" s="5" t="s">
        <v>841</v>
      </c>
      <c r="F68" s="5" t="s">
        <v>789</v>
      </c>
      <c r="G68" s="5" t="s">
        <v>816</v>
      </c>
      <c r="H68" s="5">
        <v>18.0</v>
      </c>
      <c r="I68" s="5">
        <v>18.0</v>
      </c>
      <c r="J68" s="5" t="s">
        <v>38</v>
      </c>
      <c r="K68" s="5" t="s">
        <v>40</v>
      </c>
      <c r="L68" s="5" t="s">
        <v>420</v>
      </c>
      <c r="M68" s="5" t="s">
        <v>823</v>
      </c>
      <c r="N68" s="5">
        <v>0.2123054</v>
      </c>
      <c r="O68" s="5" t="s">
        <v>40</v>
      </c>
      <c r="P68" s="5">
        <v>1.0</v>
      </c>
      <c r="Q68" s="5">
        <v>0.6449664</v>
      </c>
      <c r="R68" s="5" t="s">
        <v>420</v>
      </c>
      <c r="S68" s="5" t="s">
        <v>823</v>
      </c>
      <c r="T68" s="5">
        <v>20.21936</v>
      </c>
      <c r="U68" s="5" t="s">
        <v>40</v>
      </c>
      <c r="V68" s="5">
        <v>1.0</v>
      </c>
      <c r="W68" s="62">
        <v>6.905054E-6</v>
      </c>
      <c r="X68" s="5" t="s">
        <v>38</v>
      </c>
      <c r="Y68" s="5" t="s">
        <v>40</v>
      </c>
      <c r="Z68" s="5" t="s">
        <v>40</v>
      </c>
      <c r="AA68" s="5" t="s">
        <v>40</v>
      </c>
      <c r="AB68" s="5" t="s">
        <v>40</v>
      </c>
      <c r="AC68" s="5" t="s">
        <v>40</v>
      </c>
      <c r="AD68" s="5" t="s">
        <v>763</v>
      </c>
      <c r="AE68" s="5">
        <v>0.1510626</v>
      </c>
      <c r="AF68" s="5">
        <v>0.5008016</v>
      </c>
      <c r="AG68" s="5">
        <v>-0.776664</v>
      </c>
      <c r="AH68" s="5">
        <v>1.074123</v>
      </c>
      <c r="AI68" s="5">
        <v>-1.469347</v>
      </c>
      <c r="AJ68" s="5">
        <v>0.570878</v>
      </c>
      <c r="AK68" s="5">
        <v>-2.504651</v>
      </c>
      <c r="AL68" s="5">
        <v>-0.3988421</v>
      </c>
      <c r="AM68" s="5">
        <v>-0.2536608</v>
      </c>
      <c r="AN68" s="5">
        <v>-1.765577</v>
      </c>
      <c r="AO68" s="5">
        <v>1.258256</v>
      </c>
      <c r="AP68" s="5">
        <v>0.7422829</v>
      </c>
      <c r="AQ68" s="5" t="s">
        <v>824</v>
      </c>
    </row>
    <row r="69" ht="15.75" customHeight="1">
      <c r="A69">
        <v>9.0</v>
      </c>
      <c r="B69" s="5">
        <v>3.0</v>
      </c>
      <c r="C69" s="5">
        <v>1.0</v>
      </c>
      <c r="D69" s="5">
        <v>1.0</v>
      </c>
      <c r="E69" s="5" t="s">
        <v>842</v>
      </c>
      <c r="F69" s="5" t="s">
        <v>760</v>
      </c>
      <c r="G69" s="5" t="s">
        <v>784</v>
      </c>
      <c r="H69" s="5">
        <v>7.0</v>
      </c>
      <c r="I69" s="5">
        <v>8.0</v>
      </c>
      <c r="J69" s="5" t="s">
        <v>38</v>
      </c>
      <c r="K69" s="5" t="s">
        <v>40</v>
      </c>
      <c r="L69" s="5" t="s">
        <v>420</v>
      </c>
      <c r="M69" s="5" t="s">
        <v>823</v>
      </c>
      <c r="N69" s="5">
        <v>65.15276</v>
      </c>
      <c r="O69" s="5" t="s">
        <v>40</v>
      </c>
      <c r="P69" s="5">
        <v>1.0</v>
      </c>
      <c r="Q69" s="62">
        <v>6.931146E-16</v>
      </c>
      <c r="R69" s="5" t="s">
        <v>420</v>
      </c>
      <c r="S69" s="5" t="s">
        <v>823</v>
      </c>
      <c r="T69" s="5">
        <v>0.08382449</v>
      </c>
      <c r="U69" s="5" t="s">
        <v>40</v>
      </c>
      <c r="V69" s="5">
        <v>1.0</v>
      </c>
      <c r="W69" s="5">
        <v>0.77218</v>
      </c>
      <c r="X69" s="5" t="s">
        <v>38</v>
      </c>
      <c r="Y69" s="5" t="s">
        <v>40</v>
      </c>
      <c r="Z69" s="5" t="s">
        <v>40</v>
      </c>
      <c r="AA69" s="5" t="s">
        <v>40</v>
      </c>
      <c r="AB69" s="5" t="s">
        <v>40</v>
      </c>
      <c r="AC69" s="5" t="s">
        <v>40</v>
      </c>
      <c r="AD69" s="5" t="s">
        <v>763</v>
      </c>
      <c r="AE69" s="5">
        <v>1.072384</v>
      </c>
      <c r="AF69" s="5">
        <v>0.9887708</v>
      </c>
      <c r="AG69" s="5">
        <v>-0.601404</v>
      </c>
      <c r="AH69" s="5">
        <v>2.659692</v>
      </c>
      <c r="AI69" s="5">
        <v>-0.16</v>
      </c>
      <c r="AJ69" s="5">
        <v>0.8182366</v>
      </c>
      <c r="AK69" s="5">
        <v>-1.542252</v>
      </c>
      <c r="AL69" s="5">
        <v>1.235199</v>
      </c>
      <c r="AM69" s="5">
        <v>0.340914</v>
      </c>
      <c r="AN69" s="5">
        <v>-0.8946131</v>
      </c>
      <c r="AO69" s="5">
        <v>1.576441</v>
      </c>
      <c r="AP69" s="5">
        <v>0.588642</v>
      </c>
      <c r="AQ69" s="5" t="s">
        <v>778</v>
      </c>
    </row>
    <row r="70" ht="15.75" customHeight="1">
      <c r="A70">
        <v>9.0</v>
      </c>
      <c r="B70" s="5">
        <v>3.0</v>
      </c>
      <c r="C70" s="5">
        <v>2.0</v>
      </c>
      <c r="D70" s="5">
        <v>1.0</v>
      </c>
      <c r="E70" s="5" t="s">
        <v>843</v>
      </c>
      <c r="F70" s="5" t="s">
        <v>760</v>
      </c>
      <c r="G70" s="5" t="s">
        <v>761</v>
      </c>
      <c r="H70" s="5">
        <v>8.0</v>
      </c>
      <c r="I70" s="5">
        <v>8.0</v>
      </c>
      <c r="J70" s="5" t="s">
        <v>38</v>
      </c>
      <c r="K70" s="5" t="s">
        <v>40</v>
      </c>
      <c r="L70" s="5" t="s">
        <v>420</v>
      </c>
      <c r="M70" s="5" t="s">
        <v>823</v>
      </c>
      <c r="N70" s="5">
        <v>25.99691</v>
      </c>
      <c r="O70" s="5" t="s">
        <v>40</v>
      </c>
      <c r="P70" s="5">
        <v>1.0</v>
      </c>
      <c r="Q70" s="62">
        <v>3.419643E-7</v>
      </c>
      <c r="R70" s="5" t="s">
        <v>420</v>
      </c>
      <c r="S70" s="5" t="s">
        <v>823</v>
      </c>
      <c r="T70" s="5">
        <v>3.316521</v>
      </c>
      <c r="U70" s="5" t="s">
        <v>40</v>
      </c>
      <c r="V70" s="5">
        <v>1.0</v>
      </c>
      <c r="W70" s="5">
        <v>0.06858681</v>
      </c>
      <c r="X70" s="5" t="s">
        <v>38</v>
      </c>
      <c r="Y70" s="5" t="s">
        <v>40</v>
      </c>
      <c r="Z70" s="5" t="s">
        <v>40</v>
      </c>
      <c r="AA70" s="5" t="s">
        <v>40</v>
      </c>
      <c r="AB70" s="5" t="s">
        <v>40</v>
      </c>
      <c r="AC70" s="5" t="s">
        <v>40</v>
      </c>
      <c r="AD70" s="5" t="s">
        <v>763</v>
      </c>
      <c r="AE70" s="5">
        <v>1.127193</v>
      </c>
      <c r="AF70" s="5">
        <v>0.8987995</v>
      </c>
      <c r="AG70" s="5">
        <v>-0.4301383</v>
      </c>
      <c r="AH70" s="5">
        <v>2.609106</v>
      </c>
      <c r="AI70" s="5">
        <v>0.8191387</v>
      </c>
      <c r="AJ70" s="5">
        <v>0.8609419</v>
      </c>
      <c r="AK70" s="5">
        <v>-0.6688381</v>
      </c>
      <c r="AL70" s="5">
        <v>2.247284</v>
      </c>
      <c r="AM70" s="5">
        <v>0.9665418</v>
      </c>
      <c r="AN70" s="5">
        <v>-0.252028</v>
      </c>
      <c r="AO70" s="5">
        <v>2.185112</v>
      </c>
      <c r="AP70" s="5">
        <v>0.1200417</v>
      </c>
      <c r="AQ70" s="5" t="s">
        <v>778</v>
      </c>
    </row>
    <row r="71" ht="15.75" customHeight="1">
      <c r="A71">
        <v>12.0</v>
      </c>
      <c r="B71" s="5">
        <v>2.0</v>
      </c>
      <c r="C71" s="5">
        <v>1.0</v>
      </c>
      <c r="D71" s="5">
        <v>1.0</v>
      </c>
      <c r="E71" s="5" t="s">
        <v>844</v>
      </c>
      <c r="F71" s="5" t="s">
        <v>760</v>
      </c>
      <c r="G71" s="5" t="s">
        <v>760</v>
      </c>
      <c r="H71" s="5" t="s">
        <v>352</v>
      </c>
      <c r="I71" s="5">
        <v>6.0</v>
      </c>
      <c r="J71" s="5" t="s">
        <v>38</v>
      </c>
      <c r="K71" s="5" t="s">
        <v>40</v>
      </c>
      <c r="L71" s="5" t="s">
        <v>40</v>
      </c>
      <c r="M71" s="5" t="s">
        <v>40</v>
      </c>
      <c r="N71" s="5" t="s">
        <v>40</v>
      </c>
      <c r="O71" s="5" t="s">
        <v>40</v>
      </c>
      <c r="P71" s="5" t="s">
        <v>40</v>
      </c>
      <c r="Q71" s="5" t="s">
        <v>40</v>
      </c>
      <c r="R71" s="5" t="s">
        <v>291</v>
      </c>
      <c r="S71" s="5" t="s">
        <v>762</v>
      </c>
      <c r="T71" s="5">
        <v>5.898979</v>
      </c>
      <c r="U71" s="5" t="s">
        <v>40</v>
      </c>
      <c r="V71" s="5">
        <v>4.0</v>
      </c>
      <c r="W71" s="5">
        <v>0.004131484</v>
      </c>
      <c r="X71" s="5" t="s">
        <v>33</v>
      </c>
      <c r="Y71" s="5">
        <v>1.583892</v>
      </c>
      <c r="Z71" s="5">
        <v>1.91693</v>
      </c>
      <c r="AA71" s="5" t="s">
        <v>796</v>
      </c>
      <c r="AB71" s="5">
        <v>1.014698</v>
      </c>
      <c r="AC71" s="5">
        <v>2.819163</v>
      </c>
      <c r="AD71" s="5" t="s">
        <v>763</v>
      </c>
      <c r="AE71" s="5" t="s">
        <v>40</v>
      </c>
      <c r="AF71" s="5" t="s">
        <v>40</v>
      </c>
      <c r="AG71" s="5" t="s">
        <v>40</v>
      </c>
      <c r="AH71" s="5" t="s">
        <v>40</v>
      </c>
      <c r="AI71" s="5">
        <v>4.816496</v>
      </c>
      <c r="AJ71" s="5">
        <v>2.312951</v>
      </c>
      <c r="AK71" s="5">
        <v>1.214733</v>
      </c>
      <c r="AL71" s="5">
        <v>8.364609</v>
      </c>
      <c r="AM71" s="44" t="s">
        <v>40</v>
      </c>
      <c r="AN71" s="44" t="s">
        <v>40</v>
      </c>
      <c r="AO71" s="44" t="s">
        <v>40</v>
      </c>
      <c r="AP71" s="44" t="s">
        <v>40</v>
      </c>
    </row>
    <row r="72" ht="15.75" customHeight="1">
      <c r="A72">
        <v>12.0</v>
      </c>
      <c r="B72" s="5">
        <v>2.0</v>
      </c>
      <c r="C72" s="5">
        <v>2.0</v>
      </c>
      <c r="D72" s="5">
        <v>1.0</v>
      </c>
      <c r="E72" s="5" t="s">
        <v>845</v>
      </c>
      <c r="F72" s="5" t="s">
        <v>760</v>
      </c>
      <c r="G72" s="5" t="s">
        <v>760</v>
      </c>
      <c r="H72" s="5" t="s">
        <v>352</v>
      </c>
      <c r="I72" s="5">
        <v>6.0</v>
      </c>
      <c r="J72" s="5" t="s">
        <v>38</v>
      </c>
      <c r="K72" s="5" t="s">
        <v>40</v>
      </c>
      <c r="L72" s="5" t="s">
        <v>40</v>
      </c>
      <c r="M72" s="5" t="s">
        <v>40</v>
      </c>
      <c r="N72" s="5" t="s">
        <v>40</v>
      </c>
      <c r="O72" s="5" t="s">
        <v>40</v>
      </c>
      <c r="P72" s="5" t="s">
        <v>40</v>
      </c>
      <c r="Q72" s="5" t="s">
        <v>40</v>
      </c>
      <c r="R72" s="5" t="s">
        <v>40</v>
      </c>
      <c r="S72" s="5" t="s">
        <v>40</v>
      </c>
      <c r="T72" s="5" t="s">
        <v>40</v>
      </c>
      <c r="U72" s="5" t="s">
        <v>40</v>
      </c>
      <c r="V72" s="5" t="s">
        <v>40</v>
      </c>
      <c r="W72" s="5" t="s">
        <v>40</v>
      </c>
      <c r="X72" s="5" t="s">
        <v>33</v>
      </c>
      <c r="Y72" s="5">
        <v>1.678738</v>
      </c>
      <c r="Z72" s="5" t="s">
        <v>40</v>
      </c>
      <c r="AA72" s="5" t="s">
        <v>40</v>
      </c>
      <c r="AB72" s="5" t="s">
        <v>40</v>
      </c>
      <c r="AC72" s="5" t="s">
        <v>40</v>
      </c>
      <c r="AD72" s="5" t="s">
        <v>40</v>
      </c>
      <c r="AE72" s="5" t="s">
        <v>40</v>
      </c>
      <c r="AF72" s="5" t="s">
        <v>40</v>
      </c>
      <c r="AG72" s="5" t="s">
        <v>40</v>
      </c>
      <c r="AH72" s="5" t="s">
        <v>40</v>
      </c>
      <c r="AI72" s="5" t="s">
        <v>40</v>
      </c>
      <c r="AJ72" s="5" t="s">
        <v>40</v>
      </c>
      <c r="AK72" s="5" t="s">
        <v>40</v>
      </c>
      <c r="AL72" s="5" t="s">
        <v>40</v>
      </c>
      <c r="AM72" s="44" t="s">
        <v>40</v>
      </c>
      <c r="AN72" s="44" t="s">
        <v>40</v>
      </c>
      <c r="AO72" s="44" t="s">
        <v>40</v>
      </c>
      <c r="AP72" s="44" t="s">
        <v>40</v>
      </c>
    </row>
    <row r="73" ht="15.75" customHeight="1">
      <c r="A73">
        <v>12.0</v>
      </c>
      <c r="B73" s="5">
        <v>3.0</v>
      </c>
      <c r="C73" s="5">
        <v>1.0</v>
      </c>
      <c r="D73" s="5">
        <v>1.0</v>
      </c>
      <c r="E73" s="5" t="s">
        <v>846</v>
      </c>
      <c r="F73" s="5" t="s">
        <v>760</v>
      </c>
      <c r="G73" s="5" t="s">
        <v>816</v>
      </c>
      <c r="H73" s="5" t="s">
        <v>352</v>
      </c>
      <c r="I73" s="5">
        <v>8.0</v>
      </c>
      <c r="J73" s="5" t="s">
        <v>38</v>
      </c>
      <c r="K73" s="5" t="s">
        <v>40</v>
      </c>
      <c r="L73" s="5" t="s">
        <v>40</v>
      </c>
      <c r="M73" s="5" t="s">
        <v>40</v>
      </c>
      <c r="N73" s="5" t="s">
        <v>40</v>
      </c>
      <c r="O73" s="5" t="s">
        <v>40</v>
      </c>
      <c r="P73" s="5" t="s">
        <v>40</v>
      </c>
      <c r="Q73" s="5" t="s">
        <v>40</v>
      </c>
      <c r="R73" s="5" t="s">
        <v>847</v>
      </c>
      <c r="S73" s="5" t="s">
        <v>762</v>
      </c>
      <c r="T73" s="5">
        <v>-2.828762</v>
      </c>
      <c r="U73" s="5" t="s">
        <v>40</v>
      </c>
      <c r="V73" s="5">
        <v>7.0</v>
      </c>
      <c r="W73" s="5">
        <v>0.02545134</v>
      </c>
      <c r="X73" s="5" t="s">
        <v>33</v>
      </c>
      <c r="Y73" s="5">
        <v>0.64</v>
      </c>
      <c r="Z73" s="5">
        <v>-0.4517258</v>
      </c>
      <c r="AA73" s="5" t="s">
        <v>796</v>
      </c>
      <c r="AB73" s="5">
        <v>-0.07411827</v>
      </c>
      <c r="AC73" s="5">
        <v>-0.82933334</v>
      </c>
      <c r="AD73" s="5" t="s">
        <v>763</v>
      </c>
      <c r="AE73" s="5" t="s">
        <v>40</v>
      </c>
      <c r="AF73" s="5" t="s">
        <v>40</v>
      </c>
      <c r="AG73" s="5" t="s">
        <v>40</v>
      </c>
      <c r="AH73" s="5" t="s">
        <v>40</v>
      </c>
      <c r="AI73" s="5">
        <v>-1.000118</v>
      </c>
      <c r="AJ73" s="5">
        <v>0.4330298</v>
      </c>
      <c r="AK73" s="5">
        <v>-0.1155457</v>
      </c>
      <c r="AL73" s="5">
        <v>-1.8405397</v>
      </c>
      <c r="AM73" s="44" t="s">
        <v>40</v>
      </c>
      <c r="AN73" s="44" t="s">
        <v>40</v>
      </c>
      <c r="AO73" s="44" t="s">
        <v>40</v>
      </c>
      <c r="AP73" s="44" t="s">
        <v>40</v>
      </c>
    </row>
    <row r="74" ht="15.75" customHeight="1">
      <c r="A74">
        <v>12.0</v>
      </c>
      <c r="B74" s="5">
        <v>3.0</v>
      </c>
      <c r="C74" s="5">
        <v>2.0</v>
      </c>
      <c r="D74" s="5">
        <v>1.0</v>
      </c>
      <c r="E74" s="5" t="s">
        <v>848</v>
      </c>
      <c r="F74" s="5" t="s">
        <v>760</v>
      </c>
      <c r="G74" s="5" t="s">
        <v>816</v>
      </c>
      <c r="H74" s="5" t="s">
        <v>352</v>
      </c>
      <c r="I74" s="5">
        <v>8.0</v>
      </c>
      <c r="J74" s="5" t="s">
        <v>38</v>
      </c>
      <c r="K74" s="5" t="s">
        <v>40</v>
      </c>
      <c r="L74" s="5" t="s">
        <v>40</v>
      </c>
      <c r="M74" s="5" t="s">
        <v>40</v>
      </c>
      <c r="N74" s="5" t="s">
        <v>40</v>
      </c>
      <c r="O74" s="5" t="s">
        <v>40</v>
      </c>
      <c r="P74" s="5" t="s">
        <v>40</v>
      </c>
      <c r="Q74" s="5" t="s">
        <v>40</v>
      </c>
      <c r="R74" s="5" t="s">
        <v>847</v>
      </c>
      <c r="S74" s="5" t="s">
        <v>762</v>
      </c>
      <c r="T74" s="5">
        <v>-2.653535</v>
      </c>
      <c r="U74" s="5" t="s">
        <v>40</v>
      </c>
      <c r="V74" s="5">
        <v>7.0</v>
      </c>
      <c r="W74" s="5">
        <v>0.03277309</v>
      </c>
      <c r="X74" s="5" t="s">
        <v>33</v>
      </c>
      <c r="Y74" s="5">
        <v>0.29</v>
      </c>
      <c r="Z74" s="5">
        <v>-0.7043653</v>
      </c>
      <c r="AA74" s="5" t="s">
        <v>796</v>
      </c>
      <c r="AB74" s="5">
        <v>-0.07668977</v>
      </c>
      <c r="AC74" s="5">
        <v>-1.33204074</v>
      </c>
      <c r="AD74" s="5" t="s">
        <v>763</v>
      </c>
      <c r="AE74" s="5" t="s">
        <v>40</v>
      </c>
      <c r="AF74" s="5" t="s">
        <v>40</v>
      </c>
      <c r="AG74" s="5" t="s">
        <v>40</v>
      </c>
      <c r="AH74" s="5" t="s">
        <v>40</v>
      </c>
      <c r="AI74" s="5">
        <v>-0.9381665</v>
      </c>
      <c r="AJ74" s="5">
        <v>0.4242756</v>
      </c>
      <c r="AK74" s="5">
        <v>-0.07249739</v>
      </c>
      <c r="AL74" s="5">
        <v>-1.76044756</v>
      </c>
      <c r="AM74" s="44" t="s">
        <v>40</v>
      </c>
      <c r="AN74" s="44" t="s">
        <v>40</v>
      </c>
      <c r="AO74" s="44" t="s">
        <v>40</v>
      </c>
      <c r="AP74" s="44" t="s">
        <v>40</v>
      </c>
    </row>
    <row r="75" ht="15.75" customHeight="1">
      <c r="A75">
        <v>15.0</v>
      </c>
      <c r="B75">
        <v>1.0</v>
      </c>
      <c r="C75">
        <v>1.0</v>
      </c>
      <c r="D75" s="5">
        <v>1.0</v>
      </c>
      <c r="E75" t="s">
        <v>849</v>
      </c>
      <c r="F75" s="5" t="s">
        <v>760</v>
      </c>
      <c r="G75" s="5" t="s">
        <v>784</v>
      </c>
      <c r="H75" s="5">
        <v>6.0</v>
      </c>
      <c r="I75" s="5">
        <v>8.0</v>
      </c>
      <c r="J75" t="s">
        <v>33</v>
      </c>
      <c r="K75" t="s">
        <v>291</v>
      </c>
      <c r="L75" s="5" t="s">
        <v>436</v>
      </c>
      <c r="M75" s="5" t="s">
        <v>762</v>
      </c>
      <c r="N75" s="5">
        <v>5.325191</v>
      </c>
      <c r="O75" s="5" t="s">
        <v>40</v>
      </c>
      <c r="P75" s="5">
        <v>2.797413</v>
      </c>
      <c r="Q75" s="5">
        <v>0.0154218</v>
      </c>
      <c r="R75" s="5" t="s">
        <v>291</v>
      </c>
      <c r="S75" s="5" t="s">
        <v>762</v>
      </c>
      <c r="T75" s="5">
        <v>-0.3523984</v>
      </c>
      <c r="U75" s="5" t="s">
        <v>40</v>
      </c>
      <c r="V75" s="5">
        <v>6.0</v>
      </c>
      <c r="W75" s="5">
        <v>0.7365876</v>
      </c>
      <c r="X75" t="s">
        <v>38</v>
      </c>
      <c r="Y75" s="5" t="s">
        <v>40</v>
      </c>
      <c r="Z75" s="5" t="s">
        <v>40</v>
      </c>
      <c r="AA75" s="5" t="s">
        <v>40</v>
      </c>
      <c r="AB75" s="5" t="s">
        <v>40</v>
      </c>
      <c r="AC75" s="5" t="s">
        <v>40</v>
      </c>
      <c r="AD75" s="5" t="s">
        <v>769</v>
      </c>
      <c r="AE75" s="5">
        <v>7.409639</v>
      </c>
      <c r="AF75" s="5">
        <v>3.793725</v>
      </c>
      <c r="AG75" s="5">
        <v>0.8898267</v>
      </c>
      <c r="AH75" s="5">
        <v>14.37962</v>
      </c>
      <c r="AI75" s="5">
        <v>-0.3177959</v>
      </c>
      <c r="AJ75" s="5">
        <v>0.7189105</v>
      </c>
      <c r="AK75" s="5">
        <v>-1.700543</v>
      </c>
      <c r="AL75" s="5">
        <v>1.113274</v>
      </c>
      <c r="AM75" s="6">
        <v>2.648112</v>
      </c>
      <c r="AN75" s="6">
        <v>-4.71735</v>
      </c>
      <c r="AO75" s="6">
        <v>10.01358</v>
      </c>
      <c r="AP75" s="6">
        <v>0.481017</v>
      </c>
      <c r="AQ75" s="5" t="s">
        <v>850</v>
      </c>
    </row>
    <row r="76" ht="15.75" customHeight="1">
      <c r="A76">
        <v>15.0</v>
      </c>
      <c r="B76">
        <v>2.0</v>
      </c>
      <c r="C76">
        <v>1.0</v>
      </c>
      <c r="D76" s="5">
        <v>1.0</v>
      </c>
      <c r="E76" t="s">
        <v>851</v>
      </c>
      <c r="F76" s="5" t="s">
        <v>760</v>
      </c>
      <c r="G76" s="5" t="s">
        <v>761</v>
      </c>
      <c r="H76" s="5">
        <v>20.0</v>
      </c>
      <c r="I76" s="5">
        <v>14.0</v>
      </c>
      <c r="J76" t="s">
        <v>33</v>
      </c>
      <c r="K76" s="5" t="s">
        <v>467</v>
      </c>
      <c r="L76" s="5" t="s">
        <v>436</v>
      </c>
      <c r="M76" s="5" t="s">
        <v>762</v>
      </c>
      <c r="N76" s="5">
        <v>4.986744</v>
      </c>
      <c r="O76" s="5" t="s">
        <v>40</v>
      </c>
      <c r="P76" s="5">
        <v>9.7691020171</v>
      </c>
      <c r="Q76" s="5">
        <v>5.879201E-4</v>
      </c>
      <c r="R76" s="5" t="s">
        <v>436</v>
      </c>
      <c r="S76" s="5" t="s">
        <v>762</v>
      </c>
      <c r="T76" s="5">
        <v>0.2272624</v>
      </c>
      <c r="U76" s="5" t="s">
        <v>40</v>
      </c>
      <c r="V76" s="5">
        <v>8.008426</v>
      </c>
      <c r="W76" s="5">
        <v>0.825914</v>
      </c>
      <c r="X76" t="s">
        <v>38</v>
      </c>
      <c r="Y76" s="5" t="s">
        <v>40</v>
      </c>
      <c r="Z76" s="5" t="s">
        <v>40</v>
      </c>
      <c r="AA76" s="5" t="s">
        <v>40</v>
      </c>
      <c r="AB76" s="5" t="s">
        <v>40</v>
      </c>
      <c r="AC76" s="5" t="s">
        <v>40</v>
      </c>
      <c r="AD76" s="5" t="s">
        <v>769</v>
      </c>
      <c r="AE76" s="5">
        <v>1.610345</v>
      </c>
      <c r="AF76" s="5">
        <v>0.5865725</v>
      </c>
      <c r="AG76" s="5">
        <v>0.4425053</v>
      </c>
      <c r="AH76" s="5">
        <v>2.72709</v>
      </c>
      <c r="AI76" s="5">
        <v>0.2240333</v>
      </c>
      <c r="AJ76" s="5">
        <v>0.5384207</v>
      </c>
      <c r="AK76" s="5">
        <v>-0.8398834</v>
      </c>
      <c r="AL76" s="5">
        <v>1.270007</v>
      </c>
      <c r="AM76" s="6">
        <v>0.8976515</v>
      </c>
      <c r="AN76" s="6">
        <v>-0.4603691</v>
      </c>
      <c r="AO76" s="6">
        <v>2.255672</v>
      </c>
      <c r="AP76" s="6">
        <v>0.1951354</v>
      </c>
      <c r="AQ76" s="5" t="s">
        <v>850</v>
      </c>
    </row>
    <row r="77" ht="15.75" customHeight="1">
      <c r="A77">
        <v>15.0</v>
      </c>
      <c r="B77" s="5">
        <v>2.0</v>
      </c>
      <c r="C77" s="5">
        <v>2.0</v>
      </c>
      <c r="D77" s="5">
        <v>1.0</v>
      </c>
      <c r="E77" t="s">
        <v>852</v>
      </c>
      <c r="F77" s="5" t="s">
        <v>789</v>
      </c>
      <c r="G77" s="5" t="s">
        <v>761</v>
      </c>
      <c r="H77" s="5">
        <v>30.0</v>
      </c>
      <c r="I77" s="5">
        <v>21.0</v>
      </c>
      <c r="J77" t="s">
        <v>33</v>
      </c>
      <c r="K77" s="5" t="s">
        <v>625</v>
      </c>
      <c r="L77" s="5" t="s">
        <v>625</v>
      </c>
      <c r="M77" s="5" t="s">
        <v>853</v>
      </c>
      <c r="N77" s="5">
        <v>0.04874</v>
      </c>
      <c r="O77" s="5">
        <v>2.0</v>
      </c>
      <c r="P77" s="5">
        <v>27.0</v>
      </c>
      <c r="Q77" s="5">
        <v>0.9525123</v>
      </c>
      <c r="R77" s="5" t="s">
        <v>625</v>
      </c>
      <c r="S77" s="5" t="s">
        <v>853</v>
      </c>
      <c r="T77" s="5">
        <v>1.665554</v>
      </c>
      <c r="U77" s="5">
        <v>2.0</v>
      </c>
      <c r="V77" s="5">
        <v>18.0</v>
      </c>
      <c r="W77" s="5">
        <v>0.2333175</v>
      </c>
      <c r="X77" t="s">
        <v>38</v>
      </c>
      <c r="Y77" s="5" t="s">
        <v>40</v>
      </c>
      <c r="Z77" s="5" t="s">
        <v>40</v>
      </c>
      <c r="AA77" s="5" t="s">
        <v>40</v>
      </c>
      <c r="AB77" s="5" t="s">
        <v>40</v>
      </c>
      <c r="AC77" s="5" t="s">
        <v>40</v>
      </c>
      <c r="AD77" s="18" t="s">
        <v>763</v>
      </c>
      <c r="AE77" s="9">
        <v>0.1047</v>
      </c>
      <c r="AF77" s="9">
        <v>0.3875564</v>
      </c>
      <c r="AG77" s="9">
        <v>-0.6548</v>
      </c>
      <c r="AH77" s="9">
        <v>0.8643</v>
      </c>
      <c r="AI77" s="9">
        <v>0.764</v>
      </c>
      <c r="AJ77" s="9">
        <v>0.4777028</v>
      </c>
      <c r="AK77" s="9">
        <v>-0.1722</v>
      </c>
      <c r="AL77" s="9">
        <v>1.7003</v>
      </c>
      <c r="AM77" s="9">
        <v>0.3751964</v>
      </c>
      <c r="AN77" s="9">
        <v>-0.2604184</v>
      </c>
      <c r="AO77" s="9">
        <v>1.010811</v>
      </c>
      <c r="AP77" s="9">
        <v>0.2472948</v>
      </c>
      <c r="AQ77" s="18" t="s">
        <v>778</v>
      </c>
    </row>
    <row r="78" ht="15.75" customHeight="1">
      <c r="A78">
        <v>15.0</v>
      </c>
      <c r="B78" s="5">
        <v>3.0</v>
      </c>
      <c r="C78">
        <v>1.0</v>
      </c>
      <c r="D78" s="5">
        <v>1.0</v>
      </c>
      <c r="E78" t="s">
        <v>854</v>
      </c>
      <c r="F78" s="5" t="s">
        <v>760</v>
      </c>
      <c r="G78" s="5" t="s">
        <v>761</v>
      </c>
      <c r="H78" s="5">
        <v>20.0</v>
      </c>
      <c r="I78" s="5">
        <v>12.0</v>
      </c>
      <c r="J78" t="s">
        <v>33</v>
      </c>
      <c r="K78" s="5" t="s">
        <v>467</v>
      </c>
      <c r="L78" s="5" t="s">
        <v>467</v>
      </c>
      <c r="M78" s="5" t="s">
        <v>762</v>
      </c>
      <c r="N78" s="5">
        <v>5.138861</v>
      </c>
      <c r="O78" s="5" t="s">
        <v>40</v>
      </c>
      <c r="P78" s="5">
        <v>27.0</v>
      </c>
      <c r="Q78" s="62">
        <v>2.097435E-5</v>
      </c>
      <c r="R78" s="5" t="s">
        <v>467</v>
      </c>
      <c r="S78" s="5" t="s">
        <v>762</v>
      </c>
      <c r="T78" s="5">
        <v>0.4351507</v>
      </c>
      <c r="U78" s="5" t="s">
        <v>40</v>
      </c>
      <c r="V78" s="5">
        <v>15.0</v>
      </c>
      <c r="W78" s="5">
        <v>0.669649</v>
      </c>
      <c r="X78" t="s">
        <v>38</v>
      </c>
      <c r="Y78" s="5" t="s">
        <v>40</v>
      </c>
      <c r="Z78" s="5" t="s">
        <v>40</v>
      </c>
      <c r="AA78" s="5" t="s">
        <v>40</v>
      </c>
      <c r="AB78" s="5" t="s">
        <v>40</v>
      </c>
      <c r="AC78" s="5" t="s">
        <v>40</v>
      </c>
      <c r="AD78" s="5" t="s">
        <v>763</v>
      </c>
      <c r="AE78" s="5">
        <v>2.298168</v>
      </c>
      <c r="AF78" s="5">
        <v>0.6206721</v>
      </c>
      <c r="AG78" s="5">
        <v>1.129156</v>
      </c>
      <c r="AH78" s="5">
        <v>3.429967</v>
      </c>
      <c r="AI78" s="5">
        <v>0.2512344</v>
      </c>
      <c r="AJ78" s="5">
        <v>0.6354425</v>
      </c>
      <c r="AK78" s="5">
        <v>-0.8916921</v>
      </c>
      <c r="AL78" s="5">
        <v>1.3818889</v>
      </c>
      <c r="AM78" s="6">
        <v>1.27923334257371</v>
      </c>
      <c r="AN78" s="6">
        <v>-0.726705437019561</v>
      </c>
      <c r="AO78" s="6">
        <v>3.28517212216697</v>
      </c>
      <c r="AP78" s="6">
        <v>0.2113309</v>
      </c>
    </row>
    <row r="79" ht="15.75" customHeight="1">
      <c r="A79">
        <v>16.0</v>
      </c>
      <c r="B79">
        <v>1.0</v>
      </c>
      <c r="C79">
        <v>1.0</v>
      </c>
      <c r="D79" s="5">
        <v>1.0</v>
      </c>
      <c r="E79" t="s">
        <v>855</v>
      </c>
      <c r="F79" s="5" t="s">
        <v>760</v>
      </c>
      <c r="G79" s="5" t="s">
        <v>760</v>
      </c>
      <c r="H79" s="5">
        <v>6.0</v>
      </c>
      <c r="I79" s="5">
        <v>14.0</v>
      </c>
      <c r="J79" t="s">
        <v>38</v>
      </c>
      <c r="K79" t="s">
        <v>40</v>
      </c>
      <c r="L79" t="s">
        <v>40</v>
      </c>
      <c r="M79" s="5" t="s">
        <v>40</v>
      </c>
      <c r="N79" s="5" t="s">
        <v>40</v>
      </c>
      <c r="O79" s="5" t="s">
        <v>40</v>
      </c>
      <c r="P79" s="5" t="s">
        <v>40</v>
      </c>
      <c r="Q79" s="5" t="s">
        <v>40</v>
      </c>
      <c r="R79" s="5" t="s">
        <v>291</v>
      </c>
      <c r="S79" s="5" t="s">
        <v>762</v>
      </c>
      <c r="T79" s="5">
        <v>9.328734</v>
      </c>
      <c r="U79" s="5" t="s">
        <v>40</v>
      </c>
      <c r="V79" s="5">
        <v>12.0</v>
      </c>
      <c r="W79" s="62">
        <v>7.547135E-7</v>
      </c>
      <c r="X79" t="s">
        <v>33</v>
      </c>
      <c r="Y79" s="5">
        <v>0.04441429</v>
      </c>
      <c r="Z79" s="5">
        <v>0.01338828</v>
      </c>
      <c r="AA79" s="5" t="s">
        <v>777</v>
      </c>
      <c r="AB79" s="5">
        <v>0.009944322</v>
      </c>
      <c r="AC79" s="5">
        <v>0.01743956</v>
      </c>
      <c r="AD79" s="5" t="s">
        <v>763</v>
      </c>
      <c r="AE79" s="5" t="s">
        <v>40</v>
      </c>
      <c r="AF79" s="5" t="s">
        <v>40</v>
      </c>
      <c r="AG79" s="5" t="s">
        <v>40</v>
      </c>
      <c r="AH79" s="5" t="s">
        <v>40</v>
      </c>
      <c r="AI79" s="5">
        <v>4.986418</v>
      </c>
      <c r="AJ79" s="5">
        <v>1.24178</v>
      </c>
      <c r="AK79" s="5">
        <v>2.73383</v>
      </c>
      <c r="AL79" s="5">
        <v>7.194822</v>
      </c>
      <c r="AM79" s="44" t="s">
        <v>40</v>
      </c>
      <c r="AN79" s="44" t="s">
        <v>40</v>
      </c>
      <c r="AO79" s="44" t="s">
        <v>40</v>
      </c>
      <c r="AP79" s="44" t="s">
        <v>40</v>
      </c>
      <c r="AQ79" s="5" t="s">
        <v>856</v>
      </c>
    </row>
    <row r="80" ht="15.75" customHeight="1">
      <c r="A80">
        <v>16.0</v>
      </c>
      <c r="B80">
        <v>1.0</v>
      </c>
      <c r="C80">
        <v>2.0</v>
      </c>
      <c r="D80" s="5">
        <v>1.0</v>
      </c>
      <c r="E80" t="s">
        <v>857</v>
      </c>
      <c r="F80" s="5" t="s">
        <v>789</v>
      </c>
      <c r="G80" s="5" t="s">
        <v>761</v>
      </c>
      <c r="H80" s="5">
        <v>6.0</v>
      </c>
      <c r="I80" s="5">
        <v>14.0</v>
      </c>
      <c r="J80" t="s">
        <v>38</v>
      </c>
      <c r="K80" t="s">
        <v>40</v>
      </c>
      <c r="L80" t="s">
        <v>40</v>
      </c>
      <c r="M80" s="5" t="s">
        <v>40</v>
      </c>
      <c r="N80" s="5" t="s">
        <v>40</v>
      </c>
      <c r="O80" s="5" t="s">
        <v>40</v>
      </c>
      <c r="P80" s="5" t="s">
        <v>40</v>
      </c>
      <c r="Q80" s="5" t="s">
        <v>40</v>
      </c>
      <c r="R80" s="5" t="s">
        <v>291</v>
      </c>
      <c r="S80" s="5" t="s">
        <v>762</v>
      </c>
      <c r="T80" s="5">
        <v>0.831478</v>
      </c>
      <c r="U80" s="5" t="s">
        <v>40</v>
      </c>
      <c r="V80" s="5">
        <v>12.0</v>
      </c>
      <c r="W80" s="5">
        <v>0.421941</v>
      </c>
      <c r="X80" t="s">
        <v>33</v>
      </c>
      <c r="Y80" s="5">
        <v>0.00235</v>
      </c>
      <c r="Z80" s="5">
        <v>9.516484E-4</v>
      </c>
      <c r="AA80" s="5" t="s">
        <v>777</v>
      </c>
      <c r="AB80" s="5">
        <v>-0.001430037</v>
      </c>
      <c r="AC80" s="5">
        <v>0.001666667</v>
      </c>
      <c r="AD80" s="5" t="s">
        <v>763</v>
      </c>
      <c r="AE80" s="5" t="s">
        <v>40</v>
      </c>
      <c r="AF80" s="5" t="s">
        <v>40</v>
      </c>
      <c r="AG80" s="5" t="s">
        <v>40</v>
      </c>
      <c r="AH80" s="5" t="s">
        <v>40</v>
      </c>
      <c r="AI80" s="5">
        <v>0.4444437</v>
      </c>
      <c r="AJ80" s="5">
        <v>0.5856069</v>
      </c>
      <c r="AK80" s="5">
        <v>-0.6267644</v>
      </c>
      <c r="AL80" s="5">
        <v>1.497846</v>
      </c>
      <c r="AM80" s="44" t="s">
        <v>40</v>
      </c>
      <c r="AN80" s="44" t="s">
        <v>40</v>
      </c>
      <c r="AO80" s="44" t="s">
        <v>40</v>
      </c>
      <c r="AP80" s="44" t="s">
        <v>40</v>
      </c>
      <c r="AQ80" s="5" t="s">
        <v>856</v>
      </c>
    </row>
    <row r="81" ht="15.75" customHeight="1">
      <c r="A81">
        <v>16.0</v>
      </c>
      <c r="B81">
        <v>1.0</v>
      </c>
      <c r="C81">
        <v>3.0</v>
      </c>
      <c r="D81" s="5">
        <v>1.0</v>
      </c>
      <c r="E81" t="s">
        <v>858</v>
      </c>
      <c r="F81" s="5" t="s">
        <v>789</v>
      </c>
      <c r="G81" s="5" t="s">
        <v>761</v>
      </c>
      <c r="H81" s="5">
        <v>6.0</v>
      </c>
      <c r="I81" s="5">
        <v>14.0</v>
      </c>
      <c r="J81" t="s">
        <v>38</v>
      </c>
      <c r="K81" t="s">
        <v>40</v>
      </c>
      <c r="L81" t="s">
        <v>40</v>
      </c>
      <c r="M81" s="5" t="s">
        <v>40</v>
      </c>
      <c r="N81" s="5" t="s">
        <v>40</v>
      </c>
      <c r="O81" s="5" t="s">
        <v>40</v>
      </c>
      <c r="P81" s="5" t="s">
        <v>40</v>
      </c>
      <c r="Q81" s="5" t="s">
        <v>40</v>
      </c>
      <c r="R81" t="s">
        <v>436</v>
      </c>
      <c r="S81" s="5" t="s">
        <v>762</v>
      </c>
      <c r="T81" s="5">
        <v>0.2941317</v>
      </c>
      <c r="U81" s="5" t="s">
        <v>40</v>
      </c>
      <c r="V81" s="5">
        <v>9.419855</v>
      </c>
      <c r="W81" s="5">
        <v>0.7750359</v>
      </c>
      <c r="X81" t="s">
        <v>33</v>
      </c>
      <c r="Y81" s="62">
        <v>5.264404E-5</v>
      </c>
      <c r="Z81" s="62">
        <v>1.64502E-6</v>
      </c>
      <c r="AA81" s="5" t="s">
        <v>796</v>
      </c>
      <c r="AB81" s="62">
        <v>-1.092134E-5</v>
      </c>
      <c r="AC81" s="62">
        <v>1.421139E-5</v>
      </c>
      <c r="AD81" s="5" t="s">
        <v>769</v>
      </c>
      <c r="AE81" s="5" t="s">
        <v>40</v>
      </c>
      <c r="AF81" s="5" t="s">
        <v>40</v>
      </c>
      <c r="AG81" s="5" t="s">
        <v>40</v>
      </c>
      <c r="AH81" s="5" t="s">
        <v>40</v>
      </c>
      <c r="AI81" s="5">
        <v>0.1273816</v>
      </c>
      <c r="AJ81" s="5">
        <v>0.5357858</v>
      </c>
      <c r="AK81" s="5">
        <v>-0.9277802</v>
      </c>
      <c r="AL81" s="5">
        <v>1.172241</v>
      </c>
      <c r="AM81" s="44" t="s">
        <v>40</v>
      </c>
      <c r="AN81" s="44" t="s">
        <v>40</v>
      </c>
      <c r="AO81" s="44" t="s">
        <v>40</v>
      </c>
      <c r="AP81" s="44" t="s">
        <v>40</v>
      </c>
      <c r="AQ81" s="5" t="s">
        <v>859</v>
      </c>
    </row>
    <row r="82" ht="15.75" customHeight="1">
      <c r="A82">
        <v>16.0</v>
      </c>
      <c r="B82">
        <v>1.0</v>
      </c>
      <c r="C82">
        <v>4.0</v>
      </c>
      <c r="D82" s="5">
        <v>1.0</v>
      </c>
      <c r="E82" t="s">
        <v>860</v>
      </c>
      <c r="F82" s="5" t="s">
        <v>760</v>
      </c>
      <c r="G82" s="5" t="s">
        <v>760</v>
      </c>
      <c r="H82" s="5">
        <v>6.0</v>
      </c>
      <c r="I82" s="5">
        <v>14.0</v>
      </c>
      <c r="J82" t="s">
        <v>38</v>
      </c>
      <c r="K82" t="s">
        <v>40</v>
      </c>
      <c r="L82" t="s">
        <v>40</v>
      </c>
      <c r="M82" s="5" t="s">
        <v>40</v>
      </c>
      <c r="N82" s="5" t="s">
        <v>40</v>
      </c>
      <c r="O82" s="5" t="s">
        <v>40</v>
      </c>
      <c r="P82" s="5" t="s">
        <v>40</v>
      </c>
      <c r="Q82" s="5" t="s">
        <v>40</v>
      </c>
      <c r="R82" t="s">
        <v>436</v>
      </c>
      <c r="S82" s="5" t="s">
        <v>762</v>
      </c>
      <c r="T82" s="5">
        <v>5.96686</v>
      </c>
      <c r="U82" s="5" t="s">
        <v>40</v>
      </c>
      <c r="V82" s="5">
        <v>6.947853</v>
      </c>
      <c r="W82" s="5">
        <v>5.76582E-4</v>
      </c>
      <c r="X82" t="s">
        <v>33</v>
      </c>
      <c r="Y82" s="5">
        <v>3.033149E-4</v>
      </c>
      <c r="Z82" s="5">
        <v>1.073304E-4</v>
      </c>
      <c r="AA82" s="5" t="s">
        <v>796</v>
      </c>
      <c r="AB82" s="62">
        <v>6.473135E-5</v>
      </c>
      <c r="AC82" s="62">
        <v>1.499295E-4</v>
      </c>
      <c r="AD82" s="5" t="s">
        <v>769</v>
      </c>
      <c r="AE82" s="5" t="s">
        <v>40</v>
      </c>
      <c r="AF82" s="5" t="s">
        <v>40</v>
      </c>
      <c r="AG82" s="5" t="s">
        <v>40</v>
      </c>
      <c r="AH82" s="5" t="s">
        <v>40</v>
      </c>
      <c r="AI82" s="5">
        <v>8.311091</v>
      </c>
      <c r="AJ82" s="5">
        <v>2.458028</v>
      </c>
      <c r="AK82" s="5">
        <v>3.634329</v>
      </c>
      <c r="AL82" s="5">
        <v>13.0013</v>
      </c>
      <c r="AM82" s="44" t="s">
        <v>40</v>
      </c>
      <c r="AN82" s="44" t="s">
        <v>40</v>
      </c>
      <c r="AO82" s="44" t="s">
        <v>40</v>
      </c>
      <c r="AP82" s="44" t="s">
        <v>40</v>
      </c>
      <c r="AQ82" s="5" t="s">
        <v>859</v>
      </c>
    </row>
    <row r="83" ht="15.75" customHeight="1">
      <c r="A83">
        <v>16.0</v>
      </c>
      <c r="B83">
        <v>2.0</v>
      </c>
      <c r="C83">
        <v>1.0</v>
      </c>
      <c r="D83" s="5">
        <v>1.0</v>
      </c>
      <c r="E83" t="s">
        <v>861</v>
      </c>
      <c r="F83" s="5" t="s">
        <v>760</v>
      </c>
      <c r="G83" s="5" t="s">
        <v>760</v>
      </c>
      <c r="H83" t="s">
        <v>352</v>
      </c>
      <c r="I83" s="5">
        <v>10.0</v>
      </c>
      <c r="J83" t="s">
        <v>38</v>
      </c>
      <c r="K83" t="s">
        <v>40</v>
      </c>
      <c r="L83" t="s">
        <v>40</v>
      </c>
      <c r="M83" s="5" t="s">
        <v>40</v>
      </c>
      <c r="N83" s="5" t="s">
        <v>40</v>
      </c>
      <c r="O83" s="5" t="s">
        <v>40</v>
      </c>
      <c r="P83" s="5" t="s">
        <v>40</v>
      </c>
      <c r="Q83" s="5" t="s">
        <v>40</v>
      </c>
      <c r="R83" s="5" t="s">
        <v>847</v>
      </c>
      <c r="S83" s="5" t="s">
        <v>762</v>
      </c>
      <c r="T83" s="5">
        <v>21.85794</v>
      </c>
      <c r="U83" s="5" t="s">
        <v>40</v>
      </c>
      <c r="V83" s="5">
        <v>9.0</v>
      </c>
      <c r="W83" s="62">
        <v>4.14216E-9</v>
      </c>
      <c r="X83" t="s">
        <v>33</v>
      </c>
      <c r="Y83" s="5">
        <v>2.057992</v>
      </c>
      <c r="Z83" s="5">
        <v>2.337054</v>
      </c>
      <c r="AA83" s="5" t="s">
        <v>796</v>
      </c>
      <c r="AB83" s="5">
        <v>2.095184</v>
      </c>
      <c r="AC83" s="5">
        <v>2.578924</v>
      </c>
      <c r="AD83" s="5" t="s">
        <v>763</v>
      </c>
      <c r="AE83" s="5" t="s">
        <v>40</v>
      </c>
      <c r="AF83" s="5" t="s">
        <v>40</v>
      </c>
      <c r="AG83" s="5" t="s">
        <v>40</v>
      </c>
      <c r="AH83" s="5" t="s">
        <v>40</v>
      </c>
      <c r="AI83" s="5">
        <v>6.912087</v>
      </c>
      <c r="AJ83" s="5">
        <v>1.577608</v>
      </c>
      <c r="AK83" s="5">
        <v>3.71711</v>
      </c>
      <c r="AL83" s="5">
        <v>10.10351</v>
      </c>
      <c r="AM83" s="44" t="s">
        <v>40</v>
      </c>
      <c r="AN83" s="44" t="s">
        <v>40</v>
      </c>
      <c r="AO83" s="44" t="s">
        <v>40</v>
      </c>
      <c r="AP83" s="44" t="s">
        <v>40</v>
      </c>
      <c r="AQ83" s="5" t="s">
        <v>862</v>
      </c>
    </row>
    <row r="84" ht="15.75" customHeight="1">
      <c r="A84">
        <v>16.0</v>
      </c>
      <c r="B84">
        <v>3.0</v>
      </c>
      <c r="C84">
        <v>1.0</v>
      </c>
      <c r="D84" s="5">
        <v>1.0</v>
      </c>
      <c r="E84" t="s">
        <v>863</v>
      </c>
      <c r="F84" s="5" t="s">
        <v>760</v>
      </c>
      <c r="G84" s="5" t="s">
        <v>760</v>
      </c>
      <c r="H84" s="5">
        <v>5.0</v>
      </c>
      <c r="I84" s="5">
        <v>4.0</v>
      </c>
      <c r="J84" t="s">
        <v>38</v>
      </c>
      <c r="K84" t="s">
        <v>40</v>
      </c>
      <c r="L84" s="5" t="s">
        <v>847</v>
      </c>
      <c r="M84" s="5" t="s">
        <v>762</v>
      </c>
      <c r="N84" s="5">
        <v>18.79246</v>
      </c>
      <c r="O84" s="5" t="s">
        <v>40</v>
      </c>
      <c r="P84" s="5">
        <v>4.0</v>
      </c>
      <c r="Q84" s="62">
        <v>4.721315E-5</v>
      </c>
      <c r="R84" s="5" t="s">
        <v>847</v>
      </c>
      <c r="S84" s="5" t="s">
        <v>762</v>
      </c>
      <c r="T84" s="5">
        <v>4.468997</v>
      </c>
      <c r="U84" s="5" t="s">
        <v>40</v>
      </c>
      <c r="V84" s="5">
        <v>3.0</v>
      </c>
      <c r="W84" s="5">
        <v>0.02087446</v>
      </c>
      <c r="X84" t="s">
        <v>38</v>
      </c>
      <c r="Y84" s="5" t="s">
        <v>40</v>
      </c>
      <c r="Z84" s="5" t="s">
        <v>40</v>
      </c>
      <c r="AA84" s="5" t="s">
        <v>40</v>
      </c>
      <c r="AB84" s="5" t="s">
        <v>40</v>
      </c>
      <c r="AC84" s="5" t="s">
        <v>40</v>
      </c>
      <c r="AD84" s="5" t="s">
        <v>763</v>
      </c>
      <c r="AE84" s="5">
        <v>8.404241</v>
      </c>
      <c r="AF84" s="5">
        <v>2.695019</v>
      </c>
      <c r="AG84" s="5">
        <v>2.83925</v>
      </c>
      <c r="AH84" s="5">
        <v>14.08517</v>
      </c>
      <c r="AI84" s="5">
        <v>2.234498</v>
      </c>
      <c r="AJ84" s="5">
        <v>0.9349454</v>
      </c>
      <c r="AK84" s="5">
        <v>0.2632168</v>
      </c>
      <c r="AL84" s="5">
        <v>4.1670553</v>
      </c>
      <c r="AM84" s="6">
        <v>4.801601</v>
      </c>
      <c r="AN84" s="6">
        <v>-1.158864</v>
      </c>
      <c r="AO84" s="6">
        <v>10.762066</v>
      </c>
      <c r="AP84" s="6">
        <v>0.1143595</v>
      </c>
      <c r="AQ84" s="5" t="s">
        <v>864</v>
      </c>
    </row>
    <row r="85" ht="15.75" customHeight="1">
      <c r="A85">
        <v>16.0</v>
      </c>
      <c r="B85">
        <v>3.0</v>
      </c>
      <c r="C85">
        <v>2.0</v>
      </c>
      <c r="D85" s="5">
        <v>1.0</v>
      </c>
      <c r="E85" t="s">
        <v>865</v>
      </c>
      <c r="F85" s="5" t="s">
        <v>760</v>
      </c>
      <c r="G85" s="5" t="s">
        <v>760</v>
      </c>
      <c r="H85" s="5">
        <v>9.0</v>
      </c>
      <c r="I85" s="5">
        <v>4.0</v>
      </c>
      <c r="J85" t="s">
        <v>38</v>
      </c>
      <c r="K85" t="s">
        <v>40</v>
      </c>
      <c r="L85" s="5" t="s">
        <v>847</v>
      </c>
      <c r="M85" s="5" t="s">
        <v>762</v>
      </c>
      <c r="N85" s="5">
        <v>20.23687</v>
      </c>
      <c r="O85" s="5" t="s">
        <v>40</v>
      </c>
      <c r="P85" s="5">
        <v>8.0</v>
      </c>
      <c r="Q85" s="62">
        <v>3.713804E-8</v>
      </c>
      <c r="R85" s="5" t="s">
        <v>847</v>
      </c>
      <c r="S85" s="5" t="s">
        <v>762</v>
      </c>
      <c r="T85" s="5">
        <v>9.190985</v>
      </c>
      <c r="U85" s="5" t="s">
        <v>40</v>
      </c>
      <c r="V85" s="5">
        <v>3.0</v>
      </c>
      <c r="W85" s="5">
        <v>0.002723826</v>
      </c>
      <c r="X85" t="s">
        <v>38</v>
      </c>
      <c r="Y85" s="5" t="s">
        <v>40</v>
      </c>
      <c r="Z85" s="5" t="s">
        <v>40</v>
      </c>
      <c r="AA85" s="5" t="s">
        <v>40</v>
      </c>
      <c r="AB85" s="5" t="s">
        <v>40</v>
      </c>
      <c r="AC85" s="5" t="s">
        <v>40</v>
      </c>
      <c r="AD85" s="5" t="s">
        <v>763</v>
      </c>
      <c r="AE85" s="5">
        <v>6.745624</v>
      </c>
      <c r="AF85" s="5">
        <v>1.624525</v>
      </c>
      <c r="AG85" s="5">
        <v>3.446096</v>
      </c>
      <c r="AH85" s="5">
        <v>10.044942</v>
      </c>
      <c r="AI85" s="5">
        <v>4.595493</v>
      </c>
      <c r="AJ85" s="5">
        <v>1.699947</v>
      </c>
      <c r="AK85" s="5">
        <v>1.053507</v>
      </c>
      <c r="AL85" s="5">
        <v>8.224204</v>
      </c>
      <c r="AM85" s="6">
        <v>5.719313</v>
      </c>
      <c r="AN85" s="6">
        <v>3.417392</v>
      </c>
      <c r="AO85" s="6">
        <v>8.021234</v>
      </c>
      <c r="AP85" s="63">
        <v>1.117717E-6</v>
      </c>
      <c r="AQ85" s="5" t="s">
        <v>864</v>
      </c>
    </row>
    <row r="86" ht="15.75" customHeight="1">
      <c r="A86">
        <v>16.0</v>
      </c>
      <c r="B86">
        <v>3.0</v>
      </c>
      <c r="C86">
        <v>3.0</v>
      </c>
      <c r="D86" s="5">
        <v>1.0</v>
      </c>
      <c r="E86" t="s">
        <v>866</v>
      </c>
      <c r="F86" s="5" t="s">
        <v>760</v>
      </c>
      <c r="G86" s="5" t="s">
        <v>760</v>
      </c>
      <c r="H86" s="5">
        <v>14.0</v>
      </c>
      <c r="I86" s="5">
        <v>8.0</v>
      </c>
      <c r="J86" t="s">
        <v>38</v>
      </c>
      <c r="K86" t="s">
        <v>40</v>
      </c>
      <c r="L86" s="5" t="s">
        <v>847</v>
      </c>
      <c r="M86" s="5" t="s">
        <v>762</v>
      </c>
      <c r="N86" s="5">
        <v>16.31795</v>
      </c>
      <c r="O86" s="5" t="s">
        <v>40</v>
      </c>
      <c r="P86" s="5">
        <v>13.0</v>
      </c>
      <c r="Q86" s="62">
        <v>4.863977E-10</v>
      </c>
      <c r="R86" s="5" t="s">
        <v>847</v>
      </c>
      <c r="S86" s="5" t="s">
        <v>762</v>
      </c>
      <c r="T86" s="5">
        <v>8.72953</v>
      </c>
      <c r="U86" s="5" t="s">
        <v>40</v>
      </c>
      <c r="V86" s="5">
        <v>7.0</v>
      </c>
      <c r="W86" s="62">
        <v>5.199887E-5</v>
      </c>
      <c r="X86" t="s">
        <v>38</v>
      </c>
      <c r="Y86" s="5" t="s">
        <v>40</v>
      </c>
      <c r="Z86" s="5" t="s">
        <v>40</v>
      </c>
      <c r="AA86" s="5" t="s">
        <v>40</v>
      </c>
      <c r="AB86" s="5" t="s">
        <v>40</v>
      </c>
      <c r="AC86" s="5" t="s">
        <v>40</v>
      </c>
      <c r="AD86" s="5" t="s">
        <v>763</v>
      </c>
      <c r="AE86" s="5">
        <v>4.361155</v>
      </c>
      <c r="AF86" s="5">
        <v>0.8664309</v>
      </c>
      <c r="AG86" s="5">
        <v>2.617673</v>
      </c>
      <c r="AH86" s="5">
        <v>6.089983</v>
      </c>
      <c r="AI86" s="5">
        <v>3.086355</v>
      </c>
      <c r="AJ86" s="5">
        <v>0.8487339</v>
      </c>
      <c r="AK86" s="5">
        <v>1.349622</v>
      </c>
      <c r="AL86" s="5">
        <v>4.797836</v>
      </c>
      <c r="AM86" s="6">
        <v>3.71185</v>
      </c>
      <c r="AN86" s="6">
        <v>2.462787</v>
      </c>
      <c r="AO86" s="6">
        <v>4.960912</v>
      </c>
      <c r="AP86" s="63">
        <v>5.730434E-9</v>
      </c>
      <c r="AQ86" s="5" t="s">
        <v>864</v>
      </c>
    </row>
    <row r="87" ht="15.75" customHeight="1">
      <c r="A87">
        <v>19.0</v>
      </c>
      <c r="B87">
        <v>1.0</v>
      </c>
      <c r="C87">
        <v>1.0</v>
      </c>
      <c r="D87" s="5">
        <v>1.0</v>
      </c>
      <c r="E87" s="5" t="s">
        <v>867</v>
      </c>
      <c r="F87" s="5" t="s">
        <v>760</v>
      </c>
      <c r="G87" s="5" t="s">
        <v>760</v>
      </c>
      <c r="H87" s="5">
        <v>2.0</v>
      </c>
      <c r="I87" s="5">
        <v>5.0</v>
      </c>
      <c r="J87" t="s">
        <v>33</v>
      </c>
      <c r="K87" s="5" t="s">
        <v>487</v>
      </c>
      <c r="L87" s="5" t="s">
        <v>487</v>
      </c>
      <c r="M87" s="5" t="s">
        <v>762</v>
      </c>
      <c r="N87" s="5">
        <v>3.511476</v>
      </c>
      <c r="O87" s="5" t="s">
        <v>40</v>
      </c>
      <c r="P87" s="5">
        <v>1.0</v>
      </c>
      <c r="Q87" s="5">
        <v>0.1766213</v>
      </c>
      <c r="R87" s="5" t="s">
        <v>487</v>
      </c>
      <c r="S87" s="5" t="s">
        <v>762</v>
      </c>
      <c r="T87" s="5">
        <v>38.92091</v>
      </c>
      <c r="U87" s="5" t="s">
        <v>40</v>
      </c>
      <c r="V87" s="5">
        <v>4.0</v>
      </c>
      <c r="W87" s="62">
        <v>2.603218E-6</v>
      </c>
      <c r="X87" t="s">
        <v>38</v>
      </c>
      <c r="Y87" s="5" t="s">
        <v>40</v>
      </c>
      <c r="Z87" s="5" t="s">
        <v>40</v>
      </c>
      <c r="AA87" s="5" t="s">
        <v>40</v>
      </c>
      <c r="AB87" s="5" t="s">
        <v>40</v>
      </c>
      <c r="AC87" s="5" t="s">
        <v>40</v>
      </c>
      <c r="AD87" s="5" t="s">
        <v>868</v>
      </c>
      <c r="AE87" s="5">
        <v>2.482988</v>
      </c>
      <c r="AF87" s="5">
        <v>1.428743</v>
      </c>
      <c r="AG87" s="5">
        <v>-0.5946068</v>
      </c>
      <c r="AH87" s="5">
        <v>5.7866542</v>
      </c>
      <c r="AI87" s="5">
        <v>17.40596</v>
      </c>
      <c r="AJ87" s="5">
        <v>5.522385</v>
      </c>
      <c r="AK87" s="5">
        <v>6.015823</v>
      </c>
      <c r="AL87" s="5">
        <v>28.411386</v>
      </c>
      <c r="AM87" s="6">
        <v>8.991063</v>
      </c>
      <c r="AN87" s="6">
        <v>-5.513302</v>
      </c>
      <c r="AO87" s="6">
        <v>23.495428</v>
      </c>
      <c r="AP87" s="6">
        <v>0.224383</v>
      </c>
      <c r="AQ87" s="5" t="s">
        <v>869</v>
      </c>
    </row>
    <row r="88" ht="15.75" customHeight="1">
      <c r="A88">
        <v>19.0</v>
      </c>
      <c r="B88">
        <v>1.0</v>
      </c>
      <c r="C88">
        <v>2.0</v>
      </c>
      <c r="D88" s="5">
        <v>1.0</v>
      </c>
      <c r="E88" s="5" t="s">
        <v>870</v>
      </c>
      <c r="F88" s="5" t="s">
        <v>760</v>
      </c>
      <c r="G88" s="5" t="s">
        <v>760</v>
      </c>
      <c r="H88" s="5">
        <v>2.0</v>
      </c>
      <c r="I88" s="5">
        <v>5.0</v>
      </c>
      <c r="J88" t="s">
        <v>33</v>
      </c>
      <c r="K88" s="5" t="s">
        <v>487</v>
      </c>
      <c r="L88" s="5" t="s">
        <v>487</v>
      </c>
      <c r="M88" s="5" t="s">
        <v>762</v>
      </c>
      <c r="N88" s="5">
        <v>3.411066</v>
      </c>
      <c r="O88" s="5" t="s">
        <v>40</v>
      </c>
      <c r="P88" s="5">
        <v>1.0</v>
      </c>
      <c r="Q88" s="5">
        <v>0.1815468</v>
      </c>
      <c r="R88" s="5" t="s">
        <v>487</v>
      </c>
      <c r="S88" s="5" t="s">
        <v>762</v>
      </c>
      <c r="T88" s="5">
        <v>25.09801</v>
      </c>
      <c r="U88" s="5" t="s">
        <v>40</v>
      </c>
      <c r="V88" s="5">
        <v>4.0</v>
      </c>
      <c r="W88" s="62">
        <v>1.496275E-5</v>
      </c>
      <c r="X88" t="s">
        <v>38</v>
      </c>
      <c r="Y88" s="5" t="s">
        <v>40</v>
      </c>
      <c r="Z88" s="5" t="s">
        <v>40</v>
      </c>
      <c r="AA88" s="5" t="s">
        <v>40</v>
      </c>
      <c r="AB88" s="5" t="s">
        <v>40</v>
      </c>
      <c r="AC88" s="5" t="s">
        <v>40</v>
      </c>
      <c r="AD88" s="5" t="s">
        <v>868</v>
      </c>
      <c r="AE88" s="5">
        <v>2.411988</v>
      </c>
      <c r="AF88" s="5">
        <v>1.398006</v>
      </c>
      <c r="AG88" s="5">
        <v>-0.605721</v>
      </c>
      <c r="AH88" s="5">
        <v>5.633767</v>
      </c>
      <c r="AI88" s="5">
        <v>11.224173</v>
      </c>
      <c r="AJ88" s="5">
        <v>3.577458</v>
      </c>
      <c r="AK88" s="5">
        <v>3.841858</v>
      </c>
      <c r="AL88" s="5">
        <v>18.349709</v>
      </c>
      <c r="AM88" s="6">
        <v>6.202808</v>
      </c>
      <c r="AN88" s="6">
        <v>-2.348363</v>
      </c>
      <c r="AO88" s="6">
        <v>14.753979</v>
      </c>
      <c r="AP88" s="6">
        <v>0.1551106</v>
      </c>
      <c r="AQ88" s="5" t="s">
        <v>869</v>
      </c>
    </row>
    <row r="89" ht="15.75" customHeight="1">
      <c r="A89">
        <v>19.0</v>
      </c>
      <c r="B89">
        <v>2.0</v>
      </c>
      <c r="C89">
        <v>1.0</v>
      </c>
      <c r="D89" s="5">
        <v>1.0</v>
      </c>
      <c r="E89" t="s">
        <v>871</v>
      </c>
      <c r="F89" s="5" t="s">
        <v>760</v>
      </c>
      <c r="G89" s="5" t="s">
        <v>760</v>
      </c>
      <c r="H89" s="5">
        <v>19.0</v>
      </c>
      <c r="I89" s="5">
        <v>24.0</v>
      </c>
      <c r="J89" t="s">
        <v>33</v>
      </c>
      <c r="K89" s="5" t="s">
        <v>431</v>
      </c>
      <c r="L89" s="5" t="s">
        <v>431</v>
      </c>
      <c r="M89" s="5" t="s">
        <v>823</v>
      </c>
      <c r="N89" s="5">
        <v>16.87163</v>
      </c>
      <c r="O89" s="5" t="s">
        <v>40</v>
      </c>
      <c r="P89" s="5">
        <v>1.0</v>
      </c>
      <c r="Q89" s="62">
        <v>3.999499E-5</v>
      </c>
      <c r="R89" s="5" t="s">
        <v>431</v>
      </c>
      <c r="S89" s="5" t="s">
        <v>823</v>
      </c>
      <c r="T89" s="5">
        <v>5.12079</v>
      </c>
      <c r="U89" s="5" t="s">
        <v>40</v>
      </c>
      <c r="V89" s="5">
        <v>1.0</v>
      </c>
      <c r="W89" s="5">
        <v>0.02364086</v>
      </c>
      <c r="X89" t="s">
        <v>38</v>
      </c>
      <c r="Y89" s="5" t="s">
        <v>40</v>
      </c>
      <c r="Z89" s="5" t="s">
        <v>40</v>
      </c>
      <c r="AA89" s="5" t="s">
        <v>40</v>
      </c>
      <c r="AB89" s="5" t="s">
        <v>40</v>
      </c>
      <c r="AC89" s="5" t="s">
        <v>40</v>
      </c>
      <c r="AD89" s="5" t="s">
        <v>872</v>
      </c>
      <c r="AE89" s="5">
        <v>25.92992</v>
      </c>
      <c r="AF89" s="5">
        <v>1.592021</v>
      </c>
      <c r="AG89" s="5">
        <v>5.484926</v>
      </c>
      <c r="AH89" s="5">
        <v>122.583391</v>
      </c>
      <c r="AI89" s="5">
        <v>3.754594</v>
      </c>
      <c r="AJ89" s="5">
        <v>2.925704</v>
      </c>
      <c r="AK89" s="5">
        <v>1.193745</v>
      </c>
      <c r="AL89" s="5">
        <v>11.809033</v>
      </c>
      <c r="AM89" s="6">
        <v>9.162342</v>
      </c>
      <c r="AN89" s="6">
        <v>1.386722</v>
      </c>
      <c r="AO89" s="6">
        <v>60.537364</v>
      </c>
      <c r="AP89" s="6">
        <v>0.02148563</v>
      </c>
    </row>
    <row r="90" ht="15.75" customHeight="1">
      <c r="A90">
        <v>19.0</v>
      </c>
      <c r="B90" s="5">
        <v>2.0</v>
      </c>
      <c r="C90" s="5">
        <v>2.0</v>
      </c>
      <c r="D90" s="5">
        <v>1.0</v>
      </c>
      <c r="E90" t="s">
        <v>873</v>
      </c>
      <c r="F90" s="5" t="s">
        <v>760</v>
      </c>
      <c r="G90" s="5" t="s">
        <v>761</v>
      </c>
      <c r="H90" s="5">
        <v>19.0</v>
      </c>
      <c r="I90" s="5">
        <v>18.0</v>
      </c>
      <c r="J90" t="s">
        <v>33</v>
      </c>
      <c r="K90" s="5" t="s">
        <v>291</v>
      </c>
      <c r="L90" s="5" t="s">
        <v>291</v>
      </c>
      <c r="M90" s="5" t="s">
        <v>762</v>
      </c>
      <c r="N90" s="5">
        <v>5.000418</v>
      </c>
      <c r="O90" s="5" t="s">
        <v>40</v>
      </c>
      <c r="P90" s="5">
        <v>17.0</v>
      </c>
      <c r="Q90" s="5">
        <v>1.094824E-4</v>
      </c>
      <c r="R90" s="5" t="s">
        <v>291</v>
      </c>
      <c r="S90" s="5" t="s">
        <v>762</v>
      </c>
      <c r="T90" s="5">
        <v>1.15363</v>
      </c>
      <c r="U90" s="5" t="s">
        <v>40</v>
      </c>
      <c r="V90" s="5">
        <v>16.0</v>
      </c>
      <c r="W90" s="5">
        <v>0.2655945</v>
      </c>
      <c r="X90" t="s">
        <v>38</v>
      </c>
      <c r="Y90" s="5" t="s">
        <v>40</v>
      </c>
      <c r="Z90" s="5" t="s">
        <v>40</v>
      </c>
      <c r="AA90" s="5" t="s">
        <v>40</v>
      </c>
      <c r="AB90" s="5" t="s">
        <v>40</v>
      </c>
      <c r="AC90" s="5" t="s">
        <v>40</v>
      </c>
      <c r="AD90" s="5" t="s">
        <v>763</v>
      </c>
      <c r="AE90" s="5">
        <v>2.297534</v>
      </c>
      <c r="AF90" s="5">
        <v>0.6398966</v>
      </c>
      <c r="AG90" s="5">
        <v>1.09556</v>
      </c>
      <c r="AH90" s="5">
        <v>3.460222</v>
      </c>
      <c r="AI90" s="5">
        <v>0.557773</v>
      </c>
      <c r="AJ90" s="5">
        <v>0.523378</v>
      </c>
      <c r="AK90" s="5">
        <v>-0.417364</v>
      </c>
      <c r="AL90" s="5">
        <v>1.516296</v>
      </c>
      <c r="AM90" s="6">
        <v>1.388699</v>
      </c>
      <c r="AN90" s="6">
        <v>-0.3145252</v>
      </c>
      <c r="AO90" s="6">
        <v>3.0919225</v>
      </c>
      <c r="AP90" s="6">
        <v>0.1100368</v>
      </c>
    </row>
    <row r="91" ht="15.75" customHeight="1">
      <c r="A91">
        <v>20.0</v>
      </c>
      <c r="B91" s="5">
        <v>1.0</v>
      </c>
      <c r="C91" s="5">
        <v>1.0</v>
      </c>
      <c r="D91" s="5">
        <v>1.0</v>
      </c>
      <c r="E91" s="5" t="s">
        <v>874</v>
      </c>
      <c r="F91" s="5" t="s">
        <v>789</v>
      </c>
      <c r="G91" s="5" t="s">
        <v>784</v>
      </c>
      <c r="H91" s="5">
        <v>34.0</v>
      </c>
      <c r="I91" s="5">
        <v>61.0</v>
      </c>
      <c r="J91" s="5" t="s">
        <v>38</v>
      </c>
      <c r="K91" s="5" t="s">
        <v>40</v>
      </c>
      <c r="L91" s="5" t="s">
        <v>625</v>
      </c>
      <c r="M91" s="5" t="s">
        <v>853</v>
      </c>
      <c r="N91" s="5">
        <v>0.1411344</v>
      </c>
      <c r="O91" s="5">
        <v>2.0</v>
      </c>
      <c r="P91" s="5">
        <v>31.0</v>
      </c>
      <c r="Q91" s="5">
        <v>0.8689274</v>
      </c>
      <c r="R91" s="5" t="s">
        <v>625</v>
      </c>
      <c r="S91" s="5" t="s">
        <v>853</v>
      </c>
      <c r="T91" s="5">
        <v>2.876159</v>
      </c>
      <c r="U91" s="5">
        <v>2.0</v>
      </c>
      <c r="V91" s="5">
        <v>58.0</v>
      </c>
      <c r="W91" s="5">
        <v>0.06442112</v>
      </c>
      <c r="X91" s="5" t="s">
        <v>38</v>
      </c>
      <c r="Y91" s="5" t="s">
        <v>40</v>
      </c>
      <c r="Z91" s="5" t="s">
        <v>40</v>
      </c>
      <c r="AA91" s="5" t="s">
        <v>40</v>
      </c>
      <c r="AB91" s="5" t="s">
        <v>40</v>
      </c>
      <c r="AC91" s="5" t="s">
        <v>40</v>
      </c>
      <c r="AD91" s="5" t="s">
        <v>763</v>
      </c>
      <c r="AE91" s="5">
        <v>0.1874</v>
      </c>
      <c r="AF91" s="5">
        <v>0.3536948</v>
      </c>
      <c r="AG91" s="5">
        <v>-0.5057</v>
      </c>
      <c r="AH91" s="5">
        <v>0.8805</v>
      </c>
      <c r="AI91" s="5">
        <v>-0.2942</v>
      </c>
      <c r="AJ91" s="5">
        <v>0.2601922</v>
      </c>
      <c r="AK91" s="5">
        <v>-0.8043</v>
      </c>
      <c r="AL91" s="5">
        <v>0.2159</v>
      </c>
      <c r="AM91" s="6">
        <v>-0.112993</v>
      </c>
      <c r="AN91" s="6">
        <v>-0.5702712</v>
      </c>
      <c r="AO91" s="6">
        <v>0.3442851</v>
      </c>
      <c r="AP91" s="6">
        <v>0.6281692</v>
      </c>
      <c r="AQ91" s="18" t="s">
        <v>778</v>
      </c>
    </row>
    <row r="92" ht="15.75" customHeight="1">
      <c r="A92">
        <v>20.0</v>
      </c>
      <c r="B92" s="5">
        <v>1.0</v>
      </c>
      <c r="C92" s="5">
        <v>2.0</v>
      </c>
      <c r="D92" s="5">
        <v>1.0</v>
      </c>
      <c r="E92" s="5" t="s">
        <v>875</v>
      </c>
      <c r="F92" s="5" t="s">
        <v>760</v>
      </c>
      <c r="G92" s="5" t="s">
        <v>761</v>
      </c>
      <c r="H92" s="5">
        <v>18.0</v>
      </c>
      <c r="I92" s="5">
        <v>36.0</v>
      </c>
      <c r="J92" s="5" t="s">
        <v>33</v>
      </c>
      <c r="K92" s="5" t="s">
        <v>352</v>
      </c>
      <c r="L92" s="5" t="s">
        <v>291</v>
      </c>
      <c r="M92" s="5" t="s">
        <v>762</v>
      </c>
      <c r="N92" s="5">
        <v>2.806311</v>
      </c>
      <c r="O92" s="5" t="s">
        <v>40</v>
      </c>
      <c r="P92" s="5">
        <v>16.0</v>
      </c>
      <c r="Q92" s="5">
        <v>0.01267524</v>
      </c>
      <c r="R92" s="5" t="s">
        <v>291</v>
      </c>
      <c r="S92" s="5" t="s">
        <v>762</v>
      </c>
      <c r="T92" s="5">
        <v>-1.52892</v>
      </c>
      <c r="U92" s="5" t="s">
        <v>40</v>
      </c>
      <c r="V92" s="5">
        <v>34.0</v>
      </c>
      <c r="W92" s="5">
        <v>0.1355357</v>
      </c>
      <c r="X92" s="5" t="s">
        <v>38</v>
      </c>
      <c r="Y92" s="5" t="s">
        <v>40</v>
      </c>
      <c r="Z92" s="5" t="s">
        <v>40</v>
      </c>
      <c r="AA92" s="5" t="s">
        <v>40</v>
      </c>
      <c r="AB92" s="5" t="s">
        <v>40</v>
      </c>
      <c r="AC92" s="5" t="s">
        <v>40</v>
      </c>
      <c r="AD92" s="5" t="s">
        <v>763</v>
      </c>
      <c r="AE92" s="5">
        <v>2.563103</v>
      </c>
      <c r="AF92" s="5">
        <v>0.7156877</v>
      </c>
      <c r="AG92" s="5">
        <v>1.223514</v>
      </c>
      <c r="AH92" s="5">
        <v>3.858346</v>
      </c>
      <c r="AI92" s="5">
        <v>0.2914964</v>
      </c>
      <c r="AJ92" s="5">
        <v>0.3846159</v>
      </c>
      <c r="AK92" s="5">
        <v>-0.4431904</v>
      </c>
      <c r="AL92" s="5">
        <v>1.021949</v>
      </c>
      <c r="AM92" s="5">
        <v>1.347119</v>
      </c>
      <c r="AN92" s="5">
        <v>-0.873461</v>
      </c>
      <c r="AO92" s="5">
        <v>3.567699</v>
      </c>
      <c r="AP92" s="5">
        <v>0.2344335</v>
      </c>
      <c r="AQ92" s="5" t="s">
        <v>876</v>
      </c>
    </row>
    <row r="93" ht="15.75" customHeight="1">
      <c r="A93">
        <v>20.0</v>
      </c>
      <c r="B93" s="5">
        <v>1.0</v>
      </c>
      <c r="C93" s="5">
        <v>3.0</v>
      </c>
      <c r="D93" s="5">
        <v>1.0</v>
      </c>
      <c r="E93" s="5" t="s">
        <v>877</v>
      </c>
      <c r="F93" s="5" t="s">
        <v>789</v>
      </c>
      <c r="G93" s="5" t="s">
        <v>761</v>
      </c>
      <c r="H93" s="5">
        <v>21.0</v>
      </c>
      <c r="I93" s="5">
        <v>35.0</v>
      </c>
      <c r="J93" s="5" t="s">
        <v>33</v>
      </c>
      <c r="K93" s="5" t="s">
        <v>352</v>
      </c>
      <c r="L93" s="5" t="s">
        <v>291</v>
      </c>
      <c r="M93" s="5" t="s">
        <v>762</v>
      </c>
      <c r="N93" s="5">
        <v>1.980263</v>
      </c>
      <c r="O93" s="5" t="s">
        <v>40</v>
      </c>
      <c r="P93" s="5">
        <v>19.0</v>
      </c>
      <c r="Q93" s="5">
        <v>0.06234209</v>
      </c>
      <c r="R93" s="5" t="s">
        <v>291</v>
      </c>
      <c r="S93" s="5" t="s">
        <v>762</v>
      </c>
      <c r="T93" s="5">
        <v>-1.137378</v>
      </c>
      <c r="U93" s="5" t="s">
        <v>40</v>
      </c>
      <c r="V93" s="5">
        <v>33.0</v>
      </c>
      <c r="W93" s="5">
        <v>0.2635716</v>
      </c>
      <c r="X93" s="5" t="s">
        <v>38</v>
      </c>
      <c r="Y93" s="5" t="s">
        <v>40</v>
      </c>
      <c r="Z93" s="5" t="s">
        <v>40</v>
      </c>
      <c r="AA93" s="5" t="s">
        <v>40</v>
      </c>
      <c r="AB93" s="5" t="s">
        <v>40</v>
      </c>
      <c r="AC93" s="5" t="s">
        <v>40</v>
      </c>
      <c r="AD93" s="5" t="s">
        <v>763</v>
      </c>
      <c r="AE93" s="5">
        <v>0.6838845</v>
      </c>
      <c r="AF93" s="5">
        <v>0.5210548</v>
      </c>
      <c r="AG93" s="5">
        <v>-0.2956912</v>
      </c>
      <c r="AH93" s="5">
        <v>1.646454</v>
      </c>
      <c r="AI93" s="5">
        <v>0.645546</v>
      </c>
      <c r="AJ93" s="5">
        <v>0.393931</v>
      </c>
      <c r="AK93" s="5">
        <v>-0.1087057</v>
      </c>
      <c r="AL93" s="5">
        <v>1.390458</v>
      </c>
      <c r="AM93" s="5">
        <v>0.6594895</v>
      </c>
      <c r="AN93" s="5">
        <v>0.04360311</v>
      </c>
      <c r="AO93" s="5">
        <v>1.275376</v>
      </c>
      <c r="AP93" s="5">
        <v>0.03584122</v>
      </c>
      <c r="AQ93" s="5" t="s">
        <v>876</v>
      </c>
    </row>
    <row r="94" ht="15.75" customHeight="1">
      <c r="A94">
        <v>20.0</v>
      </c>
      <c r="B94" s="5">
        <v>1.0</v>
      </c>
      <c r="C94" s="5">
        <v>4.0</v>
      </c>
      <c r="D94" s="5">
        <v>1.0</v>
      </c>
      <c r="E94" s="5" t="s">
        <v>878</v>
      </c>
      <c r="F94" s="5" t="s">
        <v>760</v>
      </c>
      <c r="G94" s="5" t="s">
        <v>784</v>
      </c>
      <c r="H94" s="5">
        <v>27.0</v>
      </c>
      <c r="I94" s="5">
        <v>51.0</v>
      </c>
      <c r="J94" s="5" t="s">
        <v>33</v>
      </c>
      <c r="K94" s="5" t="s">
        <v>352</v>
      </c>
      <c r="L94" s="5" t="s">
        <v>291</v>
      </c>
      <c r="M94" s="5" t="s">
        <v>762</v>
      </c>
      <c r="N94" s="5">
        <v>2.554782</v>
      </c>
      <c r="O94" s="5" t="s">
        <v>40</v>
      </c>
      <c r="P94" s="5">
        <v>25.0</v>
      </c>
      <c r="Q94" s="5">
        <v>0.01709515</v>
      </c>
      <c r="R94" s="5" t="s">
        <v>291</v>
      </c>
      <c r="S94" s="5" t="s">
        <v>762</v>
      </c>
      <c r="T94" s="5">
        <v>-1.174624</v>
      </c>
      <c r="U94" s="5" t="s">
        <v>40</v>
      </c>
      <c r="V94" s="5">
        <v>49.0</v>
      </c>
      <c r="W94" s="5">
        <v>0.2458221</v>
      </c>
      <c r="X94" s="5" t="s">
        <v>38</v>
      </c>
      <c r="Y94" s="5" t="s">
        <v>40</v>
      </c>
      <c r="Z94" s="5" t="s">
        <v>40</v>
      </c>
      <c r="AA94" s="5" t="s">
        <v>40</v>
      </c>
      <c r="AB94" s="5" t="s">
        <v>40</v>
      </c>
      <c r="AC94" s="5" t="s">
        <v>40</v>
      </c>
      <c r="AD94" s="5" t="s">
        <v>763</v>
      </c>
      <c r="AE94" s="5">
        <v>0.8082212</v>
      </c>
      <c r="AF94" s="5">
        <v>0.4196541</v>
      </c>
      <c r="AG94" s="5">
        <v>0.009667198</v>
      </c>
      <c r="AH94" s="5">
        <v>1.591935</v>
      </c>
      <c r="AI94" s="5">
        <v>-0.2267656</v>
      </c>
      <c r="AJ94" s="5">
        <v>0.2867232</v>
      </c>
      <c r="AK94" s="5">
        <v>-0.7764475</v>
      </c>
      <c r="AL94" s="5">
        <v>0.3252096</v>
      </c>
      <c r="AM94" s="5">
        <v>0.2453652</v>
      </c>
      <c r="AN94" s="5">
        <v>-0.7649989</v>
      </c>
      <c r="AO94" s="5">
        <v>1.255729</v>
      </c>
      <c r="AP94" s="5">
        <v>0.634093</v>
      </c>
      <c r="AQ94" s="5" t="s">
        <v>876</v>
      </c>
    </row>
    <row r="95" ht="15.75" customHeight="1">
      <c r="A95">
        <v>20.0</v>
      </c>
      <c r="B95" s="5">
        <v>2.0</v>
      </c>
      <c r="C95" s="5">
        <v>1.0</v>
      </c>
      <c r="D95" s="5">
        <v>1.0</v>
      </c>
      <c r="E95" s="5" t="s">
        <v>879</v>
      </c>
      <c r="F95" s="5" t="s">
        <v>760</v>
      </c>
      <c r="G95" s="5" t="s">
        <v>761</v>
      </c>
      <c r="H95" s="5">
        <v>13.0</v>
      </c>
      <c r="I95" s="5">
        <v>13.0</v>
      </c>
      <c r="J95" s="5" t="s">
        <v>33</v>
      </c>
      <c r="K95" s="5" t="s">
        <v>352</v>
      </c>
      <c r="L95" s="5" t="s">
        <v>291</v>
      </c>
      <c r="M95" s="5" t="s">
        <v>762</v>
      </c>
      <c r="N95" s="5">
        <v>4.508929</v>
      </c>
      <c r="O95" s="5" t="s">
        <v>40</v>
      </c>
      <c r="P95" s="5">
        <v>11.0</v>
      </c>
      <c r="Q95" s="5">
        <v>8.880629E-4</v>
      </c>
      <c r="R95" s="5" t="s">
        <v>291</v>
      </c>
      <c r="S95" s="5" t="s">
        <v>762</v>
      </c>
      <c r="T95" s="5">
        <v>0.652025</v>
      </c>
      <c r="U95" s="5" t="s">
        <v>40</v>
      </c>
      <c r="V95" s="5">
        <v>11.0</v>
      </c>
      <c r="W95" s="5">
        <v>0.5277742</v>
      </c>
      <c r="X95" s="5" t="s">
        <v>38</v>
      </c>
      <c r="Y95" s="5" t="s">
        <v>40</v>
      </c>
      <c r="Z95" s="5" t="s">
        <v>40</v>
      </c>
      <c r="AA95" s="5" t="s">
        <v>40</v>
      </c>
      <c r="AB95" s="5" t="s">
        <v>40</v>
      </c>
      <c r="AC95" s="5" t="s">
        <v>40</v>
      </c>
      <c r="AD95" s="5" t="s">
        <v>763</v>
      </c>
      <c r="AE95" s="5">
        <v>2.570485</v>
      </c>
      <c r="AF95" s="5">
        <v>0.8596706</v>
      </c>
      <c r="AG95" s="5">
        <v>0.9998724</v>
      </c>
      <c r="AH95" s="5">
        <v>4.080861</v>
      </c>
      <c r="AI95" s="5">
        <v>0.3717114</v>
      </c>
      <c r="AJ95" s="5">
        <v>0.6257102</v>
      </c>
      <c r="AK95" s="5">
        <v>-0.7643179</v>
      </c>
      <c r="AL95" s="5">
        <v>1.491367</v>
      </c>
      <c r="AM95" s="5">
        <v>1.392072</v>
      </c>
      <c r="AN95" s="5">
        <v>-0.7571122</v>
      </c>
      <c r="AO95" s="5">
        <v>3.541257</v>
      </c>
      <c r="AP95" s="5">
        <v>0.2042592</v>
      </c>
      <c r="AQ95" s="5" t="s">
        <v>876</v>
      </c>
    </row>
    <row r="96" ht="15.75" customHeight="1">
      <c r="A96">
        <v>20.0</v>
      </c>
      <c r="B96" s="5">
        <v>2.0</v>
      </c>
      <c r="C96" s="5">
        <v>2.0</v>
      </c>
      <c r="D96" s="5">
        <v>1.0</v>
      </c>
      <c r="E96" s="5" t="s">
        <v>880</v>
      </c>
      <c r="F96" s="5" t="s">
        <v>760</v>
      </c>
      <c r="G96" s="5" t="s">
        <v>761</v>
      </c>
      <c r="H96" s="5">
        <v>18.0</v>
      </c>
      <c r="I96" s="5">
        <v>15.0</v>
      </c>
      <c r="J96" s="5" t="s">
        <v>33</v>
      </c>
      <c r="K96" s="5" t="s">
        <v>352</v>
      </c>
      <c r="L96" s="5" t="s">
        <v>291</v>
      </c>
      <c r="M96" s="5" t="s">
        <v>762</v>
      </c>
      <c r="N96" s="5">
        <v>3.750793</v>
      </c>
      <c r="O96" s="5" t="s">
        <v>40</v>
      </c>
      <c r="P96" s="5">
        <v>16.0</v>
      </c>
      <c r="Q96" s="5">
        <v>0.001744839</v>
      </c>
      <c r="R96" s="5" t="s">
        <v>291</v>
      </c>
      <c r="S96" s="5" t="s">
        <v>762</v>
      </c>
      <c r="T96" s="5">
        <v>1.673947</v>
      </c>
      <c r="U96" s="5" t="s">
        <v>40</v>
      </c>
      <c r="V96" s="5">
        <v>13.0</v>
      </c>
      <c r="W96" s="5">
        <v>0.1180168</v>
      </c>
      <c r="X96" s="5" t="s">
        <v>38</v>
      </c>
      <c r="Y96" s="5" t="s">
        <v>40</v>
      </c>
      <c r="Z96" s="5" t="s">
        <v>40</v>
      </c>
      <c r="AA96" s="5" t="s">
        <v>40</v>
      </c>
      <c r="AB96" s="5" t="s">
        <v>40</v>
      </c>
      <c r="AC96" s="5" t="s">
        <v>40</v>
      </c>
      <c r="AD96" s="5" t="s">
        <v>763</v>
      </c>
      <c r="AE96" s="5">
        <v>1.779157</v>
      </c>
      <c r="AF96" s="5">
        <v>0.6036627</v>
      </c>
      <c r="AG96" s="5">
        <v>0.6471271</v>
      </c>
      <c r="AH96" s="5">
        <v>2.872486</v>
      </c>
      <c r="AI96" s="5">
        <v>0.86635</v>
      </c>
      <c r="AJ96" s="5">
        <v>0.5851281</v>
      </c>
      <c r="AK96" s="5">
        <v>-0.2151739</v>
      </c>
      <c r="AL96" s="5">
        <v>1.918034</v>
      </c>
      <c r="AM96" s="5">
        <v>1.310684</v>
      </c>
      <c r="AN96" s="5">
        <v>0.4164627</v>
      </c>
      <c r="AO96" s="5">
        <v>2.204906</v>
      </c>
      <c r="AP96" s="5">
        <v>0.004068889</v>
      </c>
      <c r="AQ96" s="5" t="s">
        <v>876</v>
      </c>
    </row>
    <row r="97" ht="15.75" customHeight="1">
      <c r="A97">
        <v>20.0</v>
      </c>
      <c r="B97" s="5">
        <v>2.0</v>
      </c>
      <c r="C97" s="5">
        <v>3.0</v>
      </c>
      <c r="D97" s="5">
        <v>1.0</v>
      </c>
      <c r="E97" s="5" t="s">
        <v>881</v>
      </c>
      <c r="F97" s="5" t="s">
        <v>760</v>
      </c>
      <c r="G97" s="5" t="s">
        <v>816</v>
      </c>
      <c r="H97" s="5">
        <v>25.0</v>
      </c>
      <c r="I97" s="5">
        <v>20.0</v>
      </c>
      <c r="J97" s="5" t="s">
        <v>33</v>
      </c>
      <c r="K97" s="5" t="s">
        <v>882</v>
      </c>
      <c r="L97" s="5" t="s">
        <v>883</v>
      </c>
      <c r="M97" s="5" t="s">
        <v>762</v>
      </c>
      <c r="N97" s="5">
        <v>7.492424</v>
      </c>
      <c r="O97" s="5" t="s">
        <v>40</v>
      </c>
      <c r="P97" s="5">
        <v>23.0</v>
      </c>
      <c r="Q97" s="62">
        <v>1.295973E-7</v>
      </c>
      <c r="R97" s="5" t="s">
        <v>883</v>
      </c>
      <c r="S97" s="5" t="s">
        <v>762</v>
      </c>
      <c r="T97" s="5">
        <v>-2.243402</v>
      </c>
      <c r="U97" s="5" t="s">
        <v>40</v>
      </c>
      <c r="V97" s="5">
        <v>18.0</v>
      </c>
      <c r="W97" s="5">
        <v>0.03769116</v>
      </c>
      <c r="X97" s="5" t="s">
        <v>38</v>
      </c>
      <c r="Y97" s="5" t="s">
        <v>40</v>
      </c>
      <c r="Z97" s="5" t="s">
        <v>40</v>
      </c>
      <c r="AA97" s="5" t="s">
        <v>40</v>
      </c>
      <c r="AB97" s="5" t="s">
        <v>40</v>
      </c>
      <c r="AC97" s="5" t="s">
        <v>40</v>
      </c>
      <c r="AD97" s="5" t="s">
        <v>884</v>
      </c>
      <c r="AE97" s="5">
        <v>0.8422367</v>
      </c>
      <c r="AF97" s="5">
        <v>0.2132007</v>
      </c>
      <c r="AG97" s="5">
        <v>0.6701163</v>
      </c>
      <c r="AH97" s="5">
        <v>0.9284014</v>
      </c>
      <c r="AI97" s="5">
        <v>-0.4674479</v>
      </c>
      <c r="AJ97" s="5">
        <v>0.2425356</v>
      </c>
      <c r="AK97" s="5">
        <v>-0.75399977</v>
      </c>
      <c r="AL97" s="5">
        <v>-0.03142826</v>
      </c>
      <c r="AM97" s="5">
        <v>0.3494889</v>
      </c>
      <c r="AN97" s="5">
        <v>-0.8707076</v>
      </c>
      <c r="AO97" s="5">
        <v>0.9683882</v>
      </c>
      <c r="AP97" s="5">
        <v>0.6741614</v>
      </c>
      <c r="AQ97" s="5" t="s">
        <v>885</v>
      </c>
    </row>
    <row r="98" ht="15.75" customHeight="1">
      <c r="A98">
        <v>21.0</v>
      </c>
      <c r="B98">
        <v>1.0</v>
      </c>
      <c r="C98">
        <v>1.0</v>
      </c>
      <c r="D98" s="5">
        <v>1.0</v>
      </c>
      <c r="E98" t="s">
        <v>886</v>
      </c>
      <c r="F98" s="5" t="s">
        <v>760</v>
      </c>
      <c r="G98" s="5" t="s">
        <v>760</v>
      </c>
      <c r="H98" s="5">
        <v>12.0</v>
      </c>
      <c r="I98" s="5">
        <v>27.0</v>
      </c>
      <c r="J98" s="5" t="s">
        <v>33</v>
      </c>
      <c r="K98" s="5" t="s">
        <v>291</v>
      </c>
      <c r="L98" s="5" t="s">
        <v>291</v>
      </c>
      <c r="M98" s="5" t="s">
        <v>762</v>
      </c>
      <c r="N98" s="5">
        <v>2.348576</v>
      </c>
      <c r="O98" s="5" t="s">
        <v>40</v>
      </c>
      <c r="P98" s="5">
        <v>10.0</v>
      </c>
      <c r="Q98" s="5">
        <v>0.04073944</v>
      </c>
      <c r="R98" s="5" t="s">
        <v>291</v>
      </c>
      <c r="S98" s="5" t="s">
        <v>762</v>
      </c>
      <c r="T98" s="5">
        <v>2.411154</v>
      </c>
      <c r="U98" s="5" t="s">
        <v>40</v>
      </c>
      <c r="V98" s="5">
        <v>25.0</v>
      </c>
      <c r="W98" s="5">
        <v>0.02357807</v>
      </c>
      <c r="X98" s="5" t="s">
        <v>38</v>
      </c>
      <c r="Y98" s="5" t="s">
        <v>40</v>
      </c>
      <c r="Z98" s="5" t="s">
        <v>40</v>
      </c>
      <c r="AA98" s="5" t="s">
        <v>40</v>
      </c>
      <c r="AB98" s="5" t="s">
        <v>40</v>
      </c>
      <c r="AC98" s="5" t="s">
        <v>40</v>
      </c>
      <c r="AD98" s="5" t="s">
        <v>763</v>
      </c>
      <c r="AE98" s="5">
        <v>1.355951</v>
      </c>
      <c r="AF98" s="5">
        <v>0.7143642</v>
      </c>
      <c r="AG98" s="5">
        <v>0.05518853</v>
      </c>
      <c r="AH98" s="5">
        <v>2.60415546</v>
      </c>
      <c r="AI98" s="5">
        <v>0.928691</v>
      </c>
      <c r="AJ98" s="5">
        <v>0.4229055</v>
      </c>
      <c r="AK98" s="5">
        <v>0.1232132</v>
      </c>
      <c r="AL98" s="5">
        <v>1.7175443</v>
      </c>
      <c r="AM98" s="6">
        <v>1.039572</v>
      </c>
      <c r="AN98" s="6">
        <v>0.3263091</v>
      </c>
      <c r="AO98" s="6">
        <v>1.7528341</v>
      </c>
      <c r="AP98" s="6">
        <v>0.004281727</v>
      </c>
    </row>
    <row r="99" ht="15.75" customHeight="1">
      <c r="A99">
        <v>21.0</v>
      </c>
      <c r="B99">
        <v>1.0</v>
      </c>
      <c r="C99">
        <v>2.0</v>
      </c>
      <c r="D99" s="5">
        <v>1.0</v>
      </c>
      <c r="E99" s="5" t="s">
        <v>887</v>
      </c>
      <c r="F99" s="5" t="s">
        <v>760</v>
      </c>
      <c r="G99" s="5" t="s">
        <v>760</v>
      </c>
      <c r="H99" s="5">
        <v>12.0</v>
      </c>
      <c r="I99" s="5">
        <v>18.0</v>
      </c>
      <c r="J99" s="5" t="s">
        <v>38</v>
      </c>
      <c r="K99" s="5" t="s">
        <v>40</v>
      </c>
      <c r="L99" s="5" t="s">
        <v>291</v>
      </c>
      <c r="M99" s="5" t="s">
        <v>762</v>
      </c>
      <c r="N99" s="5">
        <v>5.204783</v>
      </c>
      <c r="O99" s="5" t="s">
        <v>40</v>
      </c>
      <c r="P99" s="5">
        <v>10.0</v>
      </c>
      <c r="Q99" s="5">
        <v>3.985327E-4</v>
      </c>
      <c r="R99" s="5" t="s">
        <v>291</v>
      </c>
      <c r="S99" s="5" t="s">
        <v>762</v>
      </c>
      <c r="T99" s="5">
        <v>2.227984</v>
      </c>
      <c r="U99" s="5" t="s">
        <v>40</v>
      </c>
      <c r="V99" s="5">
        <v>16.0</v>
      </c>
      <c r="W99" s="5">
        <v>0.04057874</v>
      </c>
      <c r="X99" s="5" t="s">
        <v>38</v>
      </c>
      <c r="Y99" s="5" t="s">
        <v>40</v>
      </c>
      <c r="Z99" s="5" t="s">
        <v>40</v>
      </c>
      <c r="AA99" s="5" t="s">
        <v>40</v>
      </c>
      <c r="AB99" s="5" t="s">
        <v>40</v>
      </c>
      <c r="AC99" s="5" t="s">
        <v>40</v>
      </c>
      <c r="AD99" s="5" t="s">
        <v>763</v>
      </c>
      <c r="AE99" s="5">
        <v>3.004983</v>
      </c>
      <c r="AF99" s="5">
        <v>0.9704614</v>
      </c>
      <c r="AG99" s="5">
        <v>1.251697</v>
      </c>
      <c r="AH99" s="5">
        <v>4.695657</v>
      </c>
      <c r="AI99" s="5">
        <v>1.263148</v>
      </c>
      <c r="AJ99" s="5">
        <v>0.6462975</v>
      </c>
      <c r="AK99" s="5">
        <v>0.05315685</v>
      </c>
      <c r="AL99" s="5">
        <v>2.43910131</v>
      </c>
      <c r="AM99" s="6">
        <v>1.983622</v>
      </c>
      <c r="AN99" s="6">
        <v>0.3023162</v>
      </c>
      <c r="AO99" s="6">
        <v>3.6649283</v>
      </c>
      <c r="AP99" s="6">
        <v>0.02075643</v>
      </c>
    </row>
    <row r="100" ht="15.75" customHeight="1">
      <c r="A100">
        <v>21.0</v>
      </c>
      <c r="B100">
        <v>1.0</v>
      </c>
      <c r="C100">
        <v>3.0</v>
      </c>
      <c r="D100" s="5">
        <v>1.0</v>
      </c>
      <c r="E100" t="s">
        <v>888</v>
      </c>
      <c r="F100" s="5" t="s">
        <v>789</v>
      </c>
      <c r="G100" s="5" t="s">
        <v>784</v>
      </c>
      <c r="H100" s="5">
        <v>12.0</v>
      </c>
      <c r="I100" s="5">
        <v>30.0</v>
      </c>
      <c r="J100" s="5" t="s">
        <v>33</v>
      </c>
      <c r="K100" s="5" t="s">
        <v>291</v>
      </c>
      <c r="L100" s="5" t="s">
        <v>291</v>
      </c>
      <c r="M100" s="5" t="s">
        <v>762</v>
      </c>
      <c r="N100" s="5">
        <v>1.053297</v>
      </c>
      <c r="O100" s="5" t="s">
        <v>40</v>
      </c>
      <c r="P100" s="5">
        <v>10.0</v>
      </c>
      <c r="Q100" s="5">
        <v>0.31699</v>
      </c>
      <c r="R100" s="5" t="s">
        <v>481</v>
      </c>
      <c r="S100" s="5" t="s">
        <v>889</v>
      </c>
      <c r="T100" s="5">
        <v>-0.7258662</v>
      </c>
      <c r="U100" s="5" t="s">
        <v>40</v>
      </c>
      <c r="V100" s="5" t="s">
        <v>40</v>
      </c>
      <c r="W100" s="5">
        <v>0.4863648</v>
      </c>
      <c r="X100" s="5" t="s">
        <v>38</v>
      </c>
      <c r="Y100" s="5" t="s">
        <v>40</v>
      </c>
      <c r="Z100" s="5" t="s">
        <v>40</v>
      </c>
      <c r="AA100" s="5" t="s">
        <v>40</v>
      </c>
      <c r="AB100" s="5" t="s">
        <v>40</v>
      </c>
      <c r="AC100" s="5" t="s">
        <v>40</v>
      </c>
      <c r="AD100" s="5" t="s">
        <v>763</v>
      </c>
      <c r="AE100" s="5">
        <v>0.6081211</v>
      </c>
      <c r="AF100" s="5">
        <v>0.6497605</v>
      </c>
      <c r="AG100" s="5">
        <v>-0.5678437</v>
      </c>
      <c r="AH100" s="5">
        <v>1.7556535</v>
      </c>
      <c r="AI100" s="5">
        <v>-0.181138</v>
      </c>
      <c r="AJ100" s="5">
        <v>0.378794</v>
      </c>
      <c r="AK100" s="5">
        <v>-0.8967692</v>
      </c>
      <c r="AL100" s="5">
        <v>0.5376991</v>
      </c>
      <c r="AM100" s="6">
        <v>0.03693119</v>
      </c>
      <c r="AN100" s="6">
        <v>-0.6547971</v>
      </c>
      <c r="AO100" s="6">
        <v>0.7286595</v>
      </c>
      <c r="AP100" s="6">
        <v>0.9166599</v>
      </c>
    </row>
    <row r="101" ht="15.75" customHeight="1">
      <c r="A101">
        <v>24.0</v>
      </c>
      <c r="B101" s="5">
        <v>1.0</v>
      </c>
      <c r="C101" s="5">
        <v>1.0</v>
      </c>
      <c r="D101" s="5">
        <v>1.0</v>
      </c>
      <c r="E101" s="15" t="s">
        <v>890</v>
      </c>
      <c r="F101" s="5" t="s">
        <v>760</v>
      </c>
      <c r="G101" s="5" t="s">
        <v>784</v>
      </c>
      <c r="H101" s="5">
        <v>8.0</v>
      </c>
      <c r="I101" s="5">
        <v>8.0</v>
      </c>
      <c r="J101" s="5" t="s">
        <v>33</v>
      </c>
      <c r="K101" s="5" t="s">
        <v>291</v>
      </c>
      <c r="L101" s="5" t="s">
        <v>291</v>
      </c>
      <c r="M101" s="5" t="s">
        <v>762</v>
      </c>
      <c r="N101" s="5">
        <v>5.114467</v>
      </c>
      <c r="O101" s="5" t="s">
        <v>40</v>
      </c>
      <c r="P101" s="5">
        <v>6.0</v>
      </c>
      <c r="Q101" s="5">
        <v>0.002190081</v>
      </c>
      <c r="R101" s="5" t="s">
        <v>291</v>
      </c>
      <c r="S101" s="5" t="s">
        <v>762</v>
      </c>
      <c r="T101" s="5">
        <v>-0.1767</v>
      </c>
      <c r="U101" s="5" t="s">
        <v>40</v>
      </c>
      <c r="V101" s="5">
        <v>6.0</v>
      </c>
      <c r="W101" s="5">
        <v>0.8655577</v>
      </c>
      <c r="X101" s="5" t="s">
        <v>38</v>
      </c>
      <c r="Y101" s="5" t="s">
        <v>40</v>
      </c>
      <c r="Z101" s="5" t="s">
        <v>40</v>
      </c>
      <c r="AA101" s="5" t="s">
        <v>40</v>
      </c>
      <c r="AB101" s="5" t="s">
        <v>40</v>
      </c>
      <c r="AC101" s="5" t="s">
        <v>40</v>
      </c>
      <c r="AD101" s="5" t="s">
        <v>763</v>
      </c>
      <c r="AE101" s="5">
        <v>3.616474</v>
      </c>
      <c r="AF101" s="5">
        <v>1.455979</v>
      </c>
      <c r="AG101" s="5">
        <v>1.147255</v>
      </c>
      <c r="AH101" s="5">
        <v>6.003115</v>
      </c>
      <c r="AI101" s="5">
        <v>-0.1249458</v>
      </c>
      <c r="AJ101" s="5">
        <v>0.8175581</v>
      </c>
      <c r="AK101" s="5">
        <v>-1.507507</v>
      </c>
      <c r="AL101" s="5">
        <v>1.267743</v>
      </c>
      <c r="AM101" s="6">
        <v>1.55179</v>
      </c>
      <c r="AN101" s="6">
        <v>-2.09497</v>
      </c>
      <c r="AO101" s="6">
        <v>5.198551</v>
      </c>
      <c r="AP101" s="6">
        <v>0.4042725</v>
      </c>
    </row>
    <row r="102" ht="15.75" customHeight="1">
      <c r="A102">
        <v>24.0</v>
      </c>
      <c r="B102" s="5">
        <v>1.0</v>
      </c>
      <c r="C102" s="5">
        <v>2.0</v>
      </c>
      <c r="D102" s="5">
        <v>1.0</v>
      </c>
      <c r="E102" s="15" t="s">
        <v>891</v>
      </c>
      <c r="F102" s="5" t="s">
        <v>789</v>
      </c>
      <c r="G102" s="5" t="s">
        <v>761</v>
      </c>
      <c r="H102" s="5">
        <v>8.0</v>
      </c>
      <c r="I102" s="5">
        <v>8.0</v>
      </c>
      <c r="J102" s="5" t="s">
        <v>38</v>
      </c>
      <c r="K102" s="5" t="s">
        <v>40</v>
      </c>
      <c r="L102" s="5" t="s">
        <v>291</v>
      </c>
      <c r="M102" s="5" t="s">
        <v>762</v>
      </c>
      <c r="N102" s="5">
        <v>1.319308</v>
      </c>
      <c r="O102" s="5" t="s">
        <v>40</v>
      </c>
      <c r="P102" s="5">
        <v>6.0</v>
      </c>
      <c r="Q102" s="5">
        <v>0.2351748</v>
      </c>
      <c r="R102" s="5" t="s">
        <v>291</v>
      </c>
      <c r="S102" s="5" t="s">
        <v>762</v>
      </c>
      <c r="T102" s="5">
        <v>0.899187</v>
      </c>
      <c r="U102" s="5" t="s">
        <v>40</v>
      </c>
      <c r="V102" s="5">
        <v>6.0</v>
      </c>
      <c r="W102" s="5">
        <v>0.4031949</v>
      </c>
      <c r="X102" s="5" t="s">
        <v>38</v>
      </c>
      <c r="Y102" s="5" t="s">
        <v>40</v>
      </c>
      <c r="Z102" s="5" t="s">
        <v>40</v>
      </c>
      <c r="AA102" s="5" t="s">
        <v>40</v>
      </c>
      <c r="AB102" s="5" t="s">
        <v>40</v>
      </c>
      <c r="AC102" s="5" t="s">
        <v>40</v>
      </c>
      <c r="AD102" s="5" t="s">
        <v>763</v>
      </c>
      <c r="AE102" s="5">
        <v>0.9328917</v>
      </c>
      <c r="AF102" s="5">
        <v>0.8737077</v>
      </c>
      <c r="AG102" s="5">
        <v>-0.5789872</v>
      </c>
      <c r="AH102" s="5">
        <v>2.378636</v>
      </c>
      <c r="AI102" s="5">
        <v>0.6358212</v>
      </c>
      <c r="AJ102" s="5">
        <v>0.8435552</v>
      </c>
      <c r="AK102" s="5">
        <v>-0.8181923</v>
      </c>
      <c r="AL102" s="5">
        <v>2.041438</v>
      </c>
      <c r="AM102" s="6">
        <v>0.7791419</v>
      </c>
      <c r="AN102" s="6">
        <v>-0.4102885</v>
      </c>
      <c r="AO102" s="6">
        <v>1.9685724</v>
      </c>
      <c r="AP102" s="6">
        <v>0.1991827</v>
      </c>
      <c r="AQ102" s="5" t="s">
        <v>892</v>
      </c>
    </row>
    <row r="103" ht="15.75" customHeight="1">
      <c r="A103">
        <v>24.0</v>
      </c>
      <c r="B103" s="5">
        <v>1.0</v>
      </c>
      <c r="C103" s="5">
        <v>3.0</v>
      </c>
      <c r="D103" s="5">
        <v>1.0</v>
      </c>
      <c r="E103" s="15" t="s">
        <v>893</v>
      </c>
      <c r="F103" s="5" t="s">
        <v>760</v>
      </c>
      <c r="G103" s="5" t="s">
        <v>761</v>
      </c>
      <c r="H103" s="5">
        <v>8.0</v>
      </c>
      <c r="I103" s="5">
        <v>8.0</v>
      </c>
      <c r="J103" s="5" t="s">
        <v>33</v>
      </c>
      <c r="K103" s="5" t="s">
        <v>291</v>
      </c>
      <c r="L103" s="5" t="s">
        <v>436</v>
      </c>
      <c r="M103" s="5" t="s">
        <v>762</v>
      </c>
      <c r="N103" s="5">
        <v>10.79469</v>
      </c>
      <c r="O103" s="5" t="s">
        <v>40</v>
      </c>
      <c r="P103" s="5">
        <v>3.576481</v>
      </c>
      <c r="Q103" s="5">
        <v>7.419815E-4</v>
      </c>
      <c r="R103" s="5" t="s">
        <v>291</v>
      </c>
      <c r="S103" s="5" t="s">
        <v>762</v>
      </c>
      <c r="T103" s="5">
        <v>0.2254175</v>
      </c>
      <c r="U103" s="5" t="s">
        <v>40</v>
      </c>
      <c r="V103" s="5">
        <v>6.0</v>
      </c>
      <c r="W103" s="5">
        <v>0.8291362</v>
      </c>
      <c r="X103" s="5" t="s">
        <v>38</v>
      </c>
      <c r="Y103" s="5" t="s">
        <v>40</v>
      </c>
      <c r="Z103" s="5" t="s">
        <v>40</v>
      </c>
      <c r="AA103" s="5" t="s">
        <v>40</v>
      </c>
      <c r="AB103" s="5" t="s">
        <v>40</v>
      </c>
      <c r="AC103" s="5" t="s">
        <v>40</v>
      </c>
      <c r="AD103" s="5" t="s">
        <v>769</v>
      </c>
      <c r="AE103" s="5">
        <v>5.653017</v>
      </c>
      <c r="AF103" s="5">
        <v>2.413732</v>
      </c>
      <c r="AG103" s="5">
        <v>1.227296</v>
      </c>
      <c r="AH103" s="5">
        <v>10.16045</v>
      </c>
      <c r="AI103" s="5">
        <v>0.1556105</v>
      </c>
      <c r="AJ103" s="5">
        <v>0.7099548</v>
      </c>
      <c r="AK103" s="5">
        <v>-1.2475</v>
      </c>
      <c r="AL103" s="5">
        <v>1.534436</v>
      </c>
      <c r="AM103" s="6">
        <v>2.420262</v>
      </c>
      <c r="AN103" s="6">
        <v>-2.882904</v>
      </c>
      <c r="AO103" s="6">
        <v>7.723427</v>
      </c>
      <c r="AP103" s="6">
        <v>0.3710601</v>
      </c>
    </row>
    <row r="104" ht="15.75" customHeight="1">
      <c r="A104">
        <v>24.0</v>
      </c>
      <c r="B104" s="5">
        <v>1.0</v>
      </c>
      <c r="C104" s="5">
        <v>4.0</v>
      </c>
      <c r="D104" s="5">
        <v>1.0</v>
      </c>
      <c r="E104" s="15" t="s">
        <v>894</v>
      </c>
      <c r="F104" s="5" t="s">
        <v>760</v>
      </c>
      <c r="G104" s="5" t="s">
        <v>761</v>
      </c>
      <c r="H104" s="5">
        <v>8.0</v>
      </c>
      <c r="I104" s="5">
        <v>8.0</v>
      </c>
      <c r="J104" s="5" t="s">
        <v>33</v>
      </c>
      <c r="K104" s="5" t="s">
        <v>291</v>
      </c>
      <c r="L104" s="5" t="s">
        <v>436</v>
      </c>
      <c r="M104" s="5" t="s">
        <v>762</v>
      </c>
      <c r="N104" s="5">
        <v>6.044029</v>
      </c>
      <c r="O104" s="5" t="s">
        <v>40</v>
      </c>
      <c r="P104" s="5">
        <v>3.925518</v>
      </c>
      <c r="Q104" s="5">
        <v>0.004015118</v>
      </c>
      <c r="R104" s="5" t="s">
        <v>291</v>
      </c>
      <c r="S104" s="5" t="s">
        <v>762</v>
      </c>
      <c r="T104" s="5">
        <v>0.425898</v>
      </c>
      <c r="U104" s="5" t="s">
        <v>40</v>
      </c>
      <c r="V104" s="5">
        <v>6.0</v>
      </c>
      <c r="W104" s="5">
        <v>0.6850368</v>
      </c>
      <c r="X104" s="5" t="s">
        <v>38</v>
      </c>
      <c r="Y104" s="5" t="s">
        <v>40</v>
      </c>
      <c r="Z104" s="5" t="s">
        <v>40</v>
      </c>
      <c r="AA104" s="5" t="s">
        <v>40</v>
      </c>
      <c r="AB104" s="5" t="s">
        <v>40</v>
      </c>
      <c r="AC104" s="5" t="s">
        <v>40</v>
      </c>
      <c r="AD104" s="5" t="s">
        <v>769</v>
      </c>
      <c r="AE104" s="5">
        <v>3.252155</v>
      </c>
      <c r="AF104" s="5">
        <v>1.504245</v>
      </c>
      <c r="AG104" s="5">
        <v>0.407338</v>
      </c>
      <c r="AH104" s="5">
        <v>6.0475</v>
      </c>
      <c r="AI104" s="5">
        <v>0.3363867</v>
      </c>
      <c r="AJ104" s="5">
        <v>0.7203189</v>
      </c>
      <c r="AK104" s="5">
        <v>-1.098502</v>
      </c>
      <c r="AL104" s="5">
        <v>1.720333</v>
      </c>
      <c r="AM104" s="6">
        <v>1.495226</v>
      </c>
      <c r="AN104" s="6">
        <v>-1.301416</v>
      </c>
      <c r="AO104" s="6">
        <v>4.291867</v>
      </c>
      <c r="AP104" s="6">
        <v>0.2946867</v>
      </c>
    </row>
    <row r="105" ht="15.75" customHeight="1">
      <c r="A105">
        <v>24.0</v>
      </c>
      <c r="B105" s="5">
        <v>1.0</v>
      </c>
      <c r="C105" s="5">
        <v>5.0</v>
      </c>
      <c r="D105" s="5">
        <v>1.0</v>
      </c>
      <c r="E105" s="15" t="s">
        <v>895</v>
      </c>
      <c r="F105" s="5" t="s">
        <v>760</v>
      </c>
      <c r="G105" s="5" t="s">
        <v>760</v>
      </c>
      <c r="H105" s="5">
        <v>8.0</v>
      </c>
      <c r="I105" s="5">
        <v>8.0</v>
      </c>
      <c r="J105" s="5" t="s">
        <v>33</v>
      </c>
      <c r="K105" s="5" t="s">
        <v>291</v>
      </c>
      <c r="L105" s="5" t="s">
        <v>436</v>
      </c>
      <c r="M105" s="5" t="s">
        <v>762</v>
      </c>
      <c r="N105" s="5">
        <v>17.05087</v>
      </c>
      <c r="O105" s="5" t="s">
        <v>40</v>
      </c>
      <c r="P105" s="5">
        <v>3.085825</v>
      </c>
      <c r="Q105" s="5">
        <v>3.724277E-4</v>
      </c>
      <c r="R105" s="5" t="s">
        <v>481</v>
      </c>
      <c r="S105" s="5" t="s">
        <v>889</v>
      </c>
      <c r="T105" s="5">
        <v>2.309401</v>
      </c>
      <c r="U105" s="5" t="s">
        <v>40</v>
      </c>
      <c r="V105" s="5" t="s">
        <v>40</v>
      </c>
      <c r="W105" s="5">
        <v>0.02857143</v>
      </c>
      <c r="X105" s="5" t="s">
        <v>38</v>
      </c>
      <c r="Y105" s="5" t="s">
        <v>40</v>
      </c>
      <c r="Z105" s="5" t="s">
        <v>40</v>
      </c>
      <c r="AA105" s="5" t="s">
        <v>40</v>
      </c>
      <c r="AB105" s="5" t="s">
        <v>40</v>
      </c>
      <c r="AC105" s="5" t="s">
        <v>40</v>
      </c>
      <c r="AD105" s="5" t="s">
        <v>769</v>
      </c>
      <c r="AE105" s="5">
        <v>8.586207</v>
      </c>
      <c r="AF105" s="5">
        <v>3.575914</v>
      </c>
      <c r="AG105" s="5">
        <v>2.109776</v>
      </c>
      <c r="AH105" s="5">
        <v>15.2773</v>
      </c>
      <c r="AI105" s="5">
        <v>2.484508</v>
      </c>
      <c r="AJ105" s="5">
        <v>1.236445</v>
      </c>
      <c r="AK105" s="5">
        <v>0.1009866</v>
      </c>
      <c r="AL105" s="5">
        <v>4.77607</v>
      </c>
      <c r="AM105" s="6">
        <v>4.612798</v>
      </c>
      <c r="AN105" s="6">
        <v>-1.086812</v>
      </c>
      <c r="AO105" s="6">
        <v>10.312408</v>
      </c>
      <c r="AP105" s="6">
        <v>0.1126861</v>
      </c>
    </row>
    <row r="106" ht="15.75" customHeight="1">
      <c r="A106">
        <v>24.0</v>
      </c>
      <c r="B106" s="5">
        <v>2.0</v>
      </c>
      <c r="C106" s="5">
        <v>1.0</v>
      </c>
      <c r="D106" s="5">
        <v>1.0</v>
      </c>
      <c r="E106" s="15" t="s">
        <v>896</v>
      </c>
      <c r="F106" s="5" t="s">
        <v>760</v>
      </c>
      <c r="G106" s="5" t="s">
        <v>816</v>
      </c>
      <c r="H106" s="5">
        <v>8.0</v>
      </c>
      <c r="I106" s="5">
        <v>12.0</v>
      </c>
      <c r="J106" s="5" t="s">
        <v>33</v>
      </c>
      <c r="K106" s="5" t="s">
        <v>291</v>
      </c>
      <c r="L106" s="5" t="s">
        <v>291</v>
      </c>
      <c r="M106" s="5" t="s">
        <v>762</v>
      </c>
      <c r="N106" s="5">
        <v>3.824188</v>
      </c>
      <c r="O106" s="5" t="s">
        <v>40</v>
      </c>
      <c r="P106" s="5">
        <v>6.0</v>
      </c>
      <c r="Q106" s="5">
        <v>0.008718023</v>
      </c>
      <c r="R106" s="5" t="s">
        <v>291</v>
      </c>
      <c r="S106" s="5" t="s">
        <v>762</v>
      </c>
      <c r="T106" s="5">
        <v>-3.320952</v>
      </c>
      <c r="U106" s="5" t="s">
        <v>40</v>
      </c>
      <c r="V106" s="5">
        <v>10.0</v>
      </c>
      <c r="W106" s="5">
        <v>0.007735024</v>
      </c>
      <c r="X106" s="5" t="s">
        <v>38</v>
      </c>
      <c r="Y106" s="5" t="s">
        <v>40</v>
      </c>
      <c r="Z106" s="5" t="s">
        <v>40</v>
      </c>
      <c r="AA106" s="5" t="s">
        <v>40</v>
      </c>
      <c r="AB106" s="5" t="s">
        <v>40</v>
      </c>
      <c r="AC106" s="5" t="s">
        <v>40</v>
      </c>
      <c r="AD106" s="5" t="s">
        <v>763</v>
      </c>
      <c r="AE106" s="5">
        <v>2.704109</v>
      </c>
      <c r="AF106" s="5">
        <v>1.216196</v>
      </c>
      <c r="AG106" s="5">
        <v>0.6200775</v>
      </c>
      <c r="AH106" s="5">
        <v>4.693687</v>
      </c>
      <c r="AI106" s="5">
        <v>-1.917353</v>
      </c>
      <c r="AJ106" s="5">
        <v>0.7877655</v>
      </c>
      <c r="AK106" s="5">
        <v>-3.289486</v>
      </c>
      <c r="AL106" s="5">
        <v>-0.484107</v>
      </c>
      <c r="AM106" s="6">
        <v>0.3004899</v>
      </c>
      <c r="AN106" s="6">
        <v>-4.224798</v>
      </c>
      <c r="AO106" s="6">
        <v>4.825778</v>
      </c>
      <c r="AP106" s="6">
        <v>0.8964507</v>
      </c>
    </row>
    <row r="107" ht="15.75" customHeight="1">
      <c r="A107">
        <v>24.0</v>
      </c>
      <c r="B107" s="5">
        <v>2.0</v>
      </c>
      <c r="C107" s="5">
        <v>2.0</v>
      </c>
      <c r="D107" s="5">
        <v>1.0</v>
      </c>
      <c r="E107" s="15" t="s">
        <v>897</v>
      </c>
      <c r="F107" s="5" t="s">
        <v>760</v>
      </c>
      <c r="G107" s="5" t="s">
        <v>816</v>
      </c>
      <c r="H107" s="5">
        <v>8.0</v>
      </c>
      <c r="I107" s="5">
        <v>12.0</v>
      </c>
      <c r="J107" s="5" t="s">
        <v>33</v>
      </c>
      <c r="K107" s="5" t="s">
        <v>291</v>
      </c>
      <c r="L107" s="5" t="s">
        <v>436</v>
      </c>
      <c r="M107" s="5" t="s">
        <v>762</v>
      </c>
      <c r="N107" s="5">
        <v>4.110761</v>
      </c>
      <c r="O107" s="5" t="s">
        <v>40</v>
      </c>
      <c r="P107" s="5">
        <v>4.392191</v>
      </c>
      <c r="Q107" s="5">
        <v>0.01214254</v>
      </c>
      <c r="R107" s="5" t="s">
        <v>291</v>
      </c>
      <c r="S107" s="5" t="s">
        <v>762</v>
      </c>
      <c r="T107" s="5">
        <v>-3.132738</v>
      </c>
      <c r="U107" s="5" t="s">
        <v>40</v>
      </c>
      <c r="V107" s="5">
        <v>10.0</v>
      </c>
      <c r="W107" s="5">
        <v>0.0106408</v>
      </c>
      <c r="X107" s="5" t="s">
        <v>38</v>
      </c>
      <c r="Y107" s="5" t="s">
        <v>40</v>
      </c>
      <c r="Z107" s="5" t="s">
        <v>40</v>
      </c>
      <c r="AA107" s="5" t="s">
        <v>40</v>
      </c>
      <c r="AB107" s="5" t="s">
        <v>40</v>
      </c>
      <c r="AC107" s="5" t="s">
        <v>40</v>
      </c>
      <c r="AD107" s="5" t="s">
        <v>769</v>
      </c>
      <c r="AE107" s="5">
        <v>4.625142</v>
      </c>
      <c r="AF107" s="5">
        <v>2.016264</v>
      </c>
      <c r="AG107" s="5">
        <v>0.8937053</v>
      </c>
      <c r="AH107" s="5">
        <v>8.384744</v>
      </c>
      <c r="AI107" s="5">
        <v>-1.441733</v>
      </c>
      <c r="AJ107" s="5">
        <v>0.735658</v>
      </c>
      <c r="AK107" s="5">
        <v>-2.826101</v>
      </c>
      <c r="AL107" s="5">
        <v>0.02658932</v>
      </c>
      <c r="AM107" s="6">
        <v>1.301264</v>
      </c>
      <c r="AN107" s="6">
        <v>-4.616849</v>
      </c>
      <c r="AO107" s="6">
        <v>7.219377</v>
      </c>
      <c r="AP107" s="6">
        <v>0.6665023</v>
      </c>
    </row>
    <row r="108" ht="15.75" customHeight="1">
      <c r="A108">
        <v>24.0</v>
      </c>
      <c r="B108" s="5">
        <v>2.0</v>
      </c>
      <c r="C108" s="5">
        <v>3.0</v>
      </c>
      <c r="D108" s="5">
        <v>1.0</v>
      </c>
      <c r="E108" s="15" t="s">
        <v>898</v>
      </c>
      <c r="F108" s="5" t="s">
        <v>760</v>
      </c>
      <c r="G108" s="5" t="s">
        <v>816</v>
      </c>
      <c r="H108" s="5">
        <v>8.0</v>
      </c>
      <c r="I108" s="5">
        <v>12.0</v>
      </c>
      <c r="J108" s="5" t="s">
        <v>33</v>
      </c>
      <c r="K108" s="5" t="s">
        <v>291</v>
      </c>
      <c r="L108" s="5" t="s">
        <v>291</v>
      </c>
      <c r="M108" s="5" t="s">
        <v>762</v>
      </c>
      <c r="N108" s="5">
        <v>7.805821</v>
      </c>
      <c r="O108" s="5" t="s">
        <v>40</v>
      </c>
      <c r="P108" s="5">
        <v>6.0</v>
      </c>
      <c r="Q108" s="5">
        <v>2.331278E-4</v>
      </c>
      <c r="R108" s="5" t="s">
        <v>291</v>
      </c>
      <c r="S108" s="5" t="s">
        <v>762</v>
      </c>
      <c r="T108" s="5">
        <v>-4.832133</v>
      </c>
      <c r="U108" s="5" t="s">
        <v>40</v>
      </c>
      <c r="V108" s="5">
        <v>10.0</v>
      </c>
      <c r="W108" s="5">
        <v>6.895721E-4</v>
      </c>
      <c r="X108" s="5" t="s">
        <v>38</v>
      </c>
      <c r="Y108" s="5" t="s">
        <v>40</v>
      </c>
      <c r="Z108" s="5" t="s">
        <v>40</v>
      </c>
      <c r="AA108" s="5" t="s">
        <v>40</v>
      </c>
      <c r="AB108" s="5" t="s">
        <v>40</v>
      </c>
      <c r="AC108" s="5" t="s">
        <v>40</v>
      </c>
      <c r="AD108" s="5" t="s">
        <v>763</v>
      </c>
      <c r="AE108" s="5">
        <v>5.519549</v>
      </c>
      <c r="AF108" s="5">
        <v>2.012887</v>
      </c>
      <c r="AG108" s="5">
        <v>2.156096</v>
      </c>
      <c r="AH108" s="5">
        <v>8.832212</v>
      </c>
      <c r="AI108" s="5">
        <v>-2.789833</v>
      </c>
      <c r="AJ108" s="5">
        <v>0.931123</v>
      </c>
      <c r="AK108" s="5">
        <v>-4.411396</v>
      </c>
      <c r="AL108" s="5">
        <v>-1.104969</v>
      </c>
      <c r="AM108" s="6">
        <v>1.173224</v>
      </c>
      <c r="AN108" s="6">
        <v>-6.961154</v>
      </c>
      <c r="AO108" s="6">
        <v>9.307602</v>
      </c>
      <c r="AP108" s="6">
        <v>0.7774174</v>
      </c>
    </row>
    <row r="109" ht="15.75" customHeight="1">
      <c r="A109">
        <v>24.0</v>
      </c>
      <c r="B109" s="5">
        <v>2.0</v>
      </c>
      <c r="C109" s="5">
        <v>4.0</v>
      </c>
      <c r="D109" s="5">
        <v>1.0</v>
      </c>
      <c r="E109" s="15" t="s">
        <v>899</v>
      </c>
      <c r="F109" s="5" t="s">
        <v>760</v>
      </c>
      <c r="G109" s="5" t="s">
        <v>816</v>
      </c>
      <c r="H109" s="5">
        <v>8.0</v>
      </c>
      <c r="I109" s="5">
        <v>12.0</v>
      </c>
      <c r="J109" s="5" t="s">
        <v>33</v>
      </c>
      <c r="K109" s="5" t="s">
        <v>291</v>
      </c>
      <c r="L109" s="5" t="s">
        <v>291</v>
      </c>
      <c r="M109" s="5" t="s">
        <v>762</v>
      </c>
      <c r="N109" s="5">
        <v>6.46204</v>
      </c>
      <c r="O109" s="5" t="s">
        <v>40</v>
      </c>
      <c r="P109" s="5">
        <v>6.0</v>
      </c>
      <c r="Q109" s="5">
        <v>6.512861E-4</v>
      </c>
      <c r="R109" s="5" t="s">
        <v>291</v>
      </c>
      <c r="S109" s="5" t="s">
        <v>762</v>
      </c>
      <c r="T109" s="5">
        <v>-4.419996</v>
      </c>
      <c r="U109" s="5" t="s">
        <v>40</v>
      </c>
      <c r="V109" s="5">
        <v>10.0</v>
      </c>
      <c r="W109" s="5">
        <v>0.00129412</v>
      </c>
      <c r="X109" s="5" t="s">
        <v>38</v>
      </c>
      <c r="Y109" s="5" t="s">
        <v>40</v>
      </c>
      <c r="Z109" s="5" t="s">
        <v>40</v>
      </c>
      <c r="AA109" s="5" t="s">
        <v>40</v>
      </c>
      <c r="AB109" s="5" t="s">
        <v>40</v>
      </c>
      <c r="AC109" s="5" t="s">
        <v>40</v>
      </c>
      <c r="AD109" s="5" t="s">
        <v>763</v>
      </c>
      <c r="AE109" s="5">
        <v>4.569352</v>
      </c>
      <c r="AF109" s="5">
        <v>1.728165</v>
      </c>
      <c r="AG109" s="5">
        <v>1.66362</v>
      </c>
      <c r="AH109" s="5">
        <v>7.408486</v>
      </c>
      <c r="AI109" s="5">
        <v>-2.551886</v>
      </c>
      <c r="AJ109" s="5">
        <v>0.8892285</v>
      </c>
      <c r="AK109" s="5">
        <v>-4.100061</v>
      </c>
      <c r="AL109" s="5">
        <v>-0.9400836</v>
      </c>
      <c r="AM109" s="6">
        <v>0.8545588</v>
      </c>
      <c r="AN109" s="6">
        <v>-6.117581</v>
      </c>
      <c r="AO109" s="6">
        <v>7.826698</v>
      </c>
      <c r="AP109" s="6">
        <v>0.8101534</v>
      </c>
    </row>
    <row r="110" ht="15.75" customHeight="1">
      <c r="A110">
        <v>24.0</v>
      </c>
      <c r="B110" s="5">
        <v>2.0</v>
      </c>
      <c r="C110" s="5">
        <v>5.0</v>
      </c>
      <c r="D110" s="5">
        <v>1.0</v>
      </c>
      <c r="E110" s="15" t="s">
        <v>900</v>
      </c>
      <c r="F110" s="5" t="s">
        <v>760</v>
      </c>
      <c r="G110" s="5" t="s">
        <v>816</v>
      </c>
      <c r="H110" s="5">
        <v>8.0</v>
      </c>
      <c r="I110" s="5">
        <v>12.0</v>
      </c>
      <c r="J110" s="5" t="s">
        <v>33</v>
      </c>
      <c r="K110" s="5" t="s">
        <v>291</v>
      </c>
      <c r="L110" s="5" t="s">
        <v>291</v>
      </c>
      <c r="M110" s="5" t="s">
        <v>762</v>
      </c>
      <c r="N110" s="5">
        <v>6.654921</v>
      </c>
      <c r="O110" s="5" t="s">
        <v>40</v>
      </c>
      <c r="P110" s="5">
        <v>6.0</v>
      </c>
      <c r="Q110" s="5">
        <v>5.563789E-4</v>
      </c>
      <c r="R110" s="5" t="s">
        <v>436</v>
      </c>
      <c r="S110" s="5" t="s">
        <v>762</v>
      </c>
      <c r="T110" s="5">
        <v>-5.085004</v>
      </c>
      <c r="U110" s="5" t="s">
        <v>40</v>
      </c>
      <c r="V110" s="5">
        <v>7.100732</v>
      </c>
      <c r="W110" s="5">
        <v>0.001362887</v>
      </c>
      <c r="X110" s="5" t="s">
        <v>38</v>
      </c>
      <c r="Y110" s="5" t="s">
        <v>40</v>
      </c>
      <c r="Z110" s="5" t="s">
        <v>40</v>
      </c>
      <c r="AA110" s="5" t="s">
        <v>40</v>
      </c>
      <c r="AB110" s="5" t="s">
        <v>40</v>
      </c>
      <c r="AC110" s="5" t="s">
        <v>40</v>
      </c>
      <c r="AD110" s="5" t="s">
        <v>769</v>
      </c>
      <c r="AE110" s="5">
        <v>5.195923</v>
      </c>
      <c r="AF110" s="5">
        <v>2.235979</v>
      </c>
      <c r="AG110" s="5">
        <v>1.081294</v>
      </c>
      <c r="AH110" s="5">
        <v>9.369</v>
      </c>
      <c r="AI110" s="5">
        <v>-2.293205</v>
      </c>
      <c r="AJ110" s="5">
        <v>0.9269369</v>
      </c>
      <c r="AK110" s="5">
        <v>-4.037522</v>
      </c>
      <c r="AL110" s="5">
        <v>-0.4709422</v>
      </c>
      <c r="AM110" s="6">
        <v>1.174932</v>
      </c>
      <c r="AN110" s="6">
        <v>-6.144253</v>
      </c>
      <c r="AO110" s="6">
        <v>8.494118</v>
      </c>
      <c r="AP110" s="6">
        <v>0.7530436</v>
      </c>
    </row>
    <row r="111" ht="15.75" customHeight="1">
      <c r="A111">
        <v>24.0</v>
      </c>
      <c r="B111" s="5">
        <v>2.0</v>
      </c>
      <c r="C111" s="5">
        <v>6.0</v>
      </c>
      <c r="D111" s="5">
        <v>1.0</v>
      </c>
      <c r="E111" s="15" t="s">
        <v>901</v>
      </c>
      <c r="F111" s="5" t="s">
        <v>760</v>
      </c>
      <c r="G111" s="5" t="s">
        <v>816</v>
      </c>
      <c r="H111" s="5">
        <v>8.0</v>
      </c>
      <c r="I111" s="5">
        <v>10.0</v>
      </c>
      <c r="J111" s="5" t="s">
        <v>33</v>
      </c>
      <c r="K111" s="5" t="s">
        <v>291</v>
      </c>
      <c r="L111" s="5" t="s">
        <v>436</v>
      </c>
      <c r="M111" s="5" t="s">
        <v>762</v>
      </c>
      <c r="N111" s="5">
        <v>11.76119</v>
      </c>
      <c r="O111" s="5" t="s">
        <v>40</v>
      </c>
      <c r="P111" s="5">
        <v>3.325596</v>
      </c>
      <c r="Q111" s="5">
        <v>7.993519E-4</v>
      </c>
      <c r="R111" s="5" t="s">
        <v>436</v>
      </c>
      <c r="S111" s="5" t="s">
        <v>762</v>
      </c>
      <c r="T111" s="5">
        <v>-7.502377</v>
      </c>
      <c r="U111" s="5" t="s">
        <v>40</v>
      </c>
      <c r="V111" s="5">
        <v>5.602625</v>
      </c>
      <c r="W111" s="5">
        <v>3.991548E-4</v>
      </c>
      <c r="X111" s="5" t="s">
        <v>38</v>
      </c>
      <c r="Y111" s="5" t="s">
        <v>40</v>
      </c>
      <c r="Z111" s="5" t="s">
        <v>40</v>
      </c>
      <c r="AA111" s="5" t="s">
        <v>40</v>
      </c>
      <c r="AB111" s="5" t="s">
        <v>40</v>
      </c>
      <c r="AC111" s="5" t="s">
        <v>40</v>
      </c>
      <c r="AD111" s="5" t="s">
        <v>769</v>
      </c>
      <c r="AE111" s="5">
        <v>6.038505</v>
      </c>
      <c r="AF111" s="5">
        <v>2.564616</v>
      </c>
      <c r="AG111" s="5">
        <v>1.348041</v>
      </c>
      <c r="AH111" s="5">
        <v>10.82966</v>
      </c>
      <c r="AI111" s="5">
        <v>-3.154098</v>
      </c>
      <c r="AJ111" s="5">
        <v>1.152461</v>
      </c>
      <c r="AK111" s="5">
        <v>-5.328959</v>
      </c>
      <c r="AL111" s="5">
        <v>-0.9197438</v>
      </c>
      <c r="AM111" s="6">
        <v>1.156698</v>
      </c>
      <c r="AN111" s="6">
        <v>-7.834491</v>
      </c>
      <c r="AO111" s="6">
        <v>10.147886</v>
      </c>
      <c r="AP111" s="6">
        <v>0.8009288</v>
      </c>
    </row>
    <row r="112" ht="15.75" customHeight="1">
      <c r="A112">
        <v>24.0</v>
      </c>
      <c r="B112" s="5">
        <v>3.0</v>
      </c>
      <c r="C112" s="5">
        <v>1.0</v>
      </c>
      <c r="D112" s="5">
        <v>1.0</v>
      </c>
      <c r="E112" s="15" t="s">
        <v>902</v>
      </c>
      <c r="F112" s="5" t="s">
        <v>760</v>
      </c>
      <c r="G112" s="5" t="s">
        <v>761</v>
      </c>
      <c r="H112" s="5">
        <v>8.0</v>
      </c>
      <c r="I112" s="5">
        <v>6.0</v>
      </c>
      <c r="J112" s="5" t="s">
        <v>33</v>
      </c>
      <c r="K112" s="5" t="s">
        <v>291</v>
      </c>
      <c r="L112" s="5" t="s">
        <v>291</v>
      </c>
      <c r="M112" s="5" t="s">
        <v>762</v>
      </c>
      <c r="N112" s="5">
        <v>7.789881</v>
      </c>
      <c r="O112" s="5" t="s">
        <v>40</v>
      </c>
      <c r="P112" s="5">
        <v>6.0</v>
      </c>
      <c r="Q112" s="5">
        <v>2.357769E-4</v>
      </c>
      <c r="R112" s="5" t="s">
        <v>291</v>
      </c>
      <c r="S112" s="5" t="s">
        <v>762</v>
      </c>
      <c r="T112" s="5">
        <v>1.814961</v>
      </c>
      <c r="U112" s="5" t="s">
        <v>40</v>
      </c>
      <c r="V112" s="5">
        <v>4.0</v>
      </c>
      <c r="W112" s="5">
        <v>0.143716</v>
      </c>
      <c r="X112" s="5" t="s">
        <v>38</v>
      </c>
      <c r="Y112" s="5" t="s">
        <v>40</v>
      </c>
      <c r="Z112" s="5" t="s">
        <v>40</v>
      </c>
      <c r="AA112" s="5" t="s">
        <v>40</v>
      </c>
      <c r="AB112" s="5" t="s">
        <v>40</v>
      </c>
      <c r="AC112" s="5" t="s">
        <v>40</v>
      </c>
      <c r="AD112" s="5" t="s">
        <v>763</v>
      </c>
      <c r="AE112" s="5">
        <v>5.508277</v>
      </c>
      <c r="AF112" s="5">
        <v>2.009453</v>
      </c>
      <c r="AG112" s="5">
        <v>2.150352</v>
      </c>
      <c r="AH112" s="5">
        <v>8.815231</v>
      </c>
      <c r="AI112" s="5">
        <v>1.48191</v>
      </c>
      <c r="AJ112" s="5">
        <v>1.188175</v>
      </c>
      <c r="AK112" s="5">
        <v>-0.4619813</v>
      </c>
      <c r="AL112" s="5">
        <v>3.302322</v>
      </c>
      <c r="AM112" s="6">
        <v>3.168976</v>
      </c>
      <c r="AN112" s="6">
        <v>-0.7246773</v>
      </c>
      <c r="AO112" s="6">
        <v>7.0626286</v>
      </c>
      <c r="AP112" s="6">
        <v>0.1106719</v>
      </c>
    </row>
    <row r="113" ht="15.75" customHeight="1">
      <c r="A113">
        <v>24.0</v>
      </c>
      <c r="B113" s="5">
        <v>3.0</v>
      </c>
      <c r="C113" s="5">
        <v>2.0</v>
      </c>
      <c r="D113" s="5">
        <v>1.0</v>
      </c>
      <c r="E113" s="15" t="s">
        <v>903</v>
      </c>
      <c r="F113" s="5" t="s">
        <v>760</v>
      </c>
      <c r="G113" s="5" t="s">
        <v>760</v>
      </c>
      <c r="H113" s="5">
        <v>8.0</v>
      </c>
      <c r="I113" s="5">
        <v>6.0</v>
      </c>
      <c r="J113" s="5" t="s">
        <v>33</v>
      </c>
      <c r="K113" s="5" t="s">
        <v>291</v>
      </c>
      <c r="L113" s="5" t="s">
        <v>291</v>
      </c>
      <c r="M113" s="5" t="s">
        <v>762</v>
      </c>
      <c r="N113" s="5">
        <v>9.16309</v>
      </c>
      <c r="O113" s="5" t="s">
        <v>40</v>
      </c>
      <c r="P113" s="5">
        <v>6.0</v>
      </c>
      <c r="Q113" s="62">
        <v>9.512535E-5</v>
      </c>
      <c r="R113" s="5" t="s">
        <v>291</v>
      </c>
      <c r="S113" s="5" t="s">
        <v>762</v>
      </c>
      <c r="T113" s="5">
        <v>5.40547</v>
      </c>
      <c r="U113" s="5" t="s">
        <v>40</v>
      </c>
      <c r="V113" s="5">
        <v>4.0</v>
      </c>
      <c r="W113" s="5">
        <v>0.005671521</v>
      </c>
      <c r="X113" s="5" t="s">
        <v>38</v>
      </c>
      <c r="Y113" s="5" t="s">
        <v>40</v>
      </c>
      <c r="Z113" s="5" t="s">
        <v>40</v>
      </c>
      <c r="AA113" s="5" t="s">
        <v>40</v>
      </c>
      <c r="AB113" s="5" t="s">
        <v>40</v>
      </c>
      <c r="AC113" s="5" t="s">
        <v>40</v>
      </c>
      <c r="AD113" s="5" t="s">
        <v>763</v>
      </c>
      <c r="AE113" s="5">
        <v>6.479283</v>
      </c>
      <c r="AF113" s="5">
        <v>2.308946</v>
      </c>
      <c r="AG113" s="5">
        <v>2.638413</v>
      </c>
      <c r="AH113" s="5">
        <v>10.2841</v>
      </c>
      <c r="AI113" s="5">
        <v>4.413548</v>
      </c>
      <c r="AJ113" s="5">
        <v>2.156939</v>
      </c>
      <c r="AK113" s="5">
        <v>1.040123</v>
      </c>
      <c r="AL113" s="5">
        <v>7.719426</v>
      </c>
      <c r="AM113" s="6">
        <v>5.376184</v>
      </c>
      <c r="AN113" s="6">
        <v>2.286914</v>
      </c>
      <c r="AO113" s="6">
        <v>8.465454</v>
      </c>
      <c r="AP113" s="63">
        <v>6.475369E-4</v>
      </c>
    </row>
    <row r="114" ht="15.75" customHeight="1">
      <c r="A114">
        <v>24.0</v>
      </c>
      <c r="B114" s="5">
        <v>3.0</v>
      </c>
      <c r="C114" s="5">
        <v>3.0</v>
      </c>
      <c r="D114" s="5">
        <v>1.0</v>
      </c>
      <c r="E114" s="15" t="s">
        <v>904</v>
      </c>
      <c r="F114" s="5" t="s">
        <v>760</v>
      </c>
      <c r="G114" s="5" t="s">
        <v>761</v>
      </c>
      <c r="H114" s="5">
        <v>8.0</v>
      </c>
      <c r="I114" s="5">
        <v>6.0</v>
      </c>
      <c r="J114" s="5" t="s">
        <v>33</v>
      </c>
      <c r="K114" s="5" t="s">
        <v>291</v>
      </c>
      <c r="L114" s="5" t="s">
        <v>291</v>
      </c>
      <c r="M114" s="5" t="s">
        <v>762</v>
      </c>
      <c r="N114" s="5">
        <v>8.748704</v>
      </c>
      <c r="O114" s="5" t="s">
        <v>40</v>
      </c>
      <c r="P114" s="5">
        <v>6.0</v>
      </c>
      <c r="Q114" s="5">
        <v>1.234589E-4</v>
      </c>
      <c r="R114" s="5" t="s">
        <v>291</v>
      </c>
      <c r="S114" s="5" t="s">
        <v>762</v>
      </c>
      <c r="T114" s="5">
        <v>2.554485</v>
      </c>
      <c r="U114" s="5" t="s">
        <v>40</v>
      </c>
      <c r="V114" s="5">
        <v>4.0</v>
      </c>
      <c r="W114" s="5">
        <v>0.06300514</v>
      </c>
      <c r="X114" s="5" t="s">
        <v>38</v>
      </c>
      <c r="Y114" s="5" t="s">
        <v>40</v>
      </c>
      <c r="Z114" s="5" t="s">
        <v>40</v>
      </c>
      <c r="AA114" s="5" t="s">
        <v>40</v>
      </c>
      <c r="AB114" s="5" t="s">
        <v>40</v>
      </c>
      <c r="AC114" s="5" t="s">
        <v>40</v>
      </c>
      <c r="AD114" s="5" t="s">
        <v>763</v>
      </c>
      <c r="AE114" s="5">
        <v>6.186268</v>
      </c>
      <c r="AF114" s="5">
        <v>2.217855</v>
      </c>
      <c r="AG114" s="5">
        <v>2.492441</v>
      </c>
      <c r="AH114" s="5">
        <v>9.839689</v>
      </c>
      <c r="AI114" s="5">
        <v>2.085728</v>
      </c>
      <c r="AJ114" s="5">
        <v>1.347469</v>
      </c>
      <c r="AK114" s="5">
        <v>-0.1010185</v>
      </c>
      <c r="AL114" s="5">
        <v>4.142058</v>
      </c>
      <c r="AM114" s="6">
        <v>3.757608</v>
      </c>
      <c r="AN114" s="6">
        <v>-0.1918181</v>
      </c>
      <c r="AO114" s="6">
        <v>7.7070346</v>
      </c>
      <c r="AP114" s="6">
        <v>0.06221347</v>
      </c>
    </row>
    <row r="115" ht="15.75" customHeight="1">
      <c r="A115">
        <v>24.0</v>
      </c>
      <c r="B115" s="5">
        <v>3.0</v>
      </c>
      <c r="C115" s="5">
        <v>4.0</v>
      </c>
      <c r="D115" s="5">
        <v>1.0</v>
      </c>
      <c r="E115" s="15" t="s">
        <v>905</v>
      </c>
      <c r="F115" s="5" t="s">
        <v>760</v>
      </c>
      <c r="G115" s="5" t="s">
        <v>760</v>
      </c>
      <c r="H115" s="5">
        <v>8.0</v>
      </c>
      <c r="I115" s="5">
        <v>6.0</v>
      </c>
      <c r="J115" s="5" t="s">
        <v>33</v>
      </c>
      <c r="K115" s="5" t="s">
        <v>291</v>
      </c>
      <c r="L115" s="5" t="s">
        <v>436</v>
      </c>
      <c r="M115" s="5" t="s">
        <v>762</v>
      </c>
      <c r="N115" s="5">
        <v>23.63169</v>
      </c>
      <c r="O115" s="5" t="s">
        <v>40</v>
      </c>
      <c r="P115" s="5">
        <v>3.003484</v>
      </c>
      <c r="Q115" s="5">
        <v>1.647319E-4</v>
      </c>
      <c r="R115" s="5" t="s">
        <v>291</v>
      </c>
      <c r="S115" s="5" t="s">
        <v>762</v>
      </c>
      <c r="T115" s="5">
        <v>10.01587</v>
      </c>
      <c r="U115" s="5" t="s">
        <v>40</v>
      </c>
      <c r="V115" s="5">
        <v>4.0</v>
      </c>
      <c r="W115" s="5">
        <v>5.585633E-4</v>
      </c>
      <c r="X115" s="5" t="s">
        <v>38</v>
      </c>
      <c r="Y115" s="5" t="s">
        <v>40</v>
      </c>
      <c r="Z115" s="5" t="s">
        <v>40</v>
      </c>
      <c r="AA115" s="5" t="s">
        <v>40</v>
      </c>
      <c r="AB115" s="5" t="s">
        <v>40</v>
      </c>
      <c r="AC115" s="5" t="s">
        <v>40</v>
      </c>
      <c r="AD115" s="5" t="s">
        <v>769</v>
      </c>
      <c r="AE115" s="5">
        <v>11.81928</v>
      </c>
      <c r="AF115" s="5">
        <v>4.876736</v>
      </c>
      <c r="AG115" s="5">
        <v>3.029334</v>
      </c>
      <c r="AH115" s="5">
        <v>20.95182</v>
      </c>
      <c r="AI115" s="5">
        <v>5.788292</v>
      </c>
      <c r="AJ115" s="5">
        <v>3.007116</v>
      </c>
      <c r="AK115" s="5">
        <v>0.5530485</v>
      </c>
      <c r="AL115" s="5">
        <v>11.30629</v>
      </c>
      <c r="AM115" s="6">
        <v>7.581778</v>
      </c>
      <c r="AN115" s="6">
        <v>2.178567</v>
      </c>
      <c r="AO115" s="6">
        <v>12.984989</v>
      </c>
      <c r="AP115" s="6">
        <v>0.005955549</v>
      </c>
    </row>
    <row r="116" ht="15.75" customHeight="1">
      <c r="A116">
        <v>24.0</v>
      </c>
      <c r="B116" s="5">
        <v>3.0</v>
      </c>
      <c r="C116" s="5">
        <v>5.0</v>
      </c>
      <c r="D116" s="5">
        <v>1.0</v>
      </c>
      <c r="E116" s="15" t="s">
        <v>906</v>
      </c>
      <c r="F116" s="5" t="s">
        <v>760</v>
      </c>
      <c r="G116" s="5" t="s">
        <v>760</v>
      </c>
      <c r="H116" s="5">
        <v>8.0</v>
      </c>
      <c r="I116" s="5">
        <v>8.0</v>
      </c>
      <c r="J116" s="5" t="s">
        <v>38</v>
      </c>
      <c r="K116" s="5" t="s">
        <v>40</v>
      </c>
      <c r="L116" s="5" t="s">
        <v>291</v>
      </c>
      <c r="M116" s="5" t="s">
        <v>762</v>
      </c>
      <c r="N116" s="5">
        <v>4.207805</v>
      </c>
      <c r="O116" s="5" t="s">
        <v>40</v>
      </c>
      <c r="P116" s="5">
        <v>6.0</v>
      </c>
      <c r="Q116" s="5">
        <v>0.005636838</v>
      </c>
      <c r="R116" s="5" t="s">
        <v>291</v>
      </c>
      <c r="S116" s="5" t="s">
        <v>762</v>
      </c>
      <c r="T116" s="5">
        <v>3.963494</v>
      </c>
      <c r="U116" s="5" t="s">
        <v>40</v>
      </c>
      <c r="V116" s="5">
        <v>6.0</v>
      </c>
      <c r="W116" s="5">
        <v>0.007422007</v>
      </c>
      <c r="X116" s="5" t="s">
        <v>38</v>
      </c>
      <c r="Y116" s="5" t="s">
        <v>40</v>
      </c>
      <c r="Z116" s="5" t="s">
        <v>40</v>
      </c>
      <c r="AA116" s="5" t="s">
        <v>40</v>
      </c>
      <c r="AB116" s="5" t="s">
        <v>40</v>
      </c>
      <c r="AC116" s="5" t="s">
        <v>40</v>
      </c>
      <c r="AD116" s="5" t="s">
        <v>763</v>
      </c>
      <c r="AE116" s="5">
        <v>2.975367</v>
      </c>
      <c r="AF116" s="5">
        <v>1.284645</v>
      </c>
      <c r="AG116" s="5">
        <v>0.7811132</v>
      </c>
      <c r="AH116" s="5">
        <v>5.077952</v>
      </c>
      <c r="AI116" s="5">
        <v>2.802613</v>
      </c>
      <c r="AJ116" s="5">
        <v>1.240727</v>
      </c>
      <c r="AK116" s="5">
        <v>0.6790372</v>
      </c>
      <c r="AL116" s="5">
        <v>4.832643</v>
      </c>
      <c r="AM116" s="6">
        <v>2.885987</v>
      </c>
      <c r="AN116" s="6">
        <v>1.136819</v>
      </c>
      <c r="AO116" s="6">
        <v>4.635155</v>
      </c>
      <c r="AP116" s="6">
        <v>0.001221619</v>
      </c>
      <c r="AQ116" s="5" t="s">
        <v>907</v>
      </c>
    </row>
    <row r="117" ht="15.75" customHeight="1">
      <c r="A117">
        <v>24.0</v>
      </c>
      <c r="B117" s="5">
        <v>3.0</v>
      </c>
      <c r="C117" s="5">
        <v>6.0</v>
      </c>
      <c r="D117" s="5">
        <v>1.0</v>
      </c>
      <c r="E117" s="15" t="s">
        <v>908</v>
      </c>
      <c r="F117" s="5" t="s">
        <v>789</v>
      </c>
      <c r="G117" s="5" t="s">
        <v>761</v>
      </c>
      <c r="H117" s="5">
        <v>8.0</v>
      </c>
      <c r="I117" s="5">
        <v>8.0</v>
      </c>
      <c r="J117" s="5" t="s">
        <v>38</v>
      </c>
      <c r="K117" s="5" t="s">
        <v>40</v>
      </c>
      <c r="L117" s="5" t="s">
        <v>291</v>
      </c>
      <c r="M117" s="5" t="s">
        <v>762</v>
      </c>
      <c r="N117" s="5">
        <v>1.421179</v>
      </c>
      <c r="O117" s="5" t="s">
        <v>40</v>
      </c>
      <c r="P117" s="5">
        <v>6.0</v>
      </c>
      <c r="Q117" s="5">
        <v>0.2050917</v>
      </c>
      <c r="R117" s="5" t="s">
        <v>291</v>
      </c>
      <c r="S117" s="5" t="s">
        <v>762</v>
      </c>
      <c r="T117" s="5">
        <v>0.8955753</v>
      </c>
      <c r="U117" s="5" t="s">
        <v>40</v>
      </c>
      <c r="V117" s="5">
        <v>6.0</v>
      </c>
      <c r="W117" s="5">
        <v>0.404974</v>
      </c>
      <c r="X117" s="5" t="s">
        <v>38</v>
      </c>
      <c r="Y117" s="5" t="s">
        <v>40</v>
      </c>
      <c r="Z117" s="5" t="s">
        <v>40</v>
      </c>
      <c r="AA117" s="5" t="s">
        <v>40</v>
      </c>
      <c r="AB117" s="5" t="s">
        <v>40</v>
      </c>
      <c r="AC117" s="5" t="s">
        <v>40</v>
      </c>
      <c r="AD117" s="5" t="s">
        <v>763</v>
      </c>
      <c r="AE117" s="5">
        <v>1.004925</v>
      </c>
      <c r="AF117" s="5">
        <v>0.8825389</v>
      </c>
      <c r="AG117" s="5">
        <v>-0.5231449</v>
      </c>
      <c r="AH117" s="5">
        <v>2.463199</v>
      </c>
      <c r="AI117" s="5">
        <v>0.6332674</v>
      </c>
      <c r="AJ117" s="5">
        <v>0.8433417</v>
      </c>
      <c r="AK117" s="5">
        <v>-0.8203145</v>
      </c>
      <c r="AL117" s="5">
        <v>2.038622</v>
      </c>
      <c r="AM117" s="6">
        <v>0.8106597</v>
      </c>
      <c r="AN117" s="6">
        <v>-0.3843676</v>
      </c>
      <c r="AO117" s="6">
        <v>2.0056869</v>
      </c>
      <c r="AP117" s="6">
        <v>0.1836624</v>
      </c>
      <c r="AQ117" s="5" t="s">
        <v>909</v>
      </c>
    </row>
    <row r="118" ht="15.75" customHeight="1">
      <c r="A118">
        <v>24.0</v>
      </c>
      <c r="B118" s="5">
        <v>3.0</v>
      </c>
      <c r="C118" s="5">
        <v>7.0</v>
      </c>
      <c r="D118" s="5">
        <v>1.0</v>
      </c>
      <c r="E118" s="15" t="s">
        <v>910</v>
      </c>
      <c r="F118" s="5" t="s">
        <v>760</v>
      </c>
      <c r="G118" s="5" t="s">
        <v>760</v>
      </c>
      <c r="H118" s="5">
        <v>8.0</v>
      </c>
      <c r="I118" s="5">
        <v>8.0</v>
      </c>
      <c r="J118" s="5" t="s">
        <v>38</v>
      </c>
      <c r="K118" s="5" t="s">
        <v>40</v>
      </c>
      <c r="L118" s="5" t="s">
        <v>291</v>
      </c>
      <c r="M118" s="5" t="s">
        <v>762</v>
      </c>
      <c r="N118" s="5">
        <v>3.992918</v>
      </c>
      <c r="O118" s="5" t="s">
        <v>40</v>
      </c>
      <c r="P118" s="5">
        <v>6.0</v>
      </c>
      <c r="Q118" s="5">
        <v>0.007176665</v>
      </c>
      <c r="R118" s="5" t="s">
        <v>436</v>
      </c>
      <c r="S118" s="5" t="s">
        <v>762</v>
      </c>
      <c r="T118" s="5">
        <v>2.920492</v>
      </c>
      <c r="U118" s="5" t="s">
        <v>40</v>
      </c>
      <c r="V118" s="5">
        <v>4.357305</v>
      </c>
      <c r="W118" s="5">
        <v>0.03894628</v>
      </c>
      <c r="X118" s="5" t="s">
        <v>38</v>
      </c>
      <c r="Y118" s="5" t="s">
        <v>40</v>
      </c>
      <c r="Z118" s="5" t="s">
        <v>40</v>
      </c>
      <c r="AA118" s="5" t="s">
        <v>40</v>
      </c>
      <c r="AB118" s="5" t="s">
        <v>40</v>
      </c>
      <c r="AC118" s="5" t="s">
        <v>40</v>
      </c>
      <c r="AD118" s="5" t="s">
        <v>769</v>
      </c>
      <c r="AE118" s="5">
        <v>2.708333</v>
      </c>
      <c r="AF118" s="5">
        <v>1.312445</v>
      </c>
      <c r="AG118" s="5">
        <v>0.193857</v>
      </c>
      <c r="AH118" s="5">
        <v>5.142675</v>
      </c>
      <c r="AI118" s="5">
        <v>3.323902</v>
      </c>
      <c r="AJ118" s="5">
        <v>1.530159</v>
      </c>
      <c r="AK118" s="5">
        <v>0.4344105</v>
      </c>
      <c r="AL118" s="5">
        <v>6.168055</v>
      </c>
      <c r="AM118" s="6">
        <v>2.969246</v>
      </c>
      <c r="AN118" s="6">
        <v>1.016731</v>
      </c>
      <c r="AO118" s="6">
        <v>4.921761</v>
      </c>
      <c r="AP118" s="6">
        <v>0.002877083</v>
      </c>
      <c r="AQ118" s="5" t="s">
        <v>911</v>
      </c>
    </row>
    <row r="119" ht="15.75" customHeight="1">
      <c r="A119">
        <v>24.0</v>
      </c>
      <c r="B119" s="5">
        <v>3.0</v>
      </c>
      <c r="C119" s="5">
        <v>8.0</v>
      </c>
      <c r="D119" s="5">
        <v>1.0</v>
      </c>
      <c r="E119" s="15" t="s">
        <v>912</v>
      </c>
      <c r="F119" s="5" t="s">
        <v>760</v>
      </c>
      <c r="G119" s="5" t="s">
        <v>760</v>
      </c>
      <c r="H119" s="5">
        <v>8.0</v>
      </c>
      <c r="I119" s="5">
        <v>8.0</v>
      </c>
      <c r="J119" s="5" t="s">
        <v>33</v>
      </c>
      <c r="K119" s="5" t="s">
        <v>291</v>
      </c>
      <c r="L119" s="5" t="s">
        <v>436</v>
      </c>
      <c r="M119" s="5" t="s">
        <v>762</v>
      </c>
      <c r="N119" s="5">
        <v>41.125</v>
      </c>
      <c r="O119" s="5" t="s">
        <v>40</v>
      </c>
      <c r="P119" s="5">
        <v>3.0</v>
      </c>
      <c r="Q119" s="62">
        <v>3.163946E-5</v>
      </c>
      <c r="R119" s="5" t="s">
        <v>291</v>
      </c>
      <c r="S119" s="5" t="s">
        <v>762</v>
      </c>
      <c r="T119" s="5">
        <v>4.149283</v>
      </c>
      <c r="U119" s="5" t="s">
        <v>40</v>
      </c>
      <c r="V119" s="5">
        <v>6.0</v>
      </c>
      <c r="W119" s="5">
        <v>0.006015906</v>
      </c>
      <c r="X119" s="5" t="s">
        <v>38</v>
      </c>
      <c r="Y119" s="5" t="s">
        <v>40</v>
      </c>
      <c r="Z119" s="5" t="s">
        <v>40</v>
      </c>
      <c r="AA119" s="5" t="s">
        <v>40</v>
      </c>
      <c r="AB119" s="5" t="s">
        <v>40</v>
      </c>
      <c r="AC119" s="5" t="s">
        <v>40</v>
      </c>
      <c r="AD119" s="5" t="s">
        <v>769</v>
      </c>
      <c r="AE119" s="5">
        <v>20.5625</v>
      </c>
      <c r="AF119" s="5">
        <v>8.424334</v>
      </c>
      <c r="AG119" s="5">
        <v>5.434002</v>
      </c>
      <c r="AH119" s="5">
        <v>35.36035</v>
      </c>
      <c r="AI119" s="5">
        <v>2.075854</v>
      </c>
      <c r="AJ119" s="5">
        <v>1.103719</v>
      </c>
      <c r="AK119" s="5">
        <v>-0.07814925</v>
      </c>
      <c r="AL119" s="5">
        <v>4.119009</v>
      </c>
      <c r="AM119" s="6">
        <v>9.432648</v>
      </c>
      <c r="AN119" s="6">
        <v>-8.302593</v>
      </c>
      <c r="AO119" s="6">
        <v>27.167888</v>
      </c>
      <c r="AP119" s="6">
        <v>0.2972149</v>
      </c>
    </row>
    <row r="120" ht="15.75" customHeight="1">
      <c r="A120">
        <v>24.0</v>
      </c>
      <c r="B120" s="5">
        <v>4.0</v>
      </c>
      <c r="C120" s="5">
        <v>1.0</v>
      </c>
      <c r="D120" s="5">
        <v>1.0</v>
      </c>
      <c r="E120" s="15" t="s">
        <v>913</v>
      </c>
      <c r="F120" s="5" t="s">
        <v>760</v>
      </c>
      <c r="G120" s="5" t="s">
        <v>760</v>
      </c>
      <c r="H120" s="5">
        <v>6.0</v>
      </c>
      <c r="I120" s="5">
        <v>8.0</v>
      </c>
      <c r="J120" s="5" t="s">
        <v>33</v>
      </c>
      <c r="K120" s="5" t="s">
        <v>291</v>
      </c>
      <c r="L120" s="5" t="s">
        <v>291</v>
      </c>
      <c r="M120" s="5" t="s">
        <v>762</v>
      </c>
      <c r="N120" s="5">
        <v>7.456842</v>
      </c>
      <c r="O120" s="5" t="s">
        <v>40</v>
      </c>
      <c r="P120" s="5">
        <v>4.0</v>
      </c>
      <c r="Q120" s="5">
        <v>0.001728131</v>
      </c>
      <c r="R120" s="5" t="s">
        <v>291</v>
      </c>
      <c r="S120" s="5" t="s">
        <v>762</v>
      </c>
      <c r="T120" s="5">
        <v>3.071358</v>
      </c>
      <c r="U120" s="5" t="s">
        <v>40</v>
      </c>
      <c r="V120" s="5">
        <v>6.0</v>
      </c>
      <c r="W120" s="5">
        <v>0.02190393</v>
      </c>
      <c r="X120" s="5" t="s">
        <v>38</v>
      </c>
      <c r="Y120" s="5" t="s">
        <v>40</v>
      </c>
      <c r="Z120" s="5" t="s">
        <v>40</v>
      </c>
      <c r="AA120" s="5" t="s">
        <v>40</v>
      </c>
      <c r="AB120" s="5" t="s">
        <v>40</v>
      </c>
      <c r="AC120" s="5" t="s">
        <v>40</v>
      </c>
      <c r="AD120" s="5" t="s">
        <v>763</v>
      </c>
      <c r="AE120" s="5">
        <v>6.088486</v>
      </c>
      <c r="AF120" s="5">
        <v>2.819674</v>
      </c>
      <c r="AG120" s="5">
        <v>1.742122</v>
      </c>
      <c r="AH120" s="5">
        <v>10.42311</v>
      </c>
      <c r="AI120" s="5">
        <v>2.171778</v>
      </c>
      <c r="AJ120" s="5">
        <v>1.091208</v>
      </c>
      <c r="AK120" s="5">
        <v>0.2904801</v>
      </c>
      <c r="AL120" s="5">
        <v>3.956579</v>
      </c>
      <c r="AM120" s="6">
        <v>3.267185</v>
      </c>
      <c r="AN120" s="6">
        <v>-0.1783803</v>
      </c>
      <c r="AO120" s="6">
        <v>6.7127496</v>
      </c>
      <c r="AP120" s="6">
        <v>0.0630988</v>
      </c>
    </row>
    <row r="121" ht="15.75" customHeight="1">
      <c r="A121">
        <v>24.0</v>
      </c>
      <c r="B121" s="5">
        <v>4.0</v>
      </c>
      <c r="C121" s="5">
        <v>2.0</v>
      </c>
      <c r="D121" s="5">
        <v>1.0</v>
      </c>
      <c r="E121" s="15" t="s">
        <v>914</v>
      </c>
      <c r="F121" s="5" t="s">
        <v>760</v>
      </c>
      <c r="G121" s="5" t="s">
        <v>761</v>
      </c>
      <c r="H121" s="5">
        <v>6.0</v>
      </c>
      <c r="I121" s="5">
        <v>8.0</v>
      </c>
      <c r="J121" s="5" t="s">
        <v>33</v>
      </c>
      <c r="K121" s="5" t="s">
        <v>291</v>
      </c>
      <c r="L121" s="5" t="s">
        <v>291</v>
      </c>
      <c r="M121" s="5" t="s">
        <v>762</v>
      </c>
      <c r="N121" s="5">
        <v>9.946121</v>
      </c>
      <c r="O121" s="5" t="s">
        <v>40</v>
      </c>
      <c r="P121" s="5">
        <v>4.0</v>
      </c>
      <c r="Q121" s="5">
        <v>5.738803E-4</v>
      </c>
      <c r="R121" s="5" t="s">
        <v>291</v>
      </c>
      <c r="S121" s="5" t="s">
        <v>762</v>
      </c>
      <c r="T121" s="5">
        <v>0.6022279</v>
      </c>
      <c r="U121" s="5" t="s">
        <v>40</v>
      </c>
      <c r="V121" s="5">
        <v>6.0</v>
      </c>
      <c r="W121" s="5">
        <v>0.5690665</v>
      </c>
      <c r="X121" s="5" t="s">
        <v>38</v>
      </c>
      <c r="Y121" s="5" t="s">
        <v>40</v>
      </c>
      <c r="Z121" s="5" t="s">
        <v>40</v>
      </c>
      <c r="AA121" s="5" t="s">
        <v>40</v>
      </c>
      <c r="AB121" s="5" t="s">
        <v>40</v>
      </c>
      <c r="AC121" s="5" t="s">
        <v>40</v>
      </c>
      <c r="AD121" s="5" t="s">
        <v>763</v>
      </c>
      <c r="AE121" s="5">
        <v>8.120974</v>
      </c>
      <c r="AF121" s="5">
        <v>3.655908</v>
      </c>
      <c r="AG121" s="5">
        <v>2.537121</v>
      </c>
      <c r="AH121" s="5">
        <v>13.75216</v>
      </c>
      <c r="AI121" s="5">
        <v>0.4258394</v>
      </c>
      <c r="AJ121" s="5">
        <v>0.8287433</v>
      </c>
      <c r="AK121" s="5">
        <v>-0.996725</v>
      </c>
      <c r="AL121" s="5">
        <v>1.814815</v>
      </c>
      <c r="AM121" s="6">
        <v>3.449584</v>
      </c>
      <c r="AN121" s="6">
        <v>-3.916619</v>
      </c>
      <c r="AO121" s="6">
        <v>10.815787</v>
      </c>
      <c r="AP121" s="6">
        <v>0.358698</v>
      </c>
    </row>
    <row r="122" ht="15.75" customHeight="1">
      <c r="A122">
        <v>24.0</v>
      </c>
      <c r="B122" s="5">
        <v>4.0</v>
      </c>
      <c r="C122" s="5">
        <v>3.0</v>
      </c>
      <c r="D122" s="5">
        <v>1.0</v>
      </c>
      <c r="E122" s="15" t="s">
        <v>915</v>
      </c>
      <c r="F122" s="5" t="s">
        <v>760</v>
      </c>
      <c r="G122" s="5" t="s">
        <v>760</v>
      </c>
      <c r="H122" s="5">
        <v>6.0</v>
      </c>
      <c r="I122" s="5">
        <v>8.0</v>
      </c>
      <c r="J122" s="5" t="s">
        <v>33</v>
      </c>
      <c r="K122" s="5" t="s">
        <v>291</v>
      </c>
      <c r="L122" s="5" t="s">
        <v>291</v>
      </c>
      <c r="M122" s="5" t="s">
        <v>762</v>
      </c>
      <c r="N122" s="5">
        <v>10.03484</v>
      </c>
      <c r="O122" s="5" t="s">
        <v>40</v>
      </c>
      <c r="P122" s="5">
        <v>4.0</v>
      </c>
      <c r="Q122" s="5">
        <v>5.544865E-4</v>
      </c>
      <c r="R122" s="5" t="s">
        <v>291</v>
      </c>
      <c r="S122" s="5" t="s">
        <v>762</v>
      </c>
      <c r="T122" s="5">
        <v>3.34189</v>
      </c>
      <c r="U122" s="5" t="s">
        <v>40</v>
      </c>
      <c r="V122" s="5">
        <v>6.0</v>
      </c>
      <c r="W122" s="5">
        <v>0.01557516</v>
      </c>
      <c r="X122" s="5" t="s">
        <v>38</v>
      </c>
      <c r="Y122" s="5" t="s">
        <v>40</v>
      </c>
      <c r="Z122" s="5" t="s">
        <v>40</v>
      </c>
      <c r="AA122" s="5" t="s">
        <v>40</v>
      </c>
      <c r="AB122" s="5" t="s">
        <v>40</v>
      </c>
      <c r="AC122" s="5" t="s">
        <v>40</v>
      </c>
      <c r="AD122" s="5" t="s">
        <v>763</v>
      </c>
      <c r="AE122" s="5">
        <v>8.193411</v>
      </c>
      <c r="AF122" s="5">
        <v>3.686088</v>
      </c>
      <c r="AG122" s="5">
        <v>2.564739</v>
      </c>
      <c r="AH122" s="5">
        <v>13.87136</v>
      </c>
      <c r="AI122" s="5">
        <v>2.363073</v>
      </c>
      <c r="AJ122" s="5">
        <v>1.134515</v>
      </c>
      <c r="AK122" s="5">
        <v>0.4112248</v>
      </c>
      <c r="AL122" s="5">
        <v>4.218505</v>
      </c>
      <c r="AM122" s="6">
        <v>4.223404</v>
      </c>
      <c r="AN122" s="6">
        <v>-1.103057</v>
      </c>
      <c r="AO122" s="6">
        <v>9.549866</v>
      </c>
      <c r="AP122" s="6">
        <v>0.1201666</v>
      </c>
    </row>
    <row r="123" ht="15.75" customHeight="1">
      <c r="A123">
        <v>24.0</v>
      </c>
      <c r="B123" s="5">
        <v>4.0</v>
      </c>
      <c r="C123" s="5">
        <v>4.0</v>
      </c>
      <c r="D123" s="5">
        <v>1.0</v>
      </c>
      <c r="E123" s="15" t="s">
        <v>916</v>
      </c>
      <c r="F123" s="5" t="s">
        <v>760</v>
      </c>
      <c r="G123" s="5" t="s">
        <v>761</v>
      </c>
      <c r="H123" s="5">
        <v>6.0</v>
      </c>
      <c r="I123" s="5">
        <v>8.0</v>
      </c>
      <c r="J123" s="5" t="s">
        <v>33</v>
      </c>
      <c r="K123" s="5" t="s">
        <v>291</v>
      </c>
      <c r="L123" s="5" t="s">
        <v>291</v>
      </c>
      <c r="M123" s="5" t="s">
        <v>762</v>
      </c>
      <c r="N123" s="5">
        <v>5.922951</v>
      </c>
      <c r="O123" s="5" t="s">
        <v>40</v>
      </c>
      <c r="P123" s="5">
        <v>4.0</v>
      </c>
      <c r="Q123" s="5">
        <v>0.004070677</v>
      </c>
      <c r="R123" s="5" t="s">
        <v>291</v>
      </c>
      <c r="S123" s="5" t="s">
        <v>762</v>
      </c>
      <c r="T123" s="5">
        <v>2.108672</v>
      </c>
      <c r="U123" s="5" t="s">
        <v>40</v>
      </c>
      <c r="V123" s="5">
        <v>6.0</v>
      </c>
      <c r="W123" s="5">
        <v>0.07951859</v>
      </c>
      <c r="X123" s="5" t="s">
        <v>38</v>
      </c>
      <c r="Y123" s="5" t="s">
        <v>40</v>
      </c>
      <c r="Z123" s="5" t="s">
        <v>40</v>
      </c>
      <c r="AA123" s="5" t="s">
        <v>40</v>
      </c>
      <c r="AB123" s="5" t="s">
        <v>40</v>
      </c>
      <c r="AC123" s="5" t="s">
        <v>40</v>
      </c>
      <c r="AD123" s="5" t="s">
        <v>763</v>
      </c>
      <c r="AE123" s="5">
        <v>4.836069</v>
      </c>
      <c r="AF123" s="5">
        <v>2.320597</v>
      </c>
      <c r="AG123" s="5">
        <v>1.223106</v>
      </c>
      <c r="AH123" s="5">
        <v>8.396053</v>
      </c>
      <c r="AI123" s="5">
        <v>1.491057</v>
      </c>
      <c r="AJ123" s="5">
        <v>0.9558736</v>
      </c>
      <c r="AK123" s="5">
        <v>-0.1653935</v>
      </c>
      <c r="AL123" s="5">
        <v>3.059672</v>
      </c>
      <c r="AM123" s="6">
        <v>2.495184</v>
      </c>
      <c r="AN123" s="6">
        <v>-0.5097336</v>
      </c>
      <c r="AO123" s="6">
        <v>5.5001009</v>
      </c>
      <c r="AP123" s="6">
        <v>0.1036333</v>
      </c>
    </row>
    <row r="124" ht="15.75" customHeight="1">
      <c r="A124">
        <v>24.0</v>
      </c>
      <c r="B124" s="5">
        <v>4.0</v>
      </c>
      <c r="C124" s="5">
        <v>5.0</v>
      </c>
      <c r="D124" s="5">
        <v>1.0</v>
      </c>
      <c r="E124" s="15" t="s">
        <v>917</v>
      </c>
      <c r="F124" s="5" t="s">
        <v>760</v>
      </c>
      <c r="G124" s="5" t="s">
        <v>760</v>
      </c>
      <c r="H124" s="5">
        <v>6.0</v>
      </c>
      <c r="I124" s="5">
        <v>8.0</v>
      </c>
      <c r="J124" s="5" t="s">
        <v>33</v>
      </c>
      <c r="K124" s="5" t="s">
        <v>291</v>
      </c>
      <c r="L124" s="5" t="s">
        <v>436</v>
      </c>
      <c r="M124" s="5" t="s">
        <v>762</v>
      </c>
      <c r="N124" s="5">
        <v>4.5802</v>
      </c>
      <c r="O124" s="5" t="s">
        <v>40</v>
      </c>
      <c r="P124" s="5">
        <v>2.835155</v>
      </c>
      <c r="Q124" s="5">
        <v>0.0220685</v>
      </c>
      <c r="R124" s="5" t="s">
        <v>291</v>
      </c>
      <c r="S124" s="5" t="s">
        <v>762</v>
      </c>
      <c r="T124" s="5">
        <v>3.428638</v>
      </c>
      <c r="U124" s="5" t="s">
        <v>40</v>
      </c>
      <c r="V124" s="5">
        <v>6.0</v>
      </c>
      <c r="W124" s="5">
        <v>0.01399455</v>
      </c>
      <c r="X124" s="5" t="s">
        <v>38</v>
      </c>
      <c r="Y124" s="5" t="s">
        <v>40</v>
      </c>
      <c r="Z124" s="5" t="s">
        <v>40</v>
      </c>
      <c r="AA124" s="5" t="s">
        <v>40</v>
      </c>
      <c r="AB124" s="5" t="s">
        <v>40</v>
      </c>
      <c r="AC124" s="5" t="s">
        <v>40</v>
      </c>
      <c r="AD124" s="5" t="s">
        <v>769</v>
      </c>
      <c r="AE124" s="5">
        <v>2.919355</v>
      </c>
      <c r="AF124" s="5">
        <v>1.672521</v>
      </c>
      <c r="AG124" s="5">
        <v>-0.1722412</v>
      </c>
      <c r="AH124" s="5">
        <v>5.970023</v>
      </c>
      <c r="AI124" s="5">
        <v>2.839691</v>
      </c>
      <c r="AJ124" s="5">
        <v>1.35793</v>
      </c>
      <c r="AK124" s="5">
        <v>0.2468907</v>
      </c>
      <c r="AL124" s="5">
        <v>5.359584</v>
      </c>
      <c r="AM124" s="6">
        <v>2.871341</v>
      </c>
      <c r="AN124" s="6">
        <v>0.8051183</v>
      </c>
      <c r="AO124" s="6">
        <v>4.9375644</v>
      </c>
      <c r="AP124" s="6">
        <v>0.006455947</v>
      </c>
    </row>
    <row r="125" ht="15.75" customHeight="1">
      <c r="A125">
        <v>24.0</v>
      </c>
      <c r="B125" s="5">
        <v>4.0</v>
      </c>
      <c r="C125" s="5">
        <v>6.0</v>
      </c>
      <c r="D125" s="5">
        <v>1.0</v>
      </c>
      <c r="E125" s="15" t="s">
        <v>918</v>
      </c>
      <c r="F125" s="5" t="s">
        <v>760</v>
      </c>
      <c r="G125" s="5" t="s">
        <v>760</v>
      </c>
      <c r="H125" s="5">
        <v>6.0</v>
      </c>
      <c r="I125" s="5">
        <v>8.0</v>
      </c>
      <c r="J125" s="5" t="s">
        <v>33</v>
      </c>
      <c r="K125" s="5" t="s">
        <v>291</v>
      </c>
      <c r="L125" s="5" t="s">
        <v>436</v>
      </c>
      <c r="M125" s="5" t="s">
        <v>762</v>
      </c>
      <c r="N125" s="5">
        <v>13.28773</v>
      </c>
      <c r="O125" s="5" t="s">
        <v>40</v>
      </c>
      <c r="P125" s="5">
        <v>2.005994</v>
      </c>
      <c r="Q125" s="5">
        <v>0.005551034</v>
      </c>
      <c r="R125" s="5" t="s">
        <v>291</v>
      </c>
      <c r="S125" s="5" t="s">
        <v>762</v>
      </c>
      <c r="T125" s="5">
        <v>4.855373</v>
      </c>
      <c r="U125" s="5" t="s">
        <v>40</v>
      </c>
      <c r="V125" s="5">
        <v>6.0</v>
      </c>
      <c r="W125" s="5">
        <v>0.002836135</v>
      </c>
      <c r="X125" s="5" t="s">
        <v>38</v>
      </c>
      <c r="Y125" s="5" t="s">
        <v>40</v>
      </c>
      <c r="Z125" s="5" t="s">
        <v>40</v>
      </c>
      <c r="AA125" s="5" t="s">
        <v>40</v>
      </c>
      <c r="AB125" s="5" t="s">
        <v>40</v>
      </c>
      <c r="AC125" s="5" t="s">
        <v>40</v>
      </c>
      <c r="AD125" s="5" t="s">
        <v>769</v>
      </c>
      <c r="AE125" s="5">
        <v>7.677419</v>
      </c>
      <c r="AF125" s="5">
        <v>3.924584</v>
      </c>
      <c r="AG125" s="5">
        <v>0.9427065</v>
      </c>
      <c r="AH125" s="5">
        <v>14.88883</v>
      </c>
      <c r="AI125" s="5">
        <v>2.677871</v>
      </c>
      <c r="AJ125" s="5">
        <v>1.301985</v>
      </c>
      <c r="AK125" s="5">
        <v>0.1814093</v>
      </c>
      <c r="AL125" s="5">
        <v>5.092549</v>
      </c>
      <c r="AM125" s="6">
        <v>3.806802</v>
      </c>
      <c r="AN125" s="6">
        <v>-0.2902536</v>
      </c>
      <c r="AO125" s="6">
        <v>7.9038578</v>
      </c>
      <c r="AP125" s="6">
        <v>0.06858992</v>
      </c>
    </row>
    <row r="126" ht="15.75" customHeight="1">
      <c r="A126">
        <v>24.0</v>
      </c>
      <c r="B126" s="5">
        <v>4.0</v>
      </c>
      <c r="C126" s="5">
        <v>7.0</v>
      </c>
      <c r="D126" s="5">
        <v>1.0</v>
      </c>
      <c r="E126" s="15" t="s">
        <v>919</v>
      </c>
      <c r="F126" s="5" t="s">
        <v>760</v>
      </c>
      <c r="G126" s="5" t="s">
        <v>761</v>
      </c>
      <c r="H126" s="5">
        <v>6.0</v>
      </c>
      <c r="I126" s="5">
        <v>10.0</v>
      </c>
      <c r="J126" s="5" t="s">
        <v>33</v>
      </c>
      <c r="K126" s="5" t="s">
        <v>291</v>
      </c>
      <c r="L126" s="5" t="s">
        <v>436</v>
      </c>
      <c r="M126" s="5" t="s">
        <v>762</v>
      </c>
      <c r="N126" s="5">
        <v>6.066082</v>
      </c>
      <c r="O126" s="5" t="s">
        <v>40</v>
      </c>
      <c r="P126" s="5">
        <v>2.413834</v>
      </c>
      <c r="Q126" s="5">
        <v>0.01632962</v>
      </c>
      <c r="R126" s="5" t="s">
        <v>291</v>
      </c>
      <c r="S126" s="5" t="s">
        <v>762</v>
      </c>
      <c r="T126" s="5">
        <v>0.5407342</v>
      </c>
      <c r="U126" s="5" t="s">
        <v>40</v>
      </c>
      <c r="V126" s="5">
        <v>8.0</v>
      </c>
      <c r="W126" s="5">
        <v>0.6034163</v>
      </c>
      <c r="X126" s="5" t="s">
        <v>38</v>
      </c>
      <c r="Y126" s="5" t="s">
        <v>40</v>
      </c>
      <c r="Z126" s="5" t="s">
        <v>40</v>
      </c>
      <c r="AA126" s="5" t="s">
        <v>40</v>
      </c>
      <c r="AB126" s="5" t="s">
        <v>40</v>
      </c>
      <c r="AC126" s="5" t="s">
        <v>40</v>
      </c>
      <c r="AD126" s="5" t="s">
        <v>769</v>
      </c>
      <c r="AE126" s="5">
        <v>3.680851</v>
      </c>
      <c r="AF126" s="5">
        <v>2.013413</v>
      </c>
      <c r="AG126" s="5">
        <v>0.04586493</v>
      </c>
      <c r="AH126" s="5">
        <v>7.362028</v>
      </c>
      <c r="AI126" s="5">
        <v>0.4207117</v>
      </c>
      <c r="AJ126" s="5">
        <v>0.6497113</v>
      </c>
      <c r="AK126" s="5">
        <v>-0.8743082</v>
      </c>
      <c r="AL126" s="5">
        <v>1.667941</v>
      </c>
      <c r="AM126" s="6">
        <v>1.493795</v>
      </c>
      <c r="AN126" s="6">
        <v>-1.508786</v>
      </c>
      <c r="AO126" s="6">
        <v>4.496376</v>
      </c>
      <c r="AP126" s="6">
        <v>0.3295161</v>
      </c>
    </row>
    <row r="127" ht="15.75" customHeight="1">
      <c r="A127">
        <v>24.0</v>
      </c>
      <c r="B127" s="5">
        <v>4.0</v>
      </c>
      <c r="C127" s="5">
        <v>8.0</v>
      </c>
      <c r="D127" s="5">
        <v>1.0</v>
      </c>
      <c r="E127" s="15" t="s">
        <v>920</v>
      </c>
      <c r="F127" s="5" t="s">
        <v>760</v>
      </c>
      <c r="G127" s="5" t="s">
        <v>784</v>
      </c>
      <c r="H127" s="5">
        <v>6.0</v>
      </c>
      <c r="I127" s="5">
        <v>10.0</v>
      </c>
      <c r="J127" s="5" t="s">
        <v>33</v>
      </c>
      <c r="K127" s="5" t="s">
        <v>291</v>
      </c>
      <c r="L127" s="5" t="s">
        <v>291</v>
      </c>
      <c r="M127" s="5" t="s">
        <v>762</v>
      </c>
      <c r="N127" s="5">
        <v>3.855255</v>
      </c>
      <c r="O127" s="5" t="s">
        <v>40</v>
      </c>
      <c r="P127" s="5">
        <v>4.0</v>
      </c>
      <c r="Q127" s="5">
        <v>0.01822076</v>
      </c>
      <c r="R127" s="5" t="s">
        <v>291</v>
      </c>
      <c r="S127" s="5" t="s">
        <v>762</v>
      </c>
      <c r="T127" s="5">
        <v>-1.030908</v>
      </c>
      <c r="U127" s="5" t="s">
        <v>40</v>
      </c>
      <c r="V127" s="5">
        <v>8.0</v>
      </c>
      <c r="W127" s="5">
        <v>0.3327408</v>
      </c>
      <c r="X127" s="5" t="s">
        <v>38</v>
      </c>
      <c r="Y127" s="5" t="s">
        <v>40</v>
      </c>
      <c r="Z127" s="5" t="s">
        <v>40</v>
      </c>
      <c r="AA127" s="5" t="s">
        <v>40</v>
      </c>
      <c r="AB127" s="5" t="s">
        <v>40</v>
      </c>
      <c r="AC127" s="5" t="s">
        <v>40</v>
      </c>
      <c r="AD127" s="5" t="s">
        <v>763</v>
      </c>
      <c r="AE127" s="5">
        <v>3.147803</v>
      </c>
      <c r="AF127" s="5">
        <v>1.690525</v>
      </c>
      <c r="AG127" s="5">
        <v>0.4555848</v>
      </c>
      <c r="AH127" s="5">
        <v>5.730333</v>
      </c>
      <c r="AI127" s="5">
        <v>-0.6520032</v>
      </c>
      <c r="AJ127" s="5">
        <v>0.7302134</v>
      </c>
      <c r="AK127" s="5">
        <v>-1.912009</v>
      </c>
      <c r="AL127" s="5">
        <v>0.6455526</v>
      </c>
      <c r="AM127" s="6">
        <v>0.9420075</v>
      </c>
      <c r="AN127" s="6">
        <v>-2.733153</v>
      </c>
      <c r="AO127" s="6">
        <v>4.617168</v>
      </c>
      <c r="AP127" s="6">
        <v>0.6154053</v>
      </c>
    </row>
    <row r="128" ht="15.75" customHeight="1">
      <c r="A128">
        <v>24.0</v>
      </c>
      <c r="B128" s="5">
        <v>4.0</v>
      </c>
      <c r="C128" s="5">
        <v>9.0</v>
      </c>
      <c r="D128" s="5">
        <v>1.0</v>
      </c>
      <c r="E128" s="15" t="s">
        <v>921</v>
      </c>
      <c r="F128" s="5" t="s">
        <v>760</v>
      </c>
      <c r="G128" s="5" t="s">
        <v>760</v>
      </c>
      <c r="H128" s="5">
        <v>6.0</v>
      </c>
      <c r="I128" s="5">
        <v>10.0</v>
      </c>
      <c r="J128" s="5" t="s">
        <v>33</v>
      </c>
      <c r="K128" s="5" t="s">
        <v>291</v>
      </c>
      <c r="L128" s="5" t="s">
        <v>291</v>
      </c>
      <c r="M128" s="5" t="s">
        <v>762</v>
      </c>
      <c r="N128" s="5">
        <v>6.711864</v>
      </c>
      <c r="O128" s="5" t="s">
        <v>40</v>
      </c>
      <c r="P128" s="5">
        <v>4.0</v>
      </c>
      <c r="Q128" s="5">
        <v>0.002565041</v>
      </c>
      <c r="R128" s="5" t="s">
        <v>291</v>
      </c>
      <c r="S128" s="5" t="s">
        <v>762</v>
      </c>
      <c r="T128" s="5">
        <v>2.568878</v>
      </c>
      <c r="U128" s="5" t="s">
        <v>40</v>
      </c>
      <c r="V128" s="5">
        <v>8.0</v>
      </c>
      <c r="W128" s="5">
        <v>0.03318543</v>
      </c>
      <c r="X128" s="5" t="s">
        <v>38</v>
      </c>
      <c r="Y128" s="5" t="s">
        <v>40</v>
      </c>
      <c r="Z128" s="5" t="s">
        <v>40</v>
      </c>
      <c r="AA128" s="5" t="s">
        <v>40</v>
      </c>
      <c r="AB128" s="5" t="s">
        <v>40</v>
      </c>
      <c r="AC128" s="5" t="s">
        <v>40</v>
      </c>
      <c r="AD128" s="5" t="s">
        <v>763</v>
      </c>
      <c r="AE128" s="5">
        <v>5.480214</v>
      </c>
      <c r="AF128" s="5">
        <v>2.5751</v>
      </c>
      <c r="AG128" s="5">
        <v>1.493808</v>
      </c>
      <c r="AH128" s="5">
        <v>9.435297</v>
      </c>
      <c r="AI128" s="5">
        <v>1.624701</v>
      </c>
      <c r="AJ128" s="5">
        <v>0.8403707</v>
      </c>
      <c r="AK128" s="5">
        <v>0.123476</v>
      </c>
      <c r="AL128" s="5">
        <v>3.055395</v>
      </c>
      <c r="AM128" s="6">
        <v>2.784088</v>
      </c>
      <c r="AN128" s="6">
        <v>-0.6811443</v>
      </c>
      <c r="AO128" s="6">
        <v>6.2493203</v>
      </c>
      <c r="AP128" s="6">
        <v>0.115325</v>
      </c>
    </row>
    <row r="129" ht="15.75" customHeight="1">
      <c r="A129">
        <v>28.0</v>
      </c>
      <c r="B129" s="5">
        <v>1.0</v>
      </c>
      <c r="C129" s="5">
        <v>1.0</v>
      </c>
      <c r="D129" s="5">
        <v>1.0</v>
      </c>
      <c r="E129" s="5" t="s">
        <v>922</v>
      </c>
      <c r="F129" s="5" t="s">
        <v>760</v>
      </c>
      <c r="G129" s="5" t="s">
        <v>760</v>
      </c>
      <c r="H129" s="5" t="s">
        <v>352</v>
      </c>
      <c r="I129" s="5">
        <v>1.0</v>
      </c>
      <c r="J129" s="5" t="s">
        <v>38</v>
      </c>
      <c r="K129" s="5" t="s">
        <v>40</v>
      </c>
      <c r="L129" s="5" t="s">
        <v>40</v>
      </c>
      <c r="M129" s="5" t="s">
        <v>40</v>
      </c>
      <c r="N129" s="5" t="s">
        <v>40</v>
      </c>
      <c r="O129" s="5" t="s">
        <v>40</v>
      </c>
      <c r="P129" s="5" t="s">
        <v>40</v>
      </c>
      <c r="Q129" s="5" t="s">
        <v>40</v>
      </c>
      <c r="R129" s="5" t="s">
        <v>40</v>
      </c>
      <c r="S129" s="5" t="s">
        <v>40</v>
      </c>
      <c r="T129" s="5" t="s">
        <v>40</v>
      </c>
      <c r="U129" s="5" t="s">
        <v>40</v>
      </c>
      <c r="V129" s="5" t="s">
        <v>40</v>
      </c>
      <c r="W129" s="5" t="s">
        <v>40</v>
      </c>
      <c r="X129" s="5" t="s">
        <v>33</v>
      </c>
      <c r="Y129" s="5">
        <v>70.25</v>
      </c>
      <c r="Z129" s="5">
        <v>99.79873</v>
      </c>
      <c r="AA129" s="5" t="s">
        <v>40</v>
      </c>
      <c r="AB129" s="5" t="s">
        <v>40</v>
      </c>
      <c r="AC129" s="5" t="s">
        <v>40</v>
      </c>
      <c r="AD129" s="5" t="s">
        <v>40</v>
      </c>
      <c r="AE129" s="5" t="s">
        <v>40</v>
      </c>
      <c r="AF129" s="5" t="s">
        <v>40</v>
      </c>
      <c r="AG129" s="5" t="s">
        <v>40</v>
      </c>
      <c r="AH129" s="5" t="s">
        <v>40</v>
      </c>
      <c r="AI129" s="5" t="s">
        <v>40</v>
      </c>
      <c r="AJ129" s="5" t="s">
        <v>40</v>
      </c>
      <c r="AK129" s="5" t="s">
        <v>40</v>
      </c>
      <c r="AL129" s="5" t="s">
        <v>40</v>
      </c>
      <c r="AM129" s="44" t="s">
        <v>40</v>
      </c>
      <c r="AN129" s="44" t="s">
        <v>40</v>
      </c>
      <c r="AO129" s="44" t="s">
        <v>40</v>
      </c>
      <c r="AP129" s="44" t="s">
        <v>40</v>
      </c>
      <c r="AQ129" s="5" t="s">
        <v>862</v>
      </c>
    </row>
    <row r="130" ht="15.75" customHeight="1">
      <c r="A130">
        <v>28.0</v>
      </c>
      <c r="B130" s="5">
        <v>1.0</v>
      </c>
      <c r="C130" s="5">
        <v>2.0</v>
      </c>
      <c r="D130" s="5">
        <v>1.0</v>
      </c>
      <c r="E130" s="5" t="s">
        <v>923</v>
      </c>
      <c r="F130" s="5" t="s">
        <v>760</v>
      </c>
      <c r="G130" s="5" t="s">
        <v>816</v>
      </c>
      <c r="H130" s="5" t="s">
        <v>352</v>
      </c>
      <c r="I130" s="5">
        <v>1.0</v>
      </c>
      <c r="J130" s="5" t="s">
        <v>38</v>
      </c>
      <c r="K130" s="5" t="s">
        <v>40</v>
      </c>
      <c r="L130" s="5" t="s">
        <v>40</v>
      </c>
      <c r="M130" s="5" t="s">
        <v>40</v>
      </c>
      <c r="N130" s="5" t="s">
        <v>40</v>
      </c>
      <c r="O130" s="5" t="s">
        <v>40</v>
      </c>
      <c r="P130" s="5" t="s">
        <v>40</v>
      </c>
      <c r="Q130" s="5" t="s">
        <v>40</v>
      </c>
      <c r="R130" s="5" t="s">
        <v>40</v>
      </c>
      <c r="S130" s="5" t="s">
        <v>40</v>
      </c>
      <c r="T130" s="5" t="s">
        <v>40</v>
      </c>
      <c r="U130" s="5" t="s">
        <v>40</v>
      </c>
      <c r="V130" s="5" t="s">
        <v>40</v>
      </c>
      <c r="W130" s="5" t="s">
        <v>40</v>
      </c>
      <c r="X130" s="5" t="s">
        <v>33</v>
      </c>
      <c r="Y130" s="5">
        <v>96.6</v>
      </c>
      <c r="Z130" s="5">
        <v>-101.857</v>
      </c>
      <c r="AA130" s="5" t="s">
        <v>40</v>
      </c>
      <c r="AB130" s="5" t="s">
        <v>40</v>
      </c>
      <c r="AC130" s="5" t="s">
        <v>40</v>
      </c>
      <c r="AD130" s="5" t="s">
        <v>40</v>
      </c>
      <c r="AE130" s="5" t="s">
        <v>40</v>
      </c>
      <c r="AF130" s="64" t="s">
        <v>40</v>
      </c>
      <c r="AG130" s="5" t="s">
        <v>40</v>
      </c>
      <c r="AH130" s="5" t="s">
        <v>40</v>
      </c>
      <c r="AI130" s="5" t="s">
        <v>40</v>
      </c>
      <c r="AJ130" s="64" t="s">
        <v>40</v>
      </c>
      <c r="AK130" s="5" t="s">
        <v>40</v>
      </c>
      <c r="AL130" s="5" t="s">
        <v>40</v>
      </c>
      <c r="AM130" s="44" t="s">
        <v>40</v>
      </c>
      <c r="AN130" s="44" t="s">
        <v>40</v>
      </c>
      <c r="AO130" s="44" t="s">
        <v>40</v>
      </c>
      <c r="AP130" s="44" t="s">
        <v>40</v>
      </c>
      <c r="AQ130" s="5" t="s">
        <v>862</v>
      </c>
    </row>
    <row r="131" ht="15.75" customHeight="1">
      <c r="A131">
        <v>28.0</v>
      </c>
      <c r="B131" s="5">
        <v>2.0</v>
      </c>
      <c r="C131" s="5">
        <v>1.0</v>
      </c>
      <c r="D131" s="5">
        <v>1.0</v>
      </c>
      <c r="E131" s="5" t="s">
        <v>924</v>
      </c>
      <c r="F131" s="5" t="s">
        <v>760</v>
      </c>
      <c r="G131" s="5" t="s">
        <v>784</v>
      </c>
      <c r="H131" s="5">
        <v>12.0</v>
      </c>
      <c r="I131" s="5">
        <v>14.0</v>
      </c>
      <c r="J131" s="5" t="s">
        <v>33</v>
      </c>
      <c r="K131" s="5" t="s">
        <v>291</v>
      </c>
      <c r="L131" s="5" t="s">
        <v>436</v>
      </c>
      <c r="M131" s="5" t="s">
        <v>762</v>
      </c>
      <c r="N131" s="5">
        <v>2.873817</v>
      </c>
      <c r="O131" s="5" t="s">
        <v>40</v>
      </c>
      <c r="P131" s="5">
        <v>5.786097</v>
      </c>
      <c r="Q131" s="5">
        <v>0.0294672</v>
      </c>
      <c r="R131" s="5" t="s">
        <v>291</v>
      </c>
      <c r="S131" s="5" t="s">
        <v>762</v>
      </c>
      <c r="T131" s="5">
        <v>-0.3777682</v>
      </c>
      <c r="U131" s="5" t="s">
        <v>40</v>
      </c>
      <c r="V131" s="5">
        <v>12.0</v>
      </c>
      <c r="W131" s="5">
        <v>0.7121999</v>
      </c>
      <c r="X131" s="5" t="s">
        <v>38</v>
      </c>
      <c r="Y131" s="5" t="s">
        <v>40</v>
      </c>
      <c r="Z131" s="5" t="s">
        <v>40</v>
      </c>
      <c r="AA131" s="5" t="s">
        <v>40</v>
      </c>
      <c r="AB131" s="5" t="s">
        <v>40</v>
      </c>
      <c r="AC131" s="5" t="s">
        <v>40</v>
      </c>
      <c r="AD131" s="5" t="s">
        <v>769</v>
      </c>
      <c r="AE131" s="5">
        <v>1.21875</v>
      </c>
      <c r="AF131" s="5">
        <v>0.6941675</v>
      </c>
      <c r="AG131" s="5">
        <v>-0.1704775</v>
      </c>
      <c r="AH131" s="5">
        <v>2.5274522</v>
      </c>
      <c r="AI131" s="5">
        <v>-0.1689181</v>
      </c>
      <c r="AJ131" s="5">
        <v>0.5367421</v>
      </c>
      <c r="AK131" s="5">
        <v>-1.2139127</v>
      </c>
      <c r="AL131" s="5">
        <v>0.8896899</v>
      </c>
      <c r="AM131" s="6">
        <v>0.4550951</v>
      </c>
      <c r="AN131" s="6">
        <v>-0.8978918</v>
      </c>
      <c r="AO131" s="6">
        <v>1.8080819</v>
      </c>
      <c r="AP131" s="6">
        <v>0.5097289</v>
      </c>
      <c r="AQ131" s="5" t="s">
        <v>925</v>
      </c>
    </row>
    <row r="132" ht="15.75" customHeight="1">
      <c r="A132" s="65">
        <v>28.0</v>
      </c>
      <c r="B132" s="65">
        <v>2.0</v>
      </c>
      <c r="C132" s="65">
        <v>2.0</v>
      </c>
      <c r="D132" s="65">
        <v>1.0</v>
      </c>
      <c r="E132" s="66" t="s">
        <v>926</v>
      </c>
      <c r="F132" s="66" t="s">
        <v>760</v>
      </c>
      <c r="G132" s="66" t="s">
        <v>816</v>
      </c>
      <c r="H132" s="5" t="s">
        <v>352</v>
      </c>
      <c r="I132" s="65">
        <v>14.0</v>
      </c>
      <c r="J132" s="66" t="s">
        <v>38</v>
      </c>
      <c r="K132" s="66" t="s">
        <v>40</v>
      </c>
      <c r="L132" s="5" t="s">
        <v>40</v>
      </c>
      <c r="M132" s="5" t="s">
        <v>40</v>
      </c>
      <c r="N132" s="5" t="s">
        <v>40</v>
      </c>
      <c r="O132" s="5" t="s">
        <v>40</v>
      </c>
      <c r="P132" s="5" t="s">
        <v>40</v>
      </c>
      <c r="Q132" s="5" t="s">
        <v>40</v>
      </c>
      <c r="R132" t="s">
        <v>40</v>
      </c>
      <c r="S132" s="5" t="s">
        <v>40</v>
      </c>
      <c r="T132" s="5" t="s">
        <v>40</v>
      </c>
      <c r="U132" s="66" t="s">
        <v>40</v>
      </c>
      <c r="V132" s="66" t="s">
        <v>40</v>
      </c>
      <c r="W132" s="66" t="s">
        <v>40</v>
      </c>
      <c r="X132" s="64" t="s">
        <v>38</v>
      </c>
      <c r="Y132" s="64" t="s">
        <v>40</v>
      </c>
      <c r="Z132" s="65">
        <v>-100.0</v>
      </c>
      <c r="AA132" s="64" t="s">
        <v>40</v>
      </c>
      <c r="AB132" s="64" t="s">
        <v>40</v>
      </c>
      <c r="AC132" s="64" t="s">
        <v>40</v>
      </c>
      <c r="AD132" s="66" t="s">
        <v>40</v>
      </c>
      <c r="AE132" s="44" t="s">
        <v>40</v>
      </c>
      <c r="AF132" s="5" t="s">
        <v>40</v>
      </c>
      <c r="AG132" s="44" t="s">
        <v>40</v>
      </c>
      <c r="AH132" s="44" t="s">
        <v>40</v>
      </c>
      <c r="AI132" s="44" t="s">
        <v>40</v>
      </c>
      <c r="AJ132" s="44" t="s">
        <v>40</v>
      </c>
      <c r="AK132" s="44" t="s">
        <v>40</v>
      </c>
      <c r="AL132" s="44" t="s">
        <v>40</v>
      </c>
      <c r="AM132" s="44" t="s">
        <v>40</v>
      </c>
      <c r="AN132" s="44" t="s">
        <v>40</v>
      </c>
      <c r="AO132" s="44" t="s">
        <v>40</v>
      </c>
      <c r="AP132" s="44" t="s">
        <v>40</v>
      </c>
      <c r="AQ132" s="66" t="s">
        <v>927</v>
      </c>
    </row>
    <row r="133" ht="15.75" customHeight="1">
      <c r="A133" s="65">
        <v>28.0</v>
      </c>
      <c r="B133" s="65">
        <v>2.0</v>
      </c>
      <c r="C133" s="65">
        <v>3.0</v>
      </c>
      <c r="D133" s="65">
        <v>1.0</v>
      </c>
      <c r="E133" s="66" t="s">
        <v>928</v>
      </c>
      <c r="F133" s="66" t="s">
        <v>760</v>
      </c>
      <c r="G133" s="5" t="s">
        <v>784</v>
      </c>
      <c r="H133" s="5" t="s">
        <v>352</v>
      </c>
      <c r="I133" s="65">
        <v>14.0</v>
      </c>
      <c r="J133" s="66" t="s">
        <v>38</v>
      </c>
      <c r="K133" s="66" t="s">
        <v>40</v>
      </c>
      <c r="L133" s="5" t="s">
        <v>40</v>
      </c>
      <c r="M133" s="5" t="s">
        <v>40</v>
      </c>
      <c r="N133" s="5" t="s">
        <v>40</v>
      </c>
      <c r="O133" s="5" t="s">
        <v>40</v>
      </c>
      <c r="P133" s="5" t="s">
        <v>40</v>
      </c>
      <c r="Q133" s="5" t="s">
        <v>40</v>
      </c>
      <c r="R133" s="66" t="s">
        <v>291</v>
      </c>
      <c r="S133" s="66" t="s">
        <v>762</v>
      </c>
      <c r="T133" s="65">
        <v>-0.4149198</v>
      </c>
      <c r="U133" s="64" t="s">
        <v>40</v>
      </c>
      <c r="V133" s="65">
        <v>12.0</v>
      </c>
      <c r="W133" s="65">
        <v>0.6855224</v>
      </c>
      <c r="X133" s="66" t="s">
        <v>33</v>
      </c>
      <c r="Y133" s="64" t="s">
        <v>40</v>
      </c>
      <c r="Z133" s="64">
        <v>-0.0966021</v>
      </c>
      <c r="AA133" s="64" t="s">
        <v>796</v>
      </c>
      <c r="AB133" s="64">
        <v>-0.6038758</v>
      </c>
      <c r="AC133" s="64">
        <v>0.4106716</v>
      </c>
      <c r="AD133" s="66" t="s">
        <v>763</v>
      </c>
      <c r="AE133" s="5" t="s">
        <v>40</v>
      </c>
      <c r="AF133" s="64" t="s">
        <v>40</v>
      </c>
      <c r="AG133" s="5" t="s">
        <v>40</v>
      </c>
      <c r="AH133" s="5" t="s">
        <v>40</v>
      </c>
      <c r="AI133" s="65">
        <v>-0.221784</v>
      </c>
      <c r="AJ133" s="65">
        <v>0.5794173</v>
      </c>
      <c r="AK133" s="65">
        <v>-1.268563</v>
      </c>
      <c r="AL133" s="65">
        <v>0.8340664</v>
      </c>
      <c r="AM133" s="44" t="s">
        <v>40</v>
      </c>
      <c r="AN133" s="44" t="s">
        <v>40</v>
      </c>
      <c r="AO133" s="44" t="s">
        <v>40</v>
      </c>
      <c r="AP133" s="44" t="s">
        <v>40</v>
      </c>
      <c r="AQ133" s="66" t="s">
        <v>929</v>
      </c>
    </row>
    <row r="134" ht="15.75" customHeight="1">
      <c r="A134">
        <v>28.0</v>
      </c>
      <c r="B134" s="5">
        <v>3.0</v>
      </c>
      <c r="C134" s="5">
        <v>1.0</v>
      </c>
      <c r="D134" s="5">
        <v>1.0</v>
      </c>
      <c r="E134" s="5" t="s">
        <v>930</v>
      </c>
      <c r="F134" s="5" t="s">
        <v>760</v>
      </c>
      <c r="G134" s="5" t="s">
        <v>761</v>
      </c>
      <c r="H134" s="5">
        <v>6.0</v>
      </c>
      <c r="I134" s="5">
        <v>32.0</v>
      </c>
      <c r="J134" s="5" t="s">
        <v>38</v>
      </c>
      <c r="K134" s="5" t="s">
        <v>40</v>
      </c>
      <c r="L134" s="5" t="s">
        <v>291</v>
      </c>
      <c r="M134" s="5" t="s">
        <v>762</v>
      </c>
      <c r="N134" s="5">
        <v>1.036113</v>
      </c>
      <c r="O134" s="5" t="s">
        <v>40</v>
      </c>
      <c r="P134" s="5">
        <v>4.0</v>
      </c>
      <c r="Q134" s="5">
        <v>0.3586755</v>
      </c>
      <c r="R134" s="5" t="s">
        <v>481</v>
      </c>
      <c r="S134" s="5" t="s">
        <v>889</v>
      </c>
      <c r="T134" s="5">
        <v>0.904534</v>
      </c>
      <c r="U134" s="5" t="s">
        <v>40</v>
      </c>
      <c r="V134" s="5" t="s">
        <v>40</v>
      </c>
      <c r="W134" s="5">
        <v>0.3808965</v>
      </c>
      <c r="X134" s="5" t="s">
        <v>38</v>
      </c>
      <c r="Y134" s="5" t="s">
        <v>40</v>
      </c>
      <c r="Z134" s="5" t="s">
        <v>40</v>
      </c>
      <c r="AA134" s="5" t="s">
        <v>40</v>
      </c>
      <c r="AB134" s="5" t="s">
        <v>40</v>
      </c>
      <c r="AC134" s="5" t="s">
        <v>40</v>
      </c>
      <c r="AD134" s="5" t="s">
        <v>763</v>
      </c>
      <c r="AE134" s="5">
        <v>0.8459824</v>
      </c>
      <c r="AF134" s="5">
        <v>1.064984</v>
      </c>
      <c r="AG134" s="5">
        <v>-0.8959904</v>
      </c>
      <c r="AH134" s="5">
        <v>2.4987841</v>
      </c>
      <c r="AI134" s="5">
        <v>0.2600372</v>
      </c>
      <c r="AJ134" s="5">
        <v>0.3667908</v>
      </c>
      <c r="AK134" s="5">
        <v>-0.4381443</v>
      </c>
      <c r="AL134" s="5">
        <v>0.9539404</v>
      </c>
      <c r="AM134" s="6">
        <v>0.3221707</v>
      </c>
      <c r="AN134" s="6">
        <v>-0.3575423</v>
      </c>
      <c r="AO134" s="6">
        <v>1.0018836</v>
      </c>
      <c r="AP134" s="6">
        <v>0.3528971</v>
      </c>
    </row>
    <row r="135" ht="15.75" customHeight="1">
      <c r="A135">
        <v>28.0</v>
      </c>
      <c r="B135" s="5">
        <v>3.0</v>
      </c>
      <c r="C135" s="5">
        <v>2.0</v>
      </c>
      <c r="D135" s="5">
        <v>1.0</v>
      </c>
      <c r="E135" s="5" t="s">
        <v>931</v>
      </c>
      <c r="F135" s="5" t="s">
        <v>760</v>
      </c>
      <c r="G135" s="5" t="s">
        <v>761</v>
      </c>
      <c r="H135" s="5">
        <v>3.0</v>
      </c>
      <c r="I135" s="5">
        <v>16.0</v>
      </c>
      <c r="J135" s="5" t="s">
        <v>33</v>
      </c>
      <c r="K135" s="5" t="s">
        <v>291</v>
      </c>
      <c r="L135" s="5" t="s">
        <v>847</v>
      </c>
      <c r="M135" s="5" t="s">
        <v>762</v>
      </c>
      <c r="N135" s="5">
        <v>3.783908</v>
      </c>
      <c r="O135" s="5" t="s">
        <v>40</v>
      </c>
      <c r="P135" s="5">
        <v>2.0</v>
      </c>
      <c r="Q135" s="5">
        <v>0.06328464</v>
      </c>
      <c r="R135" s="5" t="s">
        <v>932</v>
      </c>
      <c r="S135" s="5" t="s">
        <v>889</v>
      </c>
      <c r="T135" s="5">
        <v>0.5170877</v>
      </c>
      <c r="U135" s="5" t="s">
        <v>40</v>
      </c>
      <c r="V135" s="5" t="s">
        <v>40</v>
      </c>
      <c r="W135" s="5">
        <v>0.6321716</v>
      </c>
      <c r="X135" s="5" t="s">
        <v>38</v>
      </c>
      <c r="Y135" s="5" t="s">
        <v>40</v>
      </c>
      <c r="Z135" s="5" t="s">
        <v>40</v>
      </c>
      <c r="AA135" s="5" t="s">
        <v>40</v>
      </c>
      <c r="AB135" s="5" t="s">
        <v>40</v>
      </c>
      <c r="AC135" s="5" t="s">
        <v>40</v>
      </c>
      <c r="AD135" s="5" t="s">
        <v>763</v>
      </c>
      <c r="AE135" s="5">
        <v>2.18464</v>
      </c>
      <c r="AF135" s="5">
        <v>1.062438</v>
      </c>
      <c r="AG135" s="5">
        <v>-0.0856468</v>
      </c>
      <c r="AH135" s="5">
        <v>4.4395266</v>
      </c>
      <c r="AI135" s="5">
        <v>0.02047842</v>
      </c>
      <c r="AJ135" s="5">
        <v>0.2500262</v>
      </c>
      <c r="AK135" s="5">
        <v>-0.4699046</v>
      </c>
      <c r="AL135" s="5">
        <v>0.5101851</v>
      </c>
      <c r="AM135" s="6">
        <v>0.856214</v>
      </c>
      <c r="AN135" s="6">
        <v>-1.208934</v>
      </c>
      <c r="AO135" s="6">
        <v>2.921362</v>
      </c>
      <c r="AP135" s="6">
        <v>0.4164449</v>
      </c>
      <c r="AQ135" s="5" t="s">
        <v>925</v>
      </c>
    </row>
    <row r="136" ht="15.75" customHeight="1">
      <c r="A136">
        <v>28.0</v>
      </c>
      <c r="B136" s="5">
        <v>3.0</v>
      </c>
      <c r="C136" s="5">
        <v>3.0</v>
      </c>
      <c r="D136" s="5">
        <v>1.0</v>
      </c>
      <c r="E136" s="5" t="s">
        <v>933</v>
      </c>
      <c r="F136" s="5" t="s">
        <v>789</v>
      </c>
      <c r="G136" s="5" t="s">
        <v>784</v>
      </c>
      <c r="H136" s="5">
        <v>3.0</v>
      </c>
      <c r="I136" s="5">
        <v>16.0</v>
      </c>
      <c r="J136" s="5" t="s">
        <v>38</v>
      </c>
      <c r="K136" s="5" t="s">
        <v>40</v>
      </c>
      <c r="L136" s="5" t="s">
        <v>847</v>
      </c>
      <c r="M136" s="5" t="s">
        <v>762</v>
      </c>
      <c r="N136" s="5">
        <v>3.661667</v>
      </c>
      <c r="O136" s="5" t="s">
        <v>40</v>
      </c>
      <c r="P136" s="5">
        <v>2.0</v>
      </c>
      <c r="Q136" s="5">
        <v>0.06715723</v>
      </c>
      <c r="R136" s="5" t="s">
        <v>932</v>
      </c>
      <c r="S136" s="5" t="s">
        <v>889</v>
      </c>
      <c r="T136" s="5">
        <v>-0.3102526</v>
      </c>
      <c r="U136" s="5" t="s">
        <v>40</v>
      </c>
      <c r="V136" s="5" t="s">
        <v>40</v>
      </c>
      <c r="W136" s="5">
        <v>0.7819519</v>
      </c>
      <c r="X136" s="5" t="s">
        <v>38</v>
      </c>
      <c r="Y136" s="5" t="s">
        <v>40</v>
      </c>
      <c r="Z136" s="5" t="s">
        <v>40</v>
      </c>
      <c r="AA136" s="5" t="s">
        <v>40</v>
      </c>
      <c r="AB136" s="5" t="s">
        <v>40</v>
      </c>
      <c r="AC136" s="5" t="s">
        <v>40</v>
      </c>
      <c r="AD136" s="5" t="s">
        <v>763</v>
      </c>
      <c r="AE136" s="5">
        <v>2.114064</v>
      </c>
      <c r="AF136" s="5">
        <v>1.03837</v>
      </c>
      <c r="AG136" s="5">
        <v>-0.1067127</v>
      </c>
      <c r="AH136" s="5">
        <v>4.311473</v>
      </c>
      <c r="AI136" s="5">
        <v>-0.3576466</v>
      </c>
      <c r="AJ136" s="5">
        <v>0.2578706</v>
      </c>
      <c r="AK136" s="5">
        <v>-0.8582565</v>
      </c>
      <c r="AL136" s="5">
        <v>0.1540444</v>
      </c>
      <c r="AM136" s="6">
        <v>0.6735502</v>
      </c>
      <c r="AN136" s="6">
        <v>-1.715238</v>
      </c>
      <c r="AO136" s="6">
        <v>3.062338</v>
      </c>
      <c r="AP136" s="6">
        <v>0.5805116</v>
      </c>
    </row>
    <row r="137" ht="15.75" customHeight="1">
      <c r="A137">
        <v>29.0</v>
      </c>
      <c r="B137">
        <v>1.0</v>
      </c>
      <c r="C137">
        <v>1.0</v>
      </c>
      <c r="D137" s="5">
        <v>1.0</v>
      </c>
      <c r="E137" t="s">
        <v>934</v>
      </c>
      <c r="F137" s="5" t="s">
        <v>760</v>
      </c>
      <c r="G137" s="5" t="s">
        <v>760</v>
      </c>
      <c r="H137" s="5" t="s">
        <v>352</v>
      </c>
      <c r="I137" s="5">
        <v>5.0</v>
      </c>
      <c r="J137" s="5" t="s">
        <v>38</v>
      </c>
      <c r="K137" s="5" t="s">
        <v>40</v>
      </c>
      <c r="L137" s="5" t="s">
        <v>40</v>
      </c>
      <c r="M137" s="5" t="s">
        <v>40</v>
      </c>
      <c r="N137" s="5" t="s">
        <v>40</v>
      </c>
      <c r="O137" s="5" t="s">
        <v>40</v>
      </c>
      <c r="P137" s="5" t="s">
        <v>40</v>
      </c>
      <c r="Q137" s="5" t="s">
        <v>40</v>
      </c>
      <c r="R137" s="5" t="s">
        <v>847</v>
      </c>
      <c r="S137" s="5" t="s">
        <v>762</v>
      </c>
      <c r="T137" s="5">
        <v>20.63118</v>
      </c>
      <c r="U137" s="5" t="s">
        <v>40</v>
      </c>
      <c r="V137" s="5">
        <v>4.0</v>
      </c>
      <c r="W137" s="62">
        <v>3.260491E-5</v>
      </c>
      <c r="X137" s="5" t="s">
        <v>33</v>
      </c>
      <c r="Y137" s="62">
        <v>2.6E-8</v>
      </c>
      <c r="Z137" s="62">
        <v>5.964812E-9</v>
      </c>
      <c r="AA137" s="5" t="s">
        <v>796</v>
      </c>
      <c r="AB137" s="62">
        <v>1.611005E-9</v>
      </c>
      <c r="AC137" s="62">
        <v>2.208496E-8</v>
      </c>
      <c r="AD137" s="5" t="s">
        <v>763</v>
      </c>
      <c r="AE137" s="5" t="s">
        <v>40</v>
      </c>
      <c r="AF137" s="44" t="s">
        <v>40</v>
      </c>
      <c r="AG137" s="5" t="s">
        <v>40</v>
      </c>
      <c r="AH137" s="5" t="s">
        <v>40</v>
      </c>
      <c r="AI137" s="5">
        <v>9.226546</v>
      </c>
      <c r="AJ137" s="5">
        <v>2.951765</v>
      </c>
      <c r="AK137" s="5">
        <v>15.452539</v>
      </c>
      <c r="AL137" s="5">
        <v>3.132934</v>
      </c>
      <c r="AM137" s="44" t="s">
        <v>40</v>
      </c>
      <c r="AN137" s="44" t="s">
        <v>40</v>
      </c>
      <c r="AO137" s="44" t="s">
        <v>40</v>
      </c>
      <c r="AP137" s="44" t="s">
        <v>40</v>
      </c>
      <c r="AQ137" s="5" t="s">
        <v>935</v>
      </c>
    </row>
    <row r="138" ht="15.75" customHeight="1">
      <c r="A138">
        <v>29.0</v>
      </c>
      <c r="B138">
        <v>2.0</v>
      </c>
      <c r="C138">
        <v>1.0</v>
      </c>
      <c r="D138" s="5">
        <v>1.0</v>
      </c>
      <c r="E138" t="s">
        <v>936</v>
      </c>
      <c r="F138" s="5" t="s">
        <v>760</v>
      </c>
      <c r="G138" s="5" t="s">
        <v>760</v>
      </c>
      <c r="H138" s="5">
        <v>3.0</v>
      </c>
      <c r="I138" s="5">
        <v>3.0</v>
      </c>
      <c r="J138" s="5" t="s">
        <v>38</v>
      </c>
      <c r="K138" s="5" t="s">
        <v>40</v>
      </c>
      <c r="L138" s="5" t="s">
        <v>847</v>
      </c>
      <c r="M138" s="5" t="s">
        <v>762</v>
      </c>
      <c r="N138" s="5">
        <v>45.03332</v>
      </c>
      <c r="O138" s="5" t="s">
        <v>40</v>
      </c>
      <c r="P138" s="5">
        <v>2.0</v>
      </c>
      <c r="Q138" s="5">
        <v>4.927322E-4</v>
      </c>
      <c r="R138" s="5" t="s">
        <v>847</v>
      </c>
      <c r="S138" s="5" t="s">
        <v>762</v>
      </c>
      <c r="T138" s="5">
        <v>17.85735</v>
      </c>
      <c r="U138" s="5" t="s">
        <v>40</v>
      </c>
      <c r="V138" s="5">
        <v>2.0</v>
      </c>
      <c r="W138" s="5">
        <v>0.003121253</v>
      </c>
      <c r="X138" s="5" t="s">
        <v>38</v>
      </c>
      <c r="Y138" s="5" t="s">
        <v>40</v>
      </c>
      <c r="Z138" s="5" t="s">
        <v>40</v>
      </c>
      <c r="AA138" s="5" t="s">
        <v>40</v>
      </c>
      <c r="AB138" s="5" t="s">
        <v>40</v>
      </c>
      <c r="AC138" s="5" t="s">
        <v>40</v>
      </c>
      <c r="AD138" s="5" t="s">
        <v>763</v>
      </c>
      <c r="AE138" s="5">
        <v>26.0</v>
      </c>
      <c r="AF138" s="5">
        <v>10.63015</v>
      </c>
      <c r="AG138" s="5">
        <v>4.098563</v>
      </c>
      <c r="AH138" s="5">
        <v>48.254647</v>
      </c>
      <c r="AI138" s="5">
        <v>10.30995</v>
      </c>
      <c r="AJ138" s="5">
        <v>4.248431</v>
      </c>
      <c r="AK138" s="5">
        <v>1.540743</v>
      </c>
      <c r="AL138" s="5">
        <v>19.855333</v>
      </c>
      <c r="AM138" s="6">
        <v>15.12914</v>
      </c>
      <c r="AN138" s="6">
        <v>0.9429019</v>
      </c>
      <c r="AO138" s="6">
        <v>29.3153861</v>
      </c>
      <c r="AP138" s="6">
        <v>0.03659671</v>
      </c>
    </row>
    <row r="139" ht="15.75" customHeight="1">
      <c r="A139">
        <v>29.0</v>
      </c>
      <c r="B139">
        <v>2.0</v>
      </c>
      <c r="C139">
        <v>2.0</v>
      </c>
      <c r="D139" s="5">
        <v>1.0</v>
      </c>
      <c r="E139" t="s">
        <v>937</v>
      </c>
      <c r="F139" s="5" t="s">
        <v>789</v>
      </c>
      <c r="G139" s="5" t="s">
        <v>784</v>
      </c>
      <c r="H139" s="5">
        <v>3.0</v>
      </c>
      <c r="I139" s="5">
        <v>3.0</v>
      </c>
      <c r="J139" s="5" t="s">
        <v>38</v>
      </c>
      <c r="K139" s="5" t="s">
        <v>40</v>
      </c>
      <c r="L139" s="5" t="s">
        <v>847</v>
      </c>
      <c r="M139" s="5" t="s">
        <v>762</v>
      </c>
      <c r="N139" s="5">
        <v>2.251666</v>
      </c>
      <c r="O139" s="5" t="s">
        <v>40</v>
      </c>
      <c r="P139" s="5">
        <v>2.0</v>
      </c>
      <c r="Q139" s="5">
        <v>0.1531738</v>
      </c>
      <c r="R139" s="5" t="s">
        <v>847</v>
      </c>
      <c r="S139" s="5" t="s">
        <v>762</v>
      </c>
      <c r="T139" s="5">
        <v>-3.526419</v>
      </c>
      <c r="U139" s="5" t="s">
        <v>40</v>
      </c>
      <c r="V139" s="5">
        <v>2.0</v>
      </c>
      <c r="W139" s="5">
        <v>0.07185459</v>
      </c>
      <c r="X139" s="5" t="s">
        <v>38</v>
      </c>
      <c r="Y139" s="5" t="s">
        <v>40</v>
      </c>
      <c r="Z139" s="5" t="s">
        <v>40</v>
      </c>
      <c r="AA139" s="5" t="s">
        <v>40</v>
      </c>
      <c r="AB139" s="5" t="s">
        <v>40</v>
      </c>
      <c r="AC139" s="5" t="s">
        <v>40</v>
      </c>
      <c r="AD139" s="5" t="s">
        <v>763</v>
      </c>
      <c r="AE139" s="5">
        <v>1.3</v>
      </c>
      <c r="AF139" s="5">
        <v>0.7842194</v>
      </c>
      <c r="AG139" s="5">
        <v>-0.3837554</v>
      </c>
      <c r="AH139" s="5">
        <v>2.8812568</v>
      </c>
      <c r="AI139" s="5">
        <v>-2.035979</v>
      </c>
      <c r="AJ139" s="5">
        <v>1.012028</v>
      </c>
      <c r="AK139" s="5">
        <v>-4.1703266</v>
      </c>
      <c r="AL139" s="5">
        <v>0.1304595</v>
      </c>
      <c r="AM139" s="6">
        <v>-0.3066578</v>
      </c>
      <c r="AN139" s="6">
        <v>-3.573646</v>
      </c>
      <c r="AO139" s="6">
        <v>2.960331</v>
      </c>
      <c r="AP139" s="6">
        <v>0.8540345</v>
      </c>
    </row>
    <row r="140" ht="15.75" customHeight="1">
      <c r="A140">
        <v>29.0</v>
      </c>
      <c r="B140">
        <v>2.0</v>
      </c>
      <c r="C140">
        <v>3.0</v>
      </c>
      <c r="D140" s="5">
        <v>1.0</v>
      </c>
      <c r="E140" t="s">
        <v>938</v>
      </c>
      <c r="F140" s="5" t="s">
        <v>760</v>
      </c>
      <c r="G140" s="5" t="s">
        <v>760</v>
      </c>
      <c r="H140" s="5">
        <v>6.0</v>
      </c>
      <c r="I140" s="5">
        <v>6.0</v>
      </c>
      <c r="J140" s="5" t="s">
        <v>38</v>
      </c>
      <c r="K140" s="5" t="s">
        <v>40</v>
      </c>
      <c r="L140" s="5" t="s">
        <v>291</v>
      </c>
      <c r="M140" s="5" t="s">
        <v>762</v>
      </c>
      <c r="N140" s="5">
        <v>21.23866</v>
      </c>
      <c r="O140" s="5" t="s">
        <v>40</v>
      </c>
      <c r="P140" s="5">
        <v>4.0</v>
      </c>
      <c r="Q140" s="62">
        <v>2.905701E-5</v>
      </c>
      <c r="R140" s="5" t="s">
        <v>291</v>
      </c>
      <c r="S140" s="5" t="s">
        <v>762</v>
      </c>
      <c r="T140" s="5">
        <v>17.22888</v>
      </c>
      <c r="U140" s="5" t="s">
        <v>40</v>
      </c>
      <c r="V140" s="5">
        <v>4.0</v>
      </c>
      <c r="W140" s="62">
        <v>6.659353E-5</v>
      </c>
      <c r="X140" s="5" t="s">
        <v>38</v>
      </c>
      <c r="Y140" s="5" t="s">
        <v>40</v>
      </c>
      <c r="Z140" s="5" t="s">
        <v>40</v>
      </c>
      <c r="AA140" s="5" t="s">
        <v>40</v>
      </c>
      <c r="AB140" s="5" t="s">
        <v>40</v>
      </c>
      <c r="AC140" s="5" t="s">
        <v>40</v>
      </c>
      <c r="AD140" s="5" t="s">
        <v>763</v>
      </c>
      <c r="AE140" s="5">
        <v>17.3413</v>
      </c>
      <c r="AF140" s="5">
        <v>7.575296</v>
      </c>
      <c r="AG140" s="5">
        <v>5.896563</v>
      </c>
      <c r="AH140" s="5">
        <v>29.037485</v>
      </c>
      <c r="AI140" s="5">
        <v>14.06732</v>
      </c>
      <c r="AJ140" s="5">
        <v>6.172865</v>
      </c>
      <c r="AK140" s="5">
        <v>4.725533</v>
      </c>
      <c r="AL140" s="5">
        <v>23.594545</v>
      </c>
      <c r="AM140" s="6">
        <v>15.37377</v>
      </c>
      <c r="AN140" s="6">
        <v>5.994763</v>
      </c>
      <c r="AO140" s="6">
        <v>24.752782</v>
      </c>
      <c r="AP140" s="6">
        <v>0.001314888</v>
      </c>
    </row>
    <row r="141" ht="15.75" customHeight="1">
      <c r="A141">
        <v>29.0</v>
      </c>
      <c r="B141">
        <v>3.0</v>
      </c>
      <c r="C141">
        <v>1.0</v>
      </c>
      <c r="D141" s="5">
        <v>1.0</v>
      </c>
      <c r="E141" t="s">
        <v>939</v>
      </c>
      <c r="F141" s="5" t="s">
        <v>760</v>
      </c>
      <c r="G141" s="5" t="s">
        <v>761</v>
      </c>
      <c r="H141" s="5">
        <v>10.0</v>
      </c>
      <c r="I141" s="5">
        <v>23.0</v>
      </c>
      <c r="J141" s="5" t="s">
        <v>33</v>
      </c>
      <c r="K141" s="5" t="s">
        <v>352</v>
      </c>
      <c r="L141" s="5" t="s">
        <v>431</v>
      </c>
      <c r="M141" s="5" t="s">
        <v>823</v>
      </c>
      <c r="N141" s="5">
        <v>5.660873</v>
      </c>
      <c r="O141" s="5" t="s">
        <v>40</v>
      </c>
      <c r="P141" s="5">
        <v>1.0</v>
      </c>
      <c r="Q141" s="5">
        <v>0.01734749</v>
      </c>
      <c r="R141" s="5" t="s">
        <v>431</v>
      </c>
      <c r="S141" s="5" t="s">
        <v>823</v>
      </c>
      <c r="T141" s="5">
        <v>0.383156</v>
      </c>
      <c r="U141" s="5" t="s">
        <v>40</v>
      </c>
      <c r="V141" s="5">
        <v>1.0</v>
      </c>
      <c r="W141" s="5">
        <v>0.535919</v>
      </c>
      <c r="X141" s="5" t="s">
        <v>38</v>
      </c>
      <c r="Y141" s="5" t="s">
        <v>40</v>
      </c>
      <c r="Z141" s="5" t="s">
        <v>40</v>
      </c>
      <c r="AA141" s="5" t="s">
        <v>40</v>
      </c>
      <c r="AB141" s="5" t="s">
        <v>40</v>
      </c>
      <c r="AC141" s="5" t="s">
        <v>40</v>
      </c>
      <c r="AD141" s="5" t="s">
        <v>872</v>
      </c>
      <c r="AE141" s="5">
        <v>10.32306</v>
      </c>
      <c r="AF141" s="5">
        <v>1.038819</v>
      </c>
      <c r="AG141" s="5">
        <v>1.508854</v>
      </c>
      <c r="AH141" s="5">
        <v>70.626861</v>
      </c>
      <c r="AI141" s="5">
        <v>1.439196</v>
      </c>
      <c r="AJ141" s="5">
        <v>2.890483</v>
      </c>
      <c r="AK141" s="5">
        <v>0.4544079</v>
      </c>
      <c r="AL141" s="5">
        <v>4.558209</v>
      </c>
      <c r="AM141" s="6">
        <v>3.296105</v>
      </c>
      <c r="AN141" s="6">
        <v>0.4898793</v>
      </c>
      <c r="AO141" s="6">
        <v>22.1775188</v>
      </c>
      <c r="AP141" s="6">
        <v>0.2200881</v>
      </c>
    </row>
    <row r="142" ht="15.75" customHeight="1">
      <c r="A142">
        <v>29.0</v>
      </c>
      <c r="B142" s="5">
        <v>3.0</v>
      </c>
      <c r="C142" s="5">
        <v>2.0</v>
      </c>
      <c r="D142" s="5">
        <v>1.0</v>
      </c>
      <c r="E142" t="s">
        <v>940</v>
      </c>
      <c r="F142" s="5" t="s">
        <v>760</v>
      </c>
      <c r="G142" s="5" t="s">
        <v>761</v>
      </c>
      <c r="H142" s="5" t="s">
        <v>352</v>
      </c>
      <c r="I142" s="5">
        <v>18.0</v>
      </c>
      <c r="J142" s="5" t="s">
        <v>38</v>
      </c>
      <c r="K142" s="5" t="s">
        <v>40</v>
      </c>
      <c r="L142" s="5" t="s">
        <v>40</v>
      </c>
      <c r="M142" s="5" t="s">
        <v>40</v>
      </c>
      <c r="N142" s="5" t="s">
        <v>40</v>
      </c>
      <c r="O142" s="5" t="s">
        <v>40</v>
      </c>
      <c r="P142" s="5" t="s">
        <v>40</v>
      </c>
      <c r="Q142" s="5" t="s">
        <v>40</v>
      </c>
      <c r="R142" s="5" t="s">
        <v>481</v>
      </c>
      <c r="S142" s="5" t="s">
        <v>889</v>
      </c>
      <c r="T142" s="5">
        <v>0.3554093</v>
      </c>
      <c r="U142" s="5" t="s">
        <v>40</v>
      </c>
      <c r="V142" s="5" t="s">
        <v>40</v>
      </c>
      <c r="W142" s="5">
        <v>0.7618264</v>
      </c>
      <c r="X142" s="5" t="s">
        <v>33</v>
      </c>
      <c r="Y142" s="5">
        <v>12.81</v>
      </c>
      <c r="Z142" s="5">
        <v>0.53</v>
      </c>
      <c r="AA142" s="5" t="s">
        <v>777</v>
      </c>
      <c r="AB142" s="5">
        <v>-5.8</v>
      </c>
      <c r="AC142" s="5">
        <v>10.6</v>
      </c>
      <c r="AD142" s="5" t="s">
        <v>763</v>
      </c>
      <c r="AE142" s="5" t="s">
        <v>40</v>
      </c>
      <c r="AF142" s="44" t="s">
        <v>40</v>
      </c>
      <c r="AG142" s="5" t="s">
        <v>40</v>
      </c>
      <c r="AH142" s="5" t="s">
        <v>40</v>
      </c>
      <c r="AI142" s="5">
        <v>0.1320236</v>
      </c>
      <c r="AJ142" s="5">
        <v>0.5037239</v>
      </c>
      <c r="AK142" s="5">
        <v>-0.8008162</v>
      </c>
      <c r="AL142" s="5">
        <v>1.060782</v>
      </c>
      <c r="AM142" s="5" t="s">
        <v>40</v>
      </c>
      <c r="AN142" s="5" t="s">
        <v>40</v>
      </c>
      <c r="AO142" s="5" t="s">
        <v>40</v>
      </c>
      <c r="AP142" s="5" t="s">
        <v>40</v>
      </c>
      <c r="AQ142" s="5" t="s">
        <v>778</v>
      </c>
    </row>
    <row r="143" ht="15.75" customHeight="1">
      <c r="A143">
        <v>37.0</v>
      </c>
      <c r="B143">
        <v>1.0</v>
      </c>
      <c r="C143">
        <v>1.0</v>
      </c>
      <c r="D143" s="5">
        <v>1.0</v>
      </c>
      <c r="E143" t="s">
        <v>941</v>
      </c>
      <c r="F143" s="5" t="s">
        <v>760</v>
      </c>
      <c r="G143" s="5" t="s">
        <v>761</v>
      </c>
      <c r="H143" s="5">
        <v>13.0</v>
      </c>
      <c r="I143" s="5">
        <v>12.0</v>
      </c>
      <c r="J143" t="s">
        <v>38</v>
      </c>
      <c r="K143" t="s">
        <v>40</v>
      </c>
      <c r="L143" t="s">
        <v>481</v>
      </c>
      <c r="M143" s="5" t="s">
        <v>889</v>
      </c>
      <c r="N143" s="5">
        <v>-2.806204</v>
      </c>
      <c r="O143" s="5" t="s">
        <v>40</v>
      </c>
      <c r="P143" s="5" t="s">
        <v>40</v>
      </c>
      <c r="Q143" s="5">
        <v>0.0050129</v>
      </c>
      <c r="R143" t="s">
        <v>481</v>
      </c>
      <c r="S143" s="5" t="s">
        <v>889</v>
      </c>
      <c r="T143" s="5">
        <v>-0.9459334</v>
      </c>
      <c r="U143" s="5" t="s">
        <v>40</v>
      </c>
      <c r="V143" s="5" t="s">
        <v>40</v>
      </c>
      <c r="W143" s="5">
        <v>0.3441826</v>
      </c>
      <c r="X143" t="s">
        <v>38</v>
      </c>
      <c r="Y143" s="5" t="s">
        <v>40</v>
      </c>
      <c r="Z143" s="5" t="s">
        <v>40</v>
      </c>
      <c r="AA143" s="5" t="s">
        <v>40</v>
      </c>
      <c r="AB143" s="5" t="s">
        <v>40</v>
      </c>
      <c r="AC143" s="5" t="s">
        <v>40</v>
      </c>
      <c r="AD143" s="5" t="s">
        <v>763</v>
      </c>
      <c r="AE143" s="5">
        <v>2.955051</v>
      </c>
      <c r="AF143" s="5">
        <v>0.9236789</v>
      </c>
      <c r="AG143" s="5">
        <v>1.271629</v>
      </c>
      <c r="AH143" s="5">
        <v>4.578589</v>
      </c>
      <c r="AI143" s="5">
        <v>0.4716736</v>
      </c>
      <c r="AJ143" s="5">
        <v>0.6517493</v>
      </c>
      <c r="AK143" s="5">
        <v>-0.7052214</v>
      </c>
      <c r="AL143" s="5">
        <v>1.626032</v>
      </c>
      <c r="AM143" s="5">
        <v>1.208185</v>
      </c>
      <c r="AN143" s="5">
        <v>-0.240872</v>
      </c>
      <c r="AO143" s="5">
        <v>2.657242</v>
      </c>
      <c r="AP143" s="5">
        <v>0.1022241</v>
      </c>
      <c r="AQ143" s="5" t="s">
        <v>778</v>
      </c>
    </row>
    <row r="144" ht="15.75" customHeight="1">
      <c r="A144">
        <v>37.0</v>
      </c>
      <c r="B144">
        <v>1.0</v>
      </c>
      <c r="C144">
        <v>1.0</v>
      </c>
      <c r="D144" s="5">
        <v>2.0</v>
      </c>
      <c r="E144" t="s">
        <v>941</v>
      </c>
      <c r="F144" s="5" t="s">
        <v>760</v>
      </c>
      <c r="G144" s="5" t="s">
        <v>761</v>
      </c>
      <c r="H144" s="5">
        <v>13.0</v>
      </c>
      <c r="I144" s="5">
        <v>12.0</v>
      </c>
      <c r="J144" t="s">
        <v>38</v>
      </c>
      <c r="K144" t="s">
        <v>40</v>
      </c>
      <c r="L144" t="s">
        <v>481</v>
      </c>
      <c r="M144" s="5" t="s">
        <v>889</v>
      </c>
      <c r="N144" s="5">
        <v>-2.806204</v>
      </c>
      <c r="O144" s="5" t="s">
        <v>40</v>
      </c>
      <c r="P144" s="5" t="s">
        <v>40</v>
      </c>
      <c r="Q144" s="5">
        <v>0.0050129</v>
      </c>
      <c r="R144" t="s">
        <v>481</v>
      </c>
      <c r="S144" s="5" t="s">
        <v>889</v>
      </c>
      <c r="T144" s="5">
        <v>-1.117921</v>
      </c>
      <c r="U144" s="5" t="s">
        <v>40</v>
      </c>
      <c r="V144" s="5" t="s">
        <v>40</v>
      </c>
      <c r="W144" s="5">
        <v>0.2636006</v>
      </c>
      <c r="X144" t="s">
        <v>38</v>
      </c>
      <c r="Y144" s="5" t="s">
        <v>40</v>
      </c>
      <c r="Z144" s="5" t="s">
        <v>40</v>
      </c>
      <c r="AA144" s="5" t="s">
        <v>40</v>
      </c>
      <c r="AB144" s="5" t="s">
        <v>40</v>
      </c>
      <c r="AC144" s="5" t="s">
        <v>40</v>
      </c>
      <c r="AD144" s="5" t="s">
        <v>763</v>
      </c>
      <c r="AE144" s="5">
        <v>2.955051</v>
      </c>
      <c r="AF144" s="5">
        <v>0.9236789</v>
      </c>
      <c r="AG144" s="5">
        <v>1.271629</v>
      </c>
      <c r="AH144" s="5">
        <v>4.578589</v>
      </c>
      <c r="AI144" s="5">
        <v>0.5797031</v>
      </c>
      <c r="AJ144" s="5">
        <v>0.6569566</v>
      </c>
      <c r="AK144" s="5">
        <v>-0.6086357</v>
      </c>
      <c r="AL144" s="5">
        <v>1.740774</v>
      </c>
      <c r="AM144" s="5">
        <v>1.208185</v>
      </c>
      <c r="AN144" s="5">
        <v>-0.240872</v>
      </c>
      <c r="AO144" s="5">
        <v>2.657242</v>
      </c>
      <c r="AP144" s="5">
        <v>0.1022241</v>
      </c>
      <c r="AQ144" s="5" t="s">
        <v>778</v>
      </c>
    </row>
    <row r="145" ht="15.75" customHeight="1">
      <c r="A145">
        <v>37.0</v>
      </c>
      <c r="B145">
        <v>2.0</v>
      </c>
      <c r="C145">
        <v>1.0</v>
      </c>
      <c r="D145" s="5">
        <v>1.0</v>
      </c>
      <c r="E145" t="s">
        <v>942</v>
      </c>
      <c r="F145" s="5" t="s">
        <v>760</v>
      </c>
      <c r="G145" s="5" t="s">
        <v>789</v>
      </c>
      <c r="H145" s="5">
        <v>6.0</v>
      </c>
      <c r="I145" s="5">
        <v>6.0</v>
      </c>
      <c r="J145" t="s">
        <v>38</v>
      </c>
      <c r="K145" t="s">
        <v>40</v>
      </c>
      <c r="L145" s="5" t="s">
        <v>436</v>
      </c>
      <c r="M145" s="5" t="s">
        <v>762</v>
      </c>
      <c r="N145" s="5">
        <v>5.671417</v>
      </c>
      <c r="O145" s="5" t="s">
        <v>40</v>
      </c>
      <c r="P145" s="5">
        <v>2.286344</v>
      </c>
      <c r="Q145" s="5">
        <v>0.02174274</v>
      </c>
      <c r="R145" t="s">
        <v>40</v>
      </c>
      <c r="S145" s="5" t="s">
        <v>40</v>
      </c>
      <c r="T145" s="5" t="s">
        <v>40</v>
      </c>
      <c r="U145" s="5" t="s">
        <v>40</v>
      </c>
      <c r="V145" s="5" t="s">
        <v>40</v>
      </c>
      <c r="W145" s="5" t="s">
        <v>40</v>
      </c>
      <c r="X145" t="s">
        <v>38</v>
      </c>
      <c r="Y145" s="5" t="s">
        <v>40</v>
      </c>
      <c r="Z145" s="5" t="s">
        <v>40</v>
      </c>
      <c r="AA145" s="5" t="s">
        <v>40</v>
      </c>
      <c r="AB145" s="5" t="s">
        <v>40</v>
      </c>
      <c r="AC145" s="5" t="s">
        <v>40</v>
      </c>
      <c r="AD145" s="5" t="s">
        <v>769</v>
      </c>
      <c r="AE145" s="5">
        <v>3.390155</v>
      </c>
      <c r="AF145" s="5">
        <v>1.881477</v>
      </c>
      <c r="AG145" s="5">
        <v>-0.03433533</v>
      </c>
      <c r="AH145" s="5">
        <v>6.827256</v>
      </c>
      <c r="AI145" s="5" t="s">
        <v>40</v>
      </c>
      <c r="AJ145" s="5" t="s">
        <v>40</v>
      </c>
      <c r="AK145" s="5" t="s">
        <v>40</v>
      </c>
      <c r="AL145" s="44" t="s">
        <v>40</v>
      </c>
      <c r="AM145" s="44" t="s">
        <v>40</v>
      </c>
      <c r="AN145" s="44" t="s">
        <v>40</v>
      </c>
      <c r="AO145" s="44" t="s">
        <v>40</v>
      </c>
      <c r="AP145" s="44" t="s">
        <v>40</v>
      </c>
      <c r="AQ145" s="5" t="s">
        <v>850</v>
      </c>
    </row>
    <row r="146" ht="15.75" customHeight="1">
      <c r="A146">
        <v>37.0</v>
      </c>
      <c r="B146">
        <v>2.0</v>
      </c>
      <c r="C146">
        <v>2.0</v>
      </c>
      <c r="D146" s="5">
        <v>1.0</v>
      </c>
      <c r="E146" s="5" t="s">
        <v>943</v>
      </c>
      <c r="F146" s="5" t="s">
        <v>789</v>
      </c>
      <c r="G146" s="5" t="s">
        <v>816</v>
      </c>
      <c r="H146" s="5">
        <v>6.0</v>
      </c>
      <c r="I146" s="5">
        <v>6.0</v>
      </c>
      <c r="J146" t="s">
        <v>38</v>
      </c>
      <c r="K146" t="s">
        <v>40</v>
      </c>
      <c r="L146" s="5" t="s">
        <v>436</v>
      </c>
      <c r="M146" s="5" t="s">
        <v>762</v>
      </c>
      <c r="N146" s="5">
        <v>1.388225</v>
      </c>
      <c r="O146" s="5" t="s">
        <v>40</v>
      </c>
      <c r="P146" s="5">
        <v>2.011199</v>
      </c>
      <c r="Q146" s="5">
        <v>0.2988429</v>
      </c>
      <c r="R146" t="s">
        <v>40</v>
      </c>
      <c r="S146" s="5" t="s">
        <v>40</v>
      </c>
      <c r="T146" s="5" t="s">
        <v>40</v>
      </c>
      <c r="U146" s="5" t="s">
        <v>40</v>
      </c>
      <c r="V146" s="5" t="s">
        <v>40</v>
      </c>
      <c r="W146" s="5" t="s">
        <v>40</v>
      </c>
      <c r="X146" t="s">
        <v>38</v>
      </c>
      <c r="Y146" s="5" t="s">
        <v>40</v>
      </c>
      <c r="Z146" s="5" t="s">
        <v>40</v>
      </c>
      <c r="AA146" s="5" t="s">
        <v>40</v>
      </c>
      <c r="AB146" s="5" t="s">
        <v>40</v>
      </c>
      <c r="AC146" s="5" t="s">
        <v>40</v>
      </c>
      <c r="AD146" s="5" t="s">
        <v>769</v>
      </c>
      <c r="AE146" s="5">
        <v>0.8026133</v>
      </c>
      <c r="AF146" s="5">
        <v>0.9097877</v>
      </c>
      <c r="AG146" s="5">
        <v>-1.028116</v>
      </c>
      <c r="AH146" s="5">
        <v>2.48923</v>
      </c>
      <c r="AI146" s="5" t="s">
        <v>40</v>
      </c>
      <c r="AJ146" s="5" t="s">
        <v>40</v>
      </c>
      <c r="AK146" s="5" t="s">
        <v>40</v>
      </c>
      <c r="AL146" s="44" t="s">
        <v>40</v>
      </c>
      <c r="AM146" s="44" t="s">
        <v>40</v>
      </c>
      <c r="AN146" s="44" t="s">
        <v>40</v>
      </c>
      <c r="AO146" s="44" t="s">
        <v>40</v>
      </c>
      <c r="AP146" s="44" t="s">
        <v>40</v>
      </c>
      <c r="AQ146" s="5" t="s">
        <v>850</v>
      </c>
    </row>
    <row r="147" ht="15.75" customHeight="1">
      <c r="A147">
        <v>37.0</v>
      </c>
      <c r="B147">
        <v>3.0</v>
      </c>
      <c r="C147">
        <v>1.0</v>
      </c>
      <c r="D147" s="5">
        <v>1.0</v>
      </c>
      <c r="E147" t="s">
        <v>944</v>
      </c>
      <c r="F147" s="5" t="s">
        <v>760</v>
      </c>
      <c r="G147" s="5" t="s">
        <v>789</v>
      </c>
      <c r="H147" s="5">
        <v>6.0</v>
      </c>
      <c r="I147" s="5">
        <v>6.0</v>
      </c>
      <c r="J147" t="s">
        <v>38</v>
      </c>
      <c r="K147" t="s">
        <v>40</v>
      </c>
      <c r="L147" s="5" t="s">
        <v>291</v>
      </c>
      <c r="M147" s="5" t="s">
        <v>762</v>
      </c>
      <c r="N147" s="5">
        <v>15.25125</v>
      </c>
      <c r="O147" s="5" t="s">
        <v>40</v>
      </c>
      <c r="P147" s="5">
        <v>4.0</v>
      </c>
      <c r="Q147" s="5">
        <v>1.077913E-4</v>
      </c>
      <c r="R147" t="s">
        <v>40</v>
      </c>
      <c r="S147" s="5" t="s">
        <v>40</v>
      </c>
      <c r="T147" s="5" t="s">
        <v>40</v>
      </c>
      <c r="U147" s="5" t="s">
        <v>40</v>
      </c>
      <c r="V147" s="5" t="s">
        <v>40</v>
      </c>
      <c r="W147" s="5" t="s">
        <v>40</v>
      </c>
      <c r="X147" t="s">
        <v>38</v>
      </c>
      <c r="Y147" s="5" t="s">
        <v>40</v>
      </c>
      <c r="Z147" s="5" t="s">
        <v>40</v>
      </c>
      <c r="AA147" s="5" t="s">
        <v>40</v>
      </c>
      <c r="AB147" s="5" t="s">
        <v>40</v>
      </c>
      <c r="AC147" s="5" t="s">
        <v>40</v>
      </c>
      <c r="AD147" s="5" t="s">
        <v>763</v>
      </c>
      <c r="AE147" s="5">
        <v>12.45259</v>
      </c>
      <c r="AF147" s="5">
        <v>5.484074</v>
      </c>
      <c r="AG147" s="5">
        <v>4.142031</v>
      </c>
      <c r="AH147" s="5">
        <v>20.9142</v>
      </c>
      <c r="AI147" s="5" t="s">
        <v>40</v>
      </c>
      <c r="AJ147" s="5" t="s">
        <v>40</v>
      </c>
      <c r="AK147" s="5" t="s">
        <v>40</v>
      </c>
      <c r="AL147" s="44" t="s">
        <v>40</v>
      </c>
      <c r="AM147" s="44" t="s">
        <v>40</v>
      </c>
      <c r="AN147" s="44" t="s">
        <v>40</v>
      </c>
      <c r="AO147" s="44" t="s">
        <v>40</v>
      </c>
      <c r="AP147" s="44" t="s">
        <v>40</v>
      </c>
      <c r="AQ147" s="5" t="s">
        <v>850</v>
      </c>
    </row>
    <row r="148" ht="15.75" customHeight="1">
      <c r="A148">
        <v>39.0</v>
      </c>
      <c r="B148" s="5">
        <v>1.0</v>
      </c>
      <c r="C148" s="5">
        <v>1.0</v>
      </c>
      <c r="D148" s="5">
        <v>1.0</v>
      </c>
      <c r="E148" s="5" t="s">
        <v>945</v>
      </c>
      <c r="F148" s="5" t="s">
        <v>760</v>
      </c>
      <c r="G148" s="5" t="s">
        <v>784</v>
      </c>
      <c r="H148" s="5">
        <v>10.0</v>
      </c>
      <c r="I148" s="5">
        <v>13.0</v>
      </c>
      <c r="J148" t="s">
        <v>33</v>
      </c>
      <c r="K148" s="5" t="s">
        <v>352</v>
      </c>
      <c r="L148" t="s">
        <v>436</v>
      </c>
      <c r="M148" s="5" t="s">
        <v>762</v>
      </c>
      <c r="N148" s="5">
        <v>5.676941</v>
      </c>
      <c r="O148" s="5" t="s">
        <v>40</v>
      </c>
      <c r="P148" s="5">
        <v>4.015065</v>
      </c>
      <c r="Q148" s="5">
        <v>0.00469753</v>
      </c>
      <c r="R148" t="s">
        <v>436</v>
      </c>
      <c r="S148" s="5" t="s">
        <v>762</v>
      </c>
      <c r="T148" s="5">
        <v>-1.795881</v>
      </c>
      <c r="U148" s="5" t="s">
        <v>40</v>
      </c>
      <c r="V148" s="5">
        <v>9.656009</v>
      </c>
      <c r="W148" s="5">
        <v>0.103811</v>
      </c>
      <c r="X148" t="s">
        <v>38</v>
      </c>
      <c r="Y148" s="5" t="s">
        <v>40</v>
      </c>
      <c r="Z148" s="5" t="s">
        <v>40</v>
      </c>
      <c r="AA148" s="5" t="s">
        <v>40</v>
      </c>
      <c r="AB148" s="5" t="s">
        <v>40</v>
      </c>
      <c r="AC148" s="5" t="s">
        <v>40</v>
      </c>
      <c r="AD148" s="5" t="s">
        <v>769</v>
      </c>
      <c r="AE148" s="5">
        <v>2.541195</v>
      </c>
      <c r="AF148" s="5">
        <v>1.098731</v>
      </c>
      <c r="AG148" s="5">
        <v>0.402931</v>
      </c>
      <c r="AH148" s="5">
        <v>4.597614</v>
      </c>
      <c r="AI148" s="5">
        <v>-1.131789</v>
      </c>
      <c r="AJ148" s="5">
        <v>0.6451894</v>
      </c>
      <c r="AK148" s="5">
        <v>-2.355</v>
      </c>
      <c r="AL148" s="5">
        <v>0.1594191</v>
      </c>
      <c r="AM148" s="6">
        <v>0.597033</v>
      </c>
      <c r="AN148" s="6">
        <v>-2.996234</v>
      </c>
      <c r="AO148" s="6">
        <v>4.190299</v>
      </c>
      <c r="AP148" s="6">
        <v>0.7446858</v>
      </c>
    </row>
    <row r="149" ht="15.75" customHeight="1">
      <c r="A149">
        <v>39.0</v>
      </c>
      <c r="B149">
        <v>1.0</v>
      </c>
      <c r="C149" s="5">
        <v>2.0</v>
      </c>
      <c r="D149" s="5">
        <v>1.0</v>
      </c>
      <c r="E149" s="5" t="s">
        <v>946</v>
      </c>
      <c r="F149" s="5" t="s">
        <v>760</v>
      </c>
      <c r="G149" s="5" t="s">
        <v>760</v>
      </c>
      <c r="H149" s="5">
        <v>6.0</v>
      </c>
      <c r="I149" s="5">
        <v>20.0</v>
      </c>
      <c r="J149" t="s">
        <v>38</v>
      </c>
      <c r="K149" t="s">
        <v>40</v>
      </c>
      <c r="L149" s="5" t="s">
        <v>40</v>
      </c>
      <c r="M149" s="5" t="s">
        <v>40</v>
      </c>
      <c r="N149" s="5" t="s">
        <v>40</v>
      </c>
      <c r="O149" s="5" t="s">
        <v>40</v>
      </c>
      <c r="P149" s="5" t="s">
        <v>40</v>
      </c>
      <c r="Q149" s="5" t="s">
        <v>40</v>
      </c>
      <c r="R149" s="5" t="s">
        <v>40</v>
      </c>
      <c r="S149" s="5" t="s">
        <v>40</v>
      </c>
      <c r="T149" s="5" t="s">
        <v>40</v>
      </c>
      <c r="U149" s="5" t="s">
        <v>40</v>
      </c>
      <c r="V149" s="5" t="s">
        <v>40</v>
      </c>
      <c r="W149" s="5" t="s">
        <v>40</v>
      </c>
      <c r="X149" t="s">
        <v>38</v>
      </c>
      <c r="Y149" s="5" t="s">
        <v>40</v>
      </c>
      <c r="Z149" s="5" t="s">
        <v>40</v>
      </c>
      <c r="AA149" s="5" t="s">
        <v>40</v>
      </c>
      <c r="AB149" s="5" t="s">
        <v>40</v>
      </c>
      <c r="AC149" s="5" t="s">
        <v>40</v>
      </c>
      <c r="AD149" s="5" t="s">
        <v>40</v>
      </c>
      <c r="AE149" s="5" t="s">
        <v>40</v>
      </c>
      <c r="AF149" s="5" t="s">
        <v>40</v>
      </c>
      <c r="AG149" s="5" t="s">
        <v>40</v>
      </c>
      <c r="AH149" s="5" t="s">
        <v>40</v>
      </c>
      <c r="AI149" s="5" t="s">
        <v>40</v>
      </c>
      <c r="AJ149" s="5" t="s">
        <v>40</v>
      </c>
      <c r="AK149" s="5" t="s">
        <v>40</v>
      </c>
      <c r="AL149" s="5" t="s">
        <v>40</v>
      </c>
      <c r="AM149" s="44" t="s">
        <v>40</v>
      </c>
      <c r="AN149" s="44" t="s">
        <v>40</v>
      </c>
      <c r="AO149" s="44" t="s">
        <v>40</v>
      </c>
      <c r="AP149" s="44" t="s">
        <v>40</v>
      </c>
      <c r="AQ149" s="53"/>
    </row>
    <row r="150" ht="15.75" customHeight="1">
      <c r="A150">
        <v>41.0</v>
      </c>
      <c r="B150" s="5">
        <v>1.0</v>
      </c>
      <c r="C150" s="5">
        <v>1.0</v>
      </c>
      <c r="D150" s="5">
        <v>1.0</v>
      </c>
      <c r="E150" s="5" t="s">
        <v>947</v>
      </c>
      <c r="F150" s="5" t="s">
        <v>789</v>
      </c>
      <c r="G150" s="5" t="s">
        <v>761</v>
      </c>
      <c r="H150" s="5" t="s">
        <v>352</v>
      </c>
      <c r="I150" s="5">
        <v>6.0</v>
      </c>
      <c r="J150" s="5" t="s">
        <v>38</v>
      </c>
      <c r="K150" s="5" t="s">
        <v>40</v>
      </c>
      <c r="L150" s="5" t="s">
        <v>40</v>
      </c>
      <c r="M150" s="5" t="s">
        <v>40</v>
      </c>
      <c r="N150" s="5" t="s">
        <v>40</v>
      </c>
      <c r="O150" s="5" t="s">
        <v>40</v>
      </c>
      <c r="P150" s="5" t="s">
        <v>40</v>
      </c>
      <c r="Q150" s="5" t="s">
        <v>40</v>
      </c>
      <c r="R150" s="5" t="s">
        <v>291</v>
      </c>
      <c r="S150" s="5" t="s">
        <v>762</v>
      </c>
      <c r="T150" s="5">
        <v>1.455489</v>
      </c>
      <c r="U150" s="5" t="s">
        <v>40</v>
      </c>
      <c r="V150" s="5">
        <v>4.0</v>
      </c>
      <c r="W150" s="5">
        <v>0.2192356</v>
      </c>
      <c r="X150" s="5" t="s">
        <v>33</v>
      </c>
      <c r="Y150" s="5">
        <v>11.29347</v>
      </c>
      <c r="Z150" s="5">
        <v>15.58071</v>
      </c>
      <c r="AA150" s="5" t="s">
        <v>796</v>
      </c>
      <c r="AB150" s="5">
        <v>-14.14056</v>
      </c>
      <c r="AC150" s="5">
        <v>45.30198</v>
      </c>
      <c r="AD150" s="5" t="s">
        <v>763</v>
      </c>
      <c r="AE150" s="5" t="s">
        <v>40</v>
      </c>
      <c r="AF150" s="5" t="s">
        <v>40</v>
      </c>
      <c r="AG150" s="5" t="s">
        <v>40</v>
      </c>
      <c r="AH150" s="5" t="s">
        <v>40</v>
      </c>
      <c r="AI150" s="5">
        <v>1.188402</v>
      </c>
      <c r="AJ150" s="5">
        <v>1.124636</v>
      </c>
      <c r="AK150" s="5">
        <v>-0.6541789</v>
      </c>
      <c r="AL150" s="5">
        <v>2.9193827</v>
      </c>
      <c r="AM150" s="44" t="s">
        <v>40</v>
      </c>
      <c r="AN150" s="44" t="s">
        <v>40</v>
      </c>
      <c r="AO150" s="44" t="s">
        <v>40</v>
      </c>
      <c r="AP150" s="44" t="s">
        <v>40</v>
      </c>
    </row>
    <row r="151" ht="15.75" customHeight="1">
      <c r="A151" s="5">
        <v>41.0</v>
      </c>
      <c r="B151" s="5">
        <v>2.0</v>
      </c>
      <c r="C151" s="5">
        <v>1.0</v>
      </c>
      <c r="D151" s="5">
        <v>1.0</v>
      </c>
      <c r="E151" s="5" t="s">
        <v>948</v>
      </c>
      <c r="F151" s="5" t="s">
        <v>789</v>
      </c>
      <c r="G151" s="5" t="s">
        <v>760</v>
      </c>
      <c r="H151" s="5">
        <v>20.0</v>
      </c>
      <c r="I151" s="5">
        <v>84.0</v>
      </c>
      <c r="J151" s="5" t="s">
        <v>33</v>
      </c>
      <c r="K151" s="5" t="s">
        <v>431</v>
      </c>
      <c r="L151" s="5" t="s">
        <v>431</v>
      </c>
      <c r="M151" s="5" t="s">
        <v>823</v>
      </c>
      <c r="N151" s="5">
        <v>0.3750965</v>
      </c>
      <c r="O151" s="5" t="s">
        <v>40</v>
      </c>
      <c r="P151" s="5">
        <v>1.0</v>
      </c>
      <c r="Q151" s="5">
        <v>0.5402393</v>
      </c>
      <c r="R151" s="5" t="s">
        <v>431</v>
      </c>
      <c r="S151" s="5" t="s">
        <v>823</v>
      </c>
      <c r="T151" s="5">
        <v>5.16551</v>
      </c>
      <c r="U151" s="5" t="s">
        <v>40</v>
      </c>
      <c r="V151" s="5">
        <v>1.0</v>
      </c>
      <c r="W151" s="5">
        <v>0.0230397</v>
      </c>
      <c r="X151" s="5" t="s">
        <v>38</v>
      </c>
      <c r="Y151" s="5" t="s">
        <v>40</v>
      </c>
      <c r="Z151" s="5" t="s">
        <v>40</v>
      </c>
      <c r="AA151" s="5" t="s">
        <v>40</v>
      </c>
      <c r="AB151" s="5" t="s">
        <v>40</v>
      </c>
      <c r="AC151" s="5" t="s">
        <v>40</v>
      </c>
      <c r="AD151" s="5" t="s">
        <v>872</v>
      </c>
      <c r="AE151" s="5">
        <v>1.691181</v>
      </c>
      <c r="AF151" s="5">
        <v>1.358683</v>
      </c>
      <c r="AG151" s="5">
        <v>0.3147196</v>
      </c>
      <c r="AH151" s="5">
        <v>9.087749</v>
      </c>
      <c r="AI151" s="5">
        <v>1.945032</v>
      </c>
      <c r="AJ151" s="5">
        <v>11.67095</v>
      </c>
      <c r="AK151" s="5">
        <v>1.095877</v>
      </c>
      <c r="AL151" s="5">
        <v>3.452168</v>
      </c>
      <c r="AM151" s="6">
        <v>1.916873</v>
      </c>
      <c r="AN151" s="6">
        <v>1.113733</v>
      </c>
      <c r="AO151" s="6">
        <v>3.299177</v>
      </c>
      <c r="AP151" s="6">
        <v>0.01883464</v>
      </c>
    </row>
    <row r="152" ht="15.75" customHeight="1">
      <c r="A152">
        <v>42.0</v>
      </c>
      <c r="B152" s="5">
        <v>1.0</v>
      </c>
      <c r="C152" s="5">
        <v>1.0</v>
      </c>
      <c r="D152" s="5">
        <v>1.0</v>
      </c>
      <c r="E152" s="5" t="s">
        <v>949</v>
      </c>
      <c r="F152" s="5" t="s">
        <v>760</v>
      </c>
      <c r="G152" s="5" t="s">
        <v>760</v>
      </c>
      <c r="H152" s="5" t="s">
        <v>352</v>
      </c>
      <c r="I152" s="5">
        <v>3.0</v>
      </c>
      <c r="J152" s="5" t="s">
        <v>38</v>
      </c>
      <c r="K152" s="5" t="s">
        <v>40</v>
      </c>
      <c r="L152" s="5" t="s">
        <v>40</v>
      </c>
      <c r="M152" s="5" t="s">
        <v>40</v>
      </c>
      <c r="N152" s="5" t="s">
        <v>40</v>
      </c>
      <c r="O152" s="5" t="s">
        <v>40</v>
      </c>
      <c r="P152" s="5" t="s">
        <v>40</v>
      </c>
      <c r="Q152" s="5" t="s">
        <v>40</v>
      </c>
      <c r="R152" s="5" t="s">
        <v>40</v>
      </c>
      <c r="S152" s="5" t="s">
        <v>40</v>
      </c>
      <c r="T152" s="5" t="s">
        <v>40</v>
      </c>
      <c r="U152" s="5" t="s">
        <v>40</v>
      </c>
      <c r="V152" s="5" t="s">
        <v>40</v>
      </c>
      <c r="W152" s="5" t="s">
        <v>40</v>
      </c>
      <c r="X152" s="5" t="s">
        <v>33</v>
      </c>
      <c r="Y152" s="5" t="s">
        <v>40</v>
      </c>
      <c r="Z152" s="5" t="s">
        <v>40</v>
      </c>
      <c r="AA152" s="5" t="s">
        <v>40</v>
      </c>
      <c r="AB152" s="5" t="s">
        <v>40</v>
      </c>
      <c r="AC152" s="5" t="s">
        <v>40</v>
      </c>
      <c r="AD152" s="5" t="s">
        <v>40</v>
      </c>
      <c r="AE152" s="5" t="s">
        <v>40</v>
      </c>
      <c r="AF152" s="5" t="s">
        <v>40</v>
      </c>
      <c r="AG152" s="5" t="s">
        <v>40</v>
      </c>
      <c r="AH152" s="5" t="s">
        <v>40</v>
      </c>
      <c r="AI152" s="5" t="s">
        <v>40</v>
      </c>
      <c r="AJ152" s="5" t="s">
        <v>40</v>
      </c>
      <c r="AK152" s="5" t="s">
        <v>40</v>
      </c>
      <c r="AL152" s="44" t="s">
        <v>40</v>
      </c>
      <c r="AM152" s="44" t="s">
        <v>40</v>
      </c>
      <c r="AN152" s="44" t="s">
        <v>40</v>
      </c>
      <c r="AO152" s="44" t="s">
        <v>40</v>
      </c>
      <c r="AP152" s="44" t="s">
        <v>40</v>
      </c>
      <c r="AQ152" s="5" t="s">
        <v>950</v>
      </c>
    </row>
    <row r="153" ht="15.75" customHeight="1">
      <c r="A153">
        <v>42.0</v>
      </c>
      <c r="B153" s="5">
        <v>2.0</v>
      </c>
      <c r="C153" s="5">
        <v>1.0</v>
      </c>
      <c r="D153" s="5">
        <v>1.0</v>
      </c>
      <c r="E153" s="5" t="s">
        <v>951</v>
      </c>
      <c r="F153" s="5" t="s">
        <v>760</v>
      </c>
      <c r="G153" s="5" t="s">
        <v>761</v>
      </c>
      <c r="H153" s="5">
        <v>14.0</v>
      </c>
      <c r="I153" s="5">
        <v>12.0</v>
      </c>
      <c r="J153" s="5" t="s">
        <v>33</v>
      </c>
      <c r="K153" s="5" t="s">
        <v>625</v>
      </c>
      <c r="L153" s="5" t="s">
        <v>291</v>
      </c>
      <c r="M153" s="5" t="s">
        <v>762</v>
      </c>
      <c r="N153" s="5">
        <v>4.288986</v>
      </c>
      <c r="O153" s="5" t="s">
        <v>40</v>
      </c>
      <c r="P153" s="5">
        <v>12.0</v>
      </c>
      <c r="Q153" s="5">
        <v>0.001052166</v>
      </c>
      <c r="R153" s="5" t="s">
        <v>291</v>
      </c>
      <c r="S153" s="5" t="s">
        <v>762</v>
      </c>
      <c r="T153" s="5">
        <v>0.4739758</v>
      </c>
      <c r="U153" s="5" t="s">
        <v>40</v>
      </c>
      <c r="V153" s="5">
        <v>10.0</v>
      </c>
      <c r="W153" s="5">
        <v>0.6456962</v>
      </c>
      <c r="X153" s="5" t="s">
        <v>38</v>
      </c>
      <c r="Y153" s="5" t="s">
        <v>40</v>
      </c>
      <c r="Z153" s="5" t="s">
        <v>40</v>
      </c>
      <c r="AA153" s="5" t="s">
        <v>40</v>
      </c>
      <c r="AB153" s="5" t="s">
        <v>40</v>
      </c>
      <c r="AC153" s="5" t="s">
        <v>40</v>
      </c>
      <c r="AD153" s="5" t="s">
        <v>763</v>
      </c>
      <c r="AE153" s="5">
        <v>2.292559</v>
      </c>
      <c r="AF153" s="5">
        <v>0.7673493</v>
      </c>
      <c r="AG153" s="5">
        <v>0.8800974</v>
      </c>
      <c r="AH153" s="5">
        <v>3.6511361</v>
      </c>
      <c r="AI153" s="5">
        <v>0.2736501</v>
      </c>
      <c r="AJ153" s="5">
        <v>0.6359977</v>
      </c>
      <c r="AK153" s="5">
        <v>-0.8707803</v>
      </c>
      <c r="AL153" s="5">
        <v>1.4047364</v>
      </c>
      <c r="AM153" s="6">
        <v>1.237453</v>
      </c>
      <c r="AN153" s="6">
        <v>-0.7390172</v>
      </c>
      <c r="AO153" s="6">
        <v>3.2139238</v>
      </c>
      <c r="AP153" s="6">
        <v>0.219778</v>
      </c>
      <c r="AQ153" s="5" t="s">
        <v>952</v>
      </c>
    </row>
    <row r="154" ht="15.75" customHeight="1">
      <c r="A154">
        <v>42.0</v>
      </c>
      <c r="B154" s="5">
        <v>2.0</v>
      </c>
      <c r="C154" s="5">
        <v>2.0</v>
      </c>
      <c r="D154" s="5">
        <v>1.0</v>
      </c>
      <c r="E154" s="5" t="s">
        <v>953</v>
      </c>
      <c r="F154" s="5" t="s">
        <v>760</v>
      </c>
      <c r="G154" s="5" t="s">
        <v>761</v>
      </c>
      <c r="H154" s="5">
        <v>14.0</v>
      </c>
      <c r="I154" s="5">
        <v>13.0</v>
      </c>
      <c r="J154" s="5" t="s">
        <v>38</v>
      </c>
      <c r="K154" s="5" t="s">
        <v>40</v>
      </c>
      <c r="L154" s="5" t="s">
        <v>436</v>
      </c>
      <c r="M154" s="5" t="s">
        <v>762</v>
      </c>
      <c r="N154" s="5">
        <v>4.56077</v>
      </c>
      <c r="O154" s="5" t="s">
        <v>40</v>
      </c>
      <c r="P154" s="5">
        <v>7.376149</v>
      </c>
      <c r="Q154" s="5">
        <v>0.002276347</v>
      </c>
      <c r="R154" s="5" t="s">
        <v>291</v>
      </c>
      <c r="S154" s="5" t="s">
        <v>762</v>
      </c>
      <c r="T154" s="5">
        <v>0.6061607</v>
      </c>
      <c r="U154" s="5" t="s">
        <v>40</v>
      </c>
      <c r="V154" s="5">
        <v>11.0</v>
      </c>
      <c r="W154" s="5">
        <v>0.5567099</v>
      </c>
      <c r="X154" s="5" t="s">
        <v>38</v>
      </c>
      <c r="Y154" s="5" t="s">
        <v>40</v>
      </c>
      <c r="Z154" s="5" t="s">
        <v>40</v>
      </c>
      <c r="AA154" s="5" t="s">
        <v>40</v>
      </c>
      <c r="AB154" s="5" t="s">
        <v>40</v>
      </c>
      <c r="AC154" s="5" t="s">
        <v>40</v>
      </c>
      <c r="AD154" s="5" t="s">
        <v>769</v>
      </c>
      <c r="AE154" s="5">
        <v>5.342071</v>
      </c>
      <c r="AF154" s="5">
        <v>1.632133</v>
      </c>
      <c r="AG154" s="5">
        <v>2.213625</v>
      </c>
      <c r="AH154" s="5">
        <v>8.449566</v>
      </c>
      <c r="AI154" s="5">
        <v>0.2623192</v>
      </c>
      <c r="AJ154" s="5">
        <v>0.5624988</v>
      </c>
      <c r="AK154" s="5">
        <v>-0.8519444</v>
      </c>
      <c r="AL154" s="5">
        <v>1.351713</v>
      </c>
      <c r="AM154" s="6">
        <v>2.571135</v>
      </c>
      <c r="AN154" s="6">
        <v>-2.386288</v>
      </c>
      <c r="AO154" s="6">
        <v>7.528559</v>
      </c>
      <c r="AP154" s="6">
        <v>0.3093806</v>
      </c>
      <c r="AQ154" s="5" t="s">
        <v>954</v>
      </c>
    </row>
    <row r="155" ht="15.75" customHeight="1">
      <c r="A155">
        <v>42.0</v>
      </c>
      <c r="B155" s="5">
        <v>2.0</v>
      </c>
      <c r="C155" s="5">
        <v>3.0</v>
      </c>
      <c r="D155" s="5">
        <v>1.0</v>
      </c>
      <c r="E155" s="5" t="s">
        <v>955</v>
      </c>
      <c r="F155" s="5" t="s">
        <v>760</v>
      </c>
      <c r="G155" s="5" t="s">
        <v>761</v>
      </c>
      <c r="H155" s="5">
        <v>10.0</v>
      </c>
      <c r="I155" s="5">
        <v>12.0</v>
      </c>
      <c r="J155" s="5" t="s">
        <v>38</v>
      </c>
      <c r="K155" s="5" t="s">
        <v>40</v>
      </c>
      <c r="L155" s="5" t="s">
        <v>291</v>
      </c>
      <c r="M155" s="5" t="s">
        <v>762</v>
      </c>
      <c r="N155" s="5">
        <v>3.063755</v>
      </c>
      <c r="O155" s="5" t="s">
        <v>40</v>
      </c>
      <c r="P155" s="5">
        <v>8.0</v>
      </c>
      <c r="Q155" s="5">
        <v>0.01549405</v>
      </c>
      <c r="R155" s="5" t="s">
        <v>291</v>
      </c>
      <c r="S155" s="5" t="s">
        <v>762</v>
      </c>
      <c r="T155" s="5">
        <v>0.9434677</v>
      </c>
      <c r="U155" s="5" t="s">
        <v>40</v>
      </c>
      <c r="V155" s="5">
        <v>10.0</v>
      </c>
      <c r="W155" s="5">
        <v>0.3676772</v>
      </c>
      <c r="X155" s="5" t="s">
        <v>38</v>
      </c>
      <c r="Y155" s="5" t="s">
        <v>40</v>
      </c>
      <c r="Z155" s="5" t="s">
        <v>40</v>
      </c>
      <c r="AA155" s="5" t="s">
        <v>40</v>
      </c>
      <c r="AB155" s="5" t="s">
        <v>40</v>
      </c>
      <c r="AC155" s="5" t="s">
        <v>40</v>
      </c>
      <c r="AD155" s="5" t="s">
        <v>763</v>
      </c>
      <c r="AE155" s="5">
        <v>1.937689</v>
      </c>
      <c r="AF155" s="5">
        <v>0.8906913</v>
      </c>
      <c r="AG155" s="5">
        <v>0.348804</v>
      </c>
      <c r="AH155" s="5">
        <v>3.4519</v>
      </c>
      <c r="AI155" s="5">
        <v>0.5447114</v>
      </c>
      <c r="AJ155" s="5">
        <v>0.6463765</v>
      </c>
      <c r="AK155" s="5">
        <v>-0.6240027</v>
      </c>
      <c r="AL155" s="5">
        <v>1.687695</v>
      </c>
      <c r="AM155" s="5">
        <v>1.106406</v>
      </c>
      <c r="AN155" s="5">
        <v>-0.2328773</v>
      </c>
      <c r="AO155" s="5">
        <v>2.44569</v>
      </c>
      <c r="AP155" s="5">
        <v>0.1054125</v>
      </c>
      <c r="AQ155" s="5" t="s">
        <v>778</v>
      </c>
    </row>
    <row r="156" ht="15.75" customHeight="1">
      <c r="A156">
        <v>42.0</v>
      </c>
      <c r="B156" s="5">
        <v>2.0</v>
      </c>
      <c r="C156" s="5">
        <v>4.0</v>
      </c>
      <c r="D156" s="5">
        <v>1.0</v>
      </c>
      <c r="E156" s="5" t="s">
        <v>956</v>
      </c>
      <c r="F156" s="5" t="s">
        <v>760</v>
      </c>
      <c r="G156" s="5" t="s">
        <v>761</v>
      </c>
      <c r="H156" s="5">
        <v>10.0</v>
      </c>
      <c r="I156" s="5">
        <v>13.0</v>
      </c>
      <c r="J156" s="5" t="s">
        <v>38</v>
      </c>
      <c r="K156" s="5" t="s">
        <v>40</v>
      </c>
      <c r="L156" s="5" t="s">
        <v>291</v>
      </c>
      <c r="M156" s="5" t="s">
        <v>762</v>
      </c>
      <c r="N156" s="5">
        <v>3.063755</v>
      </c>
      <c r="O156" s="5" t="s">
        <v>40</v>
      </c>
      <c r="P156" s="5">
        <v>8.0</v>
      </c>
      <c r="Q156" s="5">
        <v>0.01549405</v>
      </c>
      <c r="R156" s="5" t="s">
        <v>291</v>
      </c>
      <c r="S156" s="5" t="s">
        <v>762</v>
      </c>
      <c r="T156" s="5">
        <v>-0.7403523</v>
      </c>
      <c r="U156" s="5" t="s">
        <v>40</v>
      </c>
      <c r="V156" s="5">
        <v>11.0</v>
      </c>
      <c r="W156" s="5">
        <v>0.4745926</v>
      </c>
      <c r="X156" s="5" t="s">
        <v>38</v>
      </c>
      <c r="Y156" s="5" t="s">
        <v>40</v>
      </c>
      <c r="Z156" s="5" t="s">
        <v>40</v>
      </c>
      <c r="AA156" s="5" t="s">
        <v>40</v>
      </c>
      <c r="AB156" s="5" t="s">
        <v>40</v>
      </c>
      <c r="AC156" s="5" t="s">
        <v>40</v>
      </c>
      <c r="AD156" s="5" t="s">
        <v>763</v>
      </c>
      <c r="AE156" s="5">
        <v>1.937689</v>
      </c>
      <c r="AF156" s="5">
        <v>0.8906913</v>
      </c>
      <c r="AG156" s="5">
        <v>0.348804</v>
      </c>
      <c r="AH156" s="5">
        <v>3.4519</v>
      </c>
      <c r="AI156" s="5">
        <v>0.411894</v>
      </c>
      <c r="AJ156" s="5">
        <v>0.6123027</v>
      </c>
      <c r="AK156" s="5">
        <v>-0.700735</v>
      </c>
      <c r="AL156" s="5">
        <v>1.506476</v>
      </c>
      <c r="AM156" s="5">
        <v>1.037677</v>
      </c>
      <c r="AN156" s="5">
        <v>-0.4332259</v>
      </c>
      <c r="AO156" s="5">
        <v>2.50858</v>
      </c>
      <c r="AP156" s="5">
        <v>0.1667585</v>
      </c>
      <c r="AQ156" s="5" t="s">
        <v>778</v>
      </c>
    </row>
    <row r="157" ht="15.75" customHeight="1">
      <c r="A157">
        <v>44.0</v>
      </c>
      <c r="B157" s="5">
        <v>1.0</v>
      </c>
      <c r="C157">
        <v>1.0</v>
      </c>
      <c r="D157" s="5">
        <v>1.0</v>
      </c>
      <c r="E157" t="s">
        <v>957</v>
      </c>
      <c r="F157" s="5" t="s">
        <v>760</v>
      </c>
      <c r="G157" s="5" t="s">
        <v>761</v>
      </c>
      <c r="H157" s="5">
        <v>20.0</v>
      </c>
      <c r="I157" s="5">
        <v>28.0</v>
      </c>
      <c r="J157" t="s">
        <v>33</v>
      </c>
      <c r="K157" s="5" t="s">
        <v>291</v>
      </c>
      <c r="L157" s="5" t="s">
        <v>958</v>
      </c>
      <c r="M157" s="5" t="s">
        <v>889</v>
      </c>
      <c r="N157" s="5">
        <v>2.055702</v>
      </c>
      <c r="O157" s="5" t="s">
        <v>40</v>
      </c>
      <c r="P157" s="5" t="s">
        <v>40</v>
      </c>
      <c r="Q157" s="5">
        <v>0.03981128</v>
      </c>
      <c r="R157" s="5" t="s">
        <v>958</v>
      </c>
      <c r="S157" s="5" t="s">
        <v>889</v>
      </c>
      <c r="T157" s="5">
        <v>0.1924061</v>
      </c>
      <c r="U157" s="5" t="s">
        <v>40</v>
      </c>
      <c r="V157" s="5" t="s">
        <v>40</v>
      </c>
      <c r="W157" s="5">
        <v>0.8474241</v>
      </c>
      <c r="X157" t="s">
        <v>38</v>
      </c>
      <c r="Y157" s="5" t="s">
        <v>40</v>
      </c>
      <c r="Z157" s="5" t="s">
        <v>40</v>
      </c>
      <c r="AA157" s="5" t="s">
        <v>40</v>
      </c>
      <c r="AB157" s="5" t="s">
        <v>40</v>
      </c>
      <c r="AC157" s="5" t="s">
        <v>40</v>
      </c>
      <c r="AD157" s="5" t="s">
        <v>872</v>
      </c>
      <c r="AE157" s="5">
        <v>4.079901</v>
      </c>
      <c r="AF157" s="5">
        <v>0.6839868</v>
      </c>
      <c r="AG157" s="5">
        <v>1.067675</v>
      </c>
      <c r="AH157" s="5">
        <v>15.590505</v>
      </c>
      <c r="AI157" s="5">
        <v>1.076923</v>
      </c>
      <c r="AJ157" s="5">
        <v>0.3851644</v>
      </c>
      <c r="AK157" s="5">
        <v>0.5062116</v>
      </c>
      <c r="AL157" s="5">
        <v>2.2910642</v>
      </c>
      <c r="AM157" s="6">
        <v>1.859225</v>
      </c>
      <c r="AN157" s="6">
        <v>0.5148898</v>
      </c>
      <c r="AO157" s="6">
        <v>6.7135112</v>
      </c>
      <c r="AP157" s="6">
        <v>0.343806</v>
      </c>
    </row>
    <row r="158" ht="15.75" customHeight="1">
      <c r="A158">
        <v>44.0</v>
      </c>
      <c r="B158" s="5">
        <v>1.0</v>
      </c>
      <c r="C158">
        <v>2.0</v>
      </c>
      <c r="D158" s="5">
        <v>1.0</v>
      </c>
      <c r="E158" t="s">
        <v>959</v>
      </c>
      <c r="F158" s="5" t="s">
        <v>760</v>
      </c>
      <c r="G158" s="5" t="s">
        <v>784</v>
      </c>
      <c r="H158" s="5">
        <v>20.0</v>
      </c>
      <c r="I158" s="5">
        <v>22.0</v>
      </c>
      <c r="J158" t="s">
        <v>33</v>
      </c>
      <c r="K158" s="5" t="s">
        <v>291</v>
      </c>
      <c r="L158" s="5" t="s">
        <v>958</v>
      </c>
      <c r="M158" s="5" t="s">
        <v>889</v>
      </c>
      <c r="N158" s="5">
        <v>2.561347</v>
      </c>
      <c r="O158" s="5" t="s">
        <v>40</v>
      </c>
      <c r="P158" s="5" t="s">
        <v>40</v>
      </c>
      <c r="Q158" s="5">
        <v>0.01042671</v>
      </c>
      <c r="R158" s="5" t="s">
        <v>958</v>
      </c>
      <c r="S158" s="5" t="s">
        <v>889</v>
      </c>
      <c r="T158" s="5">
        <v>-0.07056167</v>
      </c>
      <c r="U158" s="5" t="s">
        <v>40</v>
      </c>
      <c r="V158" s="5" t="s">
        <v>40</v>
      </c>
      <c r="W158" s="5">
        <v>0.9437466</v>
      </c>
      <c r="X158" t="s">
        <v>38</v>
      </c>
      <c r="Y158" s="5" t="s">
        <v>40</v>
      </c>
      <c r="Z158" s="5" t="s">
        <v>40</v>
      </c>
      <c r="AA158" s="5" t="s">
        <v>40</v>
      </c>
      <c r="AB158" s="5" t="s">
        <v>40</v>
      </c>
      <c r="AC158" s="5" t="s">
        <v>40</v>
      </c>
      <c r="AD158" s="5" t="s">
        <v>872</v>
      </c>
      <c r="AE158" s="5">
        <v>5.704528</v>
      </c>
      <c r="AF158" s="5">
        <v>0.679822</v>
      </c>
      <c r="AG158" s="5">
        <v>1.505061</v>
      </c>
      <c r="AH158" s="5">
        <v>21.621469</v>
      </c>
      <c r="AI158" s="5">
        <v>0.968719</v>
      </c>
      <c r="AJ158" s="5">
        <v>0.4503955</v>
      </c>
      <c r="AK158" s="5">
        <v>0.4007011</v>
      </c>
      <c r="AL158" s="5">
        <v>2.3419369</v>
      </c>
      <c r="AM158" s="6">
        <v>2.185001</v>
      </c>
      <c r="AN158" s="6">
        <v>0.3867368</v>
      </c>
      <c r="AO158" s="6">
        <v>12.3449061</v>
      </c>
      <c r="AP158" s="6">
        <v>0.3763281</v>
      </c>
    </row>
    <row r="159" ht="15.75" customHeight="1">
      <c r="A159">
        <v>44.0</v>
      </c>
      <c r="B159" s="5">
        <v>1.0</v>
      </c>
      <c r="C159">
        <v>3.0</v>
      </c>
      <c r="D159" s="5">
        <v>1.0</v>
      </c>
      <c r="E159" t="s">
        <v>960</v>
      </c>
      <c r="F159" s="5" t="s">
        <v>760</v>
      </c>
      <c r="G159" s="5" t="s">
        <v>784</v>
      </c>
      <c r="H159" s="5">
        <v>20.0</v>
      </c>
      <c r="I159" s="5">
        <v>21.0</v>
      </c>
      <c r="J159" t="s">
        <v>33</v>
      </c>
      <c r="K159" s="5" t="s">
        <v>291</v>
      </c>
      <c r="L159" s="5" t="s">
        <v>958</v>
      </c>
      <c r="M159" s="5" t="s">
        <v>889</v>
      </c>
      <c r="N159" s="5">
        <v>2.391392</v>
      </c>
      <c r="O159" s="5" t="s">
        <v>40</v>
      </c>
      <c r="P159" s="5" t="s">
        <v>40</v>
      </c>
      <c r="Q159" s="5">
        <v>0.0167846</v>
      </c>
      <c r="R159" s="5" t="s">
        <v>958</v>
      </c>
      <c r="S159" s="5" t="s">
        <v>889</v>
      </c>
      <c r="T159" s="5">
        <v>-0.4510052</v>
      </c>
      <c r="U159" s="5" t="s">
        <v>40</v>
      </c>
      <c r="V159" s="5" t="s">
        <v>40</v>
      </c>
      <c r="W159" s="5">
        <v>0.6519858</v>
      </c>
      <c r="X159" t="s">
        <v>38</v>
      </c>
      <c r="Y159" s="5" t="s">
        <v>40</v>
      </c>
      <c r="Z159" s="5" t="s">
        <v>40</v>
      </c>
      <c r="AA159" s="5" t="s">
        <v>40</v>
      </c>
      <c r="AB159" s="5" t="s">
        <v>40</v>
      </c>
      <c r="AC159" s="5" t="s">
        <v>40</v>
      </c>
      <c r="AD159" s="5" t="s">
        <v>872</v>
      </c>
      <c r="AE159" s="5">
        <v>6.764221</v>
      </c>
      <c r="AF159" s="5">
        <v>0.7993867</v>
      </c>
      <c r="AG159" s="5">
        <v>1.411818</v>
      </c>
      <c r="AH159" s="5">
        <v>32.408353</v>
      </c>
      <c r="AI159" s="5">
        <v>0.808731</v>
      </c>
      <c r="AJ159" s="5">
        <v>0.4707017</v>
      </c>
      <c r="AK159" s="5">
        <v>0.3214712</v>
      </c>
      <c r="AL159" s="5">
        <v>2.0345393</v>
      </c>
      <c r="AM159" s="6">
        <v>2.119975</v>
      </c>
      <c r="AN159" s="6">
        <v>0.2668461</v>
      </c>
      <c r="AO159" s="6">
        <v>16.8422711</v>
      </c>
      <c r="AP159" s="6">
        <v>0.4773274</v>
      </c>
    </row>
    <row r="160" ht="15.75" customHeight="1">
      <c r="A160">
        <v>44.0</v>
      </c>
      <c r="B160" s="5">
        <v>1.0</v>
      </c>
      <c r="C160">
        <v>4.0</v>
      </c>
      <c r="D160" s="5">
        <v>1.0</v>
      </c>
      <c r="E160" t="s">
        <v>961</v>
      </c>
      <c r="F160" s="5" t="s">
        <v>760</v>
      </c>
      <c r="G160" s="5" t="s">
        <v>784</v>
      </c>
      <c r="H160" s="5">
        <v>20.0</v>
      </c>
      <c r="I160" s="5">
        <v>15.0</v>
      </c>
      <c r="J160" t="s">
        <v>33</v>
      </c>
      <c r="K160" s="5" t="s">
        <v>291</v>
      </c>
      <c r="L160" s="5" t="s">
        <v>958</v>
      </c>
      <c r="M160" s="5" t="s">
        <v>889</v>
      </c>
      <c r="N160" s="5">
        <v>2.806539</v>
      </c>
      <c r="O160" s="5" t="s">
        <v>40</v>
      </c>
      <c r="P160" s="5" t="s">
        <v>40</v>
      </c>
      <c r="Q160" s="5">
        <v>0.005007683</v>
      </c>
      <c r="R160" s="5" t="s">
        <v>958</v>
      </c>
      <c r="S160" s="5" t="s">
        <v>889</v>
      </c>
      <c r="T160" s="5">
        <v>-0.6299257</v>
      </c>
      <c r="U160" s="5" t="s">
        <v>40</v>
      </c>
      <c r="V160" s="5" t="s">
        <v>40</v>
      </c>
      <c r="W160" s="5">
        <v>0.5287432</v>
      </c>
      <c r="X160" t="s">
        <v>38</v>
      </c>
      <c r="Y160" s="5" t="s">
        <v>40</v>
      </c>
      <c r="Z160" s="5" t="s">
        <v>40</v>
      </c>
      <c r="AA160" s="5" t="s">
        <v>40</v>
      </c>
      <c r="AB160" s="5" t="s">
        <v>40</v>
      </c>
      <c r="AC160" s="5" t="s">
        <v>40</v>
      </c>
      <c r="AD160" s="5" t="s">
        <v>872</v>
      </c>
      <c r="AE160" s="5">
        <v>9.370483</v>
      </c>
      <c r="AF160" s="5">
        <v>0.7972683</v>
      </c>
      <c r="AG160" s="5">
        <v>1.96393</v>
      </c>
      <c r="AH160" s="5">
        <v>44.70931</v>
      </c>
      <c r="AI160" s="5">
        <v>0.7121782</v>
      </c>
      <c r="AJ160" s="5">
        <v>0.5388367</v>
      </c>
      <c r="AK160" s="5">
        <v>0.2477023</v>
      </c>
      <c r="AL160" s="5">
        <v>2.0476104</v>
      </c>
      <c r="AM160" s="6">
        <v>2.415904</v>
      </c>
      <c r="AN160" s="6">
        <v>0.1939964</v>
      </c>
      <c r="AO160" s="6">
        <v>30.0860951</v>
      </c>
      <c r="AP160" s="6">
        <v>0.4930263</v>
      </c>
    </row>
    <row r="161" ht="15.75" customHeight="1">
      <c r="A161">
        <v>47.0</v>
      </c>
      <c r="B161" s="5">
        <v>1.0</v>
      </c>
      <c r="C161" s="5">
        <v>1.0</v>
      </c>
      <c r="D161" s="5">
        <v>1.0</v>
      </c>
      <c r="E161" s="5" t="s">
        <v>962</v>
      </c>
      <c r="F161" s="5" t="s">
        <v>760</v>
      </c>
      <c r="G161" s="5" t="s">
        <v>760</v>
      </c>
      <c r="H161" s="5" t="s">
        <v>352</v>
      </c>
      <c r="I161" s="5">
        <v>12.0</v>
      </c>
      <c r="J161" s="5" t="s">
        <v>38</v>
      </c>
      <c r="K161" s="5" t="s">
        <v>40</v>
      </c>
      <c r="L161" s="5" t="s">
        <v>40</v>
      </c>
      <c r="M161" s="5" t="s">
        <v>40</v>
      </c>
      <c r="N161" s="5" t="s">
        <v>40</v>
      </c>
      <c r="O161" s="5" t="s">
        <v>40</v>
      </c>
      <c r="P161" s="5" t="s">
        <v>40</v>
      </c>
      <c r="Q161" s="5" t="s">
        <v>40</v>
      </c>
      <c r="R161" s="5" t="s">
        <v>467</v>
      </c>
      <c r="S161" s="5" t="s">
        <v>762</v>
      </c>
      <c r="T161" s="5">
        <v>8.327805</v>
      </c>
      <c r="U161" s="5" t="s">
        <v>40</v>
      </c>
      <c r="V161" s="5">
        <v>20.0</v>
      </c>
      <c r="W161" s="62">
        <v>6.23345E-8</v>
      </c>
      <c r="X161" s="5" t="s">
        <v>33</v>
      </c>
      <c r="Y161" s="5">
        <v>1.017033</v>
      </c>
      <c r="Z161" s="5">
        <v>2.078411</v>
      </c>
      <c r="AA161" s="5" t="s">
        <v>796</v>
      </c>
      <c r="AB161" s="5">
        <v>1.423535</v>
      </c>
      <c r="AC161" s="5">
        <v>2.733286</v>
      </c>
      <c r="AD161" s="5" t="s">
        <v>763</v>
      </c>
      <c r="AE161" s="5" t="s">
        <v>40</v>
      </c>
      <c r="AF161" s="5" t="s">
        <v>40</v>
      </c>
      <c r="AG161" s="5" t="s">
        <v>40</v>
      </c>
      <c r="AH161" s="5" t="s">
        <v>40</v>
      </c>
      <c r="AI161" s="5">
        <v>4.808061</v>
      </c>
      <c r="AJ161" s="5">
        <v>1.336805</v>
      </c>
      <c r="AK161" s="5">
        <v>2.419753</v>
      </c>
      <c r="AL161" s="5">
        <v>7.14554</v>
      </c>
      <c r="AM161" s="44" t="s">
        <v>40</v>
      </c>
      <c r="AN161" s="44" t="s">
        <v>40</v>
      </c>
      <c r="AO161" s="44" t="s">
        <v>40</v>
      </c>
      <c r="AP161" s="44" t="s">
        <v>40</v>
      </c>
    </row>
    <row r="162" ht="15.75" customHeight="1">
      <c r="A162">
        <v>47.0</v>
      </c>
      <c r="B162" s="5">
        <v>1.0</v>
      </c>
      <c r="C162" s="5">
        <v>2.0</v>
      </c>
      <c r="D162" s="5">
        <v>1.0</v>
      </c>
      <c r="E162" s="5" t="s">
        <v>963</v>
      </c>
      <c r="F162" s="5" t="s">
        <v>760</v>
      </c>
      <c r="G162" s="5" t="s">
        <v>760</v>
      </c>
      <c r="H162" s="5" t="s">
        <v>352</v>
      </c>
      <c r="I162" s="5">
        <v>12.0</v>
      </c>
      <c r="J162" s="5" t="s">
        <v>38</v>
      </c>
      <c r="K162" s="5" t="s">
        <v>40</v>
      </c>
      <c r="L162" s="5" t="s">
        <v>40</v>
      </c>
      <c r="M162" s="5" t="s">
        <v>40</v>
      </c>
      <c r="N162" s="5" t="s">
        <v>40</v>
      </c>
      <c r="O162" s="5" t="s">
        <v>40</v>
      </c>
      <c r="P162" s="5" t="s">
        <v>40</v>
      </c>
      <c r="Q162" s="5" t="s">
        <v>40</v>
      </c>
      <c r="R162" s="5" t="s">
        <v>467</v>
      </c>
      <c r="S162" s="5" t="s">
        <v>762</v>
      </c>
      <c r="T162" s="5">
        <v>9.348221</v>
      </c>
      <c r="U162" s="5" t="s">
        <v>40</v>
      </c>
      <c r="V162" s="5">
        <v>20.0</v>
      </c>
      <c r="W162" s="62">
        <v>9.705688E-9</v>
      </c>
      <c r="X162" s="5" t="s">
        <v>33</v>
      </c>
      <c r="Y162" s="5">
        <v>1.831397</v>
      </c>
      <c r="Z162" s="5">
        <v>2.333081</v>
      </c>
      <c r="AA162" s="5" t="s">
        <v>796</v>
      </c>
      <c r="AB162" s="5">
        <v>1.897645</v>
      </c>
      <c r="AC162" s="5">
        <v>2.768517</v>
      </c>
      <c r="AD162" s="5" t="s">
        <v>763</v>
      </c>
      <c r="AE162" s="5" t="s">
        <v>40</v>
      </c>
      <c r="AF162" s="5" t="s">
        <v>40</v>
      </c>
      <c r="AG162" s="5" t="s">
        <v>40</v>
      </c>
      <c r="AH162" s="5" t="s">
        <v>40</v>
      </c>
      <c r="AI162" s="5">
        <v>5.397198</v>
      </c>
      <c r="AJ162" s="5">
        <v>1.465532</v>
      </c>
      <c r="AK162" s="5">
        <v>2.785572</v>
      </c>
      <c r="AL162" s="5">
        <v>7.962231</v>
      </c>
      <c r="AM162" s="44" t="s">
        <v>40</v>
      </c>
      <c r="AN162" s="44" t="s">
        <v>40</v>
      </c>
      <c r="AO162" s="44" t="s">
        <v>40</v>
      </c>
      <c r="AP162" s="44" t="s">
        <v>40</v>
      </c>
    </row>
    <row r="163" ht="15.75" customHeight="1">
      <c r="A163">
        <v>47.0</v>
      </c>
      <c r="B163" s="5">
        <v>1.0</v>
      </c>
      <c r="C163" s="5">
        <v>3.0</v>
      </c>
      <c r="D163" s="5">
        <v>1.0</v>
      </c>
      <c r="E163" s="5" t="s">
        <v>964</v>
      </c>
      <c r="F163" s="5" t="s">
        <v>760</v>
      </c>
      <c r="G163" s="5" t="s">
        <v>761</v>
      </c>
      <c r="H163" s="5">
        <v>12.0</v>
      </c>
      <c r="I163" s="5">
        <v>24.0</v>
      </c>
      <c r="J163" s="5" t="s">
        <v>38</v>
      </c>
      <c r="K163" s="5" t="s">
        <v>40</v>
      </c>
      <c r="L163" s="5" t="s">
        <v>625</v>
      </c>
      <c r="M163" s="5" t="s">
        <v>853</v>
      </c>
      <c r="N163" s="5">
        <v>6.619672</v>
      </c>
      <c r="O163" s="5">
        <v>3.0</v>
      </c>
      <c r="P163" s="5">
        <v>8.0</v>
      </c>
      <c r="Q163" s="5">
        <v>0.01467993</v>
      </c>
      <c r="R163" s="5" t="s">
        <v>625</v>
      </c>
      <c r="S163" s="5" t="s">
        <v>853</v>
      </c>
      <c r="T163" s="5">
        <v>0.46759</v>
      </c>
      <c r="U163" s="5">
        <v>3.0</v>
      </c>
      <c r="V163" s="5">
        <v>20.0</v>
      </c>
      <c r="W163" s="5">
        <v>0.7081679</v>
      </c>
      <c r="X163" s="5" t="s">
        <v>38</v>
      </c>
      <c r="Y163" s="5" t="s">
        <v>40</v>
      </c>
      <c r="Z163" s="5" t="s">
        <v>40</v>
      </c>
      <c r="AA163" s="5" t="s">
        <v>40</v>
      </c>
      <c r="AB163" s="5" t="s">
        <v>40</v>
      </c>
      <c r="AC163" s="5" t="s">
        <v>40</v>
      </c>
      <c r="AD163" s="5" t="s">
        <v>763</v>
      </c>
      <c r="AE163" s="5">
        <v>2.4622</v>
      </c>
      <c r="AF163" s="5">
        <v>0.765441</v>
      </c>
      <c r="AG163" s="5">
        <v>0.9619</v>
      </c>
      <c r="AH163" s="5">
        <v>3.9624</v>
      </c>
      <c r="AI163" s="5">
        <v>0.2634</v>
      </c>
      <c r="AJ163" s="5">
        <v>0.41</v>
      </c>
      <c r="AK163" s="5">
        <v>-0.5402</v>
      </c>
      <c r="AL163" s="5">
        <v>1.0671</v>
      </c>
      <c r="AM163" s="6">
        <v>1.267794</v>
      </c>
      <c r="AN163" s="6">
        <v>-0.8789299</v>
      </c>
      <c r="AO163" s="6">
        <v>3.414517</v>
      </c>
      <c r="AP163" s="6">
        <v>0.2470686</v>
      </c>
      <c r="AQ163" s="5" t="s">
        <v>778</v>
      </c>
    </row>
    <row r="164" ht="15.75" customHeight="1">
      <c r="A164">
        <v>47.0</v>
      </c>
      <c r="B164" s="5">
        <v>1.0</v>
      </c>
      <c r="C164" s="5">
        <v>4.0</v>
      </c>
      <c r="D164" s="5">
        <v>1.0</v>
      </c>
      <c r="E164" s="5" t="s">
        <v>965</v>
      </c>
      <c r="F164" s="5" t="s">
        <v>760</v>
      </c>
      <c r="G164" s="5" t="s">
        <v>761</v>
      </c>
      <c r="H164" s="5">
        <v>12.0</v>
      </c>
      <c r="I164" s="5">
        <v>24.0</v>
      </c>
      <c r="J164" s="5" t="s">
        <v>38</v>
      </c>
      <c r="K164" s="5" t="s">
        <v>40</v>
      </c>
      <c r="L164" s="5" t="s">
        <v>625</v>
      </c>
      <c r="M164" s="5" t="s">
        <v>853</v>
      </c>
      <c r="N164" s="5">
        <v>7.027372</v>
      </c>
      <c r="O164" s="5">
        <v>3.0</v>
      </c>
      <c r="P164" s="5">
        <v>8.0</v>
      </c>
      <c r="Q164" s="5">
        <v>0.0124397</v>
      </c>
      <c r="R164" s="5" t="s">
        <v>625</v>
      </c>
      <c r="S164" s="5" t="s">
        <v>853</v>
      </c>
      <c r="T164" s="5">
        <v>0.5153888</v>
      </c>
      <c r="U164" s="5">
        <v>3.0</v>
      </c>
      <c r="V164" s="5">
        <v>20.0</v>
      </c>
      <c r="W164" s="5">
        <v>0.6763842</v>
      </c>
      <c r="X164" s="5" t="s">
        <v>38</v>
      </c>
      <c r="Y164" s="5" t="s">
        <v>40</v>
      </c>
      <c r="Z164" s="5" t="s">
        <v>40</v>
      </c>
      <c r="AA164" s="5" t="s">
        <v>40</v>
      </c>
      <c r="AB164" s="5" t="s">
        <v>40</v>
      </c>
      <c r="AC164" s="5" t="s">
        <v>40</v>
      </c>
      <c r="AD164" s="5" t="s">
        <v>763</v>
      </c>
      <c r="AE164" s="5">
        <v>2.5204</v>
      </c>
      <c r="AF164" s="5">
        <v>0.7733046</v>
      </c>
      <c r="AG164" s="5">
        <v>1.0047</v>
      </c>
      <c r="AH164" s="5">
        <v>4.036</v>
      </c>
      <c r="AI164" s="5">
        <v>0.3142</v>
      </c>
      <c r="AJ164" s="5">
        <v>0.4107311</v>
      </c>
      <c r="AK164" s="5">
        <v>-0.4909</v>
      </c>
      <c r="AL164" s="5">
        <v>1.1193</v>
      </c>
      <c r="AM164" s="6">
        <v>1.320006</v>
      </c>
      <c r="AN164" s="6">
        <v>-0.8336042</v>
      </c>
      <c r="AO164" s="6">
        <v>3.473616</v>
      </c>
      <c r="AP164" s="6">
        <v>0.229629</v>
      </c>
      <c r="AQ164" s="5" t="s">
        <v>778</v>
      </c>
    </row>
    <row r="165" ht="15.75" customHeight="1">
      <c r="A165">
        <v>47.0</v>
      </c>
      <c r="B165" s="5">
        <v>1.0</v>
      </c>
      <c r="C165" s="5">
        <v>5.0</v>
      </c>
      <c r="D165" s="5">
        <v>1.0</v>
      </c>
      <c r="E165" s="5" t="s">
        <v>966</v>
      </c>
      <c r="F165" s="5" t="s">
        <v>789</v>
      </c>
      <c r="G165" s="5" t="s">
        <v>761</v>
      </c>
      <c r="H165" s="5">
        <v>12.0</v>
      </c>
      <c r="I165" s="5">
        <v>24.0</v>
      </c>
      <c r="J165" s="5" t="s">
        <v>38</v>
      </c>
      <c r="K165" s="5" t="s">
        <v>40</v>
      </c>
      <c r="L165" s="5" t="s">
        <v>625</v>
      </c>
      <c r="M165" s="5" t="s">
        <v>853</v>
      </c>
      <c r="N165" s="5">
        <v>0.627586</v>
      </c>
      <c r="O165" s="5">
        <v>3.0</v>
      </c>
      <c r="P165" s="5">
        <v>8.0</v>
      </c>
      <c r="Q165" s="5">
        <v>0.6172321</v>
      </c>
      <c r="R165" s="5" t="s">
        <v>625</v>
      </c>
      <c r="S165" s="5" t="s">
        <v>853</v>
      </c>
      <c r="T165" s="5">
        <v>0.2480232</v>
      </c>
      <c r="U165" s="5">
        <v>3.0</v>
      </c>
      <c r="V165" s="5">
        <v>20.0</v>
      </c>
      <c r="W165" s="5">
        <v>0.8617649</v>
      </c>
      <c r="X165" s="5" t="s">
        <v>38</v>
      </c>
      <c r="Y165" s="5" t="s">
        <v>40</v>
      </c>
      <c r="Z165" s="5" t="s">
        <v>40</v>
      </c>
      <c r="AA165" s="5" t="s">
        <v>40</v>
      </c>
      <c r="AB165" s="5" t="s">
        <v>40</v>
      </c>
      <c r="AC165" s="5" t="s">
        <v>40</v>
      </c>
      <c r="AD165" s="5" t="s">
        <v>763</v>
      </c>
      <c r="AE165" s="5">
        <v>0.7474</v>
      </c>
      <c r="AF165" s="5">
        <v>0.5971599</v>
      </c>
      <c r="AG165" s="5">
        <v>-0.423</v>
      </c>
      <c r="AH165" s="5">
        <v>1.9178</v>
      </c>
      <c r="AI165" s="5">
        <v>0.3127</v>
      </c>
      <c r="AJ165" s="5">
        <v>0.4107311</v>
      </c>
      <c r="AK165" s="5">
        <v>-0.4923</v>
      </c>
      <c r="AL165" s="5">
        <v>1.1177</v>
      </c>
      <c r="AM165" s="6">
        <v>0.4523038</v>
      </c>
      <c r="AN165" s="6">
        <v>-0.2109696</v>
      </c>
      <c r="AO165" s="6">
        <v>1.115577</v>
      </c>
      <c r="AP165" s="6">
        <v>0.181369</v>
      </c>
      <c r="AQ165" s="5" t="s">
        <v>778</v>
      </c>
    </row>
    <row r="166" ht="15.75" customHeight="1">
      <c r="A166">
        <v>47.0</v>
      </c>
      <c r="B166" s="5">
        <v>1.0</v>
      </c>
      <c r="C166" s="5">
        <v>6.0</v>
      </c>
      <c r="D166" s="5">
        <v>1.0</v>
      </c>
      <c r="E166" s="5" t="s">
        <v>967</v>
      </c>
      <c r="F166" s="5" t="s">
        <v>760</v>
      </c>
      <c r="G166" s="5" t="s">
        <v>761</v>
      </c>
      <c r="H166" s="5">
        <v>12.0</v>
      </c>
      <c r="I166" s="5">
        <v>24.0</v>
      </c>
      <c r="J166" s="5" t="s">
        <v>38</v>
      </c>
      <c r="K166" s="5" t="s">
        <v>40</v>
      </c>
      <c r="L166" s="5" t="s">
        <v>625</v>
      </c>
      <c r="M166" s="5" t="s">
        <v>853</v>
      </c>
      <c r="N166" s="5">
        <v>3.003348</v>
      </c>
      <c r="O166" s="5">
        <v>3.0</v>
      </c>
      <c r="P166" s="5">
        <v>8.0</v>
      </c>
      <c r="Q166" s="5">
        <v>0.09492094</v>
      </c>
      <c r="R166" s="5" t="s">
        <v>625</v>
      </c>
      <c r="S166" s="5" t="s">
        <v>853</v>
      </c>
      <c r="T166" s="5">
        <v>0.6513995</v>
      </c>
      <c r="U166" s="5">
        <v>3.0</v>
      </c>
      <c r="V166" s="5">
        <v>20.0</v>
      </c>
      <c r="W166" s="5">
        <v>0.5913318</v>
      </c>
      <c r="X166" s="5" t="s">
        <v>38</v>
      </c>
      <c r="Y166" s="5" t="s">
        <v>40</v>
      </c>
      <c r="Z166" s="5" t="s">
        <v>40</v>
      </c>
      <c r="AA166" s="5" t="s">
        <v>40</v>
      </c>
      <c r="AB166" s="5" t="s">
        <v>40</v>
      </c>
      <c r="AC166" s="5" t="s">
        <v>40</v>
      </c>
      <c r="AD166" s="5" t="s">
        <v>763</v>
      </c>
      <c r="AE166" s="5">
        <v>1.7058</v>
      </c>
      <c r="AF166" s="5">
        <v>0.6742403</v>
      </c>
      <c r="AG166" s="5">
        <v>0.3843</v>
      </c>
      <c r="AH166" s="5">
        <v>3.0272</v>
      </c>
      <c r="AI166" s="5">
        <v>0.1906</v>
      </c>
      <c r="AJ166" s="5">
        <v>0.4091455</v>
      </c>
      <c r="AK166" s="5">
        <v>-0.6114</v>
      </c>
      <c r="AL166" s="5">
        <v>0.9925</v>
      </c>
      <c r="AM166" s="6">
        <v>0.853427</v>
      </c>
      <c r="AN166" s="6">
        <v>-0.6197774</v>
      </c>
      <c r="AO166" s="6">
        <v>2.326632</v>
      </c>
      <c r="AP166" s="6">
        <v>0.256205</v>
      </c>
      <c r="AQ166" s="5" t="s">
        <v>778</v>
      </c>
    </row>
    <row r="167" ht="15.75" customHeight="1">
      <c r="A167">
        <v>47.0</v>
      </c>
      <c r="B167" s="5">
        <v>1.0</v>
      </c>
      <c r="C167" s="5">
        <v>7.0</v>
      </c>
      <c r="D167" s="5">
        <v>1.0</v>
      </c>
      <c r="E167" s="5" t="s">
        <v>968</v>
      </c>
      <c r="F167" s="5" t="s">
        <v>760</v>
      </c>
      <c r="G167" s="5" t="s">
        <v>761</v>
      </c>
      <c r="H167" s="5">
        <v>6.0</v>
      </c>
      <c r="I167" s="5">
        <v>12.0</v>
      </c>
      <c r="J167" s="5" t="s">
        <v>38</v>
      </c>
      <c r="K167" s="5" t="s">
        <v>40</v>
      </c>
      <c r="L167" s="5" t="s">
        <v>467</v>
      </c>
      <c r="M167" s="5" t="s">
        <v>762</v>
      </c>
      <c r="N167" s="5">
        <v>3.198824</v>
      </c>
      <c r="O167" s="5" t="s">
        <v>40</v>
      </c>
      <c r="P167" s="5">
        <v>8.0</v>
      </c>
      <c r="Q167" s="5">
        <v>0.01263466</v>
      </c>
      <c r="R167" s="5" t="s">
        <v>467</v>
      </c>
      <c r="S167" s="5" t="s">
        <v>762</v>
      </c>
      <c r="T167" s="5">
        <v>0.2375521</v>
      </c>
      <c r="U167" s="5" t="s">
        <v>40</v>
      </c>
      <c r="V167" s="5">
        <v>20.0</v>
      </c>
      <c r="W167" s="5">
        <v>0.8146451</v>
      </c>
      <c r="X167" s="5" t="s">
        <v>38</v>
      </c>
      <c r="Y167" s="5" t="s">
        <v>40</v>
      </c>
      <c r="Z167" s="5" t="s">
        <v>40</v>
      </c>
      <c r="AA167" s="5" t="s">
        <v>40</v>
      </c>
      <c r="AB167" s="5" t="s">
        <v>40</v>
      </c>
      <c r="AC167" s="5" t="s">
        <v>40</v>
      </c>
      <c r="AD167" s="5" t="s">
        <v>763</v>
      </c>
      <c r="AE167" s="5">
        <v>2.611829</v>
      </c>
      <c r="AF167" s="5">
        <v>1.509655</v>
      </c>
      <c r="AG167" s="5">
        <v>0.1847137</v>
      </c>
      <c r="AH167" s="5">
        <v>4.915465</v>
      </c>
      <c r="AI167" s="5">
        <v>0.1371508</v>
      </c>
      <c r="AJ167" s="5">
        <v>0.6333472</v>
      </c>
      <c r="AK167" s="5">
        <v>-0.99936</v>
      </c>
      <c r="AL167" s="5">
        <v>1.266919</v>
      </c>
      <c r="AM167" s="6">
        <v>0.9950606</v>
      </c>
      <c r="AN167" s="6">
        <v>-1.313242</v>
      </c>
      <c r="AO167" s="6">
        <v>3.303364</v>
      </c>
      <c r="AP167" s="6">
        <v>0.3981672</v>
      </c>
    </row>
    <row r="168" ht="15.75" customHeight="1">
      <c r="A168">
        <v>47.0</v>
      </c>
      <c r="B168" s="5">
        <v>1.0</v>
      </c>
      <c r="C168" s="5">
        <v>8.0</v>
      </c>
      <c r="D168" s="5">
        <v>1.0</v>
      </c>
      <c r="E168" s="5" t="s">
        <v>969</v>
      </c>
      <c r="F168" s="5" t="s">
        <v>760</v>
      </c>
      <c r="G168" s="5" t="s">
        <v>761</v>
      </c>
      <c r="H168" s="5">
        <v>6.0</v>
      </c>
      <c r="I168" s="5">
        <v>12.0</v>
      </c>
      <c r="J168" s="5" t="s">
        <v>38</v>
      </c>
      <c r="K168" s="5" t="s">
        <v>40</v>
      </c>
      <c r="L168" s="5" t="s">
        <v>467</v>
      </c>
      <c r="M168" s="5" t="s">
        <v>762</v>
      </c>
      <c r="N168" s="5">
        <v>4.230703</v>
      </c>
      <c r="O168" s="5" t="s">
        <v>40</v>
      </c>
      <c r="P168" s="5">
        <v>8.0</v>
      </c>
      <c r="Q168" s="5">
        <v>0.002873608</v>
      </c>
      <c r="R168" s="5" t="s">
        <v>467</v>
      </c>
      <c r="S168" s="5" t="s">
        <v>762</v>
      </c>
      <c r="T168" s="5">
        <v>1.314959</v>
      </c>
      <c r="U168" s="5" t="s">
        <v>40</v>
      </c>
      <c r="V168" s="5">
        <v>20.0</v>
      </c>
      <c r="W168" s="5">
        <v>0.2034023</v>
      </c>
      <c r="X168" s="5" t="s">
        <v>38</v>
      </c>
      <c r="Y168" s="5" t="s">
        <v>40</v>
      </c>
      <c r="Z168" s="5" t="s">
        <v>40</v>
      </c>
      <c r="AA168" s="5" t="s">
        <v>40</v>
      </c>
      <c r="AB168" s="5" t="s">
        <v>40</v>
      </c>
      <c r="AC168" s="5" t="s">
        <v>40</v>
      </c>
      <c r="AD168" s="5" t="s">
        <v>763</v>
      </c>
      <c r="AE168" s="5">
        <v>3.454354</v>
      </c>
      <c r="AF168" s="5">
        <v>1.799265</v>
      </c>
      <c r="AG168" s="5">
        <v>0.6033013</v>
      </c>
      <c r="AH168" s="5">
        <v>6.205243</v>
      </c>
      <c r="AI168" s="5">
        <v>0.7591922</v>
      </c>
      <c r="AJ168" s="5">
        <v>0.6592286</v>
      </c>
      <c r="AK168" s="5">
        <v>-0.4363171</v>
      </c>
      <c r="AL168" s="5">
        <v>1.920202</v>
      </c>
      <c r="AM168" s="6">
        <v>1.58681</v>
      </c>
      <c r="AN168" s="6">
        <v>-0.8498699</v>
      </c>
      <c r="AO168" s="6">
        <v>4.023489</v>
      </c>
      <c r="AP168" s="6">
        <v>0.2018269</v>
      </c>
    </row>
    <row r="169" ht="15.75" customHeight="1">
      <c r="A169">
        <v>47.0</v>
      </c>
      <c r="B169" s="5">
        <v>1.0</v>
      </c>
      <c r="C169" s="5">
        <v>9.0</v>
      </c>
      <c r="D169" s="5">
        <v>1.0</v>
      </c>
      <c r="E169" s="5" t="s">
        <v>970</v>
      </c>
      <c r="F169" s="5" t="s">
        <v>760</v>
      </c>
      <c r="G169" s="5" t="s">
        <v>761</v>
      </c>
      <c r="H169" s="5">
        <v>12.0</v>
      </c>
      <c r="I169" s="5">
        <v>24.0</v>
      </c>
      <c r="J169" s="5" t="s">
        <v>38</v>
      </c>
      <c r="K169" s="5" t="s">
        <v>352</v>
      </c>
      <c r="L169" s="5" t="s">
        <v>883</v>
      </c>
      <c r="M169" s="5" t="s">
        <v>762</v>
      </c>
      <c r="N169" s="5">
        <v>3.521111</v>
      </c>
      <c r="O169" s="5" t="s">
        <v>40</v>
      </c>
      <c r="P169" s="5">
        <v>10.0</v>
      </c>
      <c r="Q169" s="5">
        <v>0.005528176</v>
      </c>
      <c r="R169" s="5" t="s">
        <v>883</v>
      </c>
      <c r="S169" s="5" t="s">
        <v>762</v>
      </c>
      <c r="T169" s="5">
        <v>1.120151</v>
      </c>
      <c r="U169" s="5" t="s">
        <v>40</v>
      </c>
      <c r="V169" s="5">
        <v>22.0</v>
      </c>
      <c r="W169" s="5">
        <v>0.2747297</v>
      </c>
      <c r="X169" s="5" t="s">
        <v>38</v>
      </c>
      <c r="Y169" s="5" t="s">
        <v>40</v>
      </c>
      <c r="Z169" s="5" t="s">
        <v>40</v>
      </c>
      <c r="AA169" s="5" t="s">
        <v>40</v>
      </c>
      <c r="AB169" s="5" t="s">
        <v>40</v>
      </c>
      <c r="AC169" s="5" t="s">
        <v>40</v>
      </c>
      <c r="AD169" s="5" t="s">
        <v>884</v>
      </c>
      <c r="AE169" s="5">
        <v>0.744</v>
      </c>
      <c r="AF169" s="5">
        <v>0.3333333</v>
      </c>
      <c r="AG169" s="5">
        <v>0.2968469</v>
      </c>
      <c r="AH169" s="5">
        <v>0.9235582</v>
      </c>
      <c r="AI169" s="5">
        <v>0.2322847</v>
      </c>
      <c r="AJ169" s="5">
        <v>0.2182179</v>
      </c>
      <c r="AK169" s="5">
        <v>-0.1888034</v>
      </c>
      <c r="AL169" s="5">
        <v>0.5812195</v>
      </c>
      <c r="AM169" s="6">
        <v>0.5035637</v>
      </c>
      <c r="AN169" s="6">
        <v>-0.1478953</v>
      </c>
      <c r="AO169" s="6">
        <v>0.8502699</v>
      </c>
      <c r="AP169" s="6">
        <v>0.1224384</v>
      </c>
      <c r="AQ169" s="5" t="s">
        <v>971</v>
      </c>
    </row>
    <row r="170" ht="15.75" customHeight="1">
      <c r="A170">
        <v>47.0</v>
      </c>
      <c r="B170" s="5">
        <v>1.0</v>
      </c>
      <c r="C170" s="5">
        <v>10.0</v>
      </c>
      <c r="D170" s="5">
        <v>1.0</v>
      </c>
      <c r="E170" s="5" t="s">
        <v>972</v>
      </c>
      <c r="F170" s="5" t="s">
        <v>760</v>
      </c>
      <c r="G170" s="5" t="s">
        <v>761</v>
      </c>
      <c r="H170" s="5">
        <v>12.0</v>
      </c>
      <c r="I170" s="5">
        <v>24.0</v>
      </c>
      <c r="J170" s="5" t="s">
        <v>38</v>
      </c>
      <c r="K170" s="5" t="s">
        <v>352</v>
      </c>
      <c r="L170" s="5" t="s">
        <v>883</v>
      </c>
      <c r="M170" s="5" t="s">
        <v>762</v>
      </c>
      <c r="N170" s="5">
        <v>4.513654</v>
      </c>
      <c r="O170" s="5" t="s">
        <v>40</v>
      </c>
      <c r="P170" s="5">
        <v>10.0</v>
      </c>
      <c r="Q170" s="5">
        <v>0.001119253</v>
      </c>
      <c r="R170" s="5" t="s">
        <v>883</v>
      </c>
      <c r="S170" s="5" t="s">
        <v>762</v>
      </c>
      <c r="T170" s="5">
        <v>1.531952</v>
      </c>
      <c r="U170" s="5" t="s">
        <v>40</v>
      </c>
      <c r="V170" s="5">
        <v>22.0</v>
      </c>
      <c r="W170" s="5">
        <v>0.139789</v>
      </c>
      <c r="X170" s="5" t="s">
        <v>38</v>
      </c>
      <c r="Y170" s="5" t="s">
        <v>40</v>
      </c>
      <c r="Z170" s="5" t="s">
        <v>40</v>
      </c>
      <c r="AA170" s="5" t="s">
        <v>40</v>
      </c>
      <c r="AB170" s="5" t="s">
        <v>40</v>
      </c>
      <c r="AC170" s="5" t="s">
        <v>40</v>
      </c>
      <c r="AD170" s="5" t="s">
        <v>884</v>
      </c>
      <c r="AE170" s="5">
        <v>0.819</v>
      </c>
      <c r="AF170" s="5">
        <v>0.3333333</v>
      </c>
      <c r="AG170" s="5">
        <v>0.462472</v>
      </c>
      <c r="AH170" s="5">
        <v>0.9475357</v>
      </c>
      <c r="AI170" s="5">
        <v>0.3104728</v>
      </c>
      <c r="AJ170" s="5">
        <v>0.2182179</v>
      </c>
      <c r="AK170" s="5">
        <v>-0.1062284</v>
      </c>
      <c r="AL170" s="5">
        <v>0.6344132</v>
      </c>
      <c r="AM170" s="6">
        <v>0.6039211</v>
      </c>
      <c r="AN170" s="6">
        <v>-0.1128277</v>
      </c>
      <c r="AO170" s="6">
        <v>0.9072762</v>
      </c>
      <c r="AP170" s="6">
        <v>0.09166762</v>
      </c>
      <c r="AQ170" s="5" t="s">
        <v>971</v>
      </c>
    </row>
    <row r="171" ht="15.75" customHeight="1">
      <c r="A171">
        <v>47.0</v>
      </c>
      <c r="B171" s="5">
        <v>1.0</v>
      </c>
      <c r="C171" s="5">
        <v>11.0</v>
      </c>
      <c r="D171" s="5">
        <v>1.0</v>
      </c>
      <c r="E171" s="5" t="s">
        <v>973</v>
      </c>
      <c r="F171" s="5" t="s">
        <v>760</v>
      </c>
      <c r="G171" s="5" t="s">
        <v>761</v>
      </c>
      <c r="H171" s="5">
        <v>12.0</v>
      </c>
      <c r="I171" s="5">
        <v>24.0</v>
      </c>
      <c r="J171" s="5" t="s">
        <v>38</v>
      </c>
      <c r="K171" s="5" t="s">
        <v>352</v>
      </c>
      <c r="L171" s="5" t="s">
        <v>883</v>
      </c>
      <c r="M171" s="5" t="s">
        <v>762</v>
      </c>
      <c r="N171" s="5">
        <v>3.39758</v>
      </c>
      <c r="O171" s="5" t="s">
        <v>40</v>
      </c>
      <c r="P171" s="5">
        <v>10.0</v>
      </c>
      <c r="Q171" s="5">
        <v>0.006798659</v>
      </c>
      <c r="R171" s="5" t="s">
        <v>883</v>
      </c>
      <c r="S171" s="5" t="s">
        <v>762</v>
      </c>
      <c r="T171" s="5">
        <v>1.348201</v>
      </c>
      <c r="U171" s="5" t="s">
        <v>40</v>
      </c>
      <c r="V171" s="5">
        <v>22.0</v>
      </c>
      <c r="W171" s="5">
        <v>0.191312</v>
      </c>
      <c r="X171" s="5" t="s">
        <v>38</v>
      </c>
      <c r="Y171" s="5" t="s">
        <v>40</v>
      </c>
      <c r="Z171" s="5" t="s">
        <v>40</v>
      </c>
      <c r="AA171" s="5" t="s">
        <v>40</v>
      </c>
      <c r="AB171" s="5" t="s">
        <v>40</v>
      </c>
      <c r="AC171" s="5" t="s">
        <v>40</v>
      </c>
      <c r="AD171" s="5" t="s">
        <v>884</v>
      </c>
      <c r="AE171" s="5">
        <v>0.732</v>
      </c>
      <c r="AF171" s="5">
        <v>0.3333333</v>
      </c>
      <c r="AG171" s="5">
        <v>0.2726285</v>
      </c>
      <c r="AH171" s="5">
        <v>0.9195869</v>
      </c>
      <c r="AI171" s="5">
        <v>0.2762519</v>
      </c>
      <c r="AJ171" s="5">
        <v>0.2182179</v>
      </c>
      <c r="AK171" s="5">
        <v>-0.1430907</v>
      </c>
      <c r="AL171" s="5">
        <v>0.6115032</v>
      </c>
      <c r="AM171" s="6">
        <v>0.507559</v>
      </c>
      <c r="AN171" s="6">
        <v>-0.06960039</v>
      </c>
      <c r="AO171" s="6">
        <v>0.83013965</v>
      </c>
      <c r="AP171" s="6">
        <v>0.08137039</v>
      </c>
      <c r="AQ171" s="5" t="s">
        <v>971</v>
      </c>
    </row>
    <row r="172" ht="15.75" customHeight="1">
      <c r="A172">
        <v>47.0</v>
      </c>
      <c r="B172" s="5">
        <v>1.0</v>
      </c>
      <c r="C172" s="5">
        <v>12.0</v>
      </c>
      <c r="D172" s="5">
        <v>1.0</v>
      </c>
      <c r="E172" s="5" t="s">
        <v>974</v>
      </c>
      <c r="F172" s="5" t="s">
        <v>760</v>
      </c>
      <c r="G172" s="5" t="s">
        <v>761</v>
      </c>
      <c r="H172" s="5">
        <v>12.0</v>
      </c>
      <c r="I172" s="5">
        <v>24.0</v>
      </c>
      <c r="J172" s="5" t="s">
        <v>38</v>
      </c>
      <c r="K172" s="5" t="s">
        <v>352</v>
      </c>
      <c r="L172" s="5" t="s">
        <v>883</v>
      </c>
      <c r="M172" s="5" t="s">
        <v>762</v>
      </c>
      <c r="N172" s="5">
        <v>2.830974</v>
      </c>
      <c r="O172" s="5" t="s">
        <v>40</v>
      </c>
      <c r="P172" s="5">
        <v>10.0</v>
      </c>
      <c r="Q172" s="5">
        <v>0.01782211</v>
      </c>
      <c r="R172" s="5" t="s">
        <v>883</v>
      </c>
      <c r="S172" s="5" t="s">
        <v>762</v>
      </c>
      <c r="T172" s="5">
        <v>0.7246845</v>
      </c>
      <c r="U172" s="5" t="s">
        <v>40</v>
      </c>
      <c r="V172" s="5">
        <v>22.0</v>
      </c>
      <c r="W172" s="5">
        <v>0.476283</v>
      </c>
      <c r="X172" s="5" t="s">
        <v>38</v>
      </c>
      <c r="Y172" s="5" t="s">
        <v>40</v>
      </c>
      <c r="Z172" s="5" t="s">
        <v>40</v>
      </c>
      <c r="AA172" s="5" t="s">
        <v>40</v>
      </c>
      <c r="AB172" s="5" t="s">
        <v>40</v>
      </c>
      <c r="AC172" s="5" t="s">
        <v>40</v>
      </c>
      <c r="AD172" s="5" t="s">
        <v>884</v>
      </c>
      <c r="AE172" s="5">
        <v>0.667</v>
      </c>
      <c r="AF172" s="5">
        <v>0.3333333</v>
      </c>
      <c r="AG172" s="5">
        <v>0.150838</v>
      </c>
      <c r="AH172" s="5">
        <v>0.8973882</v>
      </c>
      <c r="AI172" s="5">
        <v>0.1526915</v>
      </c>
      <c r="AJ172" s="5">
        <v>0.2182179</v>
      </c>
      <c r="AK172" s="5">
        <v>-0.267161</v>
      </c>
      <c r="AL172" s="5">
        <v>0.5238232</v>
      </c>
      <c r="AM172" s="6">
        <v>0.4060513</v>
      </c>
      <c r="AN172" s="6">
        <v>-0.1976867</v>
      </c>
      <c r="AO172" s="6">
        <v>0.7864555</v>
      </c>
      <c r="AP172" s="6">
        <v>0.18092</v>
      </c>
      <c r="AQ172" s="5" t="s">
        <v>971</v>
      </c>
    </row>
    <row r="173" ht="15.75" customHeight="1">
      <c r="A173">
        <v>47.0</v>
      </c>
      <c r="B173" s="5">
        <v>1.0</v>
      </c>
      <c r="C173" s="5">
        <v>13.0</v>
      </c>
      <c r="D173" s="5">
        <v>1.0</v>
      </c>
      <c r="E173" s="5" t="s">
        <v>975</v>
      </c>
      <c r="F173" s="5" t="s">
        <v>760</v>
      </c>
      <c r="G173" s="5" t="s">
        <v>761</v>
      </c>
      <c r="H173" s="5">
        <v>12.0</v>
      </c>
      <c r="I173" s="5">
        <v>24.0</v>
      </c>
      <c r="J173" s="5" t="s">
        <v>38</v>
      </c>
      <c r="K173" s="5" t="s">
        <v>352</v>
      </c>
      <c r="L173" s="5" t="s">
        <v>883</v>
      </c>
      <c r="M173" s="5" t="s">
        <v>762</v>
      </c>
      <c r="N173" s="5">
        <v>3.215658</v>
      </c>
      <c r="O173" s="5" t="s">
        <v>40</v>
      </c>
      <c r="P173" s="5">
        <v>10.0</v>
      </c>
      <c r="Q173" s="5">
        <v>0.009242931</v>
      </c>
      <c r="R173" s="5" t="s">
        <v>883</v>
      </c>
      <c r="S173" s="5" t="s">
        <v>762</v>
      </c>
      <c r="T173" s="5">
        <v>0.7523584</v>
      </c>
      <c r="U173" s="5" t="s">
        <v>40</v>
      </c>
      <c r="V173" s="5">
        <v>22.0</v>
      </c>
      <c r="W173" s="5">
        <v>0.4598103</v>
      </c>
      <c r="X173" s="5" t="s">
        <v>38</v>
      </c>
      <c r="Y173" s="5" t="s">
        <v>40</v>
      </c>
      <c r="Z173" s="5" t="s">
        <v>40</v>
      </c>
      <c r="AA173" s="5" t="s">
        <v>40</v>
      </c>
      <c r="AB173" s="5" t="s">
        <v>40</v>
      </c>
      <c r="AC173" s="5" t="s">
        <v>40</v>
      </c>
      <c r="AD173" s="5" t="s">
        <v>884</v>
      </c>
      <c r="AE173" s="5">
        <v>0.713</v>
      </c>
      <c r="AF173" s="5">
        <v>0.3333333</v>
      </c>
      <c r="AG173" s="5">
        <v>0.2354375</v>
      </c>
      <c r="AH173" s="5">
        <v>0.9132196</v>
      </c>
      <c r="AI173" s="5">
        <v>0.1583788</v>
      </c>
      <c r="AJ173" s="5">
        <v>0.2182179</v>
      </c>
      <c r="AK173" s="5">
        <v>-0.2617404</v>
      </c>
      <c r="AL173" s="5">
        <v>0.5280394</v>
      </c>
      <c r="AM173" s="6">
        <v>0.4488134</v>
      </c>
      <c r="AN173" s="6">
        <v>-0.2266136</v>
      </c>
      <c r="AO173" s="6">
        <v>0.8327507</v>
      </c>
      <c r="AP173" s="6">
        <v>0.1845883</v>
      </c>
      <c r="AQ173" s="5" t="s">
        <v>971</v>
      </c>
    </row>
    <row r="174" ht="15.75" customHeight="1">
      <c r="A174">
        <v>47.0</v>
      </c>
      <c r="B174" s="5">
        <v>2.0</v>
      </c>
      <c r="C174" s="5">
        <v>1.0</v>
      </c>
      <c r="D174" s="5">
        <v>1.0</v>
      </c>
      <c r="E174" s="5" t="s">
        <v>963</v>
      </c>
      <c r="F174" s="5" t="s">
        <v>760</v>
      </c>
      <c r="G174" s="5" t="s">
        <v>760</v>
      </c>
      <c r="H174" s="5" t="s">
        <v>352</v>
      </c>
      <c r="I174" s="5">
        <v>10.0</v>
      </c>
      <c r="J174" s="5" t="s">
        <v>38</v>
      </c>
      <c r="K174" s="5" t="s">
        <v>40</v>
      </c>
      <c r="L174" s="5" t="s">
        <v>40</v>
      </c>
      <c r="M174" s="5" t="s">
        <v>40</v>
      </c>
      <c r="N174" s="5" t="s">
        <v>40</v>
      </c>
      <c r="O174" s="5" t="s">
        <v>40</v>
      </c>
      <c r="P174" s="5" t="s">
        <v>40</v>
      </c>
      <c r="Q174" s="5" t="s">
        <v>40</v>
      </c>
      <c r="R174" s="5" t="s">
        <v>291</v>
      </c>
      <c r="S174" s="5" t="s">
        <v>762</v>
      </c>
      <c r="T174" s="5">
        <v>14.32847</v>
      </c>
      <c r="U174" s="5" t="s">
        <v>40</v>
      </c>
      <c r="V174" s="5">
        <v>8.0</v>
      </c>
      <c r="W174" s="62">
        <v>5.493333E-7</v>
      </c>
      <c r="X174" s="5" t="s">
        <v>33</v>
      </c>
      <c r="Y174" s="5">
        <v>1.724276</v>
      </c>
      <c r="Z174" s="5">
        <v>2.982365</v>
      </c>
      <c r="AA174" s="5" t="s">
        <v>796</v>
      </c>
      <c r="AB174" s="5">
        <v>2.502387</v>
      </c>
      <c r="AC174" s="5">
        <v>3.462343</v>
      </c>
      <c r="AD174" s="5" t="s">
        <v>763</v>
      </c>
      <c r="AE174" s="5" t="s">
        <v>40</v>
      </c>
      <c r="AF174" s="5" t="s">
        <v>40</v>
      </c>
      <c r="AG174" s="5" t="s">
        <v>40</v>
      </c>
      <c r="AH174" s="5" t="s">
        <v>40</v>
      </c>
      <c r="AI174" s="5">
        <v>9.062117</v>
      </c>
      <c r="AJ174" s="5">
        <v>2.629787</v>
      </c>
      <c r="AK174" s="5">
        <v>4.531949</v>
      </c>
      <c r="AL174" s="5">
        <v>13.57112</v>
      </c>
      <c r="AM174" s="6" t="s">
        <v>40</v>
      </c>
      <c r="AN174" s="6" t="s">
        <v>40</v>
      </c>
      <c r="AO174" s="6" t="s">
        <v>40</v>
      </c>
      <c r="AP174" s="6" t="s">
        <v>40</v>
      </c>
    </row>
    <row r="175" ht="15.75" customHeight="1">
      <c r="A175">
        <v>48.0</v>
      </c>
      <c r="B175">
        <v>1.0</v>
      </c>
      <c r="C175">
        <v>1.0</v>
      </c>
      <c r="D175" s="5">
        <v>1.0</v>
      </c>
      <c r="E175" t="s">
        <v>976</v>
      </c>
      <c r="F175" s="5" t="s">
        <v>760</v>
      </c>
      <c r="G175" s="5" t="s">
        <v>761</v>
      </c>
      <c r="H175" s="5">
        <v>6.0</v>
      </c>
      <c r="I175" s="5">
        <v>6.0</v>
      </c>
      <c r="J175" t="s">
        <v>38</v>
      </c>
      <c r="K175" t="s">
        <v>40</v>
      </c>
      <c r="L175" s="5" t="s">
        <v>467</v>
      </c>
      <c r="M175" s="5" t="s">
        <v>762</v>
      </c>
      <c r="N175" s="5">
        <v>5.134981</v>
      </c>
      <c r="O175" s="5" t="s">
        <v>40</v>
      </c>
      <c r="P175" s="5">
        <v>6.0</v>
      </c>
      <c r="Q175" s="5">
        <v>0.002146524</v>
      </c>
      <c r="R175" s="5" t="s">
        <v>467</v>
      </c>
      <c r="S175" s="5" t="s">
        <v>762</v>
      </c>
      <c r="T175" s="5">
        <v>1.020668</v>
      </c>
      <c r="U175" s="5" t="s">
        <v>40</v>
      </c>
      <c r="V175" s="5">
        <v>6.0</v>
      </c>
      <c r="W175" s="5">
        <v>0.3467888</v>
      </c>
      <c r="X175" t="s">
        <v>38</v>
      </c>
      <c r="Y175" s="5" t="s">
        <v>40</v>
      </c>
      <c r="Z175" s="5" t="s">
        <v>40</v>
      </c>
      <c r="AA175" s="5" t="s">
        <v>40</v>
      </c>
      <c r="AB175" s="5" t="s">
        <v>40</v>
      </c>
      <c r="AC175" s="5" t="s">
        <v>40</v>
      </c>
      <c r="AD175" s="5" t="s">
        <v>763</v>
      </c>
      <c r="AE175" s="5">
        <v>4.192694</v>
      </c>
      <c r="AF175" s="5">
        <v>2.07268</v>
      </c>
      <c r="AG175" s="5">
        <v>0.9424328</v>
      </c>
      <c r="AH175" s="5">
        <v>7.367756</v>
      </c>
      <c r="AI175" s="5">
        <v>0.8333723</v>
      </c>
      <c r="AJ175" s="5">
        <v>1.063118</v>
      </c>
      <c r="AK175" s="5">
        <v>-0.9053048</v>
      </c>
      <c r="AL175" s="5">
        <v>2.483884</v>
      </c>
      <c r="AM175" s="6">
        <v>2.521003</v>
      </c>
      <c r="AN175" s="6">
        <v>0.01355836</v>
      </c>
      <c r="AO175" s="6">
        <v>5.02844852</v>
      </c>
      <c r="AP175" s="6">
        <v>0.048774</v>
      </c>
    </row>
    <row r="176" ht="15.75" customHeight="1">
      <c r="A176">
        <v>48.0</v>
      </c>
      <c r="B176">
        <v>1.0</v>
      </c>
      <c r="C176">
        <v>1.0</v>
      </c>
      <c r="D176" s="5">
        <v>2.0</v>
      </c>
      <c r="E176" t="s">
        <v>976</v>
      </c>
      <c r="F176" s="5" t="s">
        <v>760</v>
      </c>
      <c r="G176" s="5" t="s">
        <v>760</v>
      </c>
      <c r="H176" s="5">
        <v>6.0</v>
      </c>
      <c r="I176" s="5">
        <v>6.0</v>
      </c>
      <c r="J176" t="s">
        <v>38</v>
      </c>
      <c r="K176" t="s">
        <v>40</v>
      </c>
      <c r="L176" s="5" t="s">
        <v>467</v>
      </c>
      <c r="M176" s="5" t="s">
        <v>762</v>
      </c>
      <c r="N176" s="5">
        <v>5.134981</v>
      </c>
      <c r="O176" s="5" t="s">
        <v>40</v>
      </c>
      <c r="P176" s="5">
        <v>6.0</v>
      </c>
      <c r="Q176" s="5">
        <v>0.002146524</v>
      </c>
      <c r="R176" s="5" t="s">
        <v>467</v>
      </c>
      <c r="S176" s="5" t="s">
        <v>762</v>
      </c>
      <c r="T176" s="5">
        <v>5.029116</v>
      </c>
      <c r="U176" s="5" t="s">
        <v>40</v>
      </c>
      <c r="V176" s="5">
        <v>6.0</v>
      </c>
      <c r="W176" s="5">
        <v>0.002382405</v>
      </c>
      <c r="X176" t="s">
        <v>38</v>
      </c>
      <c r="Y176" s="5" t="s">
        <v>40</v>
      </c>
      <c r="Z176" s="5" t="s">
        <v>40</v>
      </c>
      <c r="AA176" s="5" t="s">
        <v>40</v>
      </c>
      <c r="AB176" s="5" t="s">
        <v>40</v>
      </c>
      <c r="AC176" s="5" t="s">
        <v>40</v>
      </c>
      <c r="AD176" s="5" t="s">
        <v>763</v>
      </c>
      <c r="AE176" s="5">
        <v>4.192694</v>
      </c>
      <c r="AF176" s="5">
        <v>2.07268</v>
      </c>
      <c r="AG176" s="5">
        <v>0.9424328</v>
      </c>
      <c r="AH176" s="5">
        <v>7.367756</v>
      </c>
      <c r="AI176" s="5">
        <v>4.106256</v>
      </c>
      <c r="AJ176" s="5">
        <v>2.039976</v>
      </c>
      <c r="AK176" s="5">
        <v>0.9037742</v>
      </c>
      <c r="AL176" s="5">
        <v>7.230549</v>
      </c>
      <c r="AM176" s="6">
        <v>2.521003</v>
      </c>
      <c r="AN176" s="6">
        <v>0.01355836</v>
      </c>
      <c r="AO176" s="6">
        <v>5.02844852</v>
      </c>
      <c r="AP176" s="6">
        <v>0.048774</v>
      </c>
    </row>
    <row r="177" ht="15.75" customHeight="1">
      <c r="A177">
        <v>48.0</v>
      </c>
      <c r="B177">
        <v>2.0</v>
      </c>
      <c r="C177">
        <v>1.0</v>
      </c>
      <c r="D177" s="5">
        <v>1.0</v>
      </c>
      <c r="E177" t="s">
        <v>977</v>
      </c>
      <c r="F177" s="5" t="s">
        <v>760</v>
      </c>
      <c r="G177" s="5" t="s">
        <v>760</v>
      </c>
      <c r="H177" s="5">
        <v>755.0</v>
      </c>
      <c r="I177" s="5">
        <v>708.0</v>
      </c>
      <c r="J177" t="s">
        <v>33</v>
      </c>
      <c r="K177" s="5" t="s">
        <v>481</v>
      </c>
      <c r="L177" s="5" t="s">
        <v>487</v>
      </c>
      <c r="M177" s="5" t="s">
        <v>762</v>
      </c>
      <c r="N177" s="5">
        <v>6.149365</v>
      </c>
      <c r="O177" s="5" t="s">
        <v>40</v>
      </c>
      <c r="P177" s="5">
        <v>754.0</v>
      </c>
      <c r="Q177" s="62">
        <v>1.261028E-9</v>
      </c>
      <c r="R177" s="5" t="s">
        <v>487</v>
      </c>
      <c r="S177" s="5" t="s">
        <v>762</v>
      </c>
      <c r="T177" s="5">
        <v>5.622824</v>
      </c>
      <c r="U177" s="5" t="s">
        <v>40</v>
      </c>
      <c r="V177" s="5">
        <v>707.0</v>
      </c>
      <c r="W177" s="62">
        <v>2.705768E-8</v>
      </c>
      <c r="X177" t="s">
        <v>38</v>
      </c>
      <c r="Y177" s="5" t="s">
        <v>40</v>
      </c>
      <c r="Z177" s="5" t="s">
        <v>40</v>
      </c>
      <c r="AA177" s="5" t="s">
        <v>40</v>
      </c>
      <c r="AB177" s="5" t="s">
        <v>40</v>
      </c>
      <c r="AC177" s="5" t="s">
        <v>40</v>
      </c>
      <c r="AD177" s="5" t="s">
        <v>868</v>
      </c>
      <c r="AE177" s="5">
        <v>0.2237983</v>
      </c>
      <c r="AF177" s="5">
        <v>0.03684661</v>
      </c>
      <c r="AG177" s="5">
        <v>0.1515069</v>
      </c>
      <c r="AH177" s="5">
        <v>0.2959447</v>
      </c>
      <c r="AI177" s="5">
        <v>0.2113187</v>
      </c>
      <c r="AJ177" s="5">
        <v>0.03799955</v>
      </c>
      <c r="AK177" s="5">
        <v>0.1367669</v>
      </c>
      <c r="AL177" s="5">
        <v>0.2857241</v>
      </c>
      <c r="AM177" s="5">
        <v>0.2128143</v>
      </c>
      <c r="AN177" s="5">
        <v>0.1703825</v>
      </c>
      <c r="AO177" s="5">
        <v>0.255246</v>
      </c>
      <c r="AP177" s="62">
        <v>8.35416E-23</v>
      </c>
      <c r="AQ177" s="5" t="s">
        <v>978</v>
      </c>
    </row>
    <row r="178" ht="15.75" customHeight="1">
      <c r="A178">
        <v>48.0</v>
      </c>
      <c r="B178">
        <v>2.0</v>
      </c>
      <c r="C178">
        <v>1.0</v>
      </c>
      <c r="D178" s="5">
        <v>2.0</v>
      </c>
      <c r="E178" t="s">
        <v>977</v>
      </c>
      <c r="F178" s="5" t="s">
        <v>760</v>
      </c>
      <c r="G178" s="5" t="s">
        <v>760</v>
      </c>
      <c r="H178" s="5">
        <v>755.0</v>
      </c>
      <c r="I178" s="5">
        <v>719.0</v>
      </c>
      <c r="J178" t="s">
        <v>33</v>
      </c>
      <c r="K178" s="5" t="s">
        <v>481</v>
      </c>
      <c r="L178" s="5" t="s">
        <v>487</v>
      </c>
      <c r="M178" s="5" t="s">
        <v>762</v>
      </c>
      <c r="N178" s="5">
        <v>6.149365</v>
      </c>
      <c r="O178" s="5" t="s">
        <v>40</v>
      </c>
      <c r="P178" s="5">
        <v>754.0</v>
      </c>
      <c r="Q178" s="62">
        <v>1.261028E-9</v>
      </c>
      <c r="R178" s="5" t="s">
        <v>487</v>
      </c>
      <c r="S178" s="5" t="s">
        <v>762</v>
      </c>
      <c r="T178" s="5">
        <v>5.437936</v>
      </c>
      <c r="U178" s="5" t="s">
        <v>40</v>
      </c>
      <c r="V178" s="5">
        <v>718.0</v>
      </c>
      <c r="W178" s="62">
        <v>7.395288E-8</v>
      </c>
      <c r="X178" t="s">
        <v>38</v>
      </c>
      <c r="Y178" s="5" t="s">
        <v>40</v>
      </c>
      <c r="Z178" s="5" t="s">
        <v>40</v>
      </c>
      <c r="AA178" s="5" t="s">
        <v>40</v>
      </c>
      <c r="AB178" s="5" t="s">
        <v>40</v>
      </c>
      <c r="AC178" s="5" t="s">
        <v>40</v>
      </c>
      <c r="AD178" s="5" t="s">
        <v>868</v>
      </c>
      <c r="AE178" s="5">
        <v>0.2237983</v>
      </c>
      <c r="AF178" s="5">
        <v>0.03684661</v>
      </c>
      <c r="AG178" s="5">
        <v>0.1515069</v>
      </c>
      <c r="AH178" s="5">
        <v>0.2959447</v>
      </c>
      <c r="AI178" s="5">
        <v>0.2028008</v>
      </c>
      <c r="AJ178" s="5">
        <v>0.03767521</v>
      </c>
      <c r="AK178" s="5">
        <v>0.1288887</v>
      </c>
      <c r="AL178" s="5">
        <v>0.2765744</v>
      </c>
      <c r="AM178" s="5">
        <v>0.2128143</v>
      </c>
      <c r="AN178" s="5">
        <v>0.1703825</v>
      </c>
      <c r="AO178" s="5">
        <v>0.255246</v>
      </c>
      <c r="AP178" s="62">
        <v>8.35416E-23</v>
      </c>
      <c r="AQ178" s="5" t="s">
        <v>978</v>
      </c>
    </row>
    <row r="179" ht="15.75" customHeight="1">
      <c r="A179">
        <v>48.0</v>
      </c>
      <c r="B179">
        <v>2.0</v>
      </c>
      <c r="C179">
        <v>2.0</v>
      </c>
      <c r="D179" s="5">
        <v>1.0</v>
      </c>
      <c r="E179" t="s">
        <v>979</v>
      </c>
      <c r="F179" s="5" t="s">
        <v>760</v>
      </c>
      <c r="G179" s="5" t="s">
        <v>760</v>
      </c>
      <c r="H179" s="5">
        <v>755.0</v>
      </c>
      <c r="I179" s="5">
        <v>708.0</v>
      </c>
      <c r="J179" t="s">
        <v>38</v>
      </c>
      <c r="K179" t="s">
        <v>40</v>
      </c>
      <c r="L179" s="5" t="s">
        <v>487</v>
      </c>
      <c r="M179" s="5" t="s">
        <v>762</v>
      </c>
      <c r="N179" s="5">
        <v>8.325682</v>
      </c>
      <c r="O179" s="5" t="s">
        <v>40</v>
      </c>
      <c r="P179" s="5">
        <v>754.0</v>
      </c>
      <c r="Q179" s="62">
        <v>3.932289E-16</v>
      </c>
      <c r="R179" s="5" t="s">
        <v>487</v>
      </c>
      <c r="S179" s="5" t="s">
        <v>762</v>
      </c>
      <c r="T179" s="5">
        <v>4.513307</v>
      </c>
      <c r="U179" s="5" t="s">
        <v>40</v>
      </c>
      <c r="V179" s="5">
        <v>707.0</v>
      </c>
      <c r="W179" s="62">
        <v>7.474277E-6</v>
      </c>
      <c r="X179" t="s">
        <v>38</v>
      </c>
      <c r="Y179" s="5" t="s">
        <v>40</v>
      </c>
      <c r="Z179" s="5" t="s">
        <v>40</v>
      </c>
      <c r="AA179" s="5" t="s">
        <v>40</v>
      </c>
      <c r="AB179" s="5" t="s">
        <v>40</v>
      </c>
      <c r="AC179" s="5" t="s">
        <v>40</v>
      </c>
      <c r="AD179" s="5" t="s">
        <v>868</v>
      </c>
      <c r="AE179" s="5">
        <v>0.3030026</v>
      </c>
      <c r="AF179" s="5">
        <v>0.03721969</v>
      </c>
      <c r="AG179" s="5">
        <v>0.2299555</v>
      </c>
      <c r="AH179" s="5">
        <v>0.3758572</v>
      </c>
      <c r="AI179" s="5">
        <v>0.1696205</v>
      </c>
      <c r="AJ179" s="5">
        <v>0.03785166</v>
      </c>
      <c r="AK179" s="5">
        <v>0.09537286</v>
      </c>
      <c r="AL179" s="5">
        <v>0.2437497</v>
      </c>
      <c r="AM179" s="5">
        <v>0.22806</v>
      </c>
      <c r="AN179" s="5">
        <v>0.1506212</v>
      </c>
      <c r="AO179" s="5">
        <v>0.3054988</v>
      </c>
      <c r="AP179" s="62">
        <v>7.826182E-9</v>
      </c>
      <c r="AQ179" s="5" t="s">
        <v>778</v>
      </c>
    </row>
    <row r="180" ht="15.75" customHeight="1">
      <c r="A180">
        <v>48.0</v>
      </c>
      <c r="B180">
        <v>2.0</v>
      </c>
      <c r="C180">
        <v>2.0</v>
      </c>
      <c r="D180" s="5">
        <v>2.0</v>
      </c>
      <c r="E180" t="s">
        <v>979</v>
      </c>
      <c r="F180" s="5" t="s">
        <v>760</v>
      </c>
      <c r="G180" s="5" t="s">
        <v>760</v>
      </c>
      <c r="H180" s="5">
        <v>755.0</v>
      </c>
      <c r="I180" s="5">
        <v>719.0</v>
      </c>
      <c r="J180" t="s">
        <v>38</v>
      </c>
      <c r="K180" t="s">
        <v>40</v>
      </c>
      <c r="L180" s="5" t="s">
        <v>487</v>
      </c>
      <c r="M180" s="5" t="s">
        <v>762</v>
      </c>
      <c r="N180" s="5">
        <v>8.325682</v>
      </c>
      <c r="O180" s="5" t="s">
        <v>40</v>
      </c>
      <c r="P180" s="5">
        <v>754.0</v>
      </c>
      <c r="Q180" s="62">
        <v>3.932289E-16</v>
      </c>
      <c r="R180" s="5" t="s">
        <v>487</v>
      </c>
      <c r="S180" s="5" t="s">
        <v>762</v>
      </c>
      <c r="T180" s="5">
        <v>5.65333</v>
      </c>
      <c r="U180" s="5" t="s">
        <v>40</v>
      </c>
      <c r="V180" s="5">
        <v>718.0</v>
      </c>
      <c r="W180" s="62">
        <v>2.27133E-8</v>
      </c>
      <c r="X180" t="s">
        <v>38</v>
      </c>
      <c r="Y180" s="5" t="s">
        <v>40</v>
      </c>
      <c r="Z180" s="5" t="s">
        <v>40</v>
      </c>
      <c r="AA180" s="5" t="s">
        <v>40</v>
      </c>
      <c r="AB180" s="5" t="s">
        <v>40</v>
      </c>
      <c r="AC180" s="5" t="s">
        <v>40</v>
      </c>
      <c r="AD180" s="5" t="s">
        <v>868</v>
      </c>
      <c r="AE180" s="5">
        <v>0.3030026</v>
      </c>
      <c r="AF180" s="5">
        <v>0.03721969</v>
      </c>
      <c r="AG180" s="5">
        <v>0.2299555</v>
      </c>
      <c r="AH180" s="5">
        <v>0.3758572</v>
      </c>
      <c r="AI180" s="5">
        <v>0.2108336</v>
      </c>
      <c r="AJ180" s="5">
        <v>0.03770586</v>
      </c>
      <c r="AK180" s="5">
        <v>0.1368588</v>
      </c>
      <c r="AL180" s="5">
        <v>0.2846647</v>
      </c>
      <c r="AM180" s="5">
        <v>0.22806</v>
      </c>
      <c r="AN180" s="5">
        <v>0.1506212</v>
      </c>
      <c r="AO180" s="5">
        <v>0.3054988</v>
      </c>
      <c r="AP180" s="62">
        <v>7.826182E-9</v>
      </c>
      <c r="AQ180" s="5" t="s">
        <v>778</v>
      </c>
    </row>
    <row r="181" ht="15.75" customHeight="1">
      <c r="A181">
        <v>48.0</v>
      </c>
      <c r="B181">
        <v>2.0</v>
      </c>
      <c r="C181">
        <v>3.0</v>
      </c>
      <c r="D181" s="5">
        <v>1.0</v>
      </c>
      <c r="E181" t="s">
        <v>980</v>
      </c>
      <c r="F181" s="5" t="s">
        <v>760</v>
      </c>
      <c r="G181" s="5" t="s">
        <v>761</v>
      </c>
      <c r="H181" s="5">
        <v>755.0</v>
      </c>
      <c r="I181" s="5">
        <v>708.0</v>
      </c>
      <c r="J181" t="s">
        <v>38</v>
      </c>
      <c r="K181" t="s">
        <v>40</v>
      </c>
      <c r="L181" s="5" t="s">
        <v>487</v>
      </c>
      <c r="M181" s="5" t="s">
        <v>762</v>
      </c>
      <c r="N181" s="5">
        <v>7.951723</v>
      </c>
      <c r="O181" s="5" t="s">
        <v>40</v>
      </c>
      <c r="P181" s="5">
        <v>754.0</v>
      </c>
      <c r="Q181" s="62">
        <v>6.721047E-15</v>
      </c>
      <c r="R181" s="5" t="s">
        <v>487</v>
      </c>
      <c r="S181" s="5" t="s">
        <v>762</v>
      </c>
      <c r="T181" s="5">
        <v>1.748619</v>
      </c>
      <c r="U181" s="5" t="s">
        <v>40</v>
      </c>
      <c r="V181" s="5">
        <v>707.0</v>
      </c>
      <c r="W181" s="62">
        <v>0.08079083</v>
      </c>
      <c r="X181" t="s">
        <v>38</v>
      </c>
      <c r="Y181" s="5" t="s">
        <v>40</v>
      </c>
      <c r="Z181" s="5" t="s">
        <v>40</v>
      </c>
      <c r="AA181" s="5" t="s">
        <v>40</v>
      </c>
      <c r="AB181" s="5" t="s">
        <v>40</v>
      </c>
      <c r="AC181" s="5" t="s">
        <v>40</v>
      </c>
      <c r="AD181" s="5" t="s">
        <v>868</v>
      </c>
      <c r="AE181" s="5">
        <v>0.2893928</v>
      </c>
      <c r="AF181" s="5">
        <v>0.03714789</v>
      </c>
      <c r="AG181" s="5">
        <v>0.2164906</v>
      </c>
      <c r="AH181" s="5">
        <v>0.3621105</v>
      </c>
      <c r="AI181" s="5">
        <v>0.06571714</v>
      </c>
      <c r="AJ181" s="5">
        <v>0.03762286</v>
      </c>
      <c r="AK181" s="5">
        <v>-0.008045574</v>
      </c>
      <c r="AL181" s="5">
        <v>0.1394335</v>
      </c>
      <c r="AM181" s="5">
        <v>0.1712826</v>
      </c>
      <c r="AN181" s="5">
        <v>0.04405724</v>
      </c>
      <c r="AO181" s="5">
        <v>0.298508</v>
      </c>
      <c r="AP181" s="5">
        <v>0.008322816</v>
      </c>
      <c r="AQ181" s="5" t="s">
        <v>778</v>
      </c>
    </row>
    <row r="182" ht="15.75" customHeight="1">
      <c r="A182">
        <v>48.0</v>
      </c>
      <c r="B182">
        <v>2.0</v>
      </c>
      <c r="C182">
        <v>3.0</v>
      </c>
      <c r="D182" s="5">
        <v>2.0</v>
      </c>
      <c r="E182" t="s">
        <v>980</v>
      </c>
      <c r="F182" s="5" t="s">
        <v>760</v>
      </c>
      <c r="G182" s="5" t="s">
        <v>760</v>
      </c>
      <c r="H182" s="5">
        <v>755.0</v>
      </c>
      <c r="I182" s="5">
        <v>719.0</v>
      </c>
      <c r="J182" t="s">
        <v>38</v>
      </c>
      <c r="K182" t="s">
        <v>40</v>
      </c>
      <c r="L182" s="5" t="s">
        <v>487</v>
      </c>
      <c r="M182" s="5" t="s">
        <v>762</v>
      </c>
      <c r="N182" s="5">
        <v>7.951723</v>
      </c>
      <c r="O182" s="5" t="s">
        <v>40</v>
      </c>
      <c r="P182" s="5">
        <v>754.0</v>
      </c>
      <c r="Q182" s="62">
        <v>6.721047E-15</v>
      </c>
      <c r="R182" s="5" t="s">
        <v>487</v>
      </c>
      <c r="S182" s="5" t="s">
        <v>762</v>
      </c>
      <c r="T182" s="5">
        <v>4.247711</v>
      </c>
      <c r="U182" s="5" t="s">
        <v>40</v>
      </c>
      <c r="V182" s="5">
        <v>718.0</v>
      </c>
      <c r="W182" s="62">
        <v>2.443938E-5</v>
      </c>
      <c r="X182" t="s">
        <v>38</v>
      </c>
      <c r="Y182" s="5" t="s">
        <v>40</v>
      </c>
      <c r="Z182" s="5" t="s">
        <v>40</v>
      </c>
      <c r="AA182" s="5" t="s">
        <v>40</v>
      </c>
      <c r="AB182" s="5" t="s">
        <v>40</v>
      </c>
      <c r="AC182" s="5" t="s">
        <v>40</v>
      </c>
      <c r="AD182" s="5" t="s">
        <v>868</v>
      </c>
      <c r="AE182" s="5">
        <v>0.2893928</v>
      </c>
      <c r="AF182" s="5">
        <v>0.03714789</v>
      </c>
      <c r="AG182" s="5">
        <v>0.2164906</v>
      </c>
      <c r="AH182" s="5">
        <v>0.3621105</v>
      </c>
      <c r="AI182" s="5">
        <v>0.1584129</v>
      </c>
      <c r="AJ182" s="5">
        <v>0.03752695</v>
      </c>
      <c r="AK182" s="5">
        <v>0.08480644</v>
      </c>
      <c r="AL182" s="5">
        <v>0.2319103</v>
      </c>
      <c r="AM182" s="5">
        <v>0.1712826</v>
      </c>
      <c r="AN182" s="5">
        <v>0.04405724</v>
      </c>
      <c r="AO182" s="5">
        <v>0.298508</v>
      </c>
      <c r="AP182" s="5">
        <v>0.008322816</v>
      </c>
      <c r="AQ182" s="5" t="s">
        <v>778</v>
      </c>
    </row>
    <row r="183" ht="15.75" customHeight="1">
      <c r="A183">
        <v>48.0</v>
      </c>
      <c r="B183">
        <v>2.0</v>
      </c>
      <c r="C183">
        <v>4.0</v>
      </c>
      <c r="D183" s="5">
        <v>1.0</v>
      </c>
      <c r="E183" t="s">
        <v>981</v>
      </c>
      <c r="F183" s="5" t="s">
        <v>789</v>
      </c>
      <c r="G183" s="5" t="s">
        <v>760</v>
      </c>
      <c r="H183" s="5">
        <v>514.0</v>
      </c>
      <c r="I183" s="5">
        <v>580.0</v>
      </c>
      <c r="J183" t="s">
        <v>33</v>
      </c>
      <c r="K183" s="5" t="s">
        <v>481</v>
      </c>
      <c r="L183" s="5" t="s">
        <v>487</v>
      </c>
      <c r="M183" s="5" t="s">
        <v>762</v>
      </c>
      <c r="N183" s="5">
        <v>1.856759</v>
      </c>
      <c r="O183" s="5" t="s">
        <v>40</v>
      </c>
      <c r="P183" s="5">
        <v>513.0</v>
      </c>
      <c r="Q183" s="5">
        <v>0.06391849</v>
      </c>
      <c r="R183" s="5" t="s">
        <v>487</v>
      </c>
      <c r="S183" s="5" t="s">
        <v>762</v>
      </c>
      <c r="T183" s="5">
        <v>5.069009</v>
      </c>
      <c r="U183" s="5" t="s">
        <v>40</v>
      </c>
      <c r="V183" s="5">
        <v>579.0</v>
      </c>
      <c r="W183" s="62">
        <v>5.388767E-7</v>
      </c>
      <c r="X183" t="s">
        <v>38</v>
      </c>
      <c r="Y183" s="5" t="s">
        <v>40</v>
      </c>
      <c r="Z183" s="5" t="s">
        <v>40</v>
      </c>
      <c r="AA183" s="5" t="s">
        <v>40</v>
      </c>
      <c r="AB183" s="5" t="s">
        <v>40</v>
      </c>
      <c r="AC183" s="5" t="s">
        <v>40</v>
      </c>
      <c r="AD183" s="5" t="s">
        <v>868</v>
      </c>
      <c r="AE183" s="5">
        <v>0.08189812</v>
      </c>
      <c r="AF183" s="5">
        <v>0.04418201</v>
      </c>
      <c r="AG183" s="5">
        <v>-0.004737013</v>
      </c>
      <c r="AH183" s="5">
        <v>0.1684537</v>
      </c>
      <c r="AI183" s="5">
        <v>0.2104791</v>
      </c>
      <c r="AJ183" s="5">
        <v>0.0419801</v>
      </c>
      <c r="AK183" s="5">
        <v>0.1281095</v>
      </c>
      <c r="AL183" s="5">
        <v>0.2926708</v>
      </c>
      <c r="AM183" s="5">
        <v>0.1567626</v>
      </c>
      <c r="AN183" s="5">
        <v>0.08255888</v>
      </c>
      <c r="AO183" s="5">
        <v>0.2309663</v>
      </c>
      <c r="AP183" s="62">
        <v>3.463742E-5</v>
      </c>
      <c r="AQ183" s="5" t="s">
        <v>978</v>
      </c>
    </row>
    <row r="184" ht="15.75" customHeight="1">
      <c r="A184">
        <v>48.0</v>
      </c>
      <c r="B184">
        <v>2.0</v>
      </c>
      <c r="C184">
        <v>4.0</v>
      </c>
      <c r="D184" s="5">
        <v>2.0</v>
      </c>
      <c r="E184" t="s">
        <v>981</v>
      </c>
      <c r="F184" s="5" t="s">
        <v>789</v>
      </c>
      <c r="G184" s="5" t="s">
        <v>760</v>
      </c>
      <c r="H184" s="5">
        <v>514.0</v>
      </c>
      <c r="I184" s="5">
        <v>573.0</v>
      </c>
      <c r="J184" t="s">
        <v>33</v>
      </c>
      <c r="K184" s="5" t="s">
        <v>481</v>
      </c>
      <c r="L184" s="5" t="s">
        <v>487</v>
      </c>
      <c r="M184" s="5" t="s">
        <v>762</v>
      </c>
      <c r="N184" s="5">
        <v>1.856759</v>
      </c>
      <c r="O184" s="5" t="s">
        <v>40</v>
      </c>
      <c r="P184" s="5">
        <v>513.0</v>
      </c>
      <c r="Q184" s="5">
        <v>0.06391849</v>
      </c>
      <c r="R184" s="5" t="s">
        <v>487</v>
      </c>
      <c r="S184" s="5" t="s">
        <v>762</v>
      </c>
      <c r="T184" s="5">
        <v>4.18285</v>
      </c>
      <c r="U184" s="5" t="s">
        <v>40</v>
      </c>
      <c r="V184" s="5">
        <v>572.0</v>
      </c>
      <c r="W184" s="62">
        <v>3.330956E-5</v>
      </c>
      <c r="X184" t="s">
        <v>38</v>
      </c>
      <c r="Y184" s="5" t="s">
        <v>40</v>
      </c>
      <c r="Z184" s="5" t="s">
        <v>40</v>
      </c>
      <c r="AA184" s="5" t="s">
        <v>40</v>
      </c>
      <c r="AB184" s="5" t="s">
        <v>40</v>
      </c>
      <c r="AC184" s="5" t="s">
        <v>40</v>
      </c>
      <c r="AD184" s="5" t="s">
        <v>868</v>
      </c>
      <c r="AE184" s="5">
        <v>0.08189812</v>
      </c>
      <c r="AF184" s="5">
        <v>0.04418201</v>
      </c>
      <c r="AG184" s="5">
        <v>-0.004737013</v>
      </c>
      <c r="AH184" s="5">
        <v>0.1684537</v>
      </c>
      <c r="AI184" s="5">
        <v>0.174741</v>
      </c>
      <c r="AJ184" s="5">
        <v>0.04209329</v>
      </c>
      <c r="AK184" s="5">
        <v>0.09216364</v>
      </c>
      <c r="AL184" s="5">
        <v>0.2571679</v>
      </c>
      <c r="AM184" s="5">
        <v>0.1567626</v>
      </c>
      <c r="AN184" s="5">
        <v>0.08255888</v>
      </c>
      <c r="AO184" s="5">
        <v>0.2309663</v>
      </c>
      <c r="AP184" s="62">
        <v>3.463742E-5</v>
      </c>
      <c r="AQ184" s="5" t="s">
        <v>978</v>
      </c>
    </row>
    <row r="185" ht="15.75" customHeight="1">
      <c r="A185">
        <v>48.0</v>
      </c>
      <c r="B185">
        <v>2.0</v>
      </c>
      <c r="C185">
        <v>5.0</v>
      </c>
      <c r="D185" s="5">
        <v>1.0</v>
      </c>
      <c r="E185" t="s">
        <v>982</v>
      </c>
      <c r="F185" s="5" t="s">
        <v>789</v>
      </c>
      <c r="G185" s="5" t="s">
        <v>760</v>
      </c>
      <c r="H185" s="5">
        <v>514.0</v>
      </c>
      <c r="I185" s="5">
        <v>580.0</v>
      </c>
      <c r="J185" t="s">
        <v>38</v>
      </c>
      <c r="K185" t="s">
        <v>40</v>
      </c>
      <c r="L185" s="5" t="s">
        <v>487</v>
      </c>
      <c r="M185" s="5" t="s">
        <v>762</v>
      </c>
      <c r="N185" s="5">
        <v>3.968119</v>
      </c>
      <c r="O185" s="5" t="s">
        <v>40</v>
      </c>
      <c r="P185" s="5">
        <v>513.0</v>
      </c>
      <c r="Q185" s="62">
        <v>8.276394E-5</v>
      </c>
      <c r="R185" s="5" t="s">
        <v>487</v>
      </c>
      <c r="S185" s="5" t="s">
        <v>762</v>
      </c>
      <c r="T185" s="5">
        <v>4.250382</v>
      </c>
      <c r="U185" s="5" t="s">
        <v>40</v>
      </c>
      <c r="V185" s="5">
        <v>579.0</v>
      </c>
      <c r="W185" s="62">
        <v>2.487183E-5</v>
      </c>
      <c r="X185" t="s">
        <v>38</v>
      </c>
      <c r="Y185" s="5" t="s">
        <v>40</v>
      </c>
      <c r="Z185" s="5" t="s">
        <v>40</v>
      </c>
      <c r="AA185" s="5" t="s">
        <v>40</v>
      </c>
      <c r="AB185" s="5" t="s">
        <v>40</v>
      </c>
      <c r="AC185" s="5" t="s">
        <v>40</v>
      </c>
      <c r="AD185" s="5" t="s">
        <v>868</v>
      </c>
      <c r="AE185" s="5">
        <v>0.1750262</v>
      </c>
      <c r="AF185" s="5">
        <v>0.04444463</v>
      </c>
      <c r="AG185" s="5">
        <v>0.08783136</v>
      </c>
      <c r="AH185" s="5">
        <v>0.262053</v>
      </c>
      <c r="AI185" s="5">
        <v>0.1764875</v>
      </c>
      <c r="AJ185" s="5">
        <v>0.04184483</v>
      </c>
      <c r="AK185" s="5">
        <v>0.09439724</v>
      </c>
      <c r="AL185" s="5">
        <v>0.2584276</v>
      </c>
      <c r="AM185" s="5">
        <v>0.1718907</v>
      </c>
      <c r="AN185" s="5">
        <v>0.1235327</v>
      </c>
      <c r="AO185" s="5">
        <v>0.2202487</v>
      </c>
      <c r="AP185" s="62">
        <v>3.242607E-12</v>
      </c>
      <c r="AQ185" s="5" t="s">
        <v>778</v>
      </c>
    </row>
    <row r="186" ht="15.75" customHeight="1">
      <c r="A186">
        <v>48.0</v>
      </c>
      <c r="B186">
        <v>2.0</v>
      </c>
      <c r="C186">
        <v>5.0</v>
      </c>
      <c r="D186" s="5">
        <v>2.0</v>
      </c>
      <c r="E186" t="s">
        <v>982</v>
      </c>
      <c r="F186" s="5" t="s">
        <v>789</v>
      </c>
      <c r="G186" s="5" t="s">
        <v>760</v>
      </c>
      <c r="H186" s="5">
        <v>514.0</v>
      </c>
      <c r="I186" s="5">
        <v>573.0</v>
      </c>
      <c r="J186" t="s">
        <v>38</v>
      </c>
      <c r="K186" t="s">
        <v>40</v>
      </c>
      <c r="L186" s="5" t="s">
        <v>487</v>
      </c>
      <c r="M186" s="5" t="s">
        <v>762</v>
      </c>
      <c r="N186" s="5">
        <v>3.968119</v>
      </c>
      <c r="O186" s="5" t="s">
        <v>40</v>
      </c>
      <c r="P186" s="5">
        <v>513.0</v>
      </c>
      <c r="Q186" s="62">
        <v>8.276394E-5</v>
      </c>
      <c r="R186" s="5" t="s">
        <v>487</v>
      </c>
      <c r="S186" s="5" t="s">
        <v>762</v>
      </c>
      <c r="T186" s="5">
        <v>3.936256</v>
      </c>
      <c r="U186" s="5" t="s">
        <v>40</v>
      </c>
      <c r="V186" s="5">
        <v>572.0</v>
      </c>
      <c r="W186" s="62">
        <v>9.295562E-5</v>
      </c>
      <c r="X186" t="s">
        <v>38</v>
      </c>
      <c r="Y186" s="5" t="s">
        <v>40</v>
      </c>
      <c r="Z186" s="5" t="s">
        <v>40</v>
      </c>
      <c r="AA186" s="5" t="s">
        <v>40</v>
      </c>
      <c r="AB186" s="5" t="s">
        <v>40</v>
      </c>
      <c r="AC186" s="5" t="s">
        <v>40</v>
      </c>
      <c r="AD186" s="5" t="s">
        <v>868</v>
      </c>
      <c r="AE186" s="5">
        <v>0.1750262</v>
      </c>
      <c r="AF186" s="5">
        <v>0.04444463</v>
      </c>
      <c r="AG186" s="5">
        <v>0.08783136</v>
      </c>
      <c r="AH186" s="5">
        <v>0.262053</v>
      </c>
      <c r="AI186" s="5">
        <v>0.1644395</v>
      </c>
      <c r="AJ186" s="5">
        <v>0.04205706</v>
      </c>
      <c r="AK186" s="5">
        <v>0.08193748</v>
      </c>
      <c r="AL186" s="5">
        <v>0.2467996</v>
      </c>
      <c r="AM186" s="5">
        <v>0.1718907</v>
      </c>
      <c r="AN186" s="5">
        <v>0.1235327</v>
      </c>
      <c r="AO186" s="5">
        <v>0.2202487</v>
      </c>
      <c r="AP186" s="62">
        <v>3.242607E-12</v>
      </c>
      <c r="AQ186" s="5" t="s">
        <v>778</v>
      </c>
    </row>
    <row r="187" ht="15.75" customHeight="1">
      <c r="A187">
        <v>48.0</v>
      </c>
      <c r="B187">
        <v>2.0</v>
      </c>
      <c r="C187">
        <v>6.0</v>
      </c>
      <c r="D187" s="5">
        <v>1.0</v>
      </c>
      <c r="E187" t="s">
        <v>983</v>
      </c>
      <c r="F187" s="5" t="s">
        <v>789</v>
      </c>
      <c r="G187" s="5" t="s">
        <v>760</v>
      </c>
      <c r="H187" s="5">
        <v>514.0</v>
      </c>
      <c r="I187" s="5">
        <v>580.0</v>
      </c>
      <c r="J187" t="s">
        <v>38</v>
      </c>
      <c r="K187" t="s">
        <v>40</v>
      </c>
      <c r="L187" s="5" t="s">
        <v>487</v>
      </c>
      <c r="M187" s="5" t="s">
        <v>762</v>
      </c>
      <c r="N187" s="5">
        <v>3.833598</v>
      </c>
      <c r="O187" s="5" t="s">
        <v>40</v>
      </c>
      <c r="P187" s="5">
        <v>513.0</v>
      </c>
      <c r="Q187" s="62">
        <v>1.419707E-4</v>
      </c>
      <c r="R187" s="5" t="s">
        <v>487</v>
      </c>
      <c r="S187" s="5" t="s">
        <v>762</v>
      </c>
      <c r="T187" s="5">
        <v>3.829983</v>
      </c>
      <c r="U187" s="5" t="s">
        <v>40</v>
      </c>
      <c r="V187" s="5">
        <v>579.0</v>
      </c>
      <c r="W187" s="5">
        <v>1.421408E-4</v>
      </c>
      <c r="X187" t="s">
        <v>38</v>
      </c>
      <c r="Y187" s="5" t="s">
        <v>40</v>
      </c>
      <c r="Z187" s="5" t="s">
        <v>40</v>
      </c>
      <c r="AA187" s="5" t="s">
        <v>40</v>
      </c>
      <c r="AB187" s="5" t="s">
        <v>40</v>
      </c>
      <c r="AC187" s="5" t="s">
        <v>40</v>
      </c>
      <c r="AD187" s="5" t="s">
        <v>868</v>
      </c>
      <c r="AE187" s="5">
        <v>0.1690928</v>
      </c>
      <c r="AF187" s="5">
        <v>0.04442228</v>
      </c>
      <c r="AG187" s="5">
        <v>0.08194452</v>
      </c>
      <c r="AH187" s="5">
        <v>0.2560784</v>
      </c>
      <c r="AI187" s="5">
        <v>0.1590314</v>
      </c>
      <c r="AJ187" s="5">
        <v>0.04178445</v>
      </c>
      <c r="AK187" s="5">
        <v>0.07706687</v>
      </c>
      <c r="AL187" s="5">
        <v>0.2408602</v>
      </c>
      <c r="AM187" s="5">
        <v>0.1617462</v>
      </c>
      <c r="AN187" s="5">
        <v>0.1134286</v>
      </c>
      <c r="AO187" s="5">
        <v>0.2100637</v>
      </c>
      <c r="AP187" s="62">
        <v>5.340937E-11</v>
      </c>
      <c r="AQ187" s="5" t="s">
        <v>778</v>
      </c>
    </row>
    <row r="188" ht="15.75" customHeight="1">
      <c r="A188">
        <v>48.0</v>
      </c>
      <c r="B188">
        <v>2.0</v>
      </c>
      <c r="C188">
        <v>6.0</v>
      </c>
      <c r="D188" s="5">
        <v>2.0</v>
      </c>
      <c r="E188" t="s">
        <v>983</v>
      </c>
      <c r="F188" s="5" t="s">
        <v>789</v>
      </c>
      <c r="G188" s="5" t="s">
        <v>760</v>
      </c>
      <c r="H188" s="5">
        <v>514.0</v>
      </c>
      <c r="I188" s="5">
        <v>573.0</v>
      </c>
      <c r="J188" t="s">
        <v>38</v>
      </c>
      <c r="K188" t="s">
        <v>40</v>
      </c>
      <c r="L188" s="5" t="s">
        <v>487</v>
      </c>
      <c r="M188" s="5" t="s">
        <v>762</v>
      </c>
      <c r="N188" s="5">
        <v>3.833598</v>
      </c>
      <c r="O188" s="5" t="s">
        <v>40</v>
      </c>
      <c r="P188" s="5">
        <v>513.0</v>
      </c>
      <c r="Q188" s="62">
        <v>1.419707E-4</v>
      </c>
      <c r="R188" s="5" t="s">
        <v>487</v>
      </c>
      <c r="S188" s="5" t="s">
        <v>762</v>
      </c>
      <c r="T188" s="5">
        <v>3.780088</v>
      </c>
      <c r="U188" s="5" t="s">
        <v>40</v>
      </c>
      <c r="V188" s="5">
        <v>572.0</v>
      </c>
      <c r="W188" s="62">
        <v>1.732335E-4</v>
      </c>
      <c r="X188" t="s">
        <v>38</v>
      </c>
      <c r="Y188" s="5" t="s">
        <v>40</v>
      </c>
      <c r="Z188" s="5" t="s">
        <v>40</v>
      </c>
      <c r="AA188" s="5" t="s">
        <v>40</v>
      </c>
      <c r="AB188" s="5" t="s">
        <v>40</v>
      </c>
      <c r="AC188" s="5" t="s">
        <v>40</v>
      </c>
      <c r="AD188" s="5" t="s">
        <v>868</v>
      </c>
      <c r="AE188" s="5">
        <v>0.1690928</v>
      </c>
      <c r="AF188" s="5">
        <v>0.04442228</v>
      </c>
      <c r="AG188" s="5">
        <v>0.08194452</v>
      </c>
      <c r="AH188" s="5">
        <v>0.2560784</v>
      </c>
      <c r="AI188" s="5">
        <v>0.1579154</v>
      </c>
      <c r="AJ188" s="5">
        <v>0.04203523</v>
      </c>
      <c r="AK188" s="5">
        <v>0.07545902</v>
      </c>
      <c r="AL188" s="5">
        <v>0.2402354</v>
      </c>
      <c r="AM188" s="5">
        <v>0.1617462</v>
      </c>
      <c r="AN188" s="5">
        <v>0.1134286</v>
      </c>
      <c r="AO188" s="5">
        <v>0.2100637</v>
      </c>
      <c r="AP188" s="62">
        <v>5.340937E-11</v>
      </c>
      <c r="AQ188" s="5" t="s">
        <v>778</v>
      </c>
    </row>
    <row r="189" ht="15.75" customHeight="1">
      <c r="A189">
        <v>50.0</v>
      </c>
      <c r="B189">
        <v>1.0</v>
      </c>
      <c r="C189">
        <v>1.0</v>
      </c>
      <c r="D189" s="5">
        <v>1.0</v>
      </c>
      <c r="E189" t="s">
        <v>984</v>
      </c>
      <c r="F189" s="5" t="s">
        <v>760</v>
      </c>
      <c r="G189" s="5" t="s">
        <v>760</v>
      </c>
      <c r="H189" s="5">
        <v>99.0</v>
      </c>
      <c r="I189" s="5">
        <v>40.0</v>
      </c>
      <c r="J189" t="s">
        <v>33</v>
      </c>
      <c r="K189" s="5" t="s">
        <v>487</v>
      </c>
      <c r="L189" s="5" t="s">
        <v>487</v>
      </c>
      <c r="M189" s="5" t="s">
        <v>762</v>
      </c>
      <c r="N189" s="5">
        <v>4.999382</v>
      </c>
      <c r="O189" s="5" t="s">
        <v>40</v>
      </c>
      <c r="P189" s="5">
        <v>98.0</v>
      </c>
      <c r="Q189" s="5">
        <v>2.52E-6</v>
      </c>
      <c r="R189" s="5" t="s">
        <v>487</v>
      </c>
      <c r="S189" s="5" t="s">
        <v>762</v>
      </c>
      <c r="T189" s="5">
        <v>2.671276</v>
      </c>
      <c r="U189" s="5" t="s">
        <v>40</v>
      </c>
      <c r="V189" s="5">
        <v>39.0</v>
      </c>
      <c r="W189" s="5">
        <v>0.01096665</v>
      </c>
      <c r="X189" t="s">
        <v>38</v>
      </c>
      <c r="Y189" s="5" t="s">
        <v>40</v>
      </c>
      <c r="Z189" s="5" t="s">
        <v>40</v>
      </c>
      <c r="AA189" s="5" t="s">
        <v>40</v>
      </c>
      <c r="AB189" s="5" t="s">
        <v>40</v>
      </c>
      <c r="AC189" s="5" t="s">
        <v>40</v>
      </c>
      <c r="AD189" s="5" t="s">
        <v>868</v>
      </c>
      <c r="AE189" s="5">
        <v>0.5024568</v>
      </c>
      <c r="AF189" s="5">
        <v>0.1066587</v>
      </c>
      <c r="AG189" s="5">
        <v>0.2921781</v>
      </c>
      <c r="AH189" s="5">
        <v>0.7104506</v>
      </c>
      <c r="AI189" s="5">
        <v>0.4223659</v>
      </c>
      <c r="AJ189" s="5">
        <v>0.1650149</v>
      </c>
      <c r="AK189" s="5">
        <v>0.0962094</v>
      </c>
      <c r="AL189" s="5">
        <v>0.7435582</v>
      </c>
      <c r="AM189" s="5">
        <v>0.4788563</v>
      </c>
      <c r="AN189" s="5">
        <v>0.3032904</v>
      </c>
      <c r="AO189" s="5">
        <v>0.6544222</v>
      </c>
      <c r="AP189" s="62">
        <v>9.001554E-8</v>
      </c>
      <c r="AQ189" s="5" t="s">
        <v>778</v>
      </c>
    </row>
    <row r="190" ht="15.75" customHeight="1">
      <c r="AM190" s="51"/>
      <c r="AN190" s="51"/>
      <c r="AO190" s="51"/>
    </row>
    <row r="191" ht="15.75" customHeight="1">
      <c r="AM191" s="51"/>
      <c r="AN191" s="51"/>
      <c r="AO191" s="51"/>
    </row>
    <row r="192" ht="15.75" customHeight="1">
      <c r="Q192" s="51"/>
      <c r="W192" s="51"/>
      <c r="AI192" s="67"/>
      <c r="AJ192" s="67"/>
      <c r="AK192" s="67"/>
      <c r="AM192" s="51"/>
      <c r="AN192" s="51"/>
      <c r="AO192" s="51"/>
      <c r="AP192" s="51"/>
    </row>
    <row r="193" ht="15.75" customHeight="1">
      <c r="AI193" s="67"/>
      <c r="AJ193" s="67"/>
      <c r="AK193" s="67"/>
      <c r="AM193" s="51"/>
      <c r="AN193" s="51"/>
      <c r="AO193" s="51"/>
      <c r="AP193" s="51"/>
    </row>
    <row r="194" ht="15.75" customHeight="1">
      <c r="AM194" s="51"/>
      <c r="AN194" s="51"/>
      <c r="AO194" s="51"/>
      <c r="AP194" s="51"/>
    </row>
    <row r="195" ht="15.75" customHeight="1">
      <c r="AM195" s="51"/>
      <c r="AN195" s="51"/>
      <c r="AO195" s="51"/>
      <c r="AP195" s="51"/>
    </row>
    <row r="196" ht="15.75" customHeight="1">
      <c r="AM196" s="51"/>
      <c r="AN196" s="51"/>
      <c r="AO196" s="51"/>
      <c r="AP196" s="51"/>
    </row>
    <row r="197" ht="15.75" customHeight="1">
      <c r="AM197" s="51"/>
      <c r="AN197" s="51"/>
      <c r="AO197" s="51"/>
      <c r="AP197" s="51"/>
    </row>
    <row r="198" ht="15.75" customHeight="1"/>
    <row r="199" ht="15.75" customHeight="1"/>
    <row r="200" ht="15.75" customHeight="1">
      <c r="AP200" s="51"/>
    </row>
    <row r="201" ht="15.75" customHeight="1"/>
    <row r="202" ht="15.75" customHeight="1"/>
    <row r="203" ht="15.75" customHeight="1">
      <c r="AE203" s="56"/>
      <c r="AF203" s="56"/>
      <c r="AG203" s="56"/>
      <c r="AH203" s="56"/>
      <c r="AI203" s="56"/>
      <c r="AJ203" s="56"/>
      <c r="AK203" s="56"/>
      <c r="AL203" s="56"/>
      <c r="AM203" s="56"/>
      <c r="AN203" s="56"/>
      <c r="AO203" s="56"/>
      <c r="AP203" s="56"/>
    </row>
    <row r="204" ht="15.75" customHeight="1">
      <c r="AM204" s="51"/>
      <c r="AN204" s="51"/>
      <c r="AO204" s="51"/>
      <c r="AP204" s="51"/>
    </row>
    <row r="205" ht="15.75" customHeight="1">
      <c r="AM205" s="51"/>
      <c r="AN205" s="51"/>
      <c r="AO205" s="51"/>
      <c r="AP205" s="51"/>
    </row>
    <row r="206" ht="15.75" customHeight="1">
      <c r="AM206" s="51"/>
      <c r="AN206" s="51"/>
      <c r="AO206" s="51"/>
      <c r="AP206" s="51"/>
    </row>
    <row r="207" ht="15.75" customHeight="1">
      <c r="AM207" s="51"/>
      <c r="AN207" s="51"/>
      <c r="AO207" s="51"/>
      <c r="AP207" s="51"/>
    </row>
    <row r="208" ht="15.75" customHeight="1">
      <c r="AM208" s="51"/>
      <c r="AN208" s="51"/>
      <c r="AO208" s="51"/>
      <c r="AP208" s="51"/>
    </row>
    <row r="209" ht="15.75" customHeight="1">
      <c r="AM209" s="51"/>
      <c r="AN209" s="51"/>
      <c r="AO209" s="51"/>
      <c r="AP209" s="51"/>
    </row>
    <row r="210" ht="15.75" customHeight="1">
      <c r="AM210" s="51"/>
      <c r="AN210" s="51"/>
      <c r="AO210" s="51"/>
      <c r="AP210" s="51"/>
    </row>
    <row r="211" ht="15.75" customHeight="1">
      <c r="AM211" s="51"/>
      <c r="AN211" s="51"/>
      <c r="AO211" s="51"/>
      <c r="AP211" s="51"/>
    </row>
    <row r="212" ht="15.75" customHeight="1">
      <c r="AM212" s="51"/>
      <c r="AN212" s="51"/>
      <c r="AO212" s="51"/>
      <c r="AP212" s="51"/>
    </row>
    <row r="213" ht="15.75" customHeight="1">
      <c r="AM213" s="51"/>
      <c r="AN213" s="51"/>
      <c r="AO213" s="51"/>
      <c r="AP213" s="51"/>
    </row>
    <row r="214" ht="15.75" customHeight="1">
      <c r="AM214" s="51"/>
      <c r="AN214" s="51"/>
      <c r="AO214" s="51"/>
      <c r="AP214" s="51"/>
    </row>
    <row r="215" ht="15.75" customHeight="1">
      <c r="AM215" s="51"/>
      <c r="AN215" s="51"/>
      <c r="AO215" s="51"/>
      <c r="AP215" s="51"/>
    </row>
    <row r="216" ht="15.75" customHeight="1">
      <c r="AM216" s="51"/>
      <c r="AN216" s="51"/>
      <c r="AO216" s="51"/>
      <c r="AP216" s="51"/>
    </row>
    <row r="217" ht="15.75" customHeight="1">
      <c r="AM217" s="51"/>
      <c r="AN217" s="51"/>
      <c r="AO217" s="51"/>
      <c r="AP217" s="51"/>
    </row>
    <row r="218" ht="15.75" customHeight="1">
      <c r="AM218" s="51"/>
      <c r="AN218" s="51"/>
      <c r="AO218" s="51"/>
      <c r="AP218" s="51"/>
    </row>
    <row r="219" ht="15.75" customHeight="1">
      <c r="AM219" s="51"/>
      <c r="AN219" s="51"/>
      <c r="AO219" s="51"/>
      <c r="AP219" s="51"/>
    </row>
    <row r="220" ht="15.75" customHeight="1">
      <c r="AM220" s="51"/>
      <c r="AN220" s="51"/>
      <c r="AO220" s="51"/>
      <c r="AP220" s="51"/>
    </row>
    <row r="221" ht="15.75" customHeight="1">
      <c r="AM221" s="51"/>
      <c r="AN221" s="51"/>
      <c r="AO221" s="51"/>
      <c r="AP221" s="51"/>
    </row>
    <row r="222" ht="15.75" customHeight="1">
      <c r="AM222" s="51"/>
      <c r="AN222" s="51"/>
      <c r="AO222" s="51"/>
      <c r="AP222" s="51"/>
    </row>
    <row r="223" ht="15.75" customHeight="1">
      <c r="AM223" s="51"/>
      <c r="AN223" s="51"/>
      <c r="AO223" s="51"/>
      <c r="AP223" s="51"/>
    </row>
    <row r="224" ht="15.75" customHeight="1">
      <c r="AM224" s="51"/>
      <c r="AN224" s="51"/>
      <c r="AO224" s="51"/>
      <c r="AP224" s="51"/>
    </row>
    <row r="225" ht="15.75" customHeight="1">
      <c r="AM225" s="51"/>
      <c r="AN225" s="51"/>
      <c r="AO225" s="51"/>
      <c r="AP225" s="51"/>
    </row>
    <row r="226" ht="15.75" customHeight="1">
      <c r="AM226" s="51"/>
      <c r="AN226" s="51"/>
      <c r="AO226" s="51"/>
      <c r="AP226" s="51"/>
    </row>
    <row r="227" ht="15.75" customHeight="1">
      <c r="AM227" s="51"/>
      <c r="AN227" s="51"/>
      <c r="AO227" s="51"/>
      <c r="AP227" s="51"/>
    </row>
    <row r="228" ht="15.75" customHeight="1">
      <c r="AM228" s="51"/>
      <c r="AN228" s="51"/>
      <c r="AO228" s="51"/>
      <c r="AP228" s="51"/>
    </row>
    <row r="229" ht="15.75" customHeight="1">
      <c r="AM229" s="51"/>
      <c r="AN229" s="51"/>
      <c r="AO229" s="51"/>
      <c r="AP229" s="51"/>
    </row>
    <row r="230" ht="15.75" customHeight="1">
      <c r="AM230" s="51"/>
      <c r="AN230" s="51"/>
      <c r="AO230" s="51"/>
      <c r="AP230" s="51"/>
    </row>
    <row r="231" ht="15.75" customHeight="1">
      <c r="AM231" s="51"/>
      <c r="AN231" s="51"/>
      <c r="AO231" s="51"/>
      <c r="AP231" s="51"/>
    </row>
    <row r="232" ht="15.75" customHeight="1">
      <c r="AM232" s="51"/>
      <c r="AN232" s="51"/>
      <c r="AO232" s="51"/>
      <c r="AP232" s="51"/>
    </row>
    <row r="233" ht="15.75" customHeight="1">
      <c r="AM233" s="51"/>
      <c r="AN233" s="51"/>
      <c r="AO233" s="51"/>
      <c r="AP233" s="51"/>
    </row>
    <row r="234" ht="15.75" customHeight="1">
      <c r="AM234" s="51"/>
      <c r="AN234" s="51"/>
      <c r="AO234" s="51"/>
      <c r="AP234" s="51"/>
    </row>
    <row r="235" ht="15.75" customHeight="1">
      <c r="AM235" s="51"/>
      <c r="AN235" s="51"/>
      <c r="AO235" s="51"/>
      <c r="AP235" s="51"/>
    </row>
    <row r="236" ht="15.75" customHeight="1">
      <c r="AM236" s="51"/>
      <c r="AN236" s="51"/>
      <c r="AO236" s="51"/>
      <c r="AP236" s="51"/>
    </row>
    <row r="237" ht="15.75" customHeight="1">
      <c r="AM237" s="51"/>
      <c r="AN237" s="51"/>
      <c r="AO237" s="51"/>
      <c r="AP237" s="51"/>
    </row>
    <row r="238" ht="15.75" customHeight="1">
      <c r="AM238" s="51"/>
      <c r="AN238" s="51"/>
      <c r="AO238" s="51"/>
      <c r="AP238" s="51"/>
    </row>
    <row r="239" ht="15.75" customHeight="1">
      <c r="AM239" s="51"/>
      <c r="AN239" s="51"/>
      <c r="AO239" s="51"/>
      <c r="AP239" s="51"/>
    </row>
    <row r="240" ht="15.75" customHeight="1">
      <c r="AM240" s="51"/>
      <c r="AN240" s="51"/>
      <c r="AO240" s="51"/>
      <c r="AP240" s="51"/>
    </row>
    <row r="241" ht="15.75" customHeight="1">
      <c r="AM241" s="51"/>
      <c r="AN241" s="51"/>
      <c r="AO241" s="51"/>
      <c r="AP241" s="51"/>
    </row>
    <row r="242" ht="15.75" customHeight="1">
      <c r="AM242" s="51"/>
      <c r="AN242" s="51"/>
      <c r="AO242" s="51"/>
      <c r="AP242" s="51"/>
    </row>
    <row r="243" ht="15.75" customHeight="1">
      <c r="AM243" s="51"/>
      <c r="AN243" s="51"/>
      <c r="AO243" s="51"/>
      <c r="AP243" s="51"/>
    </row>
    <row r="244" ht="15.75" customHeight="1">
      <c r="AM244" s="51"/>
      <c r="AN244" s="51"/>
      <c r="AO244" s="51"/>
      <c r="AP244" s="51"/>
    </row>
    <row r="245" ht="15.75" customHeight="1">
      <c r="AM245" s="51"/>
      <c r="AN245" s="51"/>
      <c r="AO245" s="51"/>
      <c r="AP245" s="51"/>
    </row>
    <row r="246" ht="15.75" customHeight="1">
      <c r="AM246" s="51"/>
      <c r="AN246" s="51"/>
      <c r="AO246" s="51"/>
      <c r="AP246" s="51"/>
    </row>
    <row r="247" ht="15.75" customHeight="1">
      <c r="AM247" s="51"/>
      <c r="AN247" s="51"/>
      <c r="AO247" s="51"/>
      <c r="AP247" s="51"/>
    </row>
    <row r="248" ht="15.75" customHeight="1">
      <c r="AM248" s="51"/>
      <c r="AN248" s="51"/>
      <c r="AO248" s="51"/>
      <c r="AP248" s="51"/>
    </row>
    <row r="249" ht="15.75" customHeight="1">
      <c r="AM249" s="51"/>
      <c r="AN249" s="51"/>
      <c r="AO249" s="51"/>
      <c r="AP249" s="51"/>
    </row>
    <row r="250" ht="15.75" customHeight="1">
      <c r="AM250" s="51"/>
      <c r="AN250" s="51"/>
      <c r="AO250" s="51"/>
      <c r="AP250" s="51"/>
    </row>
    <row r="251" ht="15.75" customHeight="1">
      <c r="AM251" s="51"/>
      <c r="AN251" s="51"/>
      <c r="AO251" s="51"/>
      <c r="AP251" s="51"/>
    </row>
    <row r="252" ht="15.75" customHeight="1">
      <c r="AM252" s="51"/>
      <c r="AN252" s="51"/>
      <c r="AO252" s="51"/>
      <c r="AP252" s="51"/>
    </row>
    <row r="253" ht="15.75" customHeight="1">
      <c r="AM253" s="51"/>
      <c r="AN253" s="51"/>
      <c r="AO253" s="51"/>
      <c r="AP253" s="51"/>
    </row>
    <row r="254" ht="15.75" customHeight="1">
      <c r="AM254" s="51"/>
      <c r="AN254" s="51"/>
      <c r="AO254" s="51"/>
      <c r="AP254" s="51"/>
    </row>
    <row r="255" ht="15.75" customHeight="1">
      <c r="AM255" s="51"/>
      <c r="AN255" s="51"/>
      <c r="AO255" s="51"/>
      <c r="AP255" s="51"/>
    </row>
    <row r="256" ht="15.75" customHeight="1">
      <c r="AM256" s="51"/>
      <c r="AN256" s="51"/>
      <c r="AO256" s="51"/>
      <c r="AP256" s="51"/>
    </row>
    <row r="257" ht="15.75" customHeight="1">
      <c r="AM257" s="51"/>
      <c r="AN257" s="51"/>
      <c r="AO257" s="51"/>
      <c r="AP257" s="51"/>
    </row>
    <row r="258" ht="15.75" customHeight="1">
      <c r="AM258" s="51"/>
      <c r="AN258" s="51"/>
      <c r="AO258" s="51"/>
      <c r="AP258" s="51"/>
    </row>
    <row r="259" ht="15.75" customHeight="1">
      <c r="AM259" s="51"/>
      <c r="AN259" s="51"/>
      <c r="AO259" s="51"/>
      <c r="AP259" s="51"/>
    </row>
    <row r="260" ht="15.75" customHeight="1">
      <c r="AM260" s="51"/>
      <c r="AN260" s="51"/>
      <c r="AO260" s="51"/>
      <c r="AP260" s="51"/>
    </row>
    <row r="261" ht="15.75" customHeight="1">
      <c r="AM261" s="51"/>
      <c r="AN261" s="51"/>
      <c r="AO261" s="51"/>
      <c r="AP261" s="51"/>
    </row>
    <row r="262" ht="15.75" customHeight="1">
      <c r="AM262" s="51"/>
      <c r="AN262" s="51"/>
      <c r="AO262" s="51"/>
      <c r="AP262" s="51"/>
    </row>
    <row r="263" ht="15.75" customHeight="1">
      <c r="AM263" s="51"/>
      <c r="AN263" s="51"/>
      <c r="AO263" s="51"/>
      <c r="AP263" s="51"/>
    </row>
    <row r="264" ht="15.75" customHeight="1">
      <c r="AM264" s="51"/>
      <c r="AN264" s="51"/>
      <c r="AO264" s="51"/>
      <c r="AP264" s="51"/>
    </row>
    <row r="265" ht="15.75" customHeight="1">
      <c r="AM265" s="51"/>
      <c r="AN265" s="51"/>
      <c r="AO265" s="51"/>
      <c r="AP265" s="51"/>
    </row>
    <row r="266" ht="15.75" customHeight="1">
      <c r="AM266" s="51"/>
      <c r="AN266" s="51"/>
      <c r="AO266" s="51"/>
      <c r="AP266" s="51"/>
    </row>
    <row r="267" ht="15.75" customHeight="1">
      <c r="AM267" s="51"/>
      <c r="AN267" s="51"/>
      <c r="AO267" s="51"/>
      <c r="AP267" s="51"/>
    </row>
    <row r="268" ht="15.75" customHeight="1">
      <c r="AM268" s="51"/>
      <c r="AN268" s="51"/>
      <c r="AO268" s="51"/>
      <c r="AP268" s="51"/>
    </row>
    <row r="269" ht="15.75" customHeight="1">
      <c r="AM269" s="51"/>
      <c r="AN269" s="51"/>
      <c r="AO269" s="51"/>
      <c r="AP269" s="51"/>
    </row>
    <row r="270" ht="15.75" customHeight="1">
      <c r="AM270" s="51"/>
      <c r="AN270" s="51"/>
      <c r="AO270" s="51"/>
      <c r="AP270" s="51"/>
    </row>
    <row r="271" ht="15.75" customHeight="1">
      <c r="AM271" s="51"/>
      <c r="AN271" s="51"/>
      <c r="AO271" s="51"/>
      <c r="AP271" s="51"/>
    </row>
    <row r="272" ht="15.75" customHeight="1">
      <c r="AM272" s="51"/>
      <c r="AN272" s="51"/>
      <c r="AO272" s="51"/>
      <c r="AP272" s="51"/>
    </row>
    <row r="273" ht="15.75" customHeight="1">
      <c r="AM273" s="51"/>
      <c r="AN273" s="51"/>
      <c r="AO273" s="51"/>
      <c r="AP273" s="51"/>
    </row>
    <row r="274" ht="15.75" customHeight="1">
      <c r="AM274" s="51"/>
      <c r="AN274" s="51"/>
      <c r="AO274" s="51"/>
      <c r="AP274" s="51"/>
    </row>
    <row r="275" ht="15.75" customHeight="1">
      <c r="AM275" s="51"/>
      <c r="AN275" s="51"/>
      <c r="AO275" s="51"/>
      <c r="AP275" s="51"/>
    </row>
    <row r="276" ht="15.75" customHeight="1">
      <c r="AM276" s="51"/>
      <c r="AN276" s="51"/>
      <c r="AO276" s="51"/>
      <c r="AP276" s="51"/>
    </row>
    <row r="277" ht="15.75" customHeight="1">
      <c r="AM277" s="51"/>
      <c r="AN277" s="51"/>
      <c r="AO277" s="51"/>
      <c r="AP277" s="51"/>
    </row>
    <row r="278" ht="15.75" customHeight="1">
      <c r="AM278" s="51"/>
      <c r="AN278" s="51"/>
      <c r="AO278" s="51"/>
      <c r="AP278" s="51"/>
    </row>
    <row r="279" ht="15.75" customHeight="1">
      <c r="AM279" s="51"/>
      <c r="AN279" s="51"/>
      <c r="AO279" s="51"/>
      <c r="AP279" s="51"/>
    </row>
    <row r="280" ht="15.75" customHeight="1">
      <c r="AM280" s="51"/>
      <c r="AN280" s="51"/>
      <c r="AO280" s="51"/>
      <c r="AP280" s="51"/>
    </row>
    <row r="281" ht="15.75" customHeight="1">
      <c r="AM281" s="51"/>
      <c r="AN281" s="51"/>
      <c r="AO281" s="51"/>
      <c r="AP281" s="51"/>
    </row>
    <row r="282" ht="15.75" customHeight="1">
      <c r="AM282" s="51"/>
      <c r="AN282" s="51"/>
      <c r="AO282" s="51"/>
      <c r="AP282" s="51"/>
    </row>
    <row r="283" ht="15.75" customHeight="1">
      <c r="AM283" s="51"/>
      <c r="AN283" s="51"/>
      <c r="AO283" s="51"/>
      <c r="AP283" s="51"/>
    </row>
    <row r="284" ht="15.75" customHeight="1">
      <c r="AM284" s="51"/>
      <c r="AN284" s="51"/>
      <c r="AO284" s="51"/>
      <c r="AP284" s="51"/>
    </row>
    <row r="285" ht="15.75" customHeight="1">
      <c r="AM285" s="51"/>
      <c r="AN285" s="51"/>
      <c r="AO285" s="51"/>
      <c r="AP285" s="51"/>
    </row>
    <row r="286" ht="15.75" customHeight="1">
      <c r="AM286" s="51"/>
      <c r="AN286" s="51"/>
      <c r="AO286" s="51"/>
      <c r="AP286" s="51"/>
    </row>
    <row r="287" ht="15.75" customHeight="1">
      <c r="AM287" s="51"/>
      <c r="AN287" s="51"/>
      <c r="AO287" s="51"/>
      <c r="AP287" s="51"/>
    </row>
    <row r="288" ht="15.75" customHeight="1">
      <c r="AM288" s="51"/>
      <c r="AN288" s="51"/>
      <c r="AO288" s="51"/>
      <c r="AP288" s="51"/>
    </row>
    <row r="289" ht="15.75" customHeight="1">
      <c r="AM289" s="51"/>
      <c r="AN289" s="51"/>
      <c r="AO289" s="51"/>
      <c r="AP289" s="51"/>
    </row>
    <row r="290" ht="15.75" customHeight="1">
      <c r="AM290" s="51"/>
      <c r="AN290" s="51"/>
      <c r="AO290" s="51"/>
      <c r="AP290" s="51"/>
    </row>
    <row r="291" ht="15.75" customHeight="1">
      <c r="AM291" s="51"/>
      <c r="AN291" s="51"/>
      <c r="AO291" s="51"/>
      <c r="AP291" s="51"/>
    </row>
    <row r="292" ht="15.75" customHeight="1">
      <c r="AM292" s="51"/>
      <c r="AN292" s="51"/>
      <c r="AO292" s="51"/>
      <c r="AP292" s="51"/>
    </row>
    <row r="293" ht="15.75" customHeight="1">
      <c r="AM293" s="51"/>
      <c r="AN293" s="51"/>
      <c r="AO293" s="51"/>
      <c r="AP293" s="51"/>
    </row>
    <row r="294" ht="15.75" customHeight="1">
      <c r="AM294" s="51"/>
      <c r="AN294" s="51"/>
      <c r="AO294" s="51"/>
      <c r="AP294" s="51"/>
    </row>
    <row r="295" ht="15.75" customHeight="1">
      <c r="AM295" s="51"/>
      <c r="AN295" s="51"/>
      <c r="AO295" s="51"/>
      <c r="AP295" s="51"/>
    </row>
    <row r="296" ht="15.75" customHeight="1">
      <c r="AM296" s="51"/>
      <c r="AN296" s="51"/>
      <c r="AO296" s="51"/>
      <c r="AP296" s="51"/>
    </row>
    <row r="297" ht="15.75" customHeight="1">
      <c r="AM297" s="51"/>
      <c r="AN297" s="51"/>
      <c r="AO297" s="51"/>
      <c r="AP297" s="51"/>
    </row>
    <row r="298" ht="15.75" customHeight="1">
      <c r="AM298" s="51"/>
      <c r="AN298" s="51"/>
      <c r="AO298" s="51"/>
      <c r="AP298" s="51"/>
    </row>
    <row r="299" ht="15.75" customHeight="1">
      <c r="AM299" s="51"/>
      <c r="AN299" s="51"/>
      <c r="AO299" s="51"/>
      <c r="AP299" s="51"/>
    </row>
    <row r="300" ht="15.75" customHeight="1">
      <c r="AM300" s="51"/>
      <c r="AN300" s="51"/>
      <c r="AO300" s="51"/>
      <c r="AP300" s="51"/>
    </row>
    <row r="301" ht="15.75" customHeight="1">
      <c r="AM301" s="51"/>
      <c r="AN301" s="51"/>
      <c r="AO301" s="51"/>
      <c r="AP301" s="51"/>
    </row>
    <row r="302" ht="15.75" customHeight="1">
      <c r="AM302" s="51"/>
      <c r="AN302" s="51"/>
      <c r="AO302" s="51"/>
      <c r="AP302" s="51"/>
    </row>
    <row r="303" ht="15.75" customHeight="1">
      <c r="AM303" s="51"/>
      <c r="AN303" s="51"/>
      <c r="AO303" s="51"/>
      <c r="AP303" s="51"/>
    </row>
    <row r="304" ht="15.75" customHeight="1">
      <c r="AM304" s="51"/>
      <c r="AN304" s="51"/>
      <c r="AO304" s="51"/>
      <c r="AP304" s="51"/>
    </row>
    <row r="305" ht="15.75" customHeight="1">
      <c r="AM305" s="51"/>
      <c r="AN305" s="51"/>
      <c r="AO305" s="51"/>
      <c r="AP305" s="51"/>
    </row>
    <row r="306" ht="15.75" customHeight="1">
      <c r="AM306" s="51"/>
      <c r="AN306" s="51"/>
      <c r="AO306" s="51"/>
      <c r="AP306" s="51"/>
    </row>
    <row r="307" ht="15.75" customHeight="1">
      <c r="AM307" s="51"/>
      <c r="AN307" s="51"/>
      <c r="AO307" s="51"/>
      <c r="AP307" s="51"/>
    </row>
    <row r="308" ht="15.75" customHeight="1">
      <c r="AM308" s="51"/>
      <c r="AN308" s="51"/>
      <c r="AO308" s="51"/>
      <c r="AP308" s="51"/>
    </row>
    <row r="309" ht="15.75" customHeight="1">
      <c r="AM309" s="51"/>
      <c r="AN309" s="51"/>
      <c r="AO309" s="51"/>
      <c r="AP309" s="51"/>
    </row>
    <row r="310" ht="15.75" customHeight="1">
      <c r="AM310" s="51"/>
      <c r="AN310" s="51"/>
      <c r="AO310" s="51"/>
      <c r="AP310" s="51"/>
    </row>
    <row r="311" ht="15.75" customHeight="1">
      <c r="AM311" s="51"/>
      <c r="AN311" s="51"/>
      <c r="AO311" s="51"/>
      <c r="AP311" s="51"/>
    </row>
    <row r="312" ht="15.75" customHeight="1">
      <c r="AM312" s="51"/>
      <c r="AN312" s="51"/>
      <c r="AO312" s="51"/>
      <c r="AP312" s="51"/>
    </row>
    <row r="313" ht="15.75" customHeight="1">
      <c r="AM313" s="51"/>
      <c r="AN313" s="51"/>
      <c r="AO313" s="51"/>
      <c r="AP313" s="51"/>
    </row>
    <row r="314" ht="15.75" customHeight="1">
      <c r="AM314" s="51"/>
      <c r="AN314" s="51"/>
      <c r="AO314" s="51"/>
      <c r="AP314" s="51"/>
    </row>
    <row r="315" ht="15.75" customHeight="1">
      <c r="AM315" s="51"/>
      <c r="AN315" s="51"/>
      <c r="AO315" s="51"/>
      <c r="AP315" s="51"/>
    </row>
    <row r="316" ht="15.75" customHeight="1">
      <c r="AM316" s="51"/>
      <c r="AN316" s="51"/>
      <c r="AO316" s="51"/>
      <c r="AP316" s="51"/>
    </row>
    <row r="317" ht="15.75" customHeight="1">
      <c r="AM317" s="51"/>
      <c r="AN317" s="51"/>
      <c r="AO317" s="51"/>
      <c r="AP317" s="51"/>
    </row>
    <row r="318" ht="15.75" customHeight="1">
      <c r="AM318" s="51"/>
      <c r="AN318" s="51"/>
      <c r="AO318" s="51"/>
      <c r="AP318" s="51"/>
    </row>
    <row r="319" ht="15.75" customHeight="1">
      <c r="AM319" s="51"/>
      <c r="AN319" s="51"/>
      <c r="AO319" s="51"/>
      <c r="AP319" s="51"/>
    </row>
    <row r="320" ht="15.75" customHeight="1">
      <c r="AM320" s="51"/>
      <c r="AN320" s="51"/>
      <c r="AO320" s="51"/>
      <c r="AP320" s="51"/>
    </row>
    <row r="321" ht="15.75" customHeight="1">
      <c r="AM321" s="51"/>
      <c r="AN321" s="51"/>
      <c r="AO321" s="51"/>
      <c r="AP321" s="51"/>
    </row>
    <row r="322" ht="15.75" customHeight="1">
      <c r="AM322" s="51"/>
      <c r="AN322" s="51"/>
      <c r="AO322" s="51"/>
      <c r="AP322" s="51"/>
    </row>
    <row r="323" ht="15.75" customHeight="1">
      <c r="AM323" s="51"/>
      <c r="AN323" s="51"/>
      <c r="AO323" s="51"/>
      <c r="AP323" s="51"/>
    </row>
    <row r="324" ht="15.75" customHeight="1">
      <c r="AM324" s="51"/>
      <c r="AN324" s="51"/>
      <c r="AO324" s="51"/>
      <c r="AP324" s="51"/>
    </row>
    <row r="325" ht="15.75" customHeight="1">
      <c r="AM325" s="51"/>
      <c r="AN325" s="51"/>
      <c r="AO325" s="51"/>
      <c r="AP325" s="51"/>
    </row>
    <row r="326" ht="15.75" customHeight="1">
      <c r="AM326" s="51"/>
      <c r="AN326" s="51"/>
      <c r="AO326" s="51"/>
      <c r="AP326" s="51"/>
    </row>
    <row r="327" ht="15.75" customHeight="1">
      <c r="AM327" s="51"/>
      <c r="AN327" s="51"/>
      <c r="AO327" s="51"/>
      <c r="AP327" s="51"/>
    </row>
    <row r="328" ht="15.75" customHeight="1">
      <c r="AM328" s="51"/>
      <c r="AN328" s="51"/>
      <c r="AO328" s="51"/>
      <c r="AP328" s="51"/>
    </row>
    <row r="329" ht="15.75" customHeight="1">
      <c r="AM329" s="51"/>
      <c r="AN329" s="51"/>
      <c r="AO329" s="51"/>
      <c r="AP329" s="51"/>
    </row>
    <row r="330" ht="15.75" customHeight="1">
      <c r="AM330" s="51"/>
      <c r="AN330" s="51"/>
      <c r="AO330" s="51"/>
      <c r="AP330" s="51"/>
    </row>
    <row r="331" ht="15.75" customHeight="1">
      <c r="AM331" s="51"/>
      <c r="AN331" s="51"/>
      <c r="AO331" s="51"/>
      <c r="AP331" s="51"/>
    </row>
    <row r="332" ht="15.75" customHeight="1">
      <c r="AM332" s="51"/>
      <c r="AN332" s="51"/>
      <c r="AO332" s="51"/>
      <c r="AP332" s="51"/>
    </row>
    <row r="333" ht="15.75" customHeight="1">
      <c r="AM333" s="51"/>
      <c r="AN333" s="51"/>
      <c r="AO333" s="51"/>
      <c r="AP333" s="51"/>
    </row>
    <row r="334" ht="15.75" customHeight="1">
      <c r="AM334" s="51"/>
      <c r="AN334" s="51"/>
      <c r="AO334" s="51"/>
      <c r="AP334" s="51"/>
    </row>
    <row r="335" ht="15.75" customHeight="1">
      <c r="AM335" s="51"/>
      <c r="AN335" s="51"/>
      <c r="AO335" s="51"/>
      <c r="AP335" s="51"/>
    </row>
    <row r="336" ht="15.75" customHeight="1">
      <c r="AM336" s="51"/>
      <c r="AN336" s="51"/>
      <c r="AO336" s="51"/>
      <c r="AP336" s="51"/>
    </row>
    <row r="337" ht="15.75" customHeight="1">
      <c r="AM337" s="51"/>
      <c r="AN337" s="51"/>
      <c r="AO337" s="51"/>
      <c r="AP337" s="51"/>
    </row>
    <row r="338" ht="15.75" customHeight="1">
      <c r="AM338" s="51"/>
      <c r="AN338" s="51"/>
      <c r="AO338" s="51"/>
      <c r="AP338" s="51"/>
    </row>
    <row r="339" ht="15.75" customHeight="1">
      <c r="AM339" s="51"/>
      <c r="AN339" s="51"/>
      <c r="AO339" s="51"/>
      <c r="AP339" s="51"/>
    </row>
    <row r="340" ht="15.75" customHeight="1">
      <c r="AM340" s="51"/>
      <c r="AN340" s="51"/>
      <c r="AO340" s="51"/>
      <c r="AP340" s="51"/>
    </row>
    <row r="341" ht="15.75" customHeight="1">
      <c r="AM341" s="51"/>
      <c r="AN341" s="51"/>
      <c r="AO341" s="51"/>
      <c r="AP341" s="51"/>
    </row>
    <row r="342" ht="15.75" customHeight="1">
      <c r="AM342" s="51"/>
      <c r="AN342" s="51"/>
      <c r="AO342" s="51"/>
      <c r="AP342" s="51"/>
    </row>
    <row r="343" ht="15.75" customHeight="1">
      <c r="AM343" s="51"/>
      <c r="AN343" s="51"/>
      <c r="AO343" s="51"/>
      <c r="AP343" s="51"/>
    </row>
    <row r="344" ht="15.75" customHeight="1">
      <c r="AM344" s="51"/>
      <c r="AN344" s="51"/>
      <c r="AO344" s="51"/>
      <c r="AP344" s="51"/>
    </row>
    <row r="345" ht="15.75" customHeight="1">
      <c r="AM345" s="51"/>
      <c r="AN345" s="51"/>
      <c r="AO345" s="51"/>
      <c r="AP345" s="51"/>
    </row>
    <row r="346" ht="15.75" customHeight="1">
      <c r="AM346" s="51"/>
      <c r="AN346" s="51"/>
      <c r="AO346" s="51"/>
      <c r="AP346" s="51"/>
    </row>
    <row r="347" ht="15.75" customHeight="1">
      <c r="AM347" s="51"/>
      <c r="AN347" s="51"/>
      <c r="AO347" s="51"/>
      <c r="AP347" s="51"/>
    </row>
    <row r="348" ht="15.75" customHeight="1">
      <c r="AM348" s="51"/>
      <c r="AN348" s="51"/>
      <c r="AO348" s="51"/>
      <c r="AP348" s="51"/>
    </row>
    <row r="349" ht="15.75" customHeight="1">
      <c r="AM349" s="51"/>
      <c r="AN349" s="51"/>
      <c r="AO349" s="51"/>
      <c r="AP349" s="51"/>
    </row>
    <row r="350" ht="15.75" customHeight="1">
      <c r="AM350" s="51"/>
      <c r="AN350" s="51"/>
      <c r="AO350" s="51"/>
      <c r="AP350" s="51"/>
    </row>
    <row r="351" ht="15.75" customHeight="1">
      <c r="AM351" s="51"/>
      <c r="AN351" s="51"/>
      <c r="AO351" s="51"/>
      <c r="AP351" s="51"/>
    </row>
    <row r="352" ht="15.75" customHeight="1">
      <c r="AM352" s="51"/>
      <c r="AN352" s="51"/>
      <c r="AO352" s="51"/>
      <c r="AP352" s="51"/>
    </row>
    <row r="353" ht="15.75" customHeight="1">
      <c r="AM353" s="51"/>
      <c r="AN353" s="51"/>
      <c r="AO353" s="51"/>
      <c r="AP353" s="51"/>
    </row>
    <row r="354" ht="15.75" customHeight="1">
      <c r="AM354" s="51"/>
      <c r="AN354" s="51"/>
      <c r="AO354" s="51"/>
      <c r="AP354" s="51"/>
    </row>
    <row r="355" ht="15.75" customHeight="1">
      <c r="AM355" s="51"/>
      <c r="AN355" s="51"/>
      <c r="AO355" s="51"/>
      <c r="AP355" s="51"/>
    </row>
    <row r="356" ht="15.75" customHeight="1">
      <c r="AM356" s="51"/>
      <c r="AN356" s="51"/>
      <c r="AO356" s="51"/>
      <c r="AP356" s="51"/>
    </row>
    <row r="357" ht="15.75" customHeight="1">
      <c r="AM357" s="51"/>
      <c r="AN357" s="51"/>
      <c r="AO357" s="51"/>
      <c r="AP357" s="51"/>
    </row>
    <row r="358" ht="15.75" customHeight="1">
      <c r="AM358" s="51"/>
      <c r="AN358" s="51"/>
      <c r="AO358" s="51"/>
      <c r="AP358" s="51"/>
    </row>
    <row r="359" ht="15.75" customHeight="1">
      <c r="AM359" s="51"/>
      <c r="AN359" s="51"/>
      <c r="AO359" s="51"/>
      <c r="AP359" s="51"/>
    </row>
    <row r="360" ht="15.75" customHeight="1">
      <c r="AM360" s="51"/>
      <c r="AN360" s="51"/>
      <c r="AO360" s="51"/>
      <c r="AP360" s="51"/>
    </row>
    <row r="361" ht="15.75" customHeight="1">
      <c r="AM361" s="51"/>
      <c r="AN361" s="51"/>
      <c r="AO361" s="51"/>
      <c r="AP361" s="51"/>
    </row>
    <row r="362" ht="15.75" customHeight="1">
      <c r="AM362" s="51"/>
      <c r="AN362" s="51"/>
      <c r="AO362" s="51"/>
      <c r="AP362" s="51"/>
    </row>
    <row r="363" ht="15.75" customHeight="1">
      <c r="AM363" s="51"/>
      <c r="AN363" s="51"/>
      <c r="AO363" s="51"/>
      <c r="AP363" s="51"/>
    </row>
    <row r="364" ht="15.75" customHeight="1">
      <c r="AM364" s="51"/>
      <c r="AN364" s="51"/>
      <c r="AO364" s="51"/>
      <c r="AP364" s="51"/>
    </row>
    <row r="365" ht="15.75" customHeight="1">
      <c r="AM365" s="51"/>
      <c r="AN365" s="51"/>
      <c r="AO365" s="51"/>
      <c r="AP365" s="51"/>
    </row>
    <row r="366" ht="15.75" customHeight="1">
      <c r="AM366" s="51"/>
      <c r="AN366" s="51"/>
      <c r="AO366" s="51"/>
      <c r="AP366" s="51"/>
    </row>
    <row r="367" ht="15.75" customHeight="1">
      <c r="AM367" s="51"/>
      <c r="AN367" s="51"/>
      <c r="AO367" s="51"/>
      <c r="AP367" s="51"/>
    </row>
    <row r="368" ht="15.75" customHeight="1">
      <c r="AM368" s="51"/>
      <c r="AN368" s="51"/>
      <c r="AO368" s="51"/>
      <c r="AP368" s="51"/>
    </row>
    <row r="369" ht="15.75" customHeight="1">
      <c r="AM369" s="51"/>
      <c r="AN369" s="51"/>
      <c r="AO369" s="51"/>
      <c r="AP369" s="51"/>
    </row>
    <row r="370" ht="15.75" customHeight="1">
      <c r="AM370" s="51"/>
      <c r="AN370" s="51"/>
      <c r="AO370" s="51"/>
      <c r="AP370" s="51"/>
    </row>
    <row r="371" ht="15.75" customHeight="1">
      <c r="AM371" s="51"/>
      <c r="AN371" s="51"/>
      <c r="AO371" s="51"/>
      <c r="AP371" s="51"/>
    </row>
    <row r="372" ht="15.75" customHeight="1">
      <c r="AM372" s="51"/>
      <c r="AN372" s="51"/>
      <c r="AO372" s="51"/>
      <c r="AP372" s="51"/>
    </row>
    <row r="373" ht="15.75" customHeight="1">
      <c r="AM373" s="51"/>
      <c r="AN373" s="51"/>
      <c r="AO373" s="51"/>
      <c r="AP373" s="51"/>
    </row>
    <row r="374" ht="15.75" customHeight="1">
      <c r="AM374" s="51"/>
      <c r="AN374" s="51"/>
      <c r="AO374" s="51"/>
      <c r="AP374" s="51"/>
    </row>
    <row r="375" ht="15.75" customHeight="1">
      <c r="AM375" s="51"/>
      <c r="AN375" s="51"/>
      <c r="AO375" s="51"/>
      <c r="AP375" s="51"/>
    </row>
    <row r="376" ht="15.75" customHeight="1">
      <c r="AM376" s="51"/>
      <c r="AN376" s="51"/>
      <c r="AO376" s="51"/>
      <c r="AP376" s="51"/>
    </row>
    <row r="377" ht="15.75" customHeight="1">
      <c r="AM377" s="51"/>
      <c r="AN377" s="51"/>
      <c r="AO377" s="51"/>
      <c r="AP377" s="51"/>
    </row>
    <row r="378" ht="15.75" customHeight="1">
      <c r="AM378" s="51"/>
      <c r="AN378" s="51"/>
      <c r="AO378" s="51"/>
      <c r="AP378" s="51"/>
    </row>
    <row r="379" ht="15.75" customHeight="1">
      <c r="AM379" s="51"/>
      <c r="AN379" s="51"/>
      <c r="AO379" s="51"/>
      <c r="AP379" s="51"/>
    </row>
    <row r="380" ht="15.75" customHeight="1">
      <c r="AM380" s="51"/>
      <c r="AN380" s="51"/>
      <c r="AO380" s="51"/>
      <c r="AP380" s="51"/>
    </row>
    <row r="381" ht="15.75" customHeight="1">
      <c r="AM381" s="51"/>
      <c r="AN381" s="51"/>
      <c r="AO381" s="51"/>
      <c r="AP381" s="51"/>
    </row>
    <row r="382" ht="15.75" customHeight="1">
      <c r="AM382" s="51"/>
      <c r="AN382" s="51"/>
      <c r="AO382" s="51"/>
      <c r="AP382" s="51"/>
    </row>
    <row r="383" ht="15.75" customHeight="1">
      <c r="AM383" s="51"/>
      <c r="AN383" s="51"/>
      <c r="AO383" s="51"/>
      <c r="AP383" s="51"/>
    </row>
    <row r="384" ht="15.75" customHeight="1">
      <c r="AM384" s="51"/>
      <c r="AN384" s="51"/>
      <c r="AO384" s="51"/>
      <c r="AP384" s="51"/>
    </row>
    <row r="385" ht="15.75" customHeight="1">
      <c r="AM385" s="51"/>
      <c r="AN385" s="51"/>
      <c r="AO385" s="51"/>
      <c r="AP385" s="51"/>
    </row>
    <row r="386" ht="15.75" customHeight="1">
      <c r="AM386" s="51"/>
      <c r="AN386" s="51"/>
      <c r="AO386" s="51"/>
      <c r="AP386" s="51"/>
    </row>
    <row r="387" ht="15.75" customHeight="1">
      <c r="AM387" s="51"/>
      <c r="AN387" s="51"/>
      <c r="AO387" s="51"/>
      <c r="AP387" s="51"/>
    </row>
    <row r="388" ht="15.75" customHeight="1">
      <c r="AM388" s="51"/>
      <c r="AN388" s="51"/>
      <c r="AO388" s="51"/>
      <c r="AP388" s="51"/>
    </row>
    <row r="389" ht="15.75" customHeight="1">
      <c r="AM389" s="51"/>
      <c r="AN389" s="51"/>
      <c r="AO389" s="51"/>
      <c r="AP389" s="51"/>
    </row>
    <row r="390" ht="15.75" customHeight="1">
      <c r="AM390" s="51"/>
      <c r="AN390" s="51"/>
      <c r="AO390" s="51"/>
      <c r="AP390" s="51"/>
    </row>
    <row r="391" ht="15.75" customHeight="1">
      <c r="AM391" s="51"/>
      <c r="AN391" s="51"/>
      <c r="AO391" s="51"/>
      <c r="AP391" s="51"/>
    </row>
    <row r="392" ht="15.75" customHeight="1">
      <c r="AM392" s="51"/>
      <c r="AN392" s="51"/>
      <c r="AO392" s="51"/>
      <c r="AP392" s="51"/>
    </row>
    <row r="393" ht="15.75" customHeight="1">
      <c r="AM393" s="51"/>
      <c r="AN393" s="51"/>
      <c r="AO393" s="51"/>
      <c r="AP393" s="51"/>
    </row>
    <row r="394" ht="15.75" customHeight="1">
      <c r="AM394" s="51"/>
      <c r="AN394" s="51"/>
      <c r="AO394" s="51"/>
      <c r="AP394" s="51"/>
    </row>
    <row r="395" ht="15.75" customHeight="1">
      <c r="AM395" s="51"/>
      <c r="AN395" s="51"/>
      <c r="AO395" s="51"/>
      <c r="AP395" s="51"/>
    </row>
    <row r="396" ht="15.75" customHeight="1">
      <c r="AM396" s="51"/>
      <c r="AN396" s="51"/>
      <c r="AO396" s="51"/>
      <c r="AP396" s="51"/>
    </row>
    <row r="397" ht="15.75" customHeight="1">
      <c r="AM397" s="51"/>
      <c r="AN397" s="51"/>
      <c r="AO397" s="51"/>
      <c r="AP397" s="51"/>
    </row>
    <row r="398" ht="15.75" customHeight="1">
      <c r="AM398" s="51"/>
      <c r="AN398" s="51"/>
      <c r="AO398" s="51"/>
      <c r="AP398" s="51"/>
    </row>
    <row r="399" ht="15.75" customHeight="1">
      <c r="AM399" s="51"/>
      <c r="AN399" s="51"/>
      <c r="AO399" s="51"/>
      <c r="AP399" s="51"/>
    </row>
    <row r="400" ht="15.75" customHeight="1">
      <c r="AM400" s="51"/>
      <c r="AN400" s="51"/>
      <c r="AO400" s="51"/>
      <c r="AP400" s="51"/>
    </row>
    <row r="401" ht="15.75" customHeight="1">
      <c r="AM401" s="51"/>
      <c r="AN401" s="51"/>
      <c r="AO401" s="51"/>
      <c r="AP401" s="51"/>
    </row>
    <row r="402" ht="15.75" customHeight="1">
      <c r="AM402" s="51"/>
      <c r="AN402" s="51"/>
      <c r="AO402" s="51"/>
      <c r="AP402" s="51"/>
    </row>
    <row r="403" ht="15.75" customHeight="1">
      <c r="AM403" s="51"/>
      <c r="AN403" s="51"/>
      <c r="AO403" s="51"/>
      <c r="AP403" s="51"/>
    </row>
    <row r="404" ht="15.75" customHeight="1">
      <c r="AM404" s="51"/>
      <c r="AN404" s="51"/>
      <c r="AO404" s="51"/>
      <c r="AP404" s="51"/>
    </row>
    <row r="405" ht="15.75" customHeight="1">
      <c r="AM405" s="51"/>
      <c r="AN405" s="51"/>
      <c r="AO405" s="51"/>
      <c r="AP405" s="51"/>
    </row>
    <row r="406" ht="15.75" customHeight="1">
      <c r="AM406" s="51"/>
      <c r="AN406" s="51"/>
      <c r="AO406" s="51"/>
      <c r="AP406" s="51"/>
    </row>
    <row r="407" ht="15.75" customHeight="1">
      <c r="AM407" s="51"/>
      <c r="AN407" s="51"/>
      <c r="AO407" s="51"/>
      <c r="AP407" s="51"/>
    </row>
    <row r="408" ht="15.75" customHeight="1">
      <c r="AM408" s="51"/>
      <c r="AN408" s="51"/>
      <c r="AO408" s="51"/>
      <c r="AP408" s="51"/>
    </row>
    <row r="409" ht="15.75" customHeight="1">
      <c r="AM409" s="51"/>
      <c r="AN409" s="51"/>
      <c r="AO409" s="51"/>
      <c r="AP409" s="51"/>
    </row>
    <row r="410" ht="15.75" customHeight="1">
      <c r="AM410" s="51"/>
      <c r="AN410" s="51"/>
      <c r="AO410" s="51"/>
      <c r="AP410" s="51"/>
    </row>
    <row r="411" ht="15.75" customHeight="1">
      <c r="AM411" s="51"/>
      <c r="AN411" s="51"/>
      <c r="AO411" s="51"/>
      <c r="AP411" s="51"/>
    </row>
    <row r="412" ht="15.75" customHeight="1">
      <c r="AM412" s="51"/>
      <c r="AN412" s="51"/>
      <c r="AO412" s="51"/>
      <c r="AP412" s="51"/>
    </row>
    <row r="413" ht="15.75" customHeight="1">
      <c r="AM413" s="51"/>
      <c r="AN413" s="51"/>
      <c r="AO413" s="51"/>
      <c r="AP413" s="51"/>
    </row>
    <row r="414" ht="15.75" customHeight="1">
      <c r="AM414" s="51"/>
      <c r="AN414" s="51"/>
      <c r="AO414" s="51"/>
      <c r="AP414" s="51"/>
    </row>
    <row r="415" ht="15.75" customHeight="1">
      <c r="AM415" s="51"/>
      <c r="AN415" s="51"/>
      <c r="AO415" s="51"/>
      <c r="AP415" s="51"/>
    </row>
    <row r="416" ht="15.75" customHeight="1">
      <c r="AM416" s="51"/>
      <c r="AN416" s="51"/>
      <c r="AO416" s="51"/>
      <c r="AP416" s="51"/>
    </row>
    <row r="417" ht="15.75" customHeight="1">
      <c r="AM417" s="51"/>
      <c r="AN417" s="51"/>
      <c r="AO417" s="51"/>
      <c r="AP417" s="51"/>
    </row>
    <row r="418" ht="15.75" customHeight="1">
      <c r="AM418" s="51"/>
      <c r="AN418" s="51"/>
      <c r="AO418" s="51"/>
      <c r="AP418" s="51"/>
    </row>
    <row r="419" ht="15.75" customHeight="1">
      <c r="AM419" s="51"/>
      <c r="AN419" s="51"/>
      <c r="AO419" s="51"/>
      <c r="AP419" s="51"/>
    </row>
    <row r="420" ht="15.75" customHeight="1">
      <c r="AM420" s="51"/>
      <c r="AN420" s="51"/>
      <c r="AO420" s="51"/>
      <c r="AP420" s="51"/>
    </row>
    <row r="421" ht="15.75" customHeight="1">
      <c r="AM421" s="51"/>
      <c r="AN421" s="51"/>
      <c r="AO421" s="51"/>
      <c r="AP421" s="51"/>
    </row>
    <row r="422" ht="15.75" customHeight="1">
      <c r="AM422" s="51"/>
      <c r="AN422" s="51"/>
      <c r="AO422" s="51"/>
      <c r="AP422" s="51"/>
    </row>
    <row r="423" ht="15.75" customHeight="1">
      <c r="AM423" s="51"/>
      <c r="AN423" s="51"/>
      <c r="AO423" s="51"/>
      <c r="AP423" s="51"/>
    </row>
    <row r="424" ht="15.75" customHeight="1">
      <c r="AM424" s="51"/>
      <c r="AN424" s="51"/>
      <c r="AO424" s="51"/>
      <c r="AP424" s="51"/>
    </row>
    <row r="425" ht="15.75" customHeight="1">
      <c r="AM425" s="51"/>
      <c r="AN425" s="51"/>
      <c r="AO425" s="51"/>
      <c r="AP425" s="51"/>
    </row>
    <row r="426" ht="15.75" customHeight="1">
      <c r="AM426" s="51"/>
      <c r="AN426" s="51"/>
      <c r="AO426" s="51"/>
      <c r="AP426" s="51"/>
    </row>
    <row r="427" ht="15.75" customHeight="1">
      <c r="AM427" s="51"/>
      <c r="AN427" s="51"/>
      <c r="AO427" s="51"/>
      <c r="AP427" s="51"/>
    </row>
    <row r="428" ht="15.75" customHeight="1">
      <c r="AM428" s="51"/>
      <c r="AN428" s="51"/>
      <c r="AO428" s="51"/>
      <c r="AP428" s="51"/>
    </row>
    <row r="429" ht="15.75" customHeight="1">
      <c r="AM429" s="51"/>
      <c r="AN429" s="51"/>
      <c r="AO429" s="51"/>
      <c r="AP429" s="51"/>
    </row>
    <row r="430" ht="15.75" customHeight="1">
      <c r="AM430" s="51"/>
      <c r="AN430" s="51"/>
      <c r="AO430" s="51"/>
      <c r="AP430" s="51"/>
    </row>
    <row r="431" ht="15.75" customHeight="1">
      <c r="AM431" s="51"/>
      <c r="AN431" s="51"/>
      <c r="AO431" s="51"/>
      <c r="AP431" s="51"/>
    </row>
    <row r="432" ht="15.75" customHeight="1">
      <c r="AM432" s="51"/>
      <c r="AN432" s="51"/>
      <c r="AO432" s="51"/>
      <c r="AP432" s="51"/>
    </row>
    <row r="433" ht="15.75" customHeight="1">
      <c r="AM433" s="51"/>
      <c r="AN433" s="51"/>
      <c r="AO433" s="51"/>
      <c r="AP433" s="51"/>
    </row>
    <row r="434" ht="15.75" customHeight="1">
      <c r="AM434" s="51"/>
      <c r="AN434" s="51"/>
      <c r="AO434" s="51"/>
      <c r="AP434" s="51"/>
    </row>
    <row r="435" ht="15.75" customHeight="1">
      <c r="AM435" s="51"/>
      <c r="AN435" s="51"/>
      <c r="AO435" s="51"/>
      <c r="AP435" s="51"/>
    </row>
    <row r="436" ht="15.75" customHeight="1">
      <c r="AM436" s="51"/>
      <c r="AN436" s="51"/>
      <c r="AO436" s="51"/>
      <c r="AP436" s="51"/>
    </row>
    <row r="437" ht="15.75" customHeight="1">
      <c r="AM437" s="51"/>
      <c r="AN437" s="51"/>
      <c r="AO437" s="51"/>
      <c r="AP437" s="51"/>
    </row>
    <row r="438" ht="15.75" customHeight="1">
      <c r="AM438" s="51"/>
      <c r="AN438" s="51"/>
      <c r="AO438" s="51"/>
      <c r="AP438" s="51"/>
    </row>
    <row r="439" ht="15.75" customHeight="1">
      <c r="AM439" s="51"/>
      <c r="AN439" s="51"/>
      <c r="AO439" s="51"/>
      <c r="AP439" s="51"/>
    </row>
    <row r="440" ht="15.75" customHeight="1">
      <c r="AM440" s="51"/>
      <c r="AN440" s="51"/>
      <c r="AO440" s="51"/>
      <c r="AP440" s="51"/>
    </row>
    <row r="441" ht="15.75" customHeight="1">
      <c r="AM441" s="51"/>
      <c r="AN441" s="51"/>
      <c r="AO441" s="51"/>
      <c r="AP441" s="51"/>
    </row>
    <row r="442" ht="15.75" customHeight="1">
      <c r="AM442" s="51"/>
      <c r="AN442" s="51"/>
      <c r="AO442" s="51"/>
      <c r="AP442" s="51"/>
    </row>
    <row r="443" ht="15.75" customHeight="1">
      <c r="AM443" s="51"/>
      <c r="AN443" s="51"/>
      <c r="AO443" s="51"/>
      <c r="AP443" s="51"/>
    </row>
    <row r="444" ht="15.75" customHeight="1">
      <c r="AM444" s="51"/>
      <c r="AN444" s="51"/>
      <c r="AO444" s="51"/>
      <c r="AP444" s="51"/>
    </row>
    <row r="445" ht="15.75" customHeight="1">
      <c r="AM445" s="51"/>
      <c r="AN445" s="51"/>
      <c r="AO445" s="51"/>
      <c r="AP445" s="51"/>
    </row>
    <row r="446" ht="15.75" customHeight="1">
      <c r="AM446" s="51"/>
      <c r="AN446" s="51"/>
      <c r="AO446" s="51"/>
      <c r="AP446" s="51"/>
    </row>
    <row r="447" ht="15.75" customHeight="1">
      <c r="AM447" s="51"/>
      <c r="AN447" s="51"/>
      <c r="AO447" s="51"/>
      <c r="AP447" s="51"/>
    </row>
    <row r="448" ht="15.75" customHeight="1">
      <c r="AM448" s="51"/>
      <c r="AN448" s="51"/>
      <c r="AO448" s="51"/>
      <c r="AP448" s="51"/>
    </row>
    <row r="449" ht="15.75" customHeight="1">
      <c r="AM449" s="51"/>
      <c r="AN449" s="51"/>
      <c r="AO449" s="51"/>
      <c r="AP449" s="51"/>
    </row>
    <row r="450" ht="15.75" customHeight="1">
      <c r="AM450" s="51"/>
      <c r="AN450" s="51"/>
      <c r="AO450" s="51"/>
      <c r="AP450" s="51"/>
    </row>
    <row r="451" ht="15.75" customHeight="1">
      <c r="AM451" s="51"/>
      <c r="AN451" s="51"/>
      <c r="AO451" s="51"/>
      <c r="AP451" s="51"/>
    </row>
    <row r="452" ht="15.75" customHeight="1">
      <c r="AM452" s="51"/>
      <c r="AN452" s="51"/>
      <c r="AO452" s="51"/>
      <c r="AP452" s="51"/>
    </row>
    <row r="453" ht="15.75" customHeight="1">
      <c r="AM453" s="51"/>
      <c r="AN453" s="51"/>
      <c r="AO453" s="51"/>
      <c r="AP453" s="51"/>
    </row>
    <row r="454" ht="15.75" customHeight="1">
      <c r="AM454" s="51"/>
      <c r="AN454" s="51"/>
      <c r="AO454" s="51"/>
      <c r="AP454" s="51"/>
    </row>
    <row r="455" ht="15.75" customHeight="1">
      <c r="AM455" s="51"/>
      <c r="AN455" s="51"/>
      <c r="AO455" s="51"/>
      <c r="AP455" s="51"/>
    </row>
    <row r="456" ht="15.75" customHeight="1">
      <c r="AM456" s="51"/>
      <c r="AN456" s="51"/>
      <c r="AO456" s="51"/>
      <c r="AP456" s="51"/>
    </row>
    <row r="457" ht="15.75" customHeight="1">
      <c r="AM457" s="51"/>
      <c r="AN457" s="51"/>
      <c r="AO457" s="51"/>
      <c r="AP457" s="51"/>
    </row>
    <row r="458" ht="15.75" customHeight="1">
      <c r="AM458" s="51"/>
      <c r="AN458" s="51"/>
      <c r="AO458" s="51"/>
      <c r="AP458" s="51"/>
    </row>
    <row r="459" ht="15.75" customHeight="1">
      <c r="AM459" s="51"/>
      <c r="AN459" s="51"/>
      <c r="AO459" s="51"/>
      <c r="AP459" s="51"/>
    </row>
    <row r="460" ht="15.75" customHeight="1">
      <c r="AM460" s="51"/>
      <c r="AN460" s="51"/>
      <c r="AO460" s="51"/>
      <c r="AP460" s="51"/>
    </row>
    <row r="461" ht="15.75" customHeight="1">
      <c r="AM461" s="51"/>
      <c r="AN461" s="51"/>
      <c r="AO461" s="51"/>
      <c r="AP461" s="51"/>
    </row>
    <row r="462" ht="15.75" customHeight="1">
      <c r="AM462" s="51"/>
      <c r="AN462" s="51"/>
      <c r="AO462" s="51"/>
      <c r="AP462" s="51"/>
    </row>
    <row r="463" ht="15.75" customHeight="1">
      <c r="AM463" s="51"/>
      <c r="AN463" s="51"/>
      <c r="AO463" s="51"/>
      <c r="AP463" s="51"/>
    </row>
    <row r="464" ht="15.75" customHeight="1">
      <c r="AM464" s="51"/>
      <c r="AN464" s="51"/>
      <c r="AO464" s="51"/>
      <c r="AP464" s="51"/>
    </row>
    <row r="465" ht="15.75" customHeight="1">
      <c r="AM465" s="51"/>
      <c r="AN465" s="51"/>
      <c r="AO465" s="51"/>
      <c r="AP465" s="51"/>
    </row>
    <row r="466" ht="15.75" customHeight="1">
      <c r="AM466" s="51"/>
      <c r="AN466" s="51"/>
      <c r="AO466" s="51"/>
      <c r="AP466" s="51"/>
    </row>
    <row r="467" ht="15.75" customHeight="1">
      <c r="AM467" s="51"/>
      <c r="AN467" s="51"/>
      <c r="AO467" s="51"/>
      <c r="AP467" s="51"/>
    </row>
    <row r="468" ht="15.75" customHeight="1">
      <c r="AM468" s="51"/>
      <c r="AN468" s="51"/>
      <c r="AO468" s="51"/>
      <c r="AP468" s="51"/>
    </row>
    <row r="469" ht="15.75" customHeight="1">
      <c r="AM469" s="51"/>
      <c r="AN469" s="51"/>
      <c r="AO469" s="51"/>
      <c r="AP469" s="51"/>
    </row>
    <row r="470" ht="15.75" customHeight="1">
      <c r="AM470" s="51"/>
      <c r="AN470" s="51"/>
      <c r="AO470" s="51"/>
      <c r="AP470" s="51"/>
    </row>
    <row r="471" ht="15.75" customHeight="1">
      <c r="AM471" s="51"/>
      <c r="AN471" s="51"/>
      <c r="AO471" s="51"/>
      <c r="AP471" s="51"/>
    </row>
    <row r="472" ht="15.75" customHeight="1">
      <c r="AM472" s="51"/>
      <c r="AN472" s="51"/>
      <c r="AO472" s="51"/>
      <c r="AP472" s="51"/>
    </row>
    <row r="473" ht="15.75" customHeight="1">
      <c r="AM473" s="51"/>
      <c r="AN473" s="51"/>
      <c r="AO473" s="51"/>
      <c r="AP473" s="51"/>
    </row>
    <row r="474" ht="15.75" customHeight="1">
      <c r="AM474" s="51"/>
      <c r="AN474" s="51"/>
      <c r="AO474" s="51"/>
      <c r="AP474" s="51"/>
    </row>
    <row r="475" ht="15.75" customHeight="1">
      <c r="AM475" s="51"/>
      <c r="AN475" s="51"/>
      <c r="AO475" s="51"/>
      <c r="AP475" s="51"/>
    </row>
    <row r="476" ht="15.75" customHeight="1">
      <c r="AM476" s="51"/>
      <c r="AN476" s="51"/>
      <c r="AO476" s="51"/>
      <c r="AP476" s="51"/>
    </row>
    <row r="477" ht="15.75" customHeight="1">
      <c r="AM477" s="51"/>
      <c r="AN477" s="51"/>
      <c r="AO477" s="51"/>
      <c r="AP477" s="51"/>
    </row>
    <row r="478" ht="15.75" customHeight="1">
      <c r="AM478" s="51"/>
      <c r="AN478" s="51"/>
      <c r="AO478" s="51"/>
      <c r="AP478" s="51"/>
    </row>
    <row r="479" ht="15.75" customHeight="1">
      <c r="AM479" s="51"/>
      <c r="AN479" s="51"/>
      <c r="AO479" s="51"/>
      <c r="AP479" s="51"/>
    </row>
    <row r="480" ht="15.75" customHeight="1">
      <c r="AM480" s="51"/>
      <c r="AN480" s="51"/>
      <c r="AO480" s="51"/>
      <c r="AP480" s="51"/>
    </row>
    <row r="481" ht="15.75" customHeight="1">
      <c r="AM481" s="51"/>
      <c r="AN481" s="51"/>
      <c r="AO481" s="51"/>
      <c r="AP481" s="51"/>
    </row>
    <row r="482" ht="15.75" customHeight="1">
      <c r="AM482" s="51"/>
      <c r="AN482" s="51"/>
      <c r="AO482" s="51"/>
      <c r="AP482" s="51"/>
    </row>
    <row r="483" ht="15.75" customHeight="1">
      <c r="AM483" s="51"/>
      <c r="AN483" s="51"/>
      <c r="AO483" s="51"/>
      <c r="AP483" s="51"/>
    </row>
    <row r="484" ht="15.75" customHeight="1">
      <c r="AM484" s="51"/>
      <c r="AN484" s="51"/>
      <c r="AO484" s="51"/>
      <c r="AP484" s="51"/>
    </row>
    <row r="485" ht="15.75" customHeight="1">
      <c r="AM485" s="51"/>
      <c r="AN485" s="51"/>
      <c r="AO485" s="51"/>
      <c r="AP485" s="51"/>
    </row>
    <row r="486" ht="15.75" customHeight="1">
      <c r="AM486" s="51"/>
      <c r="AN486" s="51"/>
      <c r="AO486" s="51"/>
      <c r="AP486" s="51"/>
    </row>
    <row r="487" ht="15.75" customHeight="1">
      <c r="AM487" s="51"/>
      <c r="AN487" s="51"/>
      <c r="AO487" s="51"/>
      <c r="AP487" s="51"/>
    </row>
    <row r="488" ht="15.75" customHeight="1">
      <c r="AM488" s="51"/>
      <c r="AN488" s="51"/>
      <c r="AO488" s="51"/>
      <c r="AP488" s="51"/>
    </row>
    <row r="489" ht="15.75" customHeight="1">
      <c r="AM489" s="51"/>
      <c r="AN489" s="51"/>
      <c r="AO489" s="51"/>
      <c r="AP489" s="51"/>
    </row>
    <row r="490" ht="15.75" customHeight="1">
      <c r="AM490" s="51"/>
      <c r="AN490" s="51"/>
      <c r="AO490" s="51"/>
      <c r="AP490" s="51"/>
    </row>
    <row r="491" ht="15.75" customHeight="1">
      <c r="AM491" s="51"/>
      <c r="AN491" s="51"/>
      <c r="AO491" s="51"/>
      <c r="AP491" s="51"/>
    </row>
    <row r="492" ht="15.75" customHeight="1">
      <c r="AM492" s="51"/>
      <c r="AN492" s="51"/>
      <c r="AO492" s="51"/>
      <c r="AP492" s="51"/>
    </row>
    <row r="493" ht="15.75" customHeight="1">
      <c r="AM493" s="51"/>
      <c r="AN493" s="51"/>
      <c r="AO493" s="51"/>
      <c r="AP493" s="51"/>
    </row>
    <row r="494" ht="15.75" customHeight="1">
      <c r="AM494" s="51"/>
      <c r="AN494" s="51"/>
      <c r="AO494" s="51"/>
      <c r="AP494" s="51"/>
    </row>
    <row r="495" ht="15.75" customHeight="1">
      <c r="AM495" s="51"/>
      <c r="AN495" s="51"/>
      <c r="AO495" s="51"/>
      <c r="AP495" s="51"/>
    </row>
    <row r="496" ht="15.75" customHeight="1">
      <c r="AM496" s="51"/>
      <c r="AN496" s="51"/>
      <c r="AO496" s="51"/>
      <c r="AP496" s="51"/>
    </row>
    <row r="497" ht="15.75" customHeight="1">
      <c r="AM497" s="51"/>
      <c r="AN497" s="51"/>
      <c r="AO497" s="51"/>
      <c r="AP497" s="51"/>
    </row>
    <row r="498" ht="15.75" customHeight="1">
      <c r="AM498" s="51"/>
      <c r="AN498" s="51"/>
      <c r="AO498" s="51"/>
      <c r="AP498" s="51"/>
    </row>
    <row r="499" ht="15.75" customHeight="1">
      <c r="AM499" s="51"/>
      <c r="AN499" s="51"/>
      <c r="AO499" s="51"/>
      <c r="AP499" s="51"/>
    </row>
    <row r="500" ht="15.75" customHeight="1">
      <c r="AM500" s="51"/>
      <c r="AN500" s="51"/>
      <c r="AO500" s="51"/>
      <c r="AP500" s="51"/>
    </row>
    <row r="501" ht="15.75" customHeight="1">
      <c r="AM501" s="51"/>
      <c r="AN501" s="51"/>
      <c r="AO501" s="51"/>
      <c r="AP501" s="51"/>
    </row>
    <row r="502" ht="15.75" customHeight="1">
      <c r="AM502" s="51"/>
      <c r="AN502" s="51"/>
      <c r="AO502" s="51"/>
      <c r="AP502" s="51"/>
    </row>
    <row r="503" ht="15.75" customHeight="1">
      <c r="AM503" s="51"/>
      <c r="AN503" s="51"/>
      <c r="AO503" s="51"/>
      <c r="AP503" s="51"/>
    </row>
    <row r="504" ht="15.75" customHeight="1">
      <c r="AM504" s="51"/>
      <c r="AN504" s="51"/>
      <c r="AO504" s="51"/>
      <c r="AP504" s="51"/>
    </row>
    <row r="505" ht="15.75" customHeight="1">
      <c r="AM505" s="51"/>
      <c r="AN505" s="51"/>
      <c r="AO505" s="51"/>
      <c r="AP505" s="51"/>
    </row>
    <row r="506" ht="15.75" customHeight="1">
      <c r="AM506" s="51"/>
      <c r="AN506" s="51"/>
      <c r="AO506" s="51"/>
      <c r="AP506" s="51"/>
    </row>
    <row r="507" ht="15.75" customHeight="1">
      <c r="AM507" s="51"/>
      <c r="AN507" s="51"/>
      <c r="AO507" s="51"/>
      <c r="AP507" s="51"/>
    </row>
    <row r="508" ht="15.75" customHeight="1">
      <c r="AM508" s="51"/>
      <c r="AN508" s="51"/>
      <c r="AO508" s="51"/>
      <c r="AP508" s="51"/>
    </row>
    <row r="509" ht="15.75" customHeight="1">
      <c r="AM509" s="51"/>
      <c r="AN509" s="51"/>
      <c r="AO509" s="51"/>
      <c r="AP509" s="51"/>
    </row>
    <row r="510" ht="15.75" customHeight="1">
      <c r="AM510" s="51"/>
      <c r="AN510" s="51"/>
      <c r="AO510" s="51"/>
      <c r="AP510" s="51"/>
    </row>
    <row r="511" ht="15.75" customHeight="1">
      <c r="AM511" s="51"/>
      <c r="AN511" s="51"/>
      <c r="AO511" s="51"/>
      <c r="AP511" s="51"/>
    </row>
    <row r="512" ht="15.75" customHeight="1">
      <c r="AM512" s="51"/>
      <c r="AN512" s="51"/>
      <c r="AO512" s="51"/>
      <c r="AP512" s="51"/>
    </row>
    <row r="513" ht="15.75" customHeight="1">
      <c r="AM513" s="51"/>
      <c r="AN513" s="51"/>
      <c r="AO513" s="51"/>
      <c r="AP513" s="51"/>
    </row>
    <row r="514" ht="15.75" customHeight="1">
      <c r="AM514" s="51"/>
      <c r="AN514" s="51"/>
      <c r="AO514" s="51"/>
      <c r="AP514" s="51"/>
    </row>
    <row r="515" ht="15.75" customHeight="1">
      <c r="AM515" s="51"/>
      <c r="AN515" s="51"/>
      <c r="AO515" s="51"/>
      <c r="AP515" s="51"/>
    </row>
    <row r="516" ht="15.75" customHeight="1">
      <c r="AM516" s="51"/>
      <c r="AN516" s="51"/>
      <c r="AO516" s="51"/>
      <c r="AP516" s="51"/>
    </row>
    <row r="517" ht="15.75" customHeight="1">
      <c r="AM517" s="51"/>
      <c r="AN517" s="51"/>
      <c r="AO517" s="51"/>
      <c r="AP517" s="51"/>
    </row>
    <row r="518" ht="15.75" customHeight="1">
      <c r="AM518" s="51"/>
      <c r="AN518" s="51"/>
      <c r="AO518" s="51"/>
      <c r="AP518" s="51"/>
    </row>
    <row r="519" ht="15.75" customHeight="1">
      <c r="AM519" s="51"/>
      <c r="AN519" s="51"/>
      <c r="AO519" s="51"/>
      <c r="AP519" s="51"/>
    </row>
    <row r="520" ht="15.75" customHeight="1">
      <c r="AM520" s="51"/>
      <c r="AN520" s="51"/>
      <c r="AO520" s="51"/>
      <c r="AP520" s="51"/>
    </row>
    <row r="521" ht="15.75" customHeight="1">
      <c r="AM521" s="51"/>
      <c r="AN521" s="51"/>
      <c r="AO521" s="51"/>
      <c r="AP521" s="51"/>
    </row>
    <row r="522" ht="15.75" customHeight="1">
      <c r="AM522" s="51"/>
      <c r="AN522" s="51"/>
      <c r="AO522" s="51"/>
      <c r="AP522" s="51"/>
    </row>
    <row r="523" ht="15.75" customHeight="1">
      <c r="AM523" s="51"/>
      <c r="AN523" s="51"/>
      <c r="AO523" s="51"/>
      <c r="AP523" s="51"/>
    </row>
    <row r="524" ht="15.75" customHeight="1">
      <c r="AM524" s="51"/>
      <c r="AN524" s="51"/>
      <c r="AO524" s="51"/>
      <c r="AP524" s="51"/>
    </row>
    <row r="525" ht="15.75" customHeight="1">
      <c r="AM525" s="51"/>
      <c r="AN525" s="51"/>
      <c r="AO525" s="51"/>
      <c r="AP525" s="51"/>
    </row>
    <row r="526" ht="15.75" customHeight="1">
      <c r="AM526" s="51"/>
      <c r="AN526" s="51"/>
      <c r="AO526" s="51"/>
      <c r="AP526" s="51"/>
    </row>
    <row r="527" ht="15.75" customHeight="1">
      <c r="AM527" s="51"/>
      <c r="AN527" s="51"/>
      <c r="AO527" s="51"/>
      <c r="AP527" s="51"/>
    </row>
    <row r="528" ht="15.75" customHeight="1">
      <c r="AM528" s="51"/>
      <c r="AN528" s="51"/>
      <c r="AO528" s="51"/>
      <c r="AP528" s="51"/>
    </row>
    <row r="529" ht="15.75" customHeight="1">
      <c r="AM529" s="51"/>
      <c r="AN529" s="51"/>
      <c r="AO529" s="51"/>
      <c r="AP529" s="51"/>
    </row>
    <row r="530" ht="15.75" customHeight="1">
      <c r="AM530" s="51"/>
      <c r="AN530" s="51"/>
      <c r="AO530" s="51"/>
      <c r="AP530" s="51"/>
    </row>
    <row r="531" ht="15.75" customHeight="1">
      <c r="AM531" s="51"/>
      <c r="AN531" s="51"/>
      <c r="AO531" s="51"/>
      <c r="AP531" s="51"/>
    </row>
    <row r="532" ht="15.75" customHeight="1">
      <c r="AM532" s="51"/>
      <c r="AN532" s="51"/>
      <c r="AO532" s="51"/>
      <c r="AP532" s="51"/>
    </row>
    <row r="533" ht="15.75" customHeight="1">
      <c r="AM533" s="51"/>
      <c r="AN533" s="51"/>
      <c r="AO533" s="51"/>
      <c r="AP533" s="51"/>
    </row>
    <row r="534" ht="15.75" customHeight="1">
      <c r="AM534" s="51"/>
      <c r="AN534" s="51"/>
      <c r="AO534" s="51"/>
      <c r="AP534" s="51"/>
    </row>
    <row r="535" ht="15.75" customHeight="1">
      <c r="AM535" s="51"/>
      <c r="AN535" s="51"/>
      <c r="AO535" s="51"/>
      <c r="AP535" s="51"/>
    </row>
    <row r="536" ht="15.75" customHeight="1">
      <c r="AM536" s="51"/>
      <c r="AN536" s="51"/>
      <c r="AO536" s="51"/>
      <c r="AP536" s="51"/>
    </row>
    <row r="537" ht="15.75" customHeight="1">
      <c r="AM537" s="51"/>
      <c r="AN537" s="51"/>
      <c r="AO537" s="51"/>
      <c r="AP537" s="51"/>
    </row>
    <row r="538" ht="15.75" customHeight="1">
      <c r="AM538" s="51"/>
      <c r="AN538" s="51"/>
      <c r="AO538" s="51"/>
      <c r="AP538" s="51"/>
    </row>
    <row r="539" ht="15.75" customHeight="1">
      <c r="AM539" s="51"/>
      <c r="AN539" s="51"/>
      <c r="AO539" s="51"/>
      <c r="AP539" s="51"/>
    </row>
    <row r="540" ht="15.75" customHeight="1">
      <c r="AM540" s="51"/>
      <c r="AN540" s="51"/>
      <c r="AO540" s="51"/>
      <c r="AP540" s="51"/>
    </row>
    <row r="541" ht="15.75" customHeight="1">
      <c r="AM541" s="51"/>
      <c r="AN541" s="51"/>
      <c r="AO541" s="51"/>
      <c r="AP541" s="51"/>
    </row>
    <row r="542" ht="15.75" customHeight="1">
      <c r="AM542" s="51"/>
      <c r="AN542" s="51"/>
      <c r="AO542" s="51"/>
      <c r="AP542" s="51"/>
    </row>
    <row r="543" ht="15.75" customHeight="1">
      <c r="AM543" s="51"/>
      <c r="AN543" s="51"/>
      <c r="AO543" s="51"/>
      <c r="AP543" s="51"/>
    </row>
    <row r="544" ht="15.75" customHeight="1">
      <c r="AM544" s="51"/>
      <c r="AN544" s="51"/>
      <c r="AO544" s="51"/>
      <c r="AP544" s="51"/>
    </row>
    <row r="545" ht="15.75" customHeight="1">
      <c r="AM545" s="51"/>
      <c r="AN545" s="51"/>
      <c r="AO545" s="51"/>
      <c r="AP545" s="51"/>
    </row>
    <row r="546" ht="15.75" customHeight="1">
      <c r="AM546" s="51"/>
      <c r="AN546" s="51"/>
      <c r="AO546" s="51"/>
      <c r="AP546" s="51"/>
    </row>
    <row r="547" ht="15.75" customHeight="1">
      <c r="AM547" s="51"/>
      <c r="AN547" s="51"/>
      <c r="AO547" s="51"/>
      <c r="AP547" s="51"/>
    </row>
    <row r="548" ht="15.75" customHeight="1">
      <c r="AM548" s="51"/>
      <c r="AN548" s="51"/>
      <c r="AO548" s="51"/>
      <c r="AP548" s="51"/>
    </row>
    <row r="549" ht="15.75" customHeight="1">
      <c r="AM549" s="51"/>
      <c r="AN549" s="51"/>
      <c r="AO549" s="51"/>
      <c r="AP549" s="51"/>
    </row>
    <row r="550" ht="15.75" customHeight="1">
      <c r="AM550" s="51"/>
      <c r="AN550" s="51"/>
      <c r="AO550" s="51"/>
      <c r="AP550" s="51"/>
    </row>
    <row r="551" ht="15.75" customHeight="1">
      <c r="AM551" s="51"/>
      <c r="AN551" s="51"/>
      <c r="AO551" s="51"/>
      <c r="AP551" s="51"/>
    </row>
    <row r="552" ht="15.75" customHeight="1">
      <c r="AM552" s="51"/>
      <c r="AN552" s="51"/>
      <c r="AO552" s="51"/>
      <c r="AP552" s="51"/>
    </row>
    <row r="553" ht="15.75" customHeight="1">
      <c r="AM553" s="51"/>
      <c r="AN553" s="51"/>
      <c r="AO553" s="51"/>
      <c r="AP553" s="51"/>
    </row>
    <row r="554" ht="15.75" customHeight="1">
      <c r="AM554" s="51"/>
      <c r="AN554" s="51"/>
      <c r="AO554" s="51"/>
      <c r="AP554" s="51"/>
    </row>
    <row r="555" ht="15.75" customHeight="1">
      <c r="AM555" s="51"/>
      <c r="AN555" s="51"/>
      <c r="AO555" s="51"/>
      <c r="AP555" s="51"/>
    </row>
    <row r="556" ht="15.75" customHeight="1">
      <c r="AM556" s="51"/>
      <c r="AN556" s="51"/>
      <c r="AO556" s="51"/>
      <c r="AP556" s="51"/>
    </row>
    <row r="557" ht="15.75" customHeight="1">
      <c r="AM557" s="51"/>
      <c r="AN557" s="51"/>
      <c r="AO557" s="51"/>
      <c r="AP557" s="51"/>
    </row>
    <row r="558" ht="15.75" customHeight="1">
      <c r="AM558" s="51"/>
      <c r="AN558" s="51"/>
      <c r="AO558" s="51"/>
      <c r="AP558" s="51"/>
    </row>
    <row r="559" ht="15.75" customHeight="1">
      <c r="AM559" s="51"/>
      <c r="AN559" s="51"/>
      <c r="AO559" s="51"/>
      <c r="AP559" s="51"/>
    </row>
    <row r="560" ht="15.75" customHeight="1">
      <c r="AM560" s="51"/>
      <c r="AN560" s="51"/>
      <c r="AO560" s="51"/>
      <c r="AP560" s="51"/>
    </row>
    <row r="561" ht="15.75" customHeight="1">
      <c r="AM561" s="51"/>
      <c r="AN561" s="51"/>
      <c r="AO561" s="51"/>
      <c r="AP561" s="51"/>
    </row>
    <row r="562" ht="15.75" customHeight="1">
      <c r="AM562" s="51"/>
      <c r="AN562" s="51"/>
      <c r="AO562" s="51"/>
      <c r="AP562" s="51"/>
    </row>
    <row r="563" ht="15.75" customHeight="1">
      <c r="AM563" s="51"/>
      <c r="AN563" s="51"/>
      <c r="AO563" s="51"/>
      <c r="AP563" s="51"/>
    </row>
    <row r="564" ht="15.75" customHeight="1">
      <c r="AM564" s="51"/>
      <c r="AN564" s="51"/>
      <c r="AO564" s="51"/>
      <c r="AP564" s="51"/>
    </row>
    <row r="565" ht="15.75" customHeight="1">
      <c r="AM565" s="51"/>
      <c r="AN565" s="51"/>
      <c r="AO565" s="51"/>
      <c r="AP565" s="51"/>
    </row>
    <row r="566" ht="15.75" customHeight="1">
      <c r="AM566" s="51"/>
      <c r="AN566" s="51"/>
      <c r="AO566" s="51"/>
      <c r="AP566" s="51"/>
    </row>
    <row r="567" ht="15.75" customHeight="1">
      <c r="AM567" s="51"/>
      <c r="AN567" s="51"/>
      <c r="AO567" s="51"/>
      <c r="AP567" s="51"/>
    </row>
    <row r="568" ht="15.75" customHeight="1">
      <c r="AM568" s="51"/>
      <c r="AN568" s="51"/>
      <c r="AO568" s="51"/>
      <c r="AP568" s="51"/>
    </row>
    <row r="569" ht="15.75" customHeight="1">
      <c r="AM569" s="51"/>
      <c r="AN569" s="51"/>
      <c r="AO569" s="51"/>
      <c r="AP569" s="51"/>
    </row>
    <row r="570" ht="15.75" customHeight="1">
      <c r="AM570" s="51"/>
      <c r="AN570" s="51"/>
      <c r="AO570" s="51"/>
      <c r="AP570" s="51"/>
    </row>
    <row r="571" ht="15.75" customHeight="1">
      <c r="AM571" s="51"/>
      <c r="AN571" s="51"/>
      <c r="AO571" s="51"/>
      <c r="AP571" s="51"/>
    </row>
    <row r="572" ht="15.75" customHeight="1">
      <c r="AM572" s="51"/>
      <c r="AN572" s="51"/>
      <c r="AO572" s="51"/>
      <c r="AP572" s="51"/>
    </row>
    <row r="573" ht="15.75" customHeight="1">
      <c r="AM573" s="51"/>
      <c r="AN573" s="51"/>
      <c r="AO573" s="51"/>
      <c r="AP573" s="51"/>
    </row>
    <row r="574" ht="15.75" customHeight="1">
      <c r="AM574" s="51"/>
      <c r="AN574" s="51"/>
      <c r="AO574" s="51"/>
      <c r="AP574" s="51"/>
    </row>
    <row r="575" ht="15.75" customHeight="1">
      <c r="AM575" s="51"/>
      <c r="AN575" s="51"/>
      <c r="AO575" s="51"/>
      <c r="AP575" s="51"/>
    </row>
    <row r="576" ht="15.75" customHeight="1">
      <c r="AM576" s="51"/>
      <c r="AN576" s="51"/>
      <c r="AO576" s="51"/>
      <c r="AP576" s="51"/>
    </row>
    <row r="577" ht="15.75" customHeight="1">
      <c r="AM577" s="51"/>
      <c r="AN577" s="51"/>
      <c r="AO577" s="51"/>
      <c r="AP577" s="51"/>
    </row>
    <row r="578" ht="15.75" customHeight="1">
      <c r="AM578" s="51"/>
      <c r="AN578" s="51"/>
      <c r="AO578" s="51"/>
      <c r="AP578" s="51"/>
    </row>
    <row r="579" ht="15.75" customHeight="1">
      <c r="AM579" s="51"/>
      <c r="AN579" s="51"/>
      <c r="AO579" s="51"/>
      <c r="AP579" s="51"/>
    </row>
    <row r="580" ht="15.75" customHeight="1">
      <c r="AM580" s="51"/>
      <c r="AN580" s="51"/>
      <c r="AO580" s="51"/>
      <c r="AP580" s="51"/>
    </row>
    <row r="581" ht="15.75" customHeight="1">
      <c r="AM581" s="51"/>
      <c r="AN581" s="51"/>
      <c r="AO581" s="51"/>
      <c r="AP581" s="51"/>
    </row>
    <row r="582" ht="15.75" customHeight="1">
      <c r="AM582" s="51"/>
      <c r="AN582" s="51"/>
      <c r="AO582" s="51"/>
      <c r="AP582" s="51"/>
    </row>
    <row r="583" ht="15.75" customHeight="1">
      <c r="AM583" s="51"/>
      <c r="AN583" s="51"/>
      <c r="AO583" s="51"/>
      <c r="AP583" s="51"/>
    </row>
    <row r="584" ht="15.75" customHeight="1">
      <c r="AM584" s="51"/>
      <c r="AN584" s="51"/>
      <c r="AO584" s="51"/>
      <c r="AP584" s="51"/>
    </row>
    <row r="585" ht="15.75" customHeight="1">
      <c r="AM585" s="51"/>
      <c r="AN585" s="51"/>
      <c r="AO585" s="51"/>
      <c r="AP585" s="51"/>
    </row>
    <row r="586" ht="15.75" customHeight="1">
      <c r="AM586" s="51"/>
      <c r="AN586" s="51"/>
      <c r="AO586" s="51"/>
      <c r="AP586" s="51"/>
    </row>
    <row r="587" ht="15.75" customHeight="1">
      <c r="AM587" s="51"/>
      <c r="AN587" s="51"/>
      <c r="AO587" s="51"/>
      <c r="AP587" s="51"/>
    </row>
    <row r="588" ht="15.75" customHeight="1">
      <c r="AM588" s="51"/>
      <c r="AN588" s="51"/>
      <c r="AO588" s="51"/>
      <c r="AP588" s="51"/>
    </row>
    <row r="589" ht="15.75" customHeight="1">
      <c r="AM589" s="51"/>
      <c r="AN589" s="51"/>
      <c r="AO589" s="51"/>
      <c r="AP589" s="51"/>
    </row>
    <row r="590" ht="15.75" customHeight="1">
      <c r="AM590" s="51"/>
      <c r="AN590" s="51"/>
      <c r="AO590" s="51"/>
      <c r="AP590" s="51"/>
    </row>
    <row r="591" ht="15.75" customHeight="1">
      <c r="AM591" s="51"/>
      <c r="AN591" s="51"/>
      <c r="AO591" s="51"/>
      <c r="AP591" s="51"/>
    </row>
    <row r="592" ht="15.75" customHeight="1">
      <c r="AM592" s="51"/>
      <c r="AN592" s="51"/>
      <c r="AO592" s="51"/>
      <c r="AP592" s="51"/>
    </row>
    <row r="593" ht="15.75" customHeight="1">
      <c r="AM593" s="51"/>
      <c r="AN593" s="51"/>
      <c r="AO593" s="51"/>
      <c r="AP593" s="51"/>
    </row>
    <row r="594" ht="15.75" customHeight="1">
      <c r="AM594" s="51"/>
      <c r="AN594" s="51"/>
      <c r="AO594" s="51"/>
      <c r="AP594" s="51"/>
    </row>
    <row r="595" ht="15.75" customHeight="1">
      <c r="AM595" s="51"/>
      <c r="AN595" s="51"/>
      <c r="AO595" s="51"/>
      <c r="AP595" s="51"/>
    </row>
    <row r="596" ht="15.75" customHeight="1">
      <c r="AM596" s="51"/>
      <c r="AN596" s="51"/>
      <c r="AO596" s="51"/>
      <c r="AP596" s="51"/>
    </row>
    <row r="597" ht="15.75" customHeight="1">
      <c r="AM597" s="51"/>
      <c r="AN597" s="51"/>
      <c r="AO597" s="51"/>
      <c r="AP597" s="51"/>
    </row>
    <row r="598" ht="15.75" customHeight="1">
      <c r="AM598" s="51"/>
      <c r="AN598" s="51"/>
      <c r="AO598" s="51"/>
      <c r="AP598" s="51"/>
    </row>
    <row r="599" ht="15.75" customHeight="1">
      <c r="AM599" s="51"/>
      <c r="AN599" s="51"/>
      <c r="AO599" s="51"/>
      <c r="AP599" s="51"/>
    </row>
    <row r="600" ht="15.75" customHeight="1">
      <c r="AM600" s="51"/>
      <c r="AN600" s="51"/>
      <c r="AO600" s="51"/>
      <c r="AP600" s="51"/>
    </row>
    <row r="601" ht="15.75" customHeight="1">
      <c r="AM601" s="51"/>
      <c r="AN601" s="51"/>
      <c r="AO601" s="51"/>
      <c r="AP601" s="51"/>
    </row>
    <row r="602" ht="15.75" customHeight="1">
      <c r="AM602" s="51"/>
      <c r="AN602" s="51"/>
      <c r="AO602" s="51"/>
      <c r="AP602" s="51"/>
    </row>
    <row r="603" ht="15.75" customHeight="1">
      <c r="AM603" s="51"/>
      <c r="AN603" s="51"/>
      <c r="AO603" s="51"/>
      <c r="AP603" s="51"/>
    </row>
    <row r="604" ht="15.75" customHeight="1">
      <c r="AM604" s="51"/>
      <c r="AN604" s="51"/>
      <c r="AO604" s="51"/>
      <c r="AP604" s="51"/>
    </row>
    <row r="605" ht="15.75" customHeight="1">
      <c r="AM605" s="51"/>
      <c r="AN605" s="51"/>
      <c r="AO605" s="51"/>
      <c r="AP605" s="51"/>
    </row>
    <row r="606" ht="15.75" customHeight="1">
      <c r="AM606" s="51"/>
      <c r="AN606" s="51"/>
      <c r="AO606" s="51"/>
      <c r="AP606" s="51"/>
    </row>
    <row r="607" ht="15.75" customHeight="1">
      <c r="AM607" s="51"/>
      <c r="AN607" s="51"/>
      <c r="AO607" s="51"/>
      <c r="AP607" s="51"/>
    </row>
    <row r="608" ht="15.75" customHeight="1">
      <c r="AM608" s="51"/>
      <c r="AN608" s="51"/>
      <c r="AO608" s="51"/>
      <c r="AP608" s="51"/>
    </row>
    <row r="609" ht="15.75" customHeight="1">
      <c r="AM609" s="51"/>
      <c r="AN609" s="51"/>
      <c r="AO609" s="51"/>
      <c r="AP609" s="51"/>
    </row>
    <row r="610" ht="15.75" customHeight="1">
      <c r="AM610" s="51"/>
      <c r="AN610" s="51"/>
      <c r="AO610" s="51"/>
      <c r="AP610" s="51"/>
    </row>
    <row r="611" ht="15.75" customHeight="1">
      <c r="AM611" s="51"/>
      <c r="AN611" s="51"/>
      <c r="AO611" s="51"/>
      <c r="AP611" s="51"/>
    </row>
    <row r="612" ht="15.75" customHeight="1">
      <c r="AM612" s="51"/>
      <c r="AN612" s="51"/>
      <c r="AO612" s="51"/>
      <c r="AP612" s="51"/>
    </row>
    <row r="613" ht="15.75" customHeight="1">
      <c r="AM613" s="51"/>
      <c r="AN613" s="51"/>
      <c r="AO613" s="51"/>
      <c r="AP613" s="51"/>
    </row>
    <row r="614" ht="15.75" customHeight="1">
      <c r="AM614" s="51"/>
      <c r="AN614" s="51"/>
      <c r="AO614" s="51"/>
      <c r="AP614" s="51"/>
    </row>
    <row r="615" ht="15.75" customHeight="1">
      <c r="AM615" s="51"/>
      <c r="AN615" s="51"/>
      <c r="AO615" s="51"/>
      <c r="AP615" s="51"/>
    </row>
    <row r="616" ht="15.75" customHeight="1">
      <c r="AM616" s="51"/>
      <c r="AN616" s="51"/>
      <c r="AO616" s="51"/>
      <c r="AP616" s="51"/>
    </row>
    <row r="617" ht="15.75" customHeight="1">
      <c r="AM617" s="51"/>
      <c r="AN617" s="51"/>
      <c r="AO617" s="51"/>
      <c r="AP617" s="51"/>
    </row>
    <row r="618" ht="15.75" customHeight="1">
      <c r="AM618" s="51"/>
      <c r="AN618" s="51"/>
      <c r="AO618" s="51"/>
      <c r="AP618" s="51"/>
    </row>
    <row r="619" ht="15.75" customHeight="1">
      <c r="AM619" s="51"/>
      <c r="AN619" s="51"/>
      <c r="AO619" s="51"/>
      <c r="AP619" s="51"/>
    </row>
    <row r="620" ht="15.75" customHeight="1">
      <c r="AM620" s="51"/>
      <c r="AN620" s="51"/>
      <c r="AO620" s="51"/>
      <c r="AP620" s="51"/>
    </row>
    <row r="621" ht="15.75" customHeight="1">
      <c r="AM621" s="51"/>
      <c r="AN621" s="51"/>
      <c r="AO621" s="51"/>
      <c r="AP621" s="51"/>
    </row>
    <row r="622" ht="15.75" customHeight="1">
      <c r="AM622" s="51"/>
      <c r="AN622" s="51"/>
      <c r="AO622" s="51"/>
      <c r="AP622" s="51"/>
    </row>
    <row r="623" ht="15.75" customHeight="1">
      <c r="AM623" s="51"/>
      <c r="AN623" s="51"/>
      <c r="AO623" s="51"/>
      <c r="AP623" s="51"/>
    </row>
    <row r="624" ht="15.75" customHeight="1">
      <c r="AM624" s="51"/>
      <c r="AN624" s="51"/>
      <c r="AO624" s="51"/>
      <c r="AP624" s="51"/>
    </row>
    <row r="625" ht="15.75" customHeight="1">
      <c r="AM625" s="51"/>
      <c r="AN625" s="51"/>
      <c r="AO625" s="51"/>
      <c r="AP625" s="51"/>
    </row>
    <row r="626" ht="15.75" customHeight="1">
      <c r="AM626" s="51"/>
      <c r="AN626" s="51"/>
      <c r="AO626" s="51"/>
      <c r="AP626" s="51"/>
    </row>
    <row r="627" ht="15.75" customHeight="1">
      <c r="AM627" s="51"/>
      <c r="AN627" s="51"/>
      <c r="AO627" s="51"/>
      <c r="AP627" s="51"/>
    </row>
    <row r="628" ht="15.75" customHeight="1">
      <c r="AM628" s="51"/>
      <c r="AN628" s="51"/>
      <c r="AO628" s="51"/>
      <c r="AP628" s="51"/>
    </row>
    <row r="629" ht="15.75" customHeight="1">
      <c r="AM629" s="51"/>
      <c r="AN629" s="51"/>
      <c r="AO629" s="51"/>
      <c r="AP629" s="51"/>
    </row>
    <row r="630" ht="15.75" customHeight="1">
      <c r="AM630" s="51"/>
      <c r="AN630" s="51"/>
      <c r="AO630" s="51"/>
      <c r="AP630" s="51"/>
    </row>
    <row r="631" ht="15.75" customHeight="1">
      <c r="AM631" s="51"/>
      <c r="AN631" s="51"/>
      <c r="AO631" s="51"/>
      <c r="AP631" s="51"/>
    </row>
    <row r="632" ht="15.75" customHeight="1">
      <c r="AM632" s="51"/>
      <c r="AN632" s="51"/>
      <c r="AO632" s="51"/>
      <c r="AP632" s="51"/>
    </row>
    <row r="633" ht="15.75" customHeight="1">
      <c r="AM633" s="51"/>
      <c r="AN633" s="51"/>
      <c r="AO633" s="51"/>
      <c r="AP633" s="51"/>
    </row>
    <row r="634" ht="15.75" customHeight="1">
      <c r="AM634" s="51"/>
      <c r="AN634" s="51"/>
      <c r="AO634" s="51"/>
      <c r="AP634" s="51"/>
    </row>
    <row r="635" ht="15.75" customHeight="1">
      <c r="AM635" s="51"/>
      <c r="AN635" s="51"/>
      <c r="AO635" s="51"/>
      <c r="AP635" s="51"/>
    </row>
    <row r="636" ht="15.75" customHeight="1">
      <c r="AM636" s="51"/>
      <c r="AN636" s="51"/>
      <c r="AO636" s="51"/>
      <c r="AP636" s="51"/>
    </row>
    <row r="637" ht="15.75" customHeight="1">
      <c r="AM637" s="51"/>
      <c r="AN637" s="51"/>
      <c r="AO637" s="51"/>
      <c r="AP637" s="51"/>
    </row>
    <row r="638" ht="15.75" customHeight="1">
      <c r="AM638" s="51"/>
      <c r="AN638" s="51"/>
      <c r="AO638" s="51"/>
      <c r="AP638" s="51"/>
    </row>
    <row r="639" ht="15.75" customHeight="1">
      <c r="AM639" s="51"/>
      <c r="AN639" s="51"/>
      <c r="AO639" s="51"/>
      <c r="AP639" s="51"/>
    </row>
    <row r="640" ht="15.75" customHeight="1">
      <c r="AM640" s="51"/>
      <c r="AN640" s="51"/>
      <c r="AO640" s="51"/>
      <c r="AP640" s="51"/>
    </row>
    <row r="641" ht="15.75" customHeight="1">
      <c r="AM641" s="51"/>
      <c r="AN641" s="51"/>
      <c r="AO641" s="51"/>
      <c r="AP641" s="51"/>
    </row>
    <row r="642" ht="15.75" customHeight="1">
      <c r="AM642" s="51"/>
      <c r="AN642" s="51"/>
      <c r="AO642" s="51"/>
      <c r="AP642" s="51"/>
    </row>
    <row r="643" ht="15.75" customHeight="1">
      <c r="AM643" s="51"/>
      <c r="AN643" s="51"/>
      <c r="AO643" s="51"/>
      <c r="AP643" s="51"/>
    </row>
    <row r="644" ht="15.75" customHeight="1">
      <c r="AM644" s="51"/>
      <c r="AN644" s="51"/>
      <c r="AO644" s="51"/>
      <c r="AP644" s="51"/>
    </row>
    <row r="645" ht="15.75" customHeight="1">
      <c r="AM645" s="51"/>
      <c r="AN645" s="51"/>
      <c r="AO645" s="51"/>
      <c r="AP645" s="51"/>
    </row>
    <row r="646" ht="15.75" customHeight="1">
      <c r="AM646" s="51"/>
      <c r="AN646" s="51"/>
      <c r="AO646" s="51"/>
      <c r="AP646" s="51"/>
    </row>
    <row r="647" ht="15.75" customHeight="1">
      <c r="AM647" s="51"/>
      <c r="AN647" s="51"/>
      <c r="AO647" s="51"/>
      <c r="AP647" s="51"/>
    </row>
    <row r="648" ht="15.75" customHeight="1">
      <c r="AM648" s="51"/>
      <c r="AN648" s="51"/>
      <c r="AO648" s="51"/>
      <c r="AP648" s="51"/>
    </row>
    <row r="649" ht="15.75" customHeight="1">
      <c r="AM649" s="51"/>
      <c r="AN649" s="51"/>
      <c r="AO649" s="51"/>
      <c r="AP649" s="51"/>
    </row>
    <row r="650" ht="15.75" customHeight="1">
      <c r="AM650" s="51"/>
      <c r="AN650" s="51"/>
      <c r="AO650" s="51"/>
      <c r="AP650" s="51"/>
    </row>
    <row r="651" ht="15.75" customHeight="1">
      <c r="AM651" s="51"/>
      <c r="AN651" s="51"/>
      <c r="AO651" s="51"/>
      <c r="AP651" s="51"/>
    </row>
    <row r="652" ht="15.75" customHeight="1">
      <c r="AM652" s="51"/>
      <c r="AN652" s="51"/>
      <c r="AO652" s="51"/>
      <c r="AP652" s="51"/>
    </row>
    <row r="653" ht="15.75" customHeight="1">
      <c r="AM653" s="51"/>
      <c r="AN653" s="51"/>
      <c r="AO653" s="51"/>
      <c r="AP653" s="51"/>
    </row>
    <row r="654" ht="15.75" customHeight="1">
      <c r="AM654" s="51"/>
      <c r="AN654" s="51"/>
      <c r="AO654" s="51"/>
      <c r="AP654" s="51"/>
    </row>
    <row r="655" ht="15.75" customHeight="1">
      <c r="AM655" s="51"/>
      <c r="AN655" s="51"/>
      <c r="AO655" s="51"/>
      <c r="AP655" s="51"/>
    </row>
    <row r="656" ht="15.75" customHeight="1">
      <c r="AM656" s="51"/>
      <c r="AN656" s="51"/>
      <c r="AO656" s="51"/>
      <c r="AP656" s="51"/>
    </row>
    <row r="657" ht="15.75" customHeight="1">
      <c r="AM657" s="51"/>
      <c r="AN657" s="51"/>
      <c r="AO657" s="51"/>
      <c r="AP657" s="51"/>
    </row>
    <row r="658" ht="15.75" customHeight="1">
      <c r="AM658" s="51"/>
      <c r="AN658" s="51"/>
      <c r="AO658" s="51"/>
      <c r="AP658" s="51"/>
    </row>
    <row r="659" ht="15.75" customHeight="1">
      <c r="AM659" s="51"/>
      <c r="AN659" s="51"/>
      <c r="AO659" s="51"/>
      <c r="AP659" s="51"/>
    </row>
    <row r="660" ht="15.75" customHeight="1">
      <c r="AM660" s="51"/>
      <c r="AN660" s="51"/>
      <c r="AO660" s="51"/>
      <c r="AP660" s="51"/>
    </row>
    <row r="661" ht="15.75" customHeight="1">
      <c r="AM661" s="51"/>
      <c r="AN661" s="51"/>
      <c r="AO661" s="51"/>
      <c r="AP661" s="51"/>
    </row>
    <row r="662" ht="15.75" customHeight="1">
      <c r="AM662" s="51"/>
      <c r="AN662" s="51"/>
      <c r="AO662" s="51"/>
      <c r="AP662" s="51"/>
    </row>
    <row r="663" ht="15.75" customHeight="1">
      <c r="AM663" s="51"/>
      <c r="AN663" s="51"/>
      <c r="AO663" s="51"/>
      <c r="AP663" s="51"/>
    </row>
    <row r="664" ht="15.75" customHeight="1">
      <c r="AM664" s="51"/>
      <c r="AN664" s="51"/>
      <c r="AO664" s="51"/>
      <c r="AP664" s="51"/>
    </row>
    <row r="665" ht="15.75" customHeight="1">
      <c r="AM665" s="51"/>
      <c r="AN665" s="51"/>
      <c r="AO665" s="51"/>
      <c r="AP665" s="51"/>
    </row>
    <row r="666" ht="15.75" customHeight="1">
      <c r="AM666" s="51"/>
      <c r="AN666" s="51"/>
      <c r="AO666" s="51"/>
      <c r="AP666" s="51"/>
    </row>
    <row r="667" ht="15.75" customHeight="1">
      <c r="AM667" s="51"/>
      <c r="AN667" s="51"/>
      <c r="AO667" s="51"/>
      <c r="AP667" s="51"/>
    </row>
    <row r="668" ht="15.75" customHeight="1">
      <c r="AM668" s="51"/>
      <c r="AN668" s="51"/>
      <c r="AO668" s="51"/>
      <c r="AP668" s="51"/>
    </row>
    <row r="669" ht="15.75" customHeight="1">
      <c r="AM669" s="51"/>
      <c r="AN669" s="51"/>
      <c r="AO669" s="51"/>
      <c r="AP669" s="51"/>
    </row>
    <row r="670" ht="15.75" customHeight="1">
      <c r="AM670" s="51"/>
      <c r="AN670" s="51"/>
      <c r="AO670" s="51"/>
      <c r="AP670" s="51"/>
    </row>
    <row r="671" ht="15.75" customHeight="1">
      <c r="AM671" s="51"/>
      <c r="AN671" s="51"/>
      <c r="AO671" s="51"/>
      <c r="AP671" s="51"/>
    </row>
    <row r="672" ht="15.75" customHeight="1">
      <c r="AM672" s="51"/>
      <c r="AN672" s="51"/>
      <c r="AO672" s="51"/>
      <c r="AP672" s="51"/>
    </row>
    <row r="673" ht="15.75" customHeight="1">
      <c r="AM673" s="51"/>
      <c r="AN673" s="51"/>
      <c r="AO673" s="51"/>
      <c r="AP673" s="51"/>
    </row>
    <row r="674" ht="15.75" customHeight="1">
      <c r="AM674" s="51"/>
      <c r="AN674" s="51"/>
      <c r="AO674" s="51"/>
      <c r="AP674" s="51"/>
    </row>
    <row r="675" ht="15.75" customHeight="1">
      <c r="AM675" s="51"/>
      <c r="AN675" s="51"/>
      <c r="AO675" s="51"/>
      <c r="AP675" s="51"/>
    </row>
    <row r="676" ht="15.75" customHeight="1">
      <c r="AM676" s="51"/>
      <c r="AN676" s="51"/>
      <c r="AO676" s="51"/>
      <c r="AP676" s="51"/>
    </row>
    <row r="677" ht="15.75" customHeight="1">
      <c r="AM677" s="51"/>
      <c r="AN677" s="51"/>
      <c r="AO677" s="51"/>
      <c r="AP677" s="51"/>
    </row>
    <row r="678" ht="15.75" customHeight="1">
      <c r="AM678" s="51"/>
      <c r="AN678" s="51"/>
      <c r="AO678" s="51"/>
      <c r="AP678" s="51"/>
    </row>
    <row r="679" ht="15.75" customHeight="1">
      <c r="AM679" s="51"/>
      <c r="AN679" s="51"/>
      <c r="AO679" s="51"/>
      <c r="AP679" s="51"/>
    </row>
    <row r="680" ht="15.75" customHeight="1">
      <c r="AM680" s="51"/>
      <c r="AN680" s="51"/>
      <c r="AO680" s="51"/>
      <c r="AP680" s="51"/>
    </row>
    <row r="681" ht="15.75" customHeight="1">
      <c r="AM681" s="51"/>
      <c r="AN681" s="51"/>
      <c r="AO681" s="51"/>
      <c r="AP681" s="51"/>
    </row>
    <row r="682" ht="15.75" customHeight="1">
      <c r="AM682" s="51"/>
      <c r="AN682" s="51"/>
      <c r="AO682" s="51"/>
      <c r="AP682" s="51"/>
    </row>
    <row r="683" ht="15.75" customHeight="1">
      <c r="AM683" s="51"/>
      <c r="AN683" s="51"/>
      <c r="AO683" s="51"/>
      <c r="AP683" s="51"/>
    </row>
    <row r="684" ht="15.75" customHeight="1">
      <c r="AM684" s="51"/>
      <c r="AN684" s="51"/>
      <c r="AO684" s="51"/>
      <c r="AP684" s="51"/>
    </row>
    <row r="685" ht="15.75" customHeight="1">
      <c r="AM685" s="51"/>
      <c r="AN685" s="51"/>
      <c r="AO685" s="51"/>
      <c r="AP685" s="51"/>
    </row>
    <row r="686" ht="15.75" customHeight="1">
      <c r="AM686" s="51"/>
      <c r="AN686" s="51"/>
      <c r="AO686" s="51"/>
      <c r="AP686" s="51"/>
    </row>
    <row r="687" ht="15.75" customHeight="1">
      <c r="AM687" s="51"/>
      <c r="AN687" s="51"/>
      <c r="AO687" s="51"/>
      <c r="AP687" s="51"/>
    </row>
    <row r="688" ht="15.75" customHeight="1">
      <c r="AM688" s="51"/>
      <c r="AN688" s="51"/>
      <c r="AO688" s="51"/>
      <c r="AP688" s="51"/>
    </row>
    <row r="689" ht="15.75" customHeight="1">
      <c r="AM689" s="51"/>
      <c r="AN689" s="51"/>
      <c r="AO689" s="51"/>
      <c r="AP689" s="51"/>
    </row>
    <row r="690" ht="15.75" customHeight="1">
      <c r="AM690" s="51"/>
      <c r="AN690" s="51"/>
      <c r="AO690" s="51"/>
      <c r="AP690" s="51"/>
    </row>
    <row r="691" ht="15.75" customHeight="1">
      <c r="AM691" s="51"/>
      <c r="AN691" s="51"/>
      <c r="AO691" s="51"/>
      <c r="AP691" s="51"/>
    </row>
    <row r="692" ht="15.75" customHeight="1">
      <c r="AM692" s="51"/>
      <c r="AN692" s="51"/>
      <c r="AO692" s="51"/>
      <c r="AP692" s="51"/>
    </row>
    <row r="693" ht="15.75" customHeight="1">
      <c r="AM693" s="51"/>
      <c r="AN693" s="51"/>
      <c r="AO693" s="51"/>
      <c r="AP693" s="51"/>
    </row>
    <row r="694" ht="15.75" customHeight="1">
      <c r="AM694" s="51"/>
      <c r="AN694" s="51"/>
      <c r="AO694" s="51"/>
      <c r="AP694" s="51"/>
    </row>
    <row r="695" ht="15.75" customHeight="1">
      <c r="AM695" s="51"/>
      <c r="AN695" s="51"/>
      <c r="AO695" s="51"/>
      <c r="AP695" s="51"/>
    </row>
    <row r="696" ht="15.75" customHeight="1">
      <c r="AM696" s="51"/>
      <c r="AN696" s="51"/>
      <c r="AO696" s="51"/>
      <c r="AP696" s="51"/>
    </row>
    <row r="697" ht="15.75" customHeight="1">
      <c r="AM697" s="51"/>
      <c r="AN697" s="51"/>
      <c r="AO697" s="51"/>
      <c r="AP697" s="51"/>
    </row>
    <row r="698" ht="15.75" customHeight="1">
      <c r="AM698" s="51"/>
      <c r="AN698" s="51"/>
      <c r="AO698" s="51"/>
      <c r="AP698" s="51"/>
    </row>
    <row r="699" ht="15.75" customHeight="1">
      <c r="AM699" s="51"/>
      <c r="AN699" s="51"/>
      <c r="AO699" s="51"/>
      <c r="AP699" s="51"/>
    </row>
    <row r="700" ht="15.75" customHeight="1">
      <c r="AM700" s="51"/>
      <c r="AN700" s="51"/>
      <c r="AO700" s="51"/>
      <c r="AP700" s="51"/>
    </row>
    <row r="701" ht="15.75" customHeight="1">
      <c r="AM701" s="51"/>
      <c r="AN701" s="51"/>
      <c r="AO701" s="51"/>
      <c r="AP701" s="51"/>
    </row>
    <row r="702" ht="15.75" customHeight="1">
      <c r="AM702" s="51"/>
      <c r="AN702" s="51"/>
      <c r="AO702" s="51"/>
      <c r="AP702" s="51"/>
    </row>
    <row r="703" ht="15.75" customHeight="1">
      <c r="AM703" s="51"/>
      <c r="AN703" s="51"/>
      <c r="AO703" s="51"/>
      <c r="AP703" s="51"/>
    </row>
    <row r="704" ht="15.75" customHeight="1">
      <c r="AM704" s="51"/>
      <c r="AN704" s="51"/>
      <c r="AO704" s="51"/>
      <c r="AP704" s="51"/>
    </row>
    <row r="705" ht="15.75" customHeight="1">
      <c r="AM705" s="51"/>
      <c r="AN705" s="51"/>
      <c r="AO705" s="51"/>
      <c r="AP705" s="51"/>
    </row>
    <row r="706" ht="15.75" customHeight="1">
      <c r="AM706" s="51"/>
      <c r="AN706" s="51"/>
      <c r="AO706" s="51"/>
      <c r="AP706" s="51"/>
    </row>
    <row r="707" ht="15.75" customHeight="1">
      <c r="AM707" s="51"/>
      <c r="AN707" s="51"/>
      <c r="AO707" s="51"/>
      <c r="AP707" s="51"/>
    </row>
    <row r="708" ht="15.75" customHeight="1">
      <c r="AM708" s="51"/>
      <c r="AN708" s="51"/>
      <c r="AO708" s="51"/>
      <c r="AP708" s="51"/>
    </row>
    <row r="709" ht="15.75" customHeight="1">
      <c r="AM709" s="51"/>
      <c r="AN709" s="51"/>
      <c r="AO709" s="51"/>
      <c r="AP709" s="51"/>
    </row>
    <row r="710" ht="15.75" customHeight="1">
      <c r="AM710" s="51"/>
      <c r="AN710" s="51"/>
      <c r="AO710" s="51"/>
      <c r="AP710" s="51"/>
    </row>
    <row r="711" ht="15.75" customHeight="1">
      <c r="AM711" s="51"/>
      <c r="AN711" s="51"/>
      <c r="AO711" s="51"/>
      <c r="AP711" s="51"/>
    </row>
    <row r="712" ht="15.75" customHeight="1">
      <c r="AM712" s="51"/>
      <c r="AN712" s="51"/>
      <c r="AO712" s="51"/>
      <c r="AP712" s="51"/>
    </row>
    <row r="713" ht="15.75" customHeight="1">
      <c r="AM713" s="51"/>
      <c r="AN713" s="51"/>
      <c r="AO713" s="51"/>
      <c r="AP713" s="51"/>
    </row>
    <row r="714" ht="15.75" customHeight="1">
      <c r="AM714" s="51"/>
      <c r="AN714" s="51"/>
      <c r="AO714" s="51"/>
      <c r="AP714" s="51"/>
    </row>
    <row r="715" ht="15.75" customHeight="1">
      <c r="AM715" s="51"/>
      <c r="AN715" s="51"/>
      <c r="AO715" s="51"/>
      <c r="AP715" s="51"/>
    </row>
    <row r="716" ht="15.75" customHeight="1">
      <c r="AM716" s="51"/>
      <c r="AN716" s="51"/>
      <c r="AO716" s="51"/>
      <c r="AP716" s="51"/>
    </row>
    <row r="717" ht="15.75" customHeight="1">
      <c r="AM717" s="51"/>
      <c r="AN717" s="51"/>
      <c r="AO717" s="51"/>
      <c r="AP717" s="51"/>
    </row>
    <row r="718" ht="15.75" customHeight="1">
      <c r="AM718" s="51"/>
      <c r="AN718" s="51"/>
      <c r="AO718" s="51"/>
      <c r="AP718" s="51"/>
    </row>
    <row r="719" ht="15.75" customHeight="1">
      <c r="AM719" s="51"/>
      <c r="AN719" s="51"/>
      <c r="AO719" s="51"/>
      <c r="AP719" s="51"/>
    </row>
    <row r="720" ht="15.75" customHeight="1">
      <c r="AM720" s="51"/>
      <c r="AN720" s="51"/>
      <c r="AO720" s="51"/>
      <c r="AP720" s="51"/>
    </row>
    <row r="721" ht="15.75" customHeight="1">
      <c r="AM721" s="51"/>
      <c r="AN721" s="51"/>
      <c r="AO721" s="51"/>
      <c r="AP721" s="51"/>
    </row>
    <row r="722" ht="15.75" customHeight="1">
      <c r="AM722" s="51"/>
      <c r="AN722" s="51"/>
      <c r="AO722" s="51"/>
      <c r="AP722" s="51"/>
    </row>
    <row r="723" ht="15.75" customHeight="1">
      <c r="AM723" s="51"/>
      <c r="AN723" s="51"/>
      <c r="AO723" s="51"/>
      <c r="AP723" s="51"/>
    </row>
    <row r="724" ht="15.75" customHeight="1">
      <c r="AM724" s="51"/>
      <c r="AN724" s="51"/>
      <c r="AO724" s="51"/>
      <c r="AP724" s="51"/>
    </row>
    <row r="725" ht="15.75" customHeight="1">
      <c r="AM725" s="51"/>
      <c r="AN725" s="51"/>
      <c r="AO725" s="51"/>
      <c r="AP725" s="51"/>
    </row>
    <row r="726" ht="15.75" customHeight="1">
      <c r="AM726" s="51"/>
      <c r="AN726" s="51"/>
      <c r="AO726" s="51"/>
      <c r="AP726" s="51"/>
    </row>
    <row r="727" ht="15.75" customHeight="1">
      <c r="AM727" s="51"/>
      <c r="AN727" s="51"/>
      <c r="AO727" s="51"/>
      <c r="AP727" s="51"/>
    </row>
    <row r="728" ht="15.75" customHeight="1">
      <c r="AM728" s="51"/>
      <c r="AN728" s="51"/>
      <c r="AO728" s="51"/>
      <c r="AP728" s="51"/>
    </row>
    <row r="729" ht="15.75" customHeight="1">
      <c r="AM729" s="51"/>
      <c r="AN729" s="51"/>
      <c r="AO729" s="51"/>
      <c r="AP729" s="51"/>
    </row>
    <row r="730" ht="15.75" customHeight="1">
      <c r="AM730" s="51"/>
      <c r="AN730" s="51"/>
      <c r="AO730" s="51"/>
      <c r="AP730" s="51"/>
    </row>
    <row r="731" ht="15.75" customHeight="1">
      <c r="AM731" s="51"/>
      <c r="AN731" s="51"/>
      <c r="AO731" s="51"/>
      <c r="AP731" s="51"/>
    </row>
    <row r="732" ht="15.75" customHeight="1">
      <c r="AM732" s="51"/>
      <c r="AN732" s="51"/>
      <c r="AO732" s="51"/>
      <c r="AP732" s="51"/>
    </row>
    <row r="733" ht="15.75" customHeight="1">
      <c r="AM733" s="51"/>
      <c r="AN733" s="51"/>
      <c r="AO733" s="51"/>
      <c r="AP733" s="51"/>
    </row>
    <row r="734" ht="15.75" customHeight="1">
      <c r="AM734" s="51"/>
      <c r="AN734" s="51"/>
      <c r="AO734" s="51"/>
      <c r="AP734" s="51"/>
    </row>
    <row r="735" ht="15.75" customHeight="1">
      <c r="AM735" s="51"/>
      <c r="AN735" s="51"/>
      <c r="AO735" s="51"/>
      <c r="AP735" s="51"/>
    </row>
    <row r="736" ht="15.75" customHeight="1">
      <c r="AM736" s="51"/>
      <c r="AN736" s="51"/>
      <c r="AO736" s="51"/>
      <c r="AP736" s="51"/>
    </row>
    <row r="737" ht="15.75" customHeight="1">
      <c r="AM737" s="51"/>
      <c r="AN737" s="51"/>
      <c r="AO737" s="51"/>
      <c r="AP737" s="51"/>
    </row>
    <row r="738" ht="15.75" customHeight="1">
      <c r="AM738" s="51"/>
      <c r="AN738" s="51"/>
      <c r="AO738" s="51"/>
      <c r="AP738" s="51"/>
    </row>
    <row r="739" ht="15.75" customHeight="1">
      <c r="AM739" s="51"/>
      <c r="AN739" s="51"/>
      <c r="AO739" s="51"/>
      <c r="AP739" s="51"/>
    </row>
    <row r="740" ht="15.75" customHeight="1">
      <c r="AM740" s="51"/>
      <c r="AN740" s="51"/>
      <c r="AO740" s="51"/>
      <c r="AP740" s="51"/>
    </row>
    <row r="741" ht="15.75" customHeight="1">
      <c r="AM741" s="51"/>
      <c r="AN741" s="51"/>
      <c r="AO741" s="51"/>
      <c r="AP741" s="51"/>
    </row>
    <row r="742" ht="15.75" customHeight="1">
      <c r="AM742" s="51"/>
      <c r="AN742" s="51"/>
      <c r="AO742" s="51"/>
      <c r="AP742" s="51"/>
    </row>
    <row r="743" ht="15.75" customHeight="1">
      <c r="AM743" s="51"/>
      <c r="AN743" s="51"/>
      <c r="AO743" s="51"/>
      <c r="AP743" s="51"/>
    </row>
    <row r="744" ht="15.75" customHeight="1">
      <c r="AM744" s="51"/>
      <c r="AN744" s="51"/>
      <c r="AO744" s="51"/>
      <c r="AP744" s="51"/>
    </row>
    <row r="745" ht="15.75" customHeight="1">
      <c r="AM745" s="51"/>
      <c r="AN745" s="51"/>
      <c r="AO745" s="51"/>
      <c r="AP745" s="51"/>
    </row>
    <row r="746" ht="15.75" customHeight="1">
      <c r="AM746" s="51"/>
      <c r="AN746" s="51"/>
      <c r="AO746" s="51"/>
      <c r="AP746" s="51"/>
    </row>
    <row r="747" ht="15.75" customHeight="1">
      <c r="AM747" s="51"/>
      <c r="AN747" s="51"/>
      <c r="AO747" s="51"/>
      <c r="AP747" s="51"/>
    </row>
    <row r="748" ht="15.75" customHeight="1">
      <c r="AM748" s="51"/>
      <c r="AN748" s="51"/>
      <c r="AO748" s="51"/>
      <c r="AP748" s="51"/>
    </row>
    <row r="749" ht="15.75" customHeight="1">
      <c r="AM749" s="51"/>
      <c r="AN749" s="51"/>
      <c r="AO749" s="51"/>
      <c r="AP749" s="51"/>
    </row>
    <row r="750" ht="15.75" customHeight="1">
      <c r="AM750" s="51"/>
      <c r="AN750" s="51"/>
      <c r="AO750" s="51"/>
      <c r="AP750" s="51"/>
    </row>
    <row r="751" ht="15.75" customHeight="1">
      <c r="AM751" s="51"/>
      <c r="AN751" s="51"/>
      <c r="AO751" s="51"/>
      <c r="AP751" s="51"/>
    </row>
    <row r="752" ht="15.75" customHeight="1">
      <c r="AM752" s="51"/>
      <c r="AN752" s="51"/>
      <c r="AO752" s="51"/>
      <c r="AP752" s="51"/>
    </row>
    <row r="753" ht="15.75" customHeight="1">
      <c r="AM753" s="51"/>
      <c r="AN753" s="51"/>
      <c r="AO753" s="51"/>
      <c r="AP753" s="51"/>
    </row>
    <row r="754" ht="15.75" customHeight="1">
      <c r="AM754" s="51"/>
      <c r="AN754" s="51"/>
      <c r="AO754" s="51"/>
      <c r="AP754" s="51"/>
    </row>
    <row r="755" ht="15.75" customHeight="1">
      <c r="AM755" s="51"/>
      <c r="AN755" s="51"/>
      <c r="AO755" s="51"/>
      <c r="AP755" s="51"/>
    </row>
    <row r="756" ht="15.75" customHeight="1">
      <c r="AM756" s="51"/>
      <c r="AN756" s="51"/>
      <c r="AO756" s="51"/>
      <c r="AP756" s="51"/>
    </row>
    <row r="757" ht="15.75" customHeight="1">
      <c r="AM757" s="51"/>
      <c r="AN757" s="51"/>
      <c r="AO757" s="51"/>
      <c r="AP757" s="51"/>
    </row>
    <row r="758" ht="15.75" customHeight="1">
      <c r="AM758" s="51"/>
      <c r="AN758" s="51"/>
      <c r="AO758" s="51"/>
      <c r="AP758" s="51"/>
    </row>
    <row r="759" ht="15.75" customHeight="1">
      <c r="AM759" s="51"/>
      <c r="AN759" s="51"/>
      <c r="AO759" s="51"/>
      <c r="AP759" s="51"/>
    </row>
    <row r="760" ht="15.75" customHeight="1">
      <c r="AM760" s="51"/>
      <c r="AN760" s="51"/>
      <c r="AO760" s="51"/>
      <c r="AP760" s="51"/>
    </row>
    <row r="761" ht="15.75" customHeight="1">
      <c r="AM761" s="51"/>
      <c r="AN761" s="51"/>
      <c r="AO761" s="51"/>
      <c r="AP761" s="51"/>
    </row>
    <row r="762" ht="15.75" customHeight="1">
      <c r="AM762" s="51"/>
      <c r="AN762" s="51"/>
      <c r="AO762" s="51"/>
      <c r="AP762" s="51"/>
    </row>
    <row r="763" ht="15.75" customHeight="1">
      <c r="AM763" s="51"/>
      <c r="AN763" s="51"/>
      <c r="AO763" s="51"/>
      <c r="AP763" s="51"/>
    </row>
    <row r="764" ht="15.75" customHeight="1">
      <c r="AM764" s="51"/>
      <c r="AN764" s="51"/>
      <c r="AO764" s="51"/>
      <c r="AP764" s="51"/>
    </row>
    <row r="765" ht="15.75" customHeight="1">
      <c r="AM765" s="51"/>
      <c r="AN765" s="51"/>
      <c r="AO765" s="51"/>
      <c r="AP765" s="51"/>
    </row>
    <row r="766" ht="15.75" customHeight="1">
      <c r="AM766" s="51"/>
      <c r="AN766" s="51"/>
      <c r="AO766" s="51"/>
      <c r="AP766" s="51"/>
    </row>
    <row r="767" ht="15.75" customHeight="1">
      <c r="AM767" s="51"/>
      <c r="AN767" s="51"/>
      <c r="AO767" s="51"/>
      <c r="AP767" s="51"/>
    </row>
    <row r="768" ht="15.75" customHeight="1">
      <c r="AM768" s="51"/>
      <c r="AN768" s="51"/>
      <c r="AO768" s="51"/>
      <c r="AP768" s="51"/>
    </row>
    <row r="769" ht="15.75" customHeight="1">
      <c r="AM769" s="51"/>
      <c r="AN769" s="51"/>
      <c r="AO769" s="51"/>
      <c r="AP769" s="51"/>
    </row>
    <row r="770" ht="15.75" customHeight="1">
      <c r="AM770" s="51"/>
      <c r="AN770" s="51"/>
      <c r="AO770" s="51"/>
      <c r="AP770" s="51"/>
    </row>
    <row r="771" ht="15.75" customHeight="1">
      <c r="AM771" s="51"/>
      <c r="AN771" s="51"/>
      <c r="AO771" s="51"/>
      <c r="AP771" s="51"/>
    </row>
    <row r="772" ht="15.75" customHeight="1">
      <c r="AM772" s="51"/>
      <c r="AN772" s="51"/>
      <c r="AO772" s="51"/>
      <c r="AP772" s="51"/>
    </row>
    <row r="773" ht="15.75" customHeight="1">
      <c r="AM773" s="51"/>
      <c r="AN773" s="51"/>
      <c r="AO773" s="51"/>
      <c r="AP773" s="51"/>
    </row>
    <row r="774" ht="15.75" customHeight="1">
      <c r="AM774" s="51"/>
      <c r="AN774" s="51"/>
      <c r="AO774" s="51"/>
      <c r="AP774" s="51"/>
    </row>
    <row r="775" ht="15.75" customHeight="1">
      <c r="AM775" s="51"/>
      <c r="AN775" s="51"/>
      <c r="AO775" s="51"/>
      <c r="AP775" s="51"/>
    </row>
    <row r="776" ht="15.75" customHeight="1">
      <c r="AM776" s="51"/>
      <c r="AN776" s="51"/>
      <c r="AO776" s="51"/>
      <c r="AP776" s="51"/>
    </row>
    <row r="777" ht="15.75" customHeight="1">
      <c r="AM777" s="51"/>
      <c r="AN777" s="51"/>
      <c r="AO777" s="51"/>
      <c r="AP777" s="51"/>
    </row>
    <row r="778" ht="15.75" customHeight="1">
      <c r="AM778" s="51"/>
      <c r="AN778" s="51"/>
      <c r="AO778" s="51"/>
      <c r="AP778" s="51"/>
    </row>
    <row r="779" ht="15.75" customHeight="1">
      <c r="AM779" s="51"/>
      <c r="AN779" s="51"/>
      <c r="AO779" s="51"/>
      <c r="AP779" s="51"/>
    </row>
    <row r="780" ht="15.75" customHeight="1">
      <c r="AM780" s="51"/>
      <c r="AN780" s="51"/>
      <c r="AO780" s="51"/>
      <c r="AP780" s="51"/>
    </row>
    <row r="781" ht="15.75" customHeight="1">
      <c r="AM781" s="51"/>
      <c r="AN781" s="51"/>
      <c r="AO781" s="51"/>
      <c r="AP781" s="51"/>
    </row>
    <row r="782" ht="15.75" customHeight="1">
      <c r="AM782" s="51"/>
      <c r="AN782" s="51"/>
      <c r="AO782" s="51"/>
      <c r="AP782" s="51"/>
    </row>
    <row r="783" ht="15.75" customHeight="1">
      <c r="AM783" s="51"/>
      <c r="AN783" s="51"/>
      <c r="AO783" s="51"/>
      <c r="AP783" s="51"/>
    </row>
    <row r="784" ht="15.75" customHeight="1">
      <c r="AM784" s="51"/>
      <c r="AN784" s="51"/>
      <c r="AO784" s="51"/>
      <c r="AP784" s="51"/>
    </row>
    <row r="785" ht="15.75" customHeight="1">
      <c r="AM785" s="51"/>
      <c r="AN785" s="51"/>
      <c r="AO785" s="51"/>
      <c r="AP785" s="51"/>
    </row>
    <row r="786" ht="15.75" customHeight="1">
      <c r="AM786" s="51"/>
      <c r="AN786" s="51"/>
      <c r="AO786" s="51"/>
      <c r="AP786" s="51"/>
    </row>
    <row r="787" ht="15.75" customHeight="1">
      <c r="AM787" s="51"/>
      <c r="AN787" s="51"/>
      <c r="AO787" s="51"/>
      <c r="AP787" s="51"/>
    </row>
    <row r="788" ht="15.75" customHeight="1">
      <c r="AM788" s="51"/>
      <c r="AN788" s="51"/>
      <c r="AO788" s="51"/>
      <c r="AP788" s="51"/>
    </row>
    <row r="789" ht="15.75" customHeight="1">
      <c r="AM789" s="51"/>
      <c r="AN789" s="51"/>
      <c r="AO789" s="51"/>
      <c r="AP789" s="51"/>
    </row>
    <row r="790" ht="15.75" customHeight="1">
      <c r="AM790" s="51"/>
      <c r="AN790" s="51"/>
      <c r="AO790" s="51"/>
      <c r="AP790" s="51"/>
    </row>
    <row r="791" ht="15.75" customHeight="1">
      <c r="AM791" s="51"/>
      <c r="AN791" s="51"/>
      <c r="AO791" s="51"/>
      <c r="AP791" s="51"/>
    </row>
    <row r="792" ht="15.75" customHeight="1">
      <c r="AM792" s="51"/>
      <c r="AN792" s="51"/>
      <c r="AO792" s="51"/>
      <c r="AP792" s="51"/>
    </row>
    <row r="793" ht="15.75" customHeight="1">
      <c r="AM793" s="51"/>
      <c r="AN793" s="51"/>
      <c r="AO793" s="51"/>
      <c r="AP793" s="51"/>
    </row>
    <row r="794" ht="15.75" customHeight="1">
      <c r="AM794" s="51"/>
      <c r="AN794" s="51"/>
      <c r="AO794" s="51"/>
      <c r="AP794" s="51"/>
    </row>
    <row r="795" ht="15.75" customHeight="1">
      <c r="AM795" s="51"/>
      <c r="AN795" s="51"/>
      <c r="AO795" s="51"/>
      <c r="AP795" s="51"/>
    </row>
    <row r="796" ht="15.75" customHeight="1">
      <c r="AM796" s="51"/>
      <c r="AN796" s="51"/>
      <c r="AO796" s="51"/>
      <c r="AP796" s="51"/>
    </row>
    <row r="797" ht="15.75" customHeight="1">
      <c r="AM797" s="51"/>
      <c r="AN797" s="51"/>
      <c r="AO797" s="51"/>
      <c r="AP797" s="51"/>
    </row>
    <row r="798" ht="15.75" customHeight="1">
      <c r="AM798" s="51"/>
      <c r="AN798" s="51"/>
      <c r="AO798" s="51"/>
      <c r="AP798" s="51"/>
    </row>
    <row r="799" ht="15.75" customHeight="1">
      <c r="AM799" s="51"/>
      <c r="AN799" s="51"/>
      <c r="AO799" s="51"/>
      <c r="AP799" s="51"/>
    </row>
    <row r="800" ht="15.75" customHeight="1">
      <c r="AM800" s="51"/>
      <c r="AN800" s="51"/>
      <c r="AO800" s="51"/>
      <c r="AP800" s="51"/>
    </row>
    <row r="801" ht="15.75" customHeight="1">
      <c r="AM801" s="51"/>
      <c r="AN801" s="51"/>
      <c r="AO801" s="51"/>
      <c r="AP801" s="51"/>
    </row>
    <row r="802" ht="15.75" customHeight="1">
      <c r="AM802" s="51"/>
      <c r="AN802" s="51"/>
      <c r="AO802" s="51"/>
      <c r="AP802" s="51"/>
    </row>
    <row r="803" ht="15.75" customHeight="1">
      <c r="AM803" s="51"/>
      <c r="AN803" s="51"/>
      <c r="AO803" s="51"/>
      <c r="AP803" s="51"/>
    </row>
    <row r="804" ht="15.75" customHeight="1">
      <c r="AM804" s="51"/>
      <c r="AN804" s="51"/>
      <c r="AO804" s="51"/>
      <c r="AP804" s="51"/>
    </row>
    <row r="805" ht="15.75" customHeight="1">
      <c r="AM805" s="51"/>
      <c r="AN805" s="51"/>
      <c r="AO805" s="51"/>
      <c r="AP805" s="51"/>
    </row>
    <row r="806" ht="15.75" customHeight="1">
      <c r="AM806" s="51"/>
      <c r="AN806" s="51"/>
      <c r="AO806" s="51"/>
      <c r="AP806" s="51"/>
    </row>
    <row r="807" ht="15.75" customHeight="1">
      <c r="AM807" s="51"/>
      <c r="AN807" s="51"/>
      <c r="AO807" s="51"/>
      <c r="AP807" s="51"/>
    </row>
    <row r="808" ht="15.75" customHeight="1">
      <c r="AM808" s="51"/>
      <c r="AN808" s="51"/>
      <c r="AO808" s="51"/>
      <c r="AP808" s="51"/>
    </row>
    <row r="809" ht="15.75" customHeight="1">
      <c r="AM809" s="51"/>
      <c r="AN809" s="51"/>
      <c r="AO809" s="51"/>
      <c r="AP809" s="51"/>
    </row>
    <row r="810" ht="15.75" customHeight="1">
      <c r="AM810" s="51"/>
      <c r="AN810" s="51"/>
      <c r="AO810" s="51"/>
      <c r="AP810" s="51"/>
    </row>
    <row r="811" ht="15.75" customHeight="1">
      <c r="AM811" s="51"/>
      <c r="AN811" s="51"/>
      <c r="AO811" s="51"/>
      <c r="AP811" s="51"/>
    </row>
    <row r="812" ht="15.75" customHeight="1">
      <c r="AM812" s="51"/>
      <c r="AN812" s="51"/>
      <c r="AO812" s="51"/>
      <c r="AP812" s="51"/>
    </row>
    <row r="813" ht="15.75" customHeight="1">
      <c r="AM813" s="51"/>
      <c r="AN813" s="51"/>
      <c r="AO813" s="51"/>
      <c r="AP813" s="51"/>
    </row>
    <row r="814" ht="15.75" customHeight="1">
      <c r="AM814" s="51"/>
      <c r="AN814" s="51"/>
      <c r="AO814" s="51"/>
      <c r="AP814" s="51"/>
    </row>
    <row r="815" ht="15.75" customHeight="1">
      <c r="AM815" s="51"/>
      <c r="AN815" s="51"/>
      <c r="AO815" s="51"/>
      <c r="AP815" s="51"/>
    </row>
    <row r="816" ht="15.75" customHeight="1">
      <c r="AM816" s="51"/>
      <c r="AN816" s="51"/>
      <c r="AO816" s="51"/>
      <c r="AP816" s="51"/>
    </row>
    <row r="817" ht="15.75" customHeight="1">
      <c r="AM817" s="51"/>
      <c r="AN817" s="51"/>
      <c r="AO817" s="51"/>
      <c r="AP817" s="51"/>
    </row>
    <row r="818" ht="15.75" customHeight="1">
      <c r="AM818" s="51"/>
      <c r="AN818" s="51"/>
      <c r="AO818" s="51"/>
      <c r="AP818" s="51"/>
    </row>
    <row r="819" ht="15.75" customHeight="1">
      <c r="AM819" s="51"/>
      <c r="AN819" s="51"/>
      <c r="AO819" s="51"/>
      <c r="AP819" s="51"/>
    </row>
    <row r="820" ht="15.75" customHeight="1">
      <c r="AM820" s="51"/>
      <c r="AN820" s="51"/>
      <c r="AO820" s="51"/>
      <c r="AP820" s="51"/>
    </row>
    <row r="821" ht="15.75" customHeight="1">
      <c r="AM821" s="51"/>
      <c r="AN821" s="51"/>
      <c r="AO821" s="51"/>
      <c r="AP821" s="51"/>
    </row>
    <row r="822" ht="15.75" customHeight="1">
      <c r="AM822" s="51"/>
      <c r="AN822" s="51"/>
      <c r="AO822" s="51"/>
      <c r="AP822" s="51"/>
    </row>
    <row r="823" ht="15.75" customHeight="1">
      <c r="AM823" s="51"/>
      <c r="AN823" s="51"/>
      <c r="AO823" s="51"/>
      <c r="AP823" s="51"/>
    </row>
    <row r="824" ht="15.75" customHeight="1">
      <c r="AM824" s="51"/>
      <c r="AN824" s="51"/>
      <c r="AO824" s="51"/>
      <c r="AP824" s="51"/>
    </row>
    <row r="825" ht="15.75" customHeight="1">
      <c r="AM825" s="51"/>
      <c r="AN825" s="51"/>
      <c r="AO825" s="51"/>
      <c r="AP825" s="51"/>
    </row>
    <row r="826" ht="15.75" customHeight="1">
      <c r="AM826" s="51"/>
      <c r="AN826" s="51"/>
      <c r="AO826" s="51"/>
      <c r="AP826" s="51"/>
    </row>
    <row r="827" ht="15.75" customHeight="1">
      <c r="AM827" s="51"/>
      <c r="AN827" s="51"/>
      <c r="AO827" s="51"/>
      <c r="AP827" s="51"/>
    </row>
    <row r="828" ht="15.75" customHeight="1">
      <c r="AM828" s="51"/>
      <c r="AN828" s="51"/>
      <c r="AO828" s="51"/>
      <c r="AP828" s="51"/>
    </row>
    <row r="829" ht="15.75" customHeight="1">
      <c r="AM829" s="51"/>
      <c r="AN829" s="51"/>
      <c r="AO829" s="51"/>
      <c r="AP829" s="51"/>
    </row>
    <row r="830" ht="15.75" customHeight="1">
      <c r="AM830" s="51"/>
      <c r="AN830" s="51"/>
      <c r="AO830" s="51"/>
      <c r="AP830" s="51"/>
    </row>
    <row r="831" ht="15.75" customHeight="1">
      <c r="AM831" s="51"/>
      <c r="AN831" s="51"/>
      <c r="AO831" s="51"/>
      <c r="AP831" s="51"/>
    </row>
    <row r="832" ht="15.75" customHeight="1">
      <c r="AM832" s="51"/>
      <c r="AN832" s="51"/>
      <c r="AO832" s="51"/>
      <c r="AP832" s="51"/>
    </row>
    <row r="833" ht="15.75" customHeight="1">
      <c r="AM833" s="51"/>
      <c r="AN833" s="51"/>
      <c r="AO833" s="51"/>
      <c r="AP833" s="51"/>
    </row>
    <row r="834" ht="15.75" customHeight="1">
      <c r="AM834" s="51"/>
      <c r="AN834" s="51"/>
      <c r="AO834" s="51"/>
      <c r="AP834" s="51"/>
    </row>
    <row r="835" ht="15.75" customHeight="1">
      <c r="AM835" s="51"/>
      <c r="AN835" s="51"/>
      <c r="AO835" s="51"/>
      <c r="AP835" s="51"/>
    </row>
    <row r="836" ht="15.75" customHeight="1">
      <c r="AM836" s="51"/>
      <c r="AN836" s="51"/>
      <c r="AO836" s="51"/>
      <c r="AP836" s="51"/>
    </row>
    <row r="837" ht="15.75" customHeight="1">
      <c r="AM837" s="51"/>
      <c r="AN837" s="51"/>
      <c r="AO837" s="51"/>
      <c r="AP837" s="51"/>
    </row>
    <row r="838" ht="15.75" customHeight="1">
      <c r="AM838" s="51"/>
      <c r="AN838" s="51"/>
      <c r="AO838" s="51"/>
      <c r="AP838" s="51"/>
    </row>
    <row r="839" ht="15.75" customHeight="1">
      <c r="AM839" s="51"/>
      <c r="AN839" s="51"/>
      <c r="AO839" s="51"/>
      <c r="AP839" s="51"/>
    </row>
    <row r="840" ht="15.75" customHeight="1">
      <c r="AM840" s="51"/>
      <c r="AN840" s="51"/>
      <c r="AO840" s="51"/>
      <c r="AP840" s="51"/>
    </row>
    <row r="841" ht="15.75" customHeight="1">
      <c r="AM841" s="51"/>
      <c r="AN841" s="51"/>
      <c r="AO841" s="51"/>
      <c r="AP841" s="51"/>
    </row>
    <row r="842" ht="15.75" customHeight="1">
      <c r="AM842" s="51"/>
      <c r="AN842" s="51"/>
      <c r="AO842" s="51"/>
      <c r="AP842" s="51"/>
    </row>
    <row r="843" ht="15.75" customHeight="1">
      <c r="AM843" s="51"/>
      <c r="AN843" s="51"/>
      <c r="AO843" s="51"/>
      <c r="AP843" s="51"/>
    </row>
    <row r="844" ht="15.75" customHeight="1">
      <c r="AM844" s="51"/>
      <c r="AN844" s="51"/>
      <c r="AO844" s="51"/>
      <c r="AP844" s="51"/>
    </row>
    <row r="845" ht="15.75" customHeight="1">
      <c r="AM845" s="51"/>
      <c r="AN845" s="51"/>
      <c r="AO845" s="51"/>
      <c r="AP845" s="51"/>
    </row>
    <row r="846" ht="15.75" customHeight="1">
      <c r="AM846" s="51"/>
      <c r="AN846" s="51"/>
      <c r="AO846" s="51"/>
      <c r="AP846" s="51"/>
    </row>
    <row r="847" ht="15.75" customHeight="1">
      <c r="AM847" s="51"/>
      <c r="AN847" s="51"/>
      <c r="AO847" s="51"/>
      <c r="AP847" s="51"/>
    </row>
    <row r="848" ht="15.75" customHeight="1">
      <c r="AM848" s="51"/>
      <c r="AN848" s="51"/>
      <c r="AO848" s="51"/>
      <c r="AP848" s="51"/>
    </row>
    <row r="849" ht="15.75" customHeight="1">
      <c r="AM849" s="51"/>
      <c r="AN849" s="51"/>
      <c r="AO849" s="51"/>
      <c r="AP849" s="51"/>
    </row>
    <row r="850" ht="15.75" customHeight="1">
      <c r="AM850" s="51"/>
      <c r="AN850" s="51"/>
      <c r="AO850" s="51"/>
      <c r="AP850" s="51"/>
    </row>
    <row r="851" ht="15.75" customHeight="1">
      <c r="AM851" s="51"/>
      <c r="AN851" s="51"/>
      <c r="AO851" s="51"/>
      <c r="AP851" s="51"/>
    </row>
    <row r="852" ht="15.75" customHeight="1">
      <c r="AM852" s="51"/>
      <c r="AN852" s="51"/>
      <c r="AO852" s="51"/>
      <c r="AP852" s="51"/>
    </row>
    <row r="853" ht="15.75" customHeight="1">
      <c r="AM853" s="51"/>
      <c r="AN853" s="51"/>
      <c r="AO853" s="51"/>
      <c r="AP853" s="51"/>
    </row>
    <row r="854" ht="15.75" customHeight="1">
      <c r="AM854" s="51"/>
      <c r="AN854" s="51"/>
      <c r="AO854" s="51"/>
      <c r="AP854" s="51"/>
    </row>
    <row r="855" ht="15.75" customHeight="1">
      <c r="AM855" s="51"/>
      <c r="AN855" s="51"/>
      <c r="AO855" s="51"/>
      <c r="AP855" s="51"/>
    </row>
    <row r="856" ht="15.75" customHeight="1">
      <c r="AM856" s="51"/>
      <c r="AN856" s="51"/>
      <c r="AO856" s="51"/>
      <c r="AP856" s="51"/>
    </row>
    <row r="857" ht="15.75" customHeight="1">
      <c r="AM857" s="51"/>
      <c r="AN857" s="51"/>
      <c r="AO857" s="51"/>
      <c r="AP857" s="51"/>
    </row>
    <row r="858" ht="15.75" customHeight="1">
      <c r="AM858" s="51"/>
      <c r="AN858" s="51"/>
      <c r="AO858" s="51"/>
      <c r="AP858" s="51"/>
    </row>
    <row r="859" ht="15.75" customHeight="1">
      <c r="AM859" s="51"/>
      <c r="AN859" s="51"/>
      <c r="AO859" s="51"/>
      <c r="AP859" s="51"/>
    </row>
    <row r="860" ht="15.75" customHeight="1">
      <c r="AM860" s="51"/>
      <c r="AN860" s="51"/>
      <c r="AO860" s="51"/>
      <c r="AP860" s="51"/>
    </row>
    <row r="861" ht="15.75" customHeight="1">
      <c r="AM861" s="51"/>
      <c r="AN861" s="51"/>
      <c r="AO861" s="51"/>
      <c r="AP861" s="51"/>
    </row>
    <row r="862" ht="15.75" customHeight="1">
      <c r="AM862" s="51"/>
      <c r="AN862" s="51"/>
      <c r="AO862" s="51"/>
      <c r="AP862" s="51"/>
    </row>
    <row r="863" ht="15.75" customHeight="1">
      <c r="AM863" s="51"/>
      <c r="AN863" s="51"/>
      <c r="AO863" s="51"/>
      <c r="AP863" s="51"/>
    </row>
    <row r="864" ht="15.75" customHeight="1">
      <c r="AM864" s="51"/>
      <c r="AN864" s="51"/>
      <c r="AO864" s="51"/>
      <c r="AP864" s="51"/>
    </row>
    <row r="865" ht="15.75" customHeight="1">
      <c r="AM865" s="51"/>
      <c r="AN865" s="51"/>
      <c r="AO865" s="51"/>
      <c r="AP865" s="51"/>
    </row>
    <row r="866" ht="15.75" customHeight="1">
      <c r="AM866" s="51"/>
      <c r="AN866" s="51"/>
      <c r="AO866" s="51"/>
      <c r="AP866" s="51"/>
    </row>
    <row r="867" ht="15.75" customHeight="1">
      <c r="AM867" s="51"/>
      <c r="AN867" s="51"/>
      <c r="AO867" s="51"/>
      <c r="AP867" s="51"/>
    </row>
    <row r="868" ht="15.75" customHeight="1">
      <c r="AM868" s="51"/>
      <c r="AN868" s="51"/>
      <c r="AO868" s="51"/>
      <c r="AP868" s="51"/>
    </row>
    <row r="869" ht="15.75" customHeight="1">
      <c r="AM869" s="51"/>
      <c r="AN869" s="51"/>
      <c r="AO869" s="51"/>
      <c r="AP869" s="51"/>
    </row>
    <row r="870" ht="15.75" customHeight="1">
      <c r="AM870" s="51"/>
      <c r="AN870" s="51"/>
      <c r="AO870" s="51"/>
      <c r="AP870" s="51"/>
    </row>
    <row r="871" ht="15.75" customHeight="1">
      <c r="AM871" s="51"/>
      <c r="AN871" s="51"/>
      <c r="AO871" s="51"/>
      <c r="AP871" s="51"/>
    </row>
    <row r="872" ht="15.75" customHeight="1">
      <c r="AM872" s="51"/>
      <c r="AN872" s="51"/>
      <c r="AO872" s="51"/>
      <c r="AP872" s="51"/>
    </row>
    <row r="873" ht="15.75" customHeight="1">
      <c r="AM873" s="51"/>
      <c r="AN873" s="51"/>
      <c r="AO873" s="51"/>
      <c r="AP873" s="51"/>
    </row>
    <row r="874" ht="15.75" customHeight="1">
      <c r="AM874" s="51"/>
      <c r="AN874" s="51"/>
      <c r="AO874" s="51"/>
      <c r="AP874" s="51"/>
    </row>
    <row r="875" ht="15.75" customHeight="1">
      <c r="AM875" s="51"/>
      <c r="AN875" s="51"/>
      <c r="AO875" s="51"/>
      <c r="AP875" s="51"/>
    </row>
    <row r="876" ht="15.75" customHeight="1">
      <c r="AM876" s="51"/>
      <c r="AN876" s="51"/>
      <c r="AO876" s="51"/>
      <c r="AP876" s="51"/>
    </row>
    <row r="877" ht="15.75" customHeight="1">
      <c r="AM877" s="51"/>
      <c r="AN877" s="51"/>
      <c r="AO877" s="51"/>
      <c r="AP877" s="51"/>
    </row>
    <row r="878" ht="15.75" customHeight="1">
      <c r="AM878" s="51"/>
      <c r="AN878" s="51"/>
      <c r="AO878" s="51"/>
      <c r="AP878" s="51"/>
    </row>
    <row r="879" ht="15.75" customHeight="1">
      <c r="AM879" s="51"/>
      <c r="AN879" s="51"/>
      <c r="AO879" s="51"/>
      <c r="AP879" s="51"/>
    </row>
    <row r="880" ht="15.75" customHeight="1">
      <c r="AM880" s="51"/>
      <c r="AN880" s="51"/>
      <c r="AO880" s="51"/>
      <c r="AP880" s="51"/>
    </row>
    <row r="881" ht="15.75" customHeight="1">
      <c r="AM881" s="51"/>
      <c r="AN881" s="51"/>
      <c r="AO881" s="51"/>
      <c r="AP881" s="51"/>
    </row>
    <row r="882" ht="15.75" customHeight="1">
      <c r="AM882" s="51"/>
      <c r="AN882" s="51"/>
      <c r="AO882" s="51"/>
      <c r="AP882" s="51"/>
    </row>
    <row r="883" ht="15.75" customHeight="1">
      <c r="AM883" s="51"/>
      <c r="AN883" s="51"/>
      <c r="AO883" s="51"/>
      <c r="AP883" s="51"/>
    </row>
    <row r="884" ht="15.75" customHeight="1">
      <c r="AM884" s="51"/>
      <c r="AN884" s="51"/>
      <c r="AO884" s="51"/>
      <c r="AP884" s="51"/>
    </row>
    <row r="885" ht="15.75" customHeight="1">
      <c r="AM885" s="51"/>
      <c r="AN885" s="51"/>
      <c r="AO885" s="51"/>
      <c r="AP885" s="51"/>
    </row>
    <row r="886" ht="15.75" customHeight="1">
      <c r="AM886" s="51"/>
      <c r="AN886" s="51"/>
      <c r="AO886" s="51"/>
      <c r="AP886" s="51"/>
    </row>
    <row r="887" ht="15.75" customHeight="1">
      <c r="AM887" s="51"/>
      <c r="AN887" s="51"/>
      <c r="AO887" s="51"/>
      <c r="AP887" s="51"/>
    </row>
    <row r="888" ht="15.75" customHeight="1">
      <c r="AM888" s="51"/>
      <c r="AN888" s="51"/>
      <c r="AO888" s="51"/>
      <c r="AP888" s="51"/>
    </row>
    <row r="889" ht="15.75" customHeight="1">
      <c r="AM889" s="51"/>
      <c r="AN889" s="51"/>
      <c r="AO889" s="51"/>
      <c r="AP889" s="51"/>
    </row>
    <row r="890" ht="15.75" customHeight="1">
      <c r="AM890" s="51"/>
      <c r="AN890" s="51"/>
      <c r="AO890" s="51"/>
      <c r="AP890" s="51"/>
    </row>
    <row r="891" ht="15.75" customHeight="1">
      <c r="AM891" s="51"/>
      <c r="AN891" s="51"/>
      <c r="AO891" s="51"/>
      <c r="AP891" s="51"/>
    </row>
    <row r="892" ht="15.75" customHeight="1">
      <c r="AM892" s="51"/>
      <c r="AN892" s="51"/>
      <c r="AO892" s="51"/>
      <c r="AP892" s="51"/>
    </row>
    <row r="893" ht="15.75" customHeight="1">
      <c r="AM893" s="51"/>
      <c r="AN893" s="51"/>
      <c r="AO893" s="51"/>
      <c r="AP893" s="51"/>
    </row>
    <row r="894" ht="15.75" customHeight="1">
      <c r="AM894" s="51"/>
      <c r="AN894" s="51"/>
      <c r="AO894" s="51"/>
      <c r="AP894" s="51"/>
    </row>
    <row r="895" ht="15.75" customHeight="1">
      <c r="AM895" s="51"/>
      <c r="AN895" s="51"/>
      <c r="AO895" s="51"/>
      <c r="AP895" s="51"/>
    </row>
    <row r="896" ht="15.75" customHeight="1">
      <c r="AM896" s="51"/>
      <c r="AN896" s="51"/>
      <c r="AO896" s="51"/>
      <c r="AP896" s="51"/>
    </row>
    <row r="897" ht="15.75" customHeight="1">
      <c r="AM897" s="51"/>
      <c r="AN897" s="51"/>
      <c r="AO897" s="51"/>
      <c r="AP897" s="51"/>
    </row>
    <row r="898" ht="15.75" customHeight="1">
      <c r="AM898" s="51"/>
      <c r="AN898" s="51"/>
      <c r="AO898" s="51"/>
      <c r="AP898" s="51"/>
    </row>
    <row r="899" ht="15.75" customHeight="1">
      <c r="AM899" s="51"/>
      <c r="AN899" s="51"/>
      <c r="AO899" s="51"/>
      <c r="AP899" s="51"/>
    </row>
    <row r="900" ht="15.75" customHeight="1">
      <c r="AM900" s="51"/>
      <c r="AN900" s="51"/>
      <c r="AO900" s="51"/>
      <c r="AP900" s="51"/>
    </row>
    <row r="901" ht="15.75" customHeight="1">
      <c r="AM901" s="51"/>
      <c r="AN901" s="51"/>
      <c r="AO901" s="51"/>
      <c r="AP901" s="51"/>
    </row>
    <row r="902" ht="15.75" customHeight="1">
      <c r="AM902" s="51"/>
      <c r="AN902" s="51"/>
      <c r="AO902" s="51"/>
      <c r="AP902" s="51"/>
    </row>
    <row r="903" ht="15.75" customHeight="1">
      <c r="AM903" s="51"/>
      <c r="AN903" s="51"/>
      <c r="AO903" s="51"/>
      <c r="AP903" s="51"/>
    </row>
    <row r="904" ht="15.75" customHeight="1">
      <c r="AM904" s="51"/>
      <c r="AN904" s="51"/>
      <c r="AO904" s="51"/>
      <c r="AP904" s="51"/>
    </row>
    <row r="905" ht="15.75" customHeight="1">
      <c r="AM905" s="51"/>
      <c r="AN905" s="51"/>
      <c r="AO905" s="51"/>
      <c r="AP905" s="51"/>
    </row>
    <row r="906" ht="15.75" customHeight="1">
      <c r="AM906" s="51"/>
      <c r="AN906" s="51"/>
      <c r="AO906" s="51"/>
      <c r="AP906" s="51"/>
    </row>
    <row r="907" ht="15.75" customHeight="1">
      <c r="AM907" s="51"/>
      <c r="AN907" s="51"/>
      <c r="AO907" s="51"/>
      <c r="AP907" s="51"/>
    </row>
    <row r="908" ht="15.75" customHeight="1">
      <c r="AM908" s="51"/>
      <c r="AN908" s="51"/>
      <c r="AO908" s="51"/>
      <c r="AP908" s="51"/>
    </row>
    <row r="909" ht="15.75" customHeight="1">
      <c r="AM909" s="51"/>
      <c r="AN909" s="51"/>
      <c r="AO909" s="51"/>
      <c r="AP909" s="51"/>
    </row>
    <row r="910" ht="15.75" customHeight="1">
      <c r="AM910" s="51"/>
      <c r="AN910" s="51"/>
      <c r="AO910" s="51"/>
      <c r="AP910" s="51"/>
    </row>
    <row r="911" ht="15.75" customHeight="1">
      <c r="AM911" s="51"/>
      <c r="AN911" s="51"/>
      <c r="AO911" s="51"/>
      <c r="AP911" s="51"/>
    </row>
    <row r="912" ht="15.75" customHeight="1">
      <c r="AM912" s="51"/>
      <c r="AN912" s="51"/>
      <c r="AO912" s="51"/>
      <c r="AP912" s="51"/>
    </row>
    <row r="913" ht="15.75" customHeight="1">
      <c r="AM913" s="51"/>
      <c r="AN913" s="51"/>
      <c r="AO913" s="51"/>
      <c r="AP913" s="51"/>
    </row>
    <row r="914" ht="15.75" customHeight="1">
      <c r="AM914" s="51"/>
      <c r="AN914" s="51"/>
      <c r="AO914" s="51"/>
      <c r="AP914" s="51"/>
    </row>
    <row r="915" ht="15.75" customHeight="1">
      <c r="AM915" s="51"/>
      <c r="AN915" s="51"/>
      <c r="AO915" s="51"/>
      <c r="AP915" s="51"/>
    </row>
    <row r="916" ht="15.75" customHeight="1">
      <c r="AM916" s="51"/>
      <c r="AN916" s="51"/>
      <c r="AO916" s="51"/>
      <c r="AP916" s="51"/>
    </row>
    <row r="917" ht="15.75" customHeight="1">
      <c r="AM917" s="51"/>
      <c r="AN917" s="51"/>
      <c r="AO917" s="51"/>
      <c r="AP917" s="51"/>
    </row>
    <row r="918" ht="15.75" customHeight="1">
      <c r="AM918" s="51"/>
      <c r="AN918" s="51"/>
      <c r="AO918" s="51"/>
      <c r="AP918" s="51"/>
    </row>
    <row r="919" ht="15.75" customHeight="1">
      <c r="AM919" s="51"/>
      <c r="AN919" s="51"/>
      <c r="AO919" s="51"/>
      <c r="AP919" s="51"/>
    </row>
    <row r="920" ht="15.75" customHeight="1">
      <c r="AM920" s="51"/>
      <c r="AN920" s="51"/>
      <c r="AO920" s="51"/>
      <c r="AP920" s="51"/>
    </row>
    <row r="921" ht="15.75" customHeight="1">
      <c r="AM921" s="51"/>
      <c r="AN921" s="51"/>
      <c r="AO921" s="51"/>
      <c r="AP921" s="51"/>
    </row>
    <row r="922" ht="15.75" customHeight="1">
      <c r="AM922" s="51"/>
      <c r="AN922" s="51"/>
      <c r="AO922" s="51"/>
      <c r="AP922" s="51"/>
    </row>
    <row r="923" ht="15.75" customHeight="1">
      <c r="AM923" s="51"/>
      <c r="AN923" s="51"/>
      <c r="AO923" s="51"/>
      <c r="AP923" s="51"/>
    </row>
    <row r="924" ht="15.75" customHeight="1">
      <c r="AM924" s="51"/>
      <c r="AN924" s="51"/>
      <c r="AO924" s="51"/>
      <c r="AP924" s="51"/>
    </row>
    <row r="925" ht="15.75" customHeight="1">
      <c r="AM925" s="51"/>
      <c r="AN925" s="51"/>
      <c r="AO925" s="51"/>
      <c r="AP925" s="51"/>
    </row>
    <row r="926" ht="15.75" customHeight="1">
      <c r="AM926" s="51"/>
      <c r="AN926" s="51"/>
      <c r="AO926" s="51"/>
      <c r="AP926" s="51"/>
    </row>
    <row r="927" ht="15.75" customHeight="1">
      <c r="AM927" s="51"/>
      <c r="AN927" s="51"/>
      <c r="AO927" s="51"/>
      <c r="AP927" s="51"/>
    </row>
    <row r="928" ht="15.75" customHeight="1">
      <c r="AM928" s="51"/>
      <c r="AN928" s="51"/>
      <c r="AO928" s="51"/>
      <c r="AP928" s="51"/>
    </row>
    <row r="929" ht="15.75" customHeight="1">
      <c r="AM929" s="51"/>
      <c r="AN929" s="51"/>
      <c r="AO929" s="51"/>
      <c r="AP929" s="51"/>
    </row>
    <row r="930" ht="15.75" customHeight="1">
      <c r="AM930" s="51"/>
      <c r="AN930" s="51"/>
      <c r="AO930" s="51"/>
      <c r="AP930" s="51"/>
    </row>
    <row r="931" ht="15.75" customHeight="1">
      <c r="AM931" s="51"/>
      <c r="AN931" s="51"/>
      <c r="AO931" s="51"/>
      <c r="AP931" s="51"/>
    </row>
    <row r="932" ht="15.75" customHeight="1">
      <c r="AM932" s="51"/>
      <c r="AN932" s="51"/>
      <c r="AO932" s="51"/>
      <c r="AP932" s="51"/>
    </row>
    <row r="933" ht="15.75" customHeight="1">
      <c r="AM933" s="51"/>
      <c r="AN933" s="51"/>
      <c r="AO933" s="51"/>
      <c r="AP933" s="51"/>
    </row>
    <row r="934" ht="15.75" customHeight="1">
      <c r="AM934" s="51"/>
      <c r="AN934" s="51"/>
      <c r="AO934" s="51"/>
      <c r="AP934" s="51"/>
    </row>
    <row r="935" ht="15.75" customHeight="1">
      <c r="AM935" s="51"/>
      <c r="AN935" s="51"/>
      <c r="AO935" s="51"/>
      <c r="AP935" s="51"/>
    </row>
    <row r="936" ht="15.75" customHeight="1">
      <c r="AM936" s="51"/>
      <c r="AN936" s="51"/>
      <c r="AO936" s="51"/>
      <c r="AP936" s="51"/>
    </row>
    <row r="937" ht="15.75" customHeight="1">
      <c r="AM937" s="51"/>
      <c r="AN937" s="51"/>
      <c r="AO937" s="51"/>
      <c r="AP937" s="51"/>
    </row>
    <row r="938" ht="15.75" customHeight="1">
      <c r="AM938" s="51"/>
      <c r="AN938" s="51"/>
      <c r="AO938" s="51"/>
      <c r="AP938" s="51"/>
    </row>
    <row r="939" ht="15.75" customHeight="1">
      <c r="AM939" s="51"/>
      <c r="AN939" s="51"/>
      <c r="AO939" s="51"/>
      <c r="AP939" s="51"/>
    </row>
    <row r="940" ht="15.75" customHeight="1">
      <c r="AM940" s="51"/>
      <c r="AN940" s="51"/>
      <c r="AO940" s="51"/>
      <c r="AP940" s="51"/>
    </row>
    <row r="941" ht="15.75" customHeight="1">
      <c r="AM941" s="51"/>
      <c r="AN941" s="51"/>
      <c r="AO941" s="51"/>
      <c r="AP941" s="51"/>
    </row>
    <row r="942" ht="15.75" customHeight="1">
      <c r="AM942" s="51"/>
      <c r="AN942" s="51"/>
      <c r="AO942" s="51"/>
      <c r="AP942" s="51"/>
    </row>
    <row r="943" ht="15.75" customHeight="1">
      <c r="AM943" s="51"/>
      <c r="AN943" s="51"/>
      <c r="AO943" s="51"/>
      <c r="AP943" s="51"/>
    </row>
    <row r="944" ht="15.75" customHeight="1">
      <c r="AM944" s="51"/>
      <c r="AN944" s="51"/>
      <c r="AO944" s="51"/>
      <c r="AP944" s="51"/>
    </row>
    <row r="945" ht="15.75" customHeight="1">
      <c r="AM945" s="51"/>
      <c r="AN945" s="51"/>
      <c r="AO945" s="51"/>
      <c r="AP945" s="51"/>
    </row>
    <row r="946" ht="15.75" customHeight="1">
      <c r="AM946" s="51"/>
      <c r="AN946" s="51"/>
      <c r="AO946" s="51"/>
      <c r="AP946" s="51"/>
    </row>
    <row r="947" ht="15.75" customHeight="1">
      <c r="AM947" s="51"/>
      <c r="AN947" s="51"/>
      <c r="AO947" s="51"/>
      <c r="AP947" s="51"/>
    </row>
    <row r="948" ht="15.75" customHeight="1">
      <c r="AM948" s="51"/>
      <c r="AN948" s="51"/>
      <c r="AO948" s="51"/>
      <c r="AP948" s="51"/>
    </row>
    <row r="949" ht="15.75" customHeight="1">
      <c r="AM949" s="51"/>
      <c r="AN949" s="51"/>
      <c r="AO949" s="51"/>
      <c r="AP949" s="51"/>
    </row>
    <row r="950" ht="15.75" customHeight="1">
      <c r="AM950" s="51"/>
      <c r="AN950" s="51"/>
      <c r="AO950" s="51"/>
      <c r="AP950" s="51"/>
    </row>
    <row r="951" ht="15.75" customHeight="1">
      <c r="AM951" s="51"/>
      <c r="AN951" s="51"/>
      <c r="AO951" s="51"/>
      <c r="AP951" s="51"/>
    </row>
    <row r="952" ht="15.75" customHeight="1">
      <c r="AM952" s="51"/>
      <c r="AN952" s="51"/>
      <c r="AO952" s="51"/>
      <c r="AP952" s="51"/>
    </row>
    <row r="953" ht="15.75" customHeight="1">
      <c r="AM953" s="51"/>
      <c r="AN953" s="51"/>
      <c r="AO953" s="51"/>
      <c r="AP953" s="51"/>
    </row>
    <row r="954" ht="15.75" customHeight="1">
      <c r="AM954" s="51"/>
      <c r="AN954" s="51"/>
      <c r="AO954" s="51"/>
      <c r="AP954" s="51"/>
    </row>
    <row r="955" ht="15.75" customHeight="1">
      <c r="AM955" s="51"/>
      <c r="AN955" s="51"/>
      <c r="AO955" s="51"/>
      <c r="AP955" s="51"/>
    </row>
    <row r="956" ht="15.75" customHeight="1">
      <c r="AM956" s="51"/>
      <c r="AN956" s="51"/>
      <c r="AO956" s="51"/>
      <c r="AP956" s="51"/>
    </row>
    <row r="957" ht="15.75" customHeight="1">
      <c r="AM957" s="51"/>
      <c r="AN957" s="51"/>
      <c r="AO957" s="51"/>
      <c r="AP957" s="51"/>
    </row>
    <row r="958" ht="15.75" customHeight="1">
      <c r="AM958" s="51"/>
      <c r="AN958" s="51"/>
      <c r="AO958" s="51"/>
      <c r="AP958" s="51"/>
    </row>
    <row r="959" ht="15.75" customHeight="1">
      <c r="AM959" s="51"/>
      <c r="AN959" s="51"/>
      <c r="AO959" s="51"/>
      <c r="AP959" s="51"/>
    </row>
    <row r="960" ht="15.75" customHeight="1">
      <c r="AM960" s="51"/>
      <c r="AN960" s="51"/>
      <c r="AO960" s="51"/>
      <c r="AP960" s="51"/>
    </row>
    <row r="961" ht="15.75" customHeight="1">
      <c r="AM961" s="51"/>
      <c r="AN961" s="51"/>
      <c r="AO961" s="51"/>
      <c r="AP961" s="51"/>
    </row>
    <row r="962" ht="15.75" customHeight="1">
      <c r="AM962" s="51"/>
      <c r="AN962" s="51"/>
      <c r="AO962" s="51"/>
      <c r="AP962" s="51"/>
    </row>
    <row r="963" ht="15.75" customHeight="1">
      <c r="AM963" s="51"/>
      <c r="AN963" s="51"/>
      <c r="AO963" s="51"/>
      <c r="AP963" s="51"/>
    </row>
    <row r="964" ht="15.75" customHeight="1">
      <c r="AM964" s="51"/>
      <c r="AN964" s="51"/>
      <c r="AO964" s="51"/>
      <c r="AP964" s="51"/>
    </row>
    <row r="965" ht="15.75" customHeight="1">
      <c r="AM965" s="51"/>
      <c r="AN965" s="51"/>
      <c r="AO965" s="51"/>
      <c r="AP965" s="51"/>
    </row>
    <row r="966" ht="15.75" customHeight="1">
      <c r="AM966" s="51"/>
      <c r="AN966" s="51"/>
      <c r="AO966" s="51"/>
      <c r="AP966" s="51"/>
    </row>
    <row r="967" ht="15.75" customHeight="1">
      <c r="AM967" s="51"/>
      <c r="AN967" s="51"/>
      <c r="AO967" s="51"/>
      <c r="AP967" s="51"/>
    </row>
    <row r="968" ht="15.75" customHeight="1">
      <c r="AM968" s="51"/>
      <c r="AN968" s="51"/>
      <c r="AO968" s="51"/>
      <c r="AP968" s="51"/>
    </row>
    <row r="969" ht="15.75" customHeight="1">
      <c r="AM969" s="51"/>
      <c r="AN969" s="51"/>
      <c r="AO969" s="51"/>
      <c r="AP969" s="51"/>
    </row>
    <row r="970" ht="15.75" customHeight="1">
      <c r="AM970" s="51"/>
      <c r="AN970" s="51"/>
      <c r="AO970" s="51"/>
      <c r="AP970" s="51"/>
    </row>
    <row r="971" ht="15.75" customHeight="1">
      <c r="AM971" s="51"/>
      <c r="AN971" s="51"/>
      <c r="AO971" s="51"/>
      <c r="AP971" s="51"/>
    </row>
    <row r="972" ht="15.75" customHeight="1">
      <c r="AM972" s="51"/>
      <c r="AN972" s="51"/>
      <c r="AO972" s="51"/>
      <c r="AP972" s="51"/>
    </row>
    <row r="973" ht="15.75" customHeight="1">
      <c r="AM973" s="51"/>
      <c r="AN973" s="51"/>
      <c r="AO973" s="51"/>
      <c r="AP973" s="51"/>
    </row>
    <row r="974" ht="15.75" customHeight="1">
      <c r="AM974" s="51"/>
      <c r="AN974" s="51"/>
      <c r="AO974" s="51"/>
      <c r="AP974" s="51"/>
    </row>
    <row r="975" ht="15.75" customHeight="1">
      <c r="AM975" s="51"/>
      <c r="AN975" s="51"/>
      <c r="AO975" s="51"/>
      <c r="AP975" s="51"/>
    </row>
    <row r="976" ht="15.75" customHeight="1">
      <c r="AM976" s="51"/>
      <c r="AN976" s="51"/>
      <c r="AO976" s="51"/>
      <c r="AP976" s="51"/>
    </row>
    <row r="977" ht="15.75" customHeight="1">
      <c r="AM977" s="51"/>
      <c r="AN977" s="51"/>
      <c r="AO977" s="51"/>
      <c r="AP977" s="51"/>
    </row>
    <row r="978" ht="15.75" customHeight="1">
      <c r="AM978" s="51"/>
      <c r="AN978" s="51"/>
      <c r="AO978" s="51"/>
      <c r="AP978" s="51"/>
    </row>
    <row r="979" ht="15.75" customHeight="1">
      <c r="AM979" s="51"/>
      <c r="AN979" s="51"/>
      <c r="AO979" s="51"/>
      <c r="AP979" s="51"/>
    </row>
    <row r="980" ht="15.75" customHeight="1">
      <c r="AM980" s="51"/>
      <c r="AN980" s="51"/>
      <c r="AO980" s="51"/>
      <c r="AP980" s="51"/>
    </row>
    <row r="981" ht="15.75" customHeight="1">
      <c r="AM981" s="51"/>
      <c r="AN981" s="51"/>
      <c r="AO981" s="51"/>
      <c r="AP981" s="51"/>
    </row>
    <row r="982" ht="15.75" customHeight="1">
      <c r="AM982" s="51"/>
      <c r="AN982" s="51"/>
      <c r="AO982" s="51"/>
      <c r="AP982" s="51"/>
    </row>
    <row r="983" ht="15.75" customHeight="1">
      <c r="AM983" s="51"/>
      <c r="AN983" s="51"/>
      <c r="AO983" s="51"/>
      <c r="AP983" s="51"/>
    </row>
    <row r="984" ht="15.75" customHeight="1">
      <c r="AM984" s="51"/>
      <c r="AN984" s="51"/>
      <c r="AO984" s="51"/>
      <c r="AP984" s="51"/>
    </row>
    <row r="985" ht="15.75" customHeight="1">
      <c r="AM985" s="51"/>
      <c r="AN985" s="51"/>
      <c r="AO985" s="51"/>
      <c r="AP985" s="51"/>
    </row>
    <row r="986" ht="15.75" customHeight="1">
      <c r="AM986" s="51"/>
      <c r="AN986" s="51"/>
      <c r="AO986" s="51"/>
      <c r="AP986" s="51"/>
    </row>
    <row r="987" ht="15.75" customHeight="1">
      <c r="AM987" s="51"/>
      <c r="AN987" s="51"/>
      <c r="AO987" s="51"/>
      <c r="AP987" s="51"/>
    </row>
    <row r="988" ht="15.75" customHeight="1">
      <c r="AM988" s="51"/>
      <c r="AN988" s="51"/>
      <c r="AO988" s="51"/>
      <c r="AP988" s="51"/>
    </row>
    <row r="989" ht="15.75" customHeight="1">
      <c r="AM989" s="51"/>
      <c r="AN989" s="51"/>
      <c r="AO989" s="51"/>
      <c r="AP989" s="51"/>
    </row>
    <row r="990" ht="15.75" customHeight="1">
      <c r="AM990" s="51"/>
      <c r="AN990" s="51"/>
      <c r="AO990" s="51"/>
      <c r="AP990" s="51"/>
    </row>
    <row r="991" ht="15.75" customHeight="1">
      <c r="AM991" s="51"/>
      <c r="AN991" s="51"/>
      <c r="AO991" s="51"/>
      <c r="AP991" s="51"/>
    </row>
    <row r="992" ht="15.75" customHeight="1">
      <c r="AM992" s="51"/>
      <c r="AN992" s="51"/>
      <c r="AO992" s="51"/>
      <c r="AP992" s="51"/>
    </row>
    <row r="993" ht="15.75" customHeight="1">
      <c r="AM993" s="51"/>
      <c r="AN993" s="51"/>
      <c r="AO993" s="51"/>
      <c r="AP993" s="51"/>
    </row>
    <row r="994" ht="15.75" customHeight="1">
      <c r="AM994" s="51"/>
      <c r="AN994" s="51"/>
      <c r="AO994" s="51"/>
      <c r="AP994" s="51"/>
    </row>
    <row r="995" ht="15.75" customHeight="1">
      <c r="AM995" s="51"/>
      <c r="AN995" s="51"/>
      <c r="AO995" s="51"/>
      <c r="AP995" s="51"/>
    </row>
    <row r="996" ht="15.75" customHeight="1">
      <c r="AM996" s="51"/>
      <c r="AN996" s="51"/>
      <c r="AO996" s="51"/>
      <c r="AP996" s="51"/>
    </row>
    <row r="997" ht="15.75" customHeight="1">
      <c r="AM997" s="51"/>
      <c r="AN997" s="51"/>
      <c r="AO997" s="51"/>
      <c r="AP997" s="51"/>
    </row>
    <row r="998" ht="15.75" customHeight="1">
      <c r="AM998" s="51"/>
      <c r="AN998" s="51"/>
      <c r="AO998" s="51"/>
      <c r="AP998" s="51"/>
    </row>
    <row r="999" ht="15.75" customHeight="1">
      <c r="AM999" s="51"/>
      <c r="AN999" s="51"/>
      <c r="AO999" s="51"/>
      <c r="AP999" s="51"/>
    </row>
    <row r="1000" ht="15.75" customHeight="1">
      <c r="AM1000" s="51"/>
      <c r="AN1000" s="51"/>
      <c r="AO1000" s="51"/>
      <c r="AP1000" s="51"/>
    </row>
    <row r="1001" ht="15.75" customHeight="1">
      <c r="AM1001" s="51"/>
      <c r="AN1001" s="51"/>
      <c r="AO1001" s="51"/>
      <c r="AP1001" s="51"/>
    </row>
    <row r="1002" ht="15.75" customHeight="1">
      <c r="AM1002" s="51"/>
      <c r="AN1002" s="51"/>
      <c r="AO1002" s="51"/>
      <c r="AP1002" s="51"/>
    </row>
    <row r="1003" ht="15.75" customHeight="1">
      <c r="AM1003" s="51"/>
      <c r="AN1003" s="51"/>
      <c r="AO1003" s="51"/>
      <c r="AP1003" s="51"/>
    </row>
    <row r="1004" ht="15.75" customHeight="1">
      <c r="AM1004" s="51"/>
      <c r="AN1004" s="51"/>
      <c r="AO1004" s="51"/>
      <c r="AP1004" s="51"/>
    </row>
    <row r="1005" ht="15.75" customHeight="1">
      <c r="AM1005" s="51"/>
      <c r="AN1005" s="51"/>
      <c r="AO1005" s="51"/>
      <c r="AP1005" s="51"/>
    </row>
    <row r="1006" ht="15.75" customHeight="1">
      <c r="AM1006" s="51"/>
      <c r="AN1006" s="51"/>
      <c r="AO1006" s="51"/>
      <c r="AP1006" s="51"/>
    </row>
    <row r="1007" ht="15.75" customHeight="1">
      <c r="AM1007" s="51"/>
      <c r="AN1007" s="51"/>
      <c r="AO1007" s="51"/>
      <c r="AP1007" s="51"/>
    </row>
    <row r="1008" ht="15.75" customHeight="1">
      <c r="AM1008" s="51"/>
      <c r="AN1008" s="51"/>
      <c r="AO1008" s="51"/>
      <c r="AP1008" s="51"/>
    </row>
    <row r="1009" ht="15.75" customHeight="1">
      <c r="AM1009" s="51"/>
      <c r="AN1009" s="51"/>
      <c r="AO1009" s="51"/>
      <c r="AP1009" s="51"/>
    </row>
    <row r="1010" ht="15.75" customHeight="1">
      <c r="AM1010" s="51"/>
      <c r="AN1010" s="51"/>
      <c r="AO1010" s="51"/>
      <c r="AP1010" s="51"/>
    </row>
    <row r="1011" ht="15.75" customHeight="1">
      <c r="AM1011" s="51"/>
      <c r="AN1011" s="51"/>
      <c r="AO1011" s="51"/>
      <c r="AP1011" s="51"/>
    </row>
    <row r="1012" ht="15.75" customHeight="1">
      <c r="AM1012" s="51"/>
      <c r="AN1012" s="51"/>
      <c r="AO1012" s="51"/>
      <c r="AP1012" s="51"/>
    </row>
    <row r="1013" ht="15.75" customHeight="1">
      <c r="AM1013" s="51"/>
      <c r="AN1013" s="51"/>
      <c r="AO1013" s="51"/>
      <c r="AP1013" s="51"/>
    </row>
    <row r="1014" ht="15.75" customHeight="1">
      <c r="AM1014" s="51"/>
      <c r="AN1014" s="51"/>
      <c r="AO1014" s="51"/>
      <c r="AP1014" s="51"/>
    </row>
    <row r="1015" ht="15.75" customHeight="1">
      <c r="AM1015" s="51"/>
      <c r="AN1015" s="51"/>
      <c r="AO1015" s="51"/>
      <c r="AP1015" s="51"/>
    </row>
    <row r="1016" ht="15.75" customHeight="1">
      <c r="AM1016" s="51"/>
      <c r="AN1016" s="51"/>
      <c r="AO1016" s="51"/>
      <c r="AP1016" s="51"/>
    </row>
    <row r="1017" ht="15.75" customHeight="1">
      <c r="AM1017" s="51"/>
      <c r="AN1017" s="51"/>
      <c r="AO1017" s="51"/>
      <c r="AP1017" s="51"/>
    </row>
    <row r="1018" ht="15.75" customHeight="1">
      <c r="AM1018" s="51"/>
      <c r="AN1018" s="51"/>
      <c r="AO1018" s="51"/>
      <c r="AP1018" s="51"/>
    </row>
    <row r="1019" ht="15.75" customHeight="1">
      <c r="AM1019" s="51"/>
      <c r="AN1019" s="51"/>
      <c r="AO1019" s="51"/>
      <c r="AP1019" s="51"/>
    </row>
    <row r="1020" ht="15.75" customHeight="1">
      <c r="AM1020" s="51"/>
      <c r="AN1020" s="51"/>
      <c r="AO1020" s="51"/>
      <c r="AP1020" s="51"/>
    </row>
    <row r="1021" ht="15.75" customHeight="1">
      <c r="AM1021" s="51"/>
      <c r="AN1021" s="51"/>
      <c r="AO1021" s="51"/>
      <c r="AP1021" s="51"/>
    </row>
    <row r="1022" ht="15.75" customHeight="1">
      <c r="AM1022" s="51"/>
      <c r="AN1022" s="51"/>
      <c r="AO1022" s="51"/>
      <c r="AP1022" s="51"/>
    </row>
    <row r="1023" ht="15.75" customHeight="1">
      <c r="AM1023" s="51"/>
      <c r="AN1023" s="51"/>
      <c r="AO1023" s="51"/>
      <c r="AP1023" s="51"/>
    </row>
    <row r="1024" ht="15.75" customHeight="1">
      <c r="AM1024" s="51"/>
      <c r="AN1024" s="51"/>
      <c r="AO1024" s="51"/>
      <c r="AP1024" s="51"/>
    </row>
    <row r="1025" ht="15.75" customHeight="1">
      <c r="AM1025" s="51"/>
      <c r="AN1025" s="51"/>
      <c r="AO1025" s="51"/>
      <c r="AP1025" s="51"/>
    </row>
    <row r="1026" ht="15.75" customHeight="1">
      <c r="AM1026" s="51"/>
      <c r="AN1026" s="51"/>
      <c r="AO1026" s="51"/>
      <c r="AP1026" s="51"/>
    </row>
    <row r="1027" ht="15.75" customHeight="1">
      <c r="AM1027" s="51"/>
      <c r="AN1027" s="51"/>
      <c r="AO1027" s="51"/>
      <c r="AP1027" s="51"/>
    </row>
    <row r="1028" ht="15.75" customHeight="1">
      <c r="AM1028" s="51"/>
      <c r="AN1028" s="51"/>
      <c r="AO1028" s="51"/>
      <c r="AP1028" s="51"/>
    </row>
    <row r="1029" ht="15.75" customHeight="1">
      <c r="AM1029" s="51"/>
      <c r="AN1029" s="51"/>
      <c r="AO1029" s="51"/>
      <c r="AP1029" s="51"/>
    </row>
    <row r="1030" ht="15.75" customHeight="1">
      <c r="AM1030" s="51"/>
      <c r="AN1030" s="51"/>
      <c r="AO1030" s="51"/>
      <c r="AP1030" s="51"/>
    </row>
    <row r="1031" ht="15.75" customHeight="1">
      <c r="AM1031" s="51"/>
      <c r="AN1031" s="51"/>
      <c r="AO1031" s="51"/>
      <c r="AP1031" s="51"/>
    </row>
    <row r="1032" ht="15.75" customHeight="1">
      <c r="AM1032" s="51"/>
      <c r="AN1032" s="51"/>
      <c r="AO1032" s="51"/>
      <c r="AP1032" s="51"/>
    </row>
    <row r="1033" ht="15.75" customHeight="1">
      <c r="AM1033" s="51"/>
      <c r="AN1033" s="51"/>
      <c r="AO1033" s="51"/>
      <c r="AP1033" s="51"/>
    </row>
    <row r="1034" ht="15.75" customHeight="1">
      <c r="AM1034" s="51"/>
      <c r="AN1034" s="51"/>
      <c r="AO1034" s="51"/>
      <c r="AP1034" s="51"/>
    </row>
    <row r="1035" ht="15.75" customHeight="1">
      <c r="AM1035" s="51"/>
      <c r="AN1035" s="51"/>
      <c r="AO1035" s="51"/>
      <c r="AP1035" s="51"/>
    </row>
    <row r="1036" ht="15.75" customHeight="1">
      <c r="AM1036" s="51"/>
      <c r="AN1036" s="51"/>
      <c r="AO1036" s="51"/>
      <c r="AP1036" s="51"/>
    </row>
    <row r="1037" ht="15.75" customHeight="1">
      <c r="AM1037" s="51"/>
      <c r="AN1037" s="51"/>
      <c r="AO1037" s="51"/>
      <c r="AP1037" s="51"/>
    </row>
    <row r="1038" ht="15.75" customHeight="1">
      <c r="AM1038" s="51"/>
      <c r="AN1038" s="51"/>
      <c r="AO1038" s="51"/>
      <c r="AP1038" s="51"/>
    </row>
    <row r="1039" ht="15.75" customHeight="1">
      <c r="AM1039" s="51"/>
      <c r="AN1039" s="51"/>
      <c r="AO1039" s="51"/>
      <c r="AP1039" s="51"/>
    </row>
    <row r="1040" ht="15.75" customHeight="1">
      <c r="AM1040" s="51"/>
      <c r="AN1040" s="51"/>
      <c r="AO1040" s="51"/>
      <c r="AP1040" s="51"/>
    </row>
    <row r="1041" ht="15.75" customHeight="1">
      <c r="AM1041" s="51"/>
      <c r="AN1041" s="51"/>
      <c r="AO1041" s="51"/>
      <c r="AP1041" s="51"/>
    </row>
    <row r="1042" ht="15.75" customHeight="1">
      <c r="AM1042" s="51"/>
      <c r="AN1042" s="51"/>
      <c r="AO1042" s="51"/>
      <c r="AP1042" s="51"/>
    </row>
    <row r="1043" ht="15.75" customHeight="1">
      <c r="AM1043" s="51"/>
      <c r="AN1043" s="51"/>
      <c r="AO1043" s="51"/>
      <c r="AP1043" s="51"/>
    </row>
    <row r="1044" ht="15.75" customHeight="1">
      <c r="AM1044" s="51"/>
      <c r="AN1044" s="51"/>
      <c r="AO1044" s="51"/>
      <c r="AP1044" s="51"/>
    </row>
    <row r="1045" ht="15.75" customHeight="1">
      <c r="AM1045" s="51"/>
      <c r="AN1045" s="51"/>
      <c r="AO1045" s="51"/>
      <c r="AP1045" s="51"/>
    </row>
    <row r="1046" ht="15.75" customHeight="1">
      <c r="AM1046" s="51"/>
      <c r="AN1046" s="51"/>
      <c r="AO1046" s="51"/>
      <c r="AP1046" s="51"/>
    </row>
    <row r="1047" ht="15.75" customHeight="1">
      <c r="AM1047" s="51"/>
      <c r="AN1047" s="51"/>
      <c r="AO1047" s="51"/>
      <c r="AP1047" s="51"/>
    </row>
    <row r="1048" ht="15.75" customHeight="1">
      <c r="AM1048" s="51"/>
      <c r="AN1048" s="51"/>
      <c r="AO1048" s="51"/>
      <c r="AP1048" s="51"/>
    </row>
    <row r="1049" ht="15.75" customHeight="1">
      <c r="AM1049" s="51"/>
      <c r="AN1049" s="51"/>
      <c r="AO1049" s="51"/>
      <c r="AP1049" s="51"/>
    </row>
    <row r="1050" ht="15.75" customHeight="1">
      <c r="AM1050" s="51"/>
      <c r="AN1050" s="51"/>
      <c r="AO1050" s="51"/>
      <c r="AP1050" s="51"/>
    </row>
    <row r="1051" ht="15.75" customHeight="1">
      <c r="AM1051" s="51"/>
      <c r="AN1051" s="51"/>
      <c r="AO1051" s="51"/>
      <c r="AP1051" s="51"/>
    </row>
    <row r="1052" ht="15.75" customHeight="1">
      <c r="AM1052" s="51"/>
      <c r="AN1052" s="51"/>
      <c r="AO1052" s="51"/>
      <c r="AP1052" s="51"/>
    </row>
    <row r="1053" ht="15.75" customHeight="1">
      <c r="AM1053" s="51"/>
      <c r="AN1053" s="51"/>
      <c r="AO1053" s="51"/>
      <c r="AP1053" s="51"/>
    </row>
    <row r="1054" ht="15.75" customHeight="1">
      <c r="AM1054" s="51"/>
      <c r="AN1054" s="51"/>
      <c r="AO1054" s="51"/>
      <c r="AP1054" s="51"/>
    </row>
    <row r="1055" ht="15.75" customHeight="1">
      <c r="AM1055" s="51"/>
      <c r="AN1055" s="51"/>
      <c r="AO1055" s="51"/>
      <c r="AP1055" s="51"/>
    </row>
    <row r="1056" ht="15.75" customHeight="1">
      <c r="AM1056" s="51"/>
      <c r="AN1056" s="51"/>
      <c r="AO1056" s="51"/>
      <c r="AP1056" s="51"/>
    </row>
    <row r="1057" ht="15.75" customHeight="1">
      <c r="AM1057" s="51"/>
      <c r="AN1057" s="51"/>
      <c r="AO1057" s="51"/>
      <c r="AP1057" s="51"/>
    </row>
    <row r="1058" ht="15.75" customHeight="1">
      <c r="AM1058" s="51"/>
      <c r="AN1058" s="51"/>
      <c r="AO1058" s="51"/>
      <c r="AP1058" s="51"/>
    </row>
    <row r="1059" ht="15.75" customHeight="1">
      <c r="AM1059" s="51"/>
      <c r="AN1059" s="51"/>
      <c r="AO1059" s="51"/>
      <c r="AP1059" s="51"/>
    </row>
    <row r="1060" ht="15.75" customHeight="1">
      <c r="AM1060" s="51"/>
      <c r="AN1060" s="51"/>
      <c r="AO1060" s="51"/>
      <c r="AP1060" s="51"/>
    </row>
    <row r="1061" ht="15.75" customHeight="1">
      <c r="AM1061" s="51"/>
      <c r="AN1061" s="51"/>
      <c r="AO1061" s="51"/>
      <c r="AP1061" s="51"/>
    </row>
    <row r="1062" ht="15.75" customHeight="1">
      <c r="AM1062" s="51"/>
      <c r="AN1062" s="51"/>
      <c r="AO1062" s="51"/>
      <c r="AP1062" s="51"/>
    </row>
    <row r="1063" ht="15.75" customHeight="1">
      <c r="AM1063" s="51"/>
      <c r="AN1063" s="51"/>
      <c r="AO1063" s="51"/>
      <c r="AP1063" s="51"/>
    </row>
    <row r="1064" ht="15.75" customHeight="1">
      <c r="AM1064" s="51"/>
      <c r="AN1064" s="51"/>
      <c r="AO1064" s="51"/>
      <c r="AP1064" s="51"/>
    </row>
    <row r="1065" ht="15.75" customHeight="1">
      <c r="AM1065" s="51"/>
      <c r="AN1065" s="51"/>
      <c r="AO1065" s="51"/>
      <c r="AP1065" s="51"/>
    </row>
    <row r="1066" ht="15.75" customHeight="1">
      <c r="AM1066" s="51"/>
      <c r="AN1066" s="51"/>
      <c r="AO1066" s="51"/>
      <c r="AP1066" s="51"/>
    </row>
    <row r="1067" ht="15.75" customHeight="1">
      <c r="AM1067" s="51"/>
      <c r="AN1067" s="51"/>
      <c r="AO1067" s="51"/>
      <c r="AP1067" s="51"/>
    </row>
    <row r="1068" ht="15.75" customHeight="1">
      <c r="AM1068" s="51"/>
      <c r="AN1068" s="51"/>
      <c r="AO1068" s="51"/>
      <c r="AP1068" s="51"/>
    </row>
    <row r="1069" ht="15.75" customHeight="1">
      <c r="AM1069" s="51"/>
      <c r="AN1069" s="51"/>
      <c r="AO1069" s="51"/>
      <c r="AP1069" s="51"/>
    </row>
    <row r="1070" ht="15.75" customHeight="1">
      <c r="AM1070" s="51"/>
      <c r="AN1070" s="51"/>
      <c r="AO1070" s="51"/>
      <c r="AP1070" s="51"/>
    </row>
    <row r="1071" ht="15.75" customHeight="1">
      <c r="AM1071" s="51"/>
      <c r="AN1071" s="51"/>
      <c r="AO1071" s="51"/>
      <c r="AP1071" s="51"/>
    </row>
    <row r="1072" ht="15.75" customHeight="1">
      <c r="AM1072" s="51"/>
      <c r="AN1072" s="51"/>
      <c r="AO1072" s="51"/>
      <c r="AP1072" s="51"/>
    </row>
    <row r="1073" ht="15.75" customHeight="1">
      <c r="AM1073" s="51"/>
      <c r="AN1073" s="51"/>
      <c r="AO1073" s="51"/>
      <c r="AP1073" s="51"/>
    </row>
    <row r="1074" ht="15.75" customHeight="1">
      <c r="AM1074" s="51"/>
      <c r="AN1074" s="51"/>
      <c r="AO1074" s="51"/>
      <c r="AP1074" s="51"/>
    </row>
    <row r="1075" ht="15.75" customHeight="1">
      <c r="AM1075" s="51"/>
      <c r="AN1075" s="51"/>
      <c r="AO1075" s="51"/>
      <c r="AP1075" s="51"/>
    </row>
    <row r="1076" ht="15.75" customHeight="1">
      <c r="AM1076" s="51"/>
      <c r="AN1076" s="51"/>
      <c r="AO1076" s="51"/>
      <c r="AP1076" s="51"/>
    </row>
    <row r="1077" ht="15.75" customHeight="1">
      <c r="AM1077" s="51"/>
      <c r="AN1077" s="51"/>
      <c r="AO1077" s="51"/>
      <c r="AP1077" s="51"/>
    </row>
    <row r="1078" ht="15.75" customHeight="1">
      <c r="AM1078" s="51"/>
      <c r="AN1078" s="51"/>
      <c r="AO1078" s="51"/>
      <c r="AP1078" s="51"/>
    </row>
    <row r="1079" ht="15.75" customHeight="1">
      <c r="AM1079" s="51"/>
      <c r="AN1079" s="51"/>
      <c r="AO1079" s="51"/>
      <c r="AP1079" s="51"/>
    </row>
    <row r="1080" ht="15.75" customHeight="1">
      <c r="AM1080" s="51"/>
      <c r="AN1080" s="51"/>
      <c r="AO1080" s="51"/>
      <c r="AP1080" s="51"/>
    </row>
    <row r="1081" ht="15.75" customHeight="1">
      <c r="AM1081" s="51"/>
      <c r="AN1081" s="51"/>
      <c r="AO1081" s="51"/>
      <c r="AP1081" s="51"/>
    </row>
    <row r="1082" ht="15.75" customHeight="1">
      <c r="AM1082" s="51"/>
      <c r="AN1082" s="51"/>
      <c r="AO1082" s="51"/>
      <c r="AP1082" s="51"/>
    </row>
    <row r="1083" ht="15.75" customHeight="1">
      <c r="AM1083" s="51"/>
      <c r="AN1083" s="51"/>
      <c r="AO1083" s="51"/>
      <c r="AP1083" s="51"/>
    </row>
    <row r="1084" ht="15.75" customHeight="1">
      <c r="AM1084" s="51"/>
      <c r="AN1084" s="51"/>
      <c r="AO1084" s="51"/>
      <c r="AP1084" s="51"/>
    </row>
    <row r="1085" ht="15.75" customHeight="1">
      <c r="AM1085" s="51"/>
      <c r="AN1085" s="51"/>
      <c r="AO1085" s="51"/>
      <c r="AP1085" s="51"/>
    </row>
    <row r="1086" ht="15.75" customHeight="1">
      <c r="AM1086" s="51"/>
      <c r="AN1086" s="51"/>
      <c r="AO1086" s="51"/>
      <c r="AP1086" s="51"/>
    </row>
    <row r="1087" ht="15.75" customHeight="1">
      <c r="AM1087" s="51"/>
      <c r="AN1087" s="51"/>
      <c r="AO1087" s="51"/>
      <c r="AP1087" s="51"/>
    </row>
    <row r="1088" ht="15.75" customHeight="1">
      <c r="AM1088" s="51"/>
      <c r="AN1088" s="51"/>
      <c r="AO1088" s="51"/>
      <c r="AP1088" s="51"/>
    </row>
  </sheetData>
  <dataValidations>
    <dataValidation type="list" allowBlank="1" sqref="AD97 AD169:AD173">
      <formula1>"Cohen's d,Glass' delta,Cliff's delta,Pearson's r,Hazard ratio,NA"</formula1>
    </dataValidation>
    <dataValidation type="list" allowBlank="1" sqref="L97 R97 L169:L173 R169:R173">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88">
      <formula1>"Yes,No,unknown,NA"</formula1>
    </dataValidation>
    <dataValidation type="list" allowBlank="1" sqref="L91 R91 R163:R164 R166">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88">
      <formula1>1.0</formula1>
      <formula2>54.0</formula2>
    </dataValidation>
    <dataValidation type="list" allowBlank="1" sqref="J2:J18 J23:J150 J153:J189">
      <formula1>"Yes,No,NA"</formula1>
    </dataValidation>
    <dataValidation type="list" allowBlank="1" sqref="K2:K96 K98:K168 K174:K176 K177:L189 R177:R189">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297:M1088">
      <formula1>"t,z,F,NA"</formula1>
    </dataValidation>
    <dataValidation type="list" allowBlank="1" sqref="M2:M296 S2:S1088">
      <formula1>"t,z,F,chi-squared,NA"</formula1>
    </dataValidation>
    <dataValidation type="list" allowBlank="1" sqref="J19:J22 J151:J152">
      <formula1>"Yes,No,NA"</formula1>
    </dataValidation>
    <dataValidation type="list" allowBlank="1" sqref="AD2:AD12 AD18:AD23 AD27:AD33 AD36:AD50 AD71:AD86 AD89:AD91 AD98:AD141 AD145:AD154 AD157:AD168 AD174:AD176 AD190:AD1088">
      <formula1>"Cohen's d,Glass' delta,Cliff's delta,r,Hazard ratio,NA"</formula1>
    </dataValidation>
    <dataValidation type="list" allowBlank="1" sqref="AD13:AD17 AD24:AD26 AD34:AD35 AD51:AD70 AD92:AD96 AD142:AD144 AD155:AD156">
      <formula1>"Cohen's w,Cohen's d,Glass' delta,Cliff's delta,r,Hazard ratio,NA"</formula1>
    </dataValidation>
    <dataValidation type="list" allowBlank="1" sqref="L2:L90 R2:R90 L92:L96 R92:R96 R98:R162 R165 L98:L168 R167:R168 L174:L176 R174:R176 L190 K191:L199 L200:L1088 R190:R1088">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7 K169:K173">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F2:G1088">
      <formula1>"Positive,Negative,Null-positive,Null-negative,Null,NA"</formula1>
    </dataValidation>
    <dataValidation type="list" allowBlank="1" sqref="AD87:AD88 AD177:AD189">
      <formula1>"Cohen's d,Cohen's dz,Glass' delta,Cliff's delta,r,Hazard ratio,NA"</formula1>
    </dataValidation>
    <dataValidation type="list" allowBlank="1" sqref="AA2:AA157 AA161:AA175 AA189:AA1088">
      <formula1>"Mean,Median,NA"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3" max="44" width="14.86"/>
    <col customWidth="1" min="45" max="45" width="28.86"/>
    <col customWidth="1" min="46" max="46" width="13.0"/>
    <col customWidth="1" min="47" max="50" width="14.86"/>
    <col customWidth="1" min="51" max="51" width="35.14"/>
    <col customWidth="1" min="52" max="56" width="14.86"/>
    <col customWidth="1" min="63" max="74" width="14.86"/>
    <col customWidth="1" min="75" max="75" width="36.71"/>
  </cols>
  <sheetData>
    <row r="1" ht="15.75" customHeight="1">
      <c r="A1" s="1" t="s">
        <v>0</v>
      </c>
      <c r="B1" s="2" t="s">
        <v>245</v>
      </c>
      <c r="C1" s="2" t="s">
        <v>720</v>
      </c>
      <c r="D1" s="1" t="s">
        <v>721</v>
      </c>
      <c r="E1" s="2" t="s">
        <v>722</v>
      </c>
      <c r="F1" s="2" t="s">
        <v>723</v>
      </c>
      <c r="G1" s="2" t="s">
        <v>724</v>
      </c>
      <c r="H1" s="2" t="s">
        <v>725</v>
      </c>
      <c r="I1" s="2" t="s">
        <v>726</v>
      </c>
      <c r="J1" s="1" t="s">
        <v>280</v>
      </c>
      <c r="K1" s="2" t="s">
        <v>727</v>
      </c>
      <c r="L1" s="2" t="s">
        <v>728</v>
      </c>
      <c r="M1" s="1" t="s">
        <v>729</v>
      </c>
      <c r="N1" s="2" t="s">
        <v>730</v>
      </c>
      <c r="O1" s="2" t="s">
        <v>731</v>
      </c>
      <c r="P1" s="2" t="s">
        <v>732</v>
      </c>
      <c r="Q1" s="2" t="s">
        <v>733</v>
      </c>
      <c r="R1" s="2" t="s">
        <v>734</v>
      </c>
      <c r="S1" s="2" t="s">
        <v>735</v>
      </c>
      <c r="T1" s="2" t="s">
        <v>736</v>
      </c>
      <c r="U1" s="2" t="s">
        <v>737</v>
      </c>
      <c r="V1" s="2" t="s">
        <v>738</v>
      </c>
      <c r="W1" s="2" t="s">
        <v>739</v>
      </c>
      <c r="X1" s="2" t="s">
        <v>740</v>
      </c>
      <c r="Y1" s="2" t="s">
        <v>741</v>
      </c>
      <c r="Z1" s="1" t="s">
        <v>742</v>
      </c>
      <c r="AA1" s="1" t="s">
        <v>743</v>
      </c>
      <c r="AB1" s="1" t="s">
        <v>985</v>
      </c>
      <c r="AC1" s="1" t="s">
        <v>744</v>
      </c>
      <c r="AD1" s="1" t="s">
        <v>745</v>
      </c>
      <c r="AE1" s="2" t="s">
        <v>746</v>
      </c>
      <c r="AF1" s="2" t="s">
        <v>747</v>
      </c>
      <c r="AG1" s="1" t="s">
        <v>748</v>
      </c>
      <c r="AH1" s="2" t="s">
        <v>749</v>
      </c>
      <c r="AI1" s="2" t="s">
        <v>750</v>
      </c>
      <c r="AJ1" s="2" t="s">
        <v>751</v>
      </c>
      <c r="AK1" s="1" t="s">
        <v>752</v>
      </c>
      <c r="AL1" s="2" t="s">
        <v>753</v>
      </c>
      <c r="AM1" s="2" t="s">
        <v>754</v>
      </c>
      <c r="AN1" s="2" t="s">
        <v>755</v>
      </c>
      <c r="AO1" s="2" t="s">
        <v>756</v>
      </c>
      <c r="AP1" s="2" t="s">
        <v>757</v>
      </c>
      <c r="AQ1" s="2" t="s">
        <v>758</v>
      </c>
      <c r="AR1" s="1" t="s">
        <v>986</v>
      </c>
      <c r="AS1" s="1" t="s">
        <v>987</v>
      </c>
      <c r="AT1" s="1" t="s">
        <v>988</v>
      </c>
      <c r="AU1" s="1" t="s">
        <v>989</v>
      </c>
      <c r="AV1" s="1" t="s">
        <v>990</v>
      </c>
      <c r="AW1" s="1" t="s">
        <v>991</v>
      </c>
      <c r="AX1" s="1" t="s">
        <v>992</v>
      </c>
      <c r="AY1" s="1" t="s">
        <v>993</v>
      </c>
      <c r="AZ1" s="1" t="s">
        <v>994</v>
      </c>
      <c r="BA1" s="1" t="s">
        <v>995</v>
      </c>
      <c r="BB1" s="1" t="s">
        <v>996</v>
      </c>
      <c r="BC1" s="1" t="s">
        <v>997</v>
      </c>
      <c r="BD1" s="1" t="s">
        <v>998</v>
      </c>
      <c r="BE1" s="1" t="s">
        <v>999</v>
      </c>
      <c r="BF1" s="1" t="s">
        <v>1000</v>
      </c>
      <c r="BG1" s="1" t="s">
        <v>1001</v>
      </c>
      <c r="BH1" s="1" t="s">
        <v>1002</v>
      </c>
      <c r="BI1" s="1" t="s">
        <v>1003</v>
      </c>
      <c r="BJ1" s="1" t="s">
        <v>1004</v>
      </c>
      <c r="BK1" s="1" t="s">
        <v>1005</v>
      </c>
      <c r="BL1" s="1" t="s">
        <v>1006</v>
      </c>
      <c r="BM1" s="1" t="s">
        <v>1007</v>
      </c>
      <c r="BN1" s="1" t="s">
        <v>1008</v>
      </c>
      <c r="BO1" s="1" t="s">
        <v>1009</v>
      </c>
      <c r="BP1" s="1" t="s">
        <v>1010</v>
      </c>
      <c r="BQ1" s="1" t="s">
        <v>1011</v>
      </c>
      <c r="BR1" s="1" t="s">
        <v>1012</v>
      </c>
      <c r="BS1" s="1" t="s">
        <v>1013</v>
      </c>
      <c r="BT1" s="1" t="s">
        <v>1014</v>
      </c>
      <c r="BU1" s="1" t="s">
        <v>1015</v>
      </c>
      <c r="BV1" s="1" t="s">
        <v>1016</v>
      </c>
      <c r="BW1" s="2" t="s">
        <v>26</v>
      </c>
    </row>
    <row r="2" ht="15.75" customHeight="1">
      <c r="A2">
        <v>1.0</v>
      </c>
      <c r="B2" s="5">
        <v>2.0</v>
      </c>
      <c r="C2" s="5">
        <v>1.0</v>
      </c>
      <c r="D2" s="5">
        <v>1.0</v>
      </c>
      <c r="E2" s="5" t="s">
        <v>759</v>
      </c>
      <c r="F2" s="5" t="s">
        <v>760</v>
      </c>
      <c r="G2" s="5" t="s">
        <v>761</v>
      </c>
      <c r="H2" s="5">
        <v>6.0</v>
      </c>
      <c r="I2" s="5">
        <v>10.0</v>
      </c>
      <c r="J2" s="5" t="s">
        <v>38</v>
      </c>
      <c r="K2" s="5" t="s">
        <v>40</v>
      </c>
      <c r="L2" s="5" t="s">
        <v>467</v>
      </c>
      <c r="M2" s="5" t="s">
        <v>762</v>
      </c>
      <c r="N2" s="5">
        <v>17.07533</v>
      </c>
      <c r="O2" s="5" t="s">
        <v>40</v>
      </c>
      <c r="P2" s="5">
        <v>8.0</v>
      </c>
      <c r="Q2" s="62">
        <v>1.405839E-7</v>
      </c>
      <c r="R2" s="5" t="s">
        <v>467</v>
      </c>
      <c r="S2" s="5" t="s">
        <v>762</v>
      </c>
      <c r="T2" s="5">
        <v>0.3848225</v>
      </c>
      <c r="U2" s="5" t="s">
        <v>40</v>
      </c>
      <c r="V2" s="5">
        <v>16.0</v>
      </c>
      <c r="W2" s="5">
        <v>0.7054361</v>
      </c>
      <c r="X2" s="5" t="s">
        <v>38</v>
      </c>
      <c r="Y2" s="5" t="s">
        <v>40</v>
      </c>
      <c r="Z2" s="5" t="s">
        <v>40</v>
      </c>
      <c r="AA2" s="5" t="s">
        <v>40</v>
      </c>
      <c r="AB2" s="5" t="s">
        <v>40</v>
      </c>
      <c r="AC2" s="5" t="s">
        <v>40</v>
      </c>
      <c r="AD2" s="5" t="s">
        <v>40</v>
      </c>
      <c r="AE2" s="5" t="s">
        <v>763</v>
      </c>
      <c r="AF2" s="5">
        <v>15.55022</v>
      </c>
      <c r="AG2" s="5">
        <v>6.807295</v>
      </c>
      <c r="AH2" s="5">
        <v>5.257552</v>
      </c>
      <c r="AI2" s="5">
        <v>26.05874</v>
      </c>
      <c r="AJ2" s="5">
        <v>0.2433831</v>
      </c>
      <c r="AK2" s="5">
        <v>0.7103716</v>
      </c>
      <c r="AL2" s="5">
        <v>-1.009143</v>
      </c>
      <c r="AM2" s="5">
        <v>1.481106</v>
      </c>
      <c r="AN2" s="6">
        <v>6.399608</v>
      </c>
      <c r="AO2" s="6">
        <v>-8.310994</v>
      </c>
      <c r="AP2" s="6">
        <v>21.110211</v>
      </c>
      <c r="AQ2" s="6">
        <v>0.3938532</v>
      </c>
      <c r="AR2" s="5" t="s">
        <v>761</v>
      </c>
      <c r="AS2" s="5" t="s">
        <v>467</v>
      </c>
      <c r="AT2" s="5" t="s">
        <v>762</v>
      </c>
      <c r="AU2" s="5">
        <v>17.07533</v>
      </c>
      <c r="AV2" s="5" t="s">
        <v>40</v>
      </c>
      <c r="AW2" s="5">
        <v>8.0</v>
      </c>
      <c r="AX2" s="62">
        <v>1.405839E-7</v>
      </c>
      <c r="AY2" s="5" t="s">
        <v>467</v>
      </c>
      <c r="AZ2" s="5" t="s">
        <v>762</v>
      </c>
      <c r="BA2" s="5">
        <v>0.3848225</v>
      </c>
      <c r="BB2" s="5" t="s">
        <v>40</v>
      </c>
      <c r="BC2" s="5">
        <v>16.0</v>
      </c>
      <c r="BD2" s="5">
        <v>0.7054361</v>
      </c>
      <c r="BE2" s="5" t="s">
        <v>40</v>
      </c>
      <c r="BF2" s="5" t="s">
        <v>40</v>
      </c>
      <c r="BG2" s="5" t="s">
        <v>40</v>
      </c>
      <c r="BH2" s="5" t="s">
        <v>40</v>
      </c>
      <c r="BI2" s="5" t="s">
        <v>40</v>
      </c>
      <c r="BJ2" s="5" t="s">
        <v>763</v>
      </c>
      <c r="BK2" s="5">
        <v>15.55022</v>
      </c>
      <c r="BL2" s="5">
        <v>6.807295</v>
      </c>
      <c r="BM2" s="5">
        <v>5.257552</v>
      </c>
      <c r="BN2" s="5">
        <v>26.05874</v>
      </c>
      <c r="BO2" s="5">
        <v>0.2433831</v>
      </c>
      <c r="BP2" s="5">
        <v>0.7103716</v>
      </c>
      <c r="BQ2" s="5">
        <v>-1.009143</v>
      </c>
      <c r="BR2" s="5">
        <v>1.481106</v>
      </c>
      <c r="BS2" s="6">
        <v>6.399608</v>
      </c>
      <c r="BT2" s="6">
        <v>-8.310994</v>
      </c>
      <c r="BU2" s="6">
        <v>21.110211</v>
      </c>
      <c r="BV2" s="6">
        <v>0.3938532</v>
      </c>
    </row>
    <row r="3" ht="15.75" customHeight="1">
      <c r="A3">
        <v>1.0</v>
      </c>
      <c r="B3" s="5">
        <v>2.0</v>
      </c>
      <c r="C3" s="5">
        <v>2.0</v>
      </c>
      <c r="D3" s="5">
        <v>1.0</v>
      </c>
      <c r="E3" s="5" t="s">
        <v>764</v>
      </c>
      <c r="F3" s="5" t="s">
        <v>760</v>
      </c>
      <c r="G3" s="5" t="s">
        <v>760</v>
      </c>
      <c r="H3" s="9">
        <v>6.0</v>
      </c>
      <c r="I3" s="9">
        <v>10.0</v>
      </c>
      <c r="J3" s="5" t="s">
        <v>38</v>
      </c>
      <c r="K3" s="5" t="s">
        <v>40</v>
      </c>
      <c r="L3" s="5" t="s">
        <v>467</v>
      </c>
      <c r="M3" s="5" t="s">
        <v>762</v>
      </c>
      <c r="N3" s="5">
        <v>6.757534</v>
      </c>
      <c r="O3" s="5" t="s">
        <v>40</v>
      </c>
      <c r="P3" s="5">
        <v>8.0</v>
      </c>
      <c r="Q3" s="5">
        <v>1.439379E-4</v>
      </c>
      <c r="R3" s="5" t="s">
        <v>467</v>
      </c>
      <c r="S3" s="5" t="s">
        <v>762</v>
      </c>
      <c r="T3" s="5">
        <v>2.733096</v>
      </c>
      <c r="U3" s="5" t="s">
        <v>40</v>
      </c>
      <c r="V3" s="5">
        <v>16.0</v>
      </c>
      <c r="W3" s="5">
        <v>0.0147371</v>
      </c>
      <c r="X3" s="5" t="s">
        <v>38</v>
      </c>
      <c r="Y3" s="5" t="s">
        <v>40</v>
      </c>
      <c r="Z3" s="5" t="s">
        <v>40</v>
      </c>
      <c r="AA3" s="5" t="s">
        <v>40</v>
      </c>
      <c r="AB3" s="5" t="s">
        <v>40</v>
      </c>
      <c r="AC3" s="5" t="s">
        <v>40</v>
      </c>
      <c r="AD3" s="5" t="s">
        <v>40</v>
      </c>
      <c r="AE3" s="5" t="s">
        <v>763</v>
      </c>
      <c r="AF3" s="5">
        <v>6.153975</v>
      </c>
      <c r="AG3" s="5">
        <v>2.846206</v>
      </c>
      <c r="AH3" s="5">
        <v>1.768501</v>
      </c>
      <c r="AI3" s="5">
        <v>10.52976</v>
      </c>
      <c r="AJ3" s="5">
        <v>1.728561</v>
      </c>
      <c r="AK3" s="5">
        <v>0.8564062</v>
      </c>
      <c r="AL3" s="5">
        <v>0.1992304</v>
      </c>
      <c r="AM3" s="5">
        <v>3.185692</v>
      </c>
      <c r="AN3" s="6">
        <v>3.108865</v>
      </c>
      <c r="AO3" s="6">
        <v>-0.9093844</v>
      </c>
      <c r="AP3" s="6">
        <v>7.1271143</v>
      </c>
      <c r="AQ3" s="6">
        <v>0.1294189</v>
      </c>
      <c r="AR3" s="5" t="s">
        <v>760</v>
      </c>
      <c r="AS3" s="5" t="s">
        <v>467</v>
      </c>
      <c r="AT3" s="5" t="s">
        <v>762</v>
      </c>
      <c r="AU3" s="5">
        <v>6.757534</v>
      </c>
      <c r="AV3" s="5" t="s">
        <v>40</v>
      </c>
      <c r="AW3" s="5">
        <v>8.0</v>
      </c>
      <c r="AX3" s="5">
        <v>1.439379E-4</v>
      </c>
      <c r="AY3" s="5" t="s">
        <v>467</v>
      </c>
      <c r="AZ3" s="5" t="s">
        <v>762</v>
      </c>
      <c r="BA3" s="5">
        <v>2.733096</v>
      </c>
      <c r="BB3" s="5" t="s">
        <v>40</v>
      </c>
      <c r="BC3" s="5">
        <v>16.0</v>
      </c>
      <c r="BD3" s="5">
        <v>0.0147371</v>
      </c>
      <c r="BE3" s="5" t="s">
        <v>40</v>
      </c>
      <c r="BF3" s="5" t="s">
        <v>40</v>
      </c>
      <c r="BG3" s="5" t="s">
        <v>40</v>
      </c>
      <c r="BH3" s="5" t="s">
        <v>40</v>
      </c>
      <c r="BI3" s="5" t="s">
        <v>40</v>
      </c>
      <c r="BJ3" s="5" t="s">
        <v>763</v>
      </c>
      <c r="BK3" s="5">
        <v>6.153975</v>
      </c>
      <c r="BL3" s="5">
        <v>2.846206</v>
      </c>
      <c r="BM3" s="5">
        <v>1.768501</v>
      </c>
      <c r="BN3" s="5">
        <v>10.52976</v>
      </c>
      <c r="BO3" s="5">
        <v>1.728561</v>
      </c>
      <c r="BP3" s="5">
        <v>0.8564062</v>
      </c>
      <c r="BQ3" s="5">
        <v>0.1992304</v>
      </c>
      <c r="BR3" s="5">
        <v>3.185692</v>
      </c>
      <c r="BS3" s="6">
        <v>3.108865</v>
      </c>
      <c r="BT3" s="6">
        <v>-0.9093844</v>
      </c>
      <c r="BU3" s="6">
        <v>7.1271143</v>
      </c>
      <c r="BV3" s="6">
        <v>0.1294189</v>
      </c>
    </row>
    <row r="4" ht="15.75" customHeight="1">
      <c r="A4">
        <v>1.0</v>
      </c>
      <c r="B4" s="5">
        <v>2.0</v>
      </c>
      <c r="C4" s="5">
        <v>3.0</v>
      </c>
      <c r="D4" s="5">
        <v>1.0</v>
      </c>
      <c r="E4" s="5" t="s">
        <v>765</v>
      </c>
      <c r="F4" s="5" t="s">
        <v>760</v>
      </c>
      <c r="G4" s="5" t="s">
        <v>760</v>
      </c>
      <c r="H4" s="5">
        <v>6.0</v>
      </c>
      <c r="I4" s="5">
        <v>10.0</v>
      </c>
      <c r="J4" s="5" t="s">
        <v>38</v>
      </c>
      <c r="K4" s="5" t="s">
        <v>40</v>
      </c>
      <c r="L4" s="5" t="s">
        <v>467</v>
      </c>
      <c r="M4" s="5" t="s">
        <v>762</v>
      </c>
      <c r="N4" s="5">
        <v>25.52191</v>
      </c>
      <c r="O4" s="5" t="s">
        <v>40</v>
      </c>
      <c r="P4" s="5">
        <v>8.0</v>
      </c>
      <c r="Q4" s="62">
        <v>5.954225E-9</v>
      </c>
      <c r="R4" s="5" t="s">
        <v>467</v>
      </c>
      <c r="S4" s="5" t="s">
        <v>762</v>
      </c>
      <c r="T4" s="5">
        <v>2.897103</v>
      </c>
      <c r="U4" s="5" t="s">
        <v>40</v>
      </c>
      <c r="V4" s="5">
        <v>16.0</v>
      </c>
      <c r="W4" s="5">
        <v>0.01050397</v>
      </c>
      <c r="X4" s="5" t="s">
        <v>38</v>
      </c>
      <c r="Y4" s="5" t="s">
        <v>40</v>
      </c>
      <c r="Z4" s="5" t="s">
        <v>40</v>
      </c>
      <c r="AA4" s="5" t="s">
        <v>40</v>
      </c>
      <c r="AB4" s="5" t="s">
        <v>40</v>
      </c>
      <c r="AC4" s="5" t="s">
        <v>40</v>
      </c>
      <c r="AD4" s="5" t="s">
        <v>40</v>
      </c>
      <c r="AE4" s="5" t="s">
        <v>763</v>
      </c>
      <c r="AF4" s="5">
        <v>23.24239</v>
      </c>
      <c r="AG4" s="5">
        <v>10.11381</v>
      </c>
      <c r="AH4" s="5">
        <v>7.984998</v>
      </c>
      <c r="AI4" s="5">
        <v>37.9749</v>
      </c>
      <c r="AJ4" s="5">
        <v>1.832289</v>
      </c>
      <c r="AK4" s="5">
        <v>0.8730909</v>
      </c>
      <c r="AL4" s="5">
        <v>0.2738955</v>
      </c>
      <c r="AM4" s="5">
        <v>3.317114</v>
      </c>
      <c r="AN4" s="6">
        <v>10.16633</v>
      </c>
      <c r="AO4" s="6">
        <v>-10.29408</v>
      </c>
      <c r="AP4" s="6">
        <v>30.62675</v>
      </c>
      <c r="AQ4" s="6">
        <v>0.3301243</v>
      </c>
      <c r="AR4" s="5" t="s">
        <v>760</v>
      </c>
      <c r="AS4" s="5" t="s">
        <v>467</v>
      </c>
      <c r="AT4" s="5" t="s">
        <v>762</v>
      </c>
      <c r="AU4" s="5">
        <v>25.52191</v>
      </c>
      <c r="AV4" s="5" t="s">
        <v>40</v>
      </c>
      <c r="AW4" s="5">
        <v>8.0</v>
      </c>
      <c r="AX4" s="62">
        <v>5.954225E-9</v>
      </c>
      <c r="AY4" s="5" t="s">
        <v>467</v>
      </c>
      <c r="AZ4" s="5" t="s">
        <v>762</v>
      </c>
      <c r="BA4" s="5">
        <v>2.897103</v>
      </c>
      <c r="BB4" s="5" t="s">
        <v>40</v>
      </c>
      <c r="BC4" s="5">
        <v>16.0</v>
      </c>
      <c r="BD4" s="5">
        <v>0.01050397</v>
      </c>
      <c r="BE4" s="5" t="s">
        <v>40</v>
      </c>
      <c r="BF4" s="5" t="s">
        <v>40</v>
      </c>
      <c r="BG4" s="5" t="s">
        <v>40</v>
      </c>
      <c r="BH4" s="5" t="s">
        <v>40</v>
      </c>
      <c r="BI4" s="5" t="s">
        <v>40</v>
      </c>
      <c r="BJ4" s="5" t="s">
        <v>763</v>
      </c>
      <c r="BK4" s="5">
        <v>23.24239</v>
      </c>
      <c r="BL4" s="5">
        <v>10.11381</v>
      </c>
      <c r="BM4" s="5">
        <v>7.984998</v>
      </c>
      <c r="BN4" s="5">
        <v>37.9749</v>
      </c>
      <c r="BO4" s="5">
        <v>1.832289</v>
      </c>
      <c r="BP4" s="5">
        <v>0.8730909</v>
      </c>
      <c r="BQ4" s="5">
        <v>0.2738955</v>
      </c>
      <c r="BR4" s="5">
        <v>3.317114</v>
      </c>
      <c r="BS4" s="6">
        <v>10.16633</v>
      </c>
      <c r="BT4" s="6">
        <v>-10.29408</v>
      </c>
      <c r="BU4" s="6">
        <v>30.62675</v>
      </c>
      <c r="BV4" s="6">
        <v>0.3301243</v>
      </c>
    </row>
    <row r="5" ht="15.75" customHeight="1">
      <c r="A5">
        <v>1.0</v>
      </c>
      <c r="B5" s="5">
        <v>2.0</v>
      </c>
      <c r="C5" s="5">
        <v>4.0</v>
      </c>
      <c r="D5" s="5">
        <v>1.0</v>
      </c>
      <c r="E5" s="5" t="s">
        <v>766</v>
      </c>
      <c r="F5" s="5" t="s">
        <v>760</v>
      </c>
      <c r="G5" s="5" t="s">
        <v>760</v>
      </c>
      <c r="H5" s="16">
        <v>6.0</v>
      </c>
      <c r="I5" s="16">
        <v>10.0</v>
      </c>
      <c r="J5" s="5" t="s">
        <v>38</v>
      </c>
      <c r="K5" s="5" t="s">
        <v>40</v>
      </c>
      <c r="L5" s="5" t="s">
        <v>467</v>
      </c>
      <c r="M5" s="5" t="s">
        <v>762</v>
      </c>
      <c r="N5" s="5">
        <v>8.446582</v>
      </c>
      <c r="O5" s="5" t="s">
        <v>40</v>
      </c>
      <c r="P5" s="5">
        <v>8.0</v>
      </c>
      <c r="Q5" s="62">
        <v>2.947534E-5</v>
      </c>
      <c r="R5" s="5" t="s">
        <v>467</v>
      </c>
      <c r="S5" s="5" t="s">
        <v>762</v>
      </c>
      <c r="T5" s="5">
        <v>2.51228</v>
      </c>
      <c r="U5" s="5" t="s">
        <v>40</v>
      </c>
      <c r="V5" s="5">
        <v>16.0</v>
      </c>
      <c r="W5" s="5">
        <v>0.02309614</v>
      </c>
      <c r="X5" s="5" t="s">
        <v>38</v>
      </c>
      <c r="Y5" s="5" t="s">
        <v>40</v>
      </c>
      <c r="Z5" s="5" t="s">
        <v>40</v>
      </c>
      <c r="AA5" s="5" t="s">
        <v>40</v>
      </c>
      <c r="AB5" s="5" t="s">
        <v>40</v>
      </c>
      <c r="AC5" s="5" t="s">
        <v>40</v>
      </c>
      <c r="AD5" s="5" t="s">
        <v>40</v>
      </c>
      <c r="AE5" s="5" t="s">
        <v>763</v>
      </c>
      <c r="AF5" s="5">
        <v>7.692164</v>
      </c>
      <c r="AG5" s="5">
        <v>3.47768</v>
      </c>
      <c r="AH5" s="5">
        <v>2.372797</v>
      </c>
      <c r="AI5" s="5">
        <v>13.04715</v>
      </c>
      <c r="AJ5" s="5">
        <v>1.588906</v>
      </c>
      <c r="AK5" s="5">
        <v>0.8350066</v>
      </c>
      <c r="AL5" s="5">
        <v>0.09712672</v>
      </c>
      <c r="AM5" s="5">
        <v>3.010802</v>
      </c>
      <c r="AN5" s="6">
        <v>3.706851</v>
      </c>
      <c r="AO5" s="6">
        <v>-1.987401</v>
      </c>
      <c r="AP5" s="6">
        <v>9.401103</v>
      </c>
      <c r="AQ5" s="6">
        <v>0.201991</v>
      </c>
      <c r="AR5" s="5" t="s">
        <v>760</v>
      </c>
      <c r="AS5" s="5" t="s">
        <v>467</v>
      </c>
      <c r="AT5" s="5" t="s">
        <v>762</v>
      </c>
      <c r="AU5" s="5">
        <v>8.446582</v>
      </c>
      <c r="AV5" s="5" t="s">
        <v>40</v>
      </c>
      <c r="AW5" s="5">
        <v>8.0</v>
      </c>
      <c r="AX5" s="62">
        <v>2.947534E-5</v>
      </c>
      <c r="AY5" s="5" t="s">
        <v>467</v>
      </c>
      <c r="AZ5" s="5" t="s">
        <v>762</v>
      </c>
      <c r="BA5" s="5">
        <v>2.51228</v>
      </c>
      <c r="BB5" s="5" t="s">
        <v>40</v>
      </c>
      <c r="BC5" s="5">
        <v>16.0</v>
      </c>
      <c r="BD5" s="5">
        <v>0.02309614</v>
      </c>
      <c r="BE5" s="5" t="s">
        <v>40</v>
      </c>
      <c r="BF5" s="5" t="s">
        <v>40</v>
      </c>
      <c r="BG5" s="5" t="s">
        <v>40</v>
      </c>
      <c r="BH5" s="5" t="s">
        <v>40</v>
      </c>
      <c r="BI5" s="5" t="s">
        <v>40</v>
      </c>
      <c r="BJ5" s="5" t="s">
        <v>763</v>
      </c>
      <c r="BK5" s="5">
        <v>7.692164</v>
      </c>
      <c r="BL5" s="5">
        <v>3.47768</v>
      </c>
      <c r="BM5" s="5">
        <v>2.372797</v>
      </c>
      <c r="BN5" s="5">
        <v>13.04715</v>
      </c>
      <c r="BO5" s="5">
        <v>1.588906</v>
      </c>
      <c r="BP5" s="5">
        <v>0.8350066</v>
      </c>
      <c r="BQ5" s="5">
        <v>0.09712672</v>
      </c>
      <c r="BR5" s="5">
        <v>3.010802</v>
      </c>
      <c r="BS5" s="6">
        <v>3.706851</v>
      </c>
      <c r="BT5" s="6">
        <v>-1.987401</v>
      </c>
      <c r="BU5" s="6">
        <v>9.401103</v>
      </c>
      <c r="BV5" s="6">
        <v>0.201991</v>
      </c>
    </row>
    <row r="6" ht="15.75" customHeight="1">
      <c r="A6">
        <v>1.0</v>
      </c>
      <c r="B6" s="5">
        <v>2.0</v>
      </c>
      <c r="C6" s="5">
        <v>5.0</v>
      </c>
      <c r="D6" s="5">
        <v>1.0</v>
      </c>
      <c r="E6" s="5" t="s">
        <v>767</v>
      </c>
      <c r="F6" s="5" t="s">
        <v>760</v>
      </c>
      <c r="G6" s="5" t="s">
        <v>761</v>
      </c>
      <c r="H6" s="16">
        <v>6.0</v>
      </c>
      <c r="I6" s="16">
        <v>10.0</v>
      </c>
      <c r="J6" s="5" t="s">
        <v>38</v>
      </c>
      <c r="K6" s="5" t="s">
        <v>40</v>
      </c>
      <c r="L6" s="5" t="s">
        <v>467</v>
      </c>
      <c r="M6" s="5" t="s">
        <v>762</v>
      </c>
      <c r="N6" s="5">
        <v>18.76438</v>
      </c>
      <c r="O6" s="5" t="s">
        <v>40</v>
      </c>
      <c r="P6" s="5">
        <v>8.0</v>
      </c>
      <c r="Q6" s="62">
        <v>6.720672E-8</v>
      </c>
      <c r="R6" s="5" t="s">
        <v>467</v>
      </c>
      <c r="S6" s="5" t="s">
        <v>762</v>
      </c>
      <c r="T6" s="5">
        <v>0.1640072</v>
      </c>
      <c r="U6" s="5" t="s">
        <v>40</v>
      </c>
      <c r="V6" s="5">
        <v>16.0</v>
      </c>
      <c r="W6" s="5">
        <v>0.8717794</v>
      </c>
      <c r="X6" s="5" t="s">
        <v>38</v>
      </c>
      <c r="Y6" s="5" t="s">
        <v>40</v>
      </c>
      <c r="Z6" s="5" t="s">
        <v>40</v>
      </c>
      <c r="AA6" s="5" t="s">
        <v>40</v>
      </c>
      <c r="AB6" s="5" t="s">
        <v>40</v>
      </c>
      <c r="AC6" s="5" t="s">
        <v>40</v>
      </c>
      <c r="AD6" s="5" t="s">
        <v>40</v>
      </c>
      <c r="AE6" s="5" t="s">
        <v>763</v>
      </c>
      <c r="AF6" s="5">
        <v>17.08841</v>
      </c>
      <c r="AG6" s="5">
        <v>7.466766</v>
      </c>
      <c r="AH6" s="5">
        <v>5.806536</v>
      </c>
      <c r="AI6" s="5">
        <v>28.61677</v>
      </c>
      <c r="AJ6" s="5">
        <v>0.1037272</v>
      </c>
      <c r="AK6" s="5">
        <v>0.7077009</v>
      </c>
      <c r="AL6" s="5">
        <v>-1.140048</v>
      </c>
      <c r="AM6" s="5">
        <v>1.341146</v>
      </c>
      <c r="AN6" s="6">
        <v>6.969553</v>
      </c>
      <c r="AO6" s="6">
        <v>-9.366993</v>
      </c>
      <c r="AP6" s="6">
        <v>23.306098</v>
      </c>
      <c r="AQ6" s="6">
        <v>0.4030613</v>
      </c>
      <c r="AR6" s="5" t="s">
        <v>761</v>
      </c>
      <c r="AS6" s="5" t="s">
        <v>467</v>
      </c>
      <c r="AT6" s="5" t="s">
        <v>762</v>
      </c>
      <c r="AU6" s="5">
        <v>18.76438</v>
      </c>
      <c r="AV6" s="5" t="s">
        <v>40</v>
      </c>
      <c r="AW6" s="5">
        <v>8.0</v>
      </c>
      <c r="AX6" s="62">
        <v>6.720672E-8</v>
      </c>
      <c r="AY6" s="5" t="s">
        <v>467</v>
      </c>
      <c r="AZ6" s="5" t="s">
        <v>762</v>
      </c>
      <c r="BA6" s="5">
        <v>0.1640072</v>
      </c>
      <c r="BB6" s="5" t="s">
        <v>40</v>
      </c>
      <c r="BC6" s="5">
        <v>16.0</v>
      </c>
      <c r="BD6" s="5">
        <v>0.8717794</v>
      </c>
      <c r="BE6" s="5" t="s">
        <v>40</v>
      </c>
      <c r="BF6" s="5" t="s">
        <v>40</v>
      </c>
      <c r="BG6" s="5" t="s">
        <v>40</v>
      </c>
      <c r="BH6" s="5" t="s">
        <v>40</v>
      </c>
      <c r="BI6" s="5" t="s">
        <v>40</v>
      </c>
      <c r="BJ6" s="5" t="s">
        <v>763</v>
      </c>
      <c r="BK6" s="5">
        <v>17.08841</v>
      </c>
      <c r="BL6" s="5">
        <v>7.466766</v>
      </c>
      <c r="BM6" s="5">
        <v>5.806536</v>
      </c>
      <c r="BN6" s="5">
        <v>28.61677</v>
      </c>
      <c r="BO6" s="5">
        <v>0.1037272</v>
      </c>
      <c r="BP6" s="5">
        <v>0.7077009</v>
      </c>
      <c r="BQ6" s="5">
        <v>-1.140048</v>
      </c>
      <c r="BR6" s="5">
        <v>1.341146</v>
      </c>
      <c r="BS6" s="6">
        <v>6.969553</v>
      </c>
      <c r="BT6" s="6">
        <v>-9.366993</v>
      </c>
      <c r="BU6" s="6">
        <v>23.306098</v>
      </c>
      <c r="BV6" s="6">
        <v>0.4030613</v>
      </c>
    </row>
    <row r="7" ht="15.75" customHeight="1">
      <c r="A7">
        <v>1.0</v>
      </c>
      <c r="B7" s="5">
        <v>3.0</v>
      </c>
      <c r="C7" s="5">
        <v>1.0</v>
      </c>
      <c r="D7" s="5">
        <v>1.0</v>
      </c>
      <c r="E7" s="5" t="s">
        <v>768</v>
      </c>
      <c r="F7" s="5" t="s">
        <v>760</v>
      </c>
      <c r="G7" s="5" t="s">
        <v>760</v>
      </c>
      <c r="H7" s="5">
        <v>6.0</v>
      </c>
      <c r="I7" s="5">
        <v>10.0</v>
      </c>
      <c r="J7" s="5" t="s">
        <v>33</v>
      </c>
      <c r="K7" s="5" t="s">
        <v>291</v>
      </c>
      <c r="L7" s="5" t="s">
        <v>436</v>
      </c>
      <c r="M7" s="5" t="s">
        <v>762</v>
      </c>
      <c r="N7" s="5">
        <v>5.949749</v>
      </c>
      <c r="O7" s="5" t="s">
        <v>40</v>
      </c>
      <c r="P7" s="5">
        <v>2.271316</v>
      </c>
      <c r="Q7" s="5">
        <v>0.01991732</v>
      </c>
      <c r="R7" s="5" t="s">
        <v>291</v>
      </c>
      <c r="S7" s="5" t="s">
        <v>762</v>
      </c>
      <c r="T7" s="5">
        <v>4.625078</v>
      </c>
      <c r="U7" s="5" t="s">
        <v>40</v>
      </c>
      <c r="V7" s="5">
        <v>8.0</v>
      </c>
      <c r="W7" s="5">
        <v>0.001698913</v>
      </c>
      <c r="X7" s="5" t="s">
        <v>38</v>
      </c>
      <c r="Y7" s="5" t="s">
        <v>40</v>
      </c>
      <c r="Z7" s="5" t="s">
        <v>40</v>
      </c>
      <c r="AA7" s="5" t="s">
        <v>40</v>
      </c>
      <c r="AB7" s="5" t="s">
        <v>40</v>
      </c>
      <c r="AC7" s="5" t="s">
        <v>40</v>
      </c>
      <c r="AD7" s="5" t="s">
        <v>40</v>
      </c>
      <c r="AE7" s="5" t="s">
        <v>769</v>
      </c>
      <c r="AF7" s="5">
        <v>3.550201</v>
      </c>
      <c r="AG7" s="5">
        <v>1.95388</v>
      </c>
      <c r="AH7" s="5">
        <v>0.01023859</v>
      </c>
      <c r="AI7" s="5">
        <v>7.121244</v>
      </c>
      <c r="AJ7" s="5">
        <v>2.113865</v>
      </c>
      <c r="AK7" s="5">
        <v>0.9790572</v>
      </c>
      <c r="AL7" s="5">
        <v>0.1901405</v>
      </c>
      <c r="AM7" s="5">
        <v>3.943944</v>
      </c>
      <c r="AN7" s="6">
        <v>2.402128</v>
      </c>
      <c r="AO7" s="6">
        <v>0.686541</v>
      </c>
      <c r="AP7" s="6">
        <v>4.117715</v>
      </c>
      <c r="AQ7" s="6">
        <v>0.006064023</v>
      </c>
      <c r="AR7" s="5" t="s">
        <v>760</v>
      </c>
      <c r="AS7" s="5" t="s">
        <v>436</v>
      </c>
      <c r="AT7" s="5" t="s">
        <v>762</v>
      </c>
      <c r="AU7" s="5">
        <v>5.949749</v>
      </c>
      <c r="AV7" s="5" t="s">
        <v>40</v>
      </c>
      <c r="AW7" s="5">
        <v>2.271316</v>
      </c>
      <c r="AX7" s="5">
        <v>0.01991732</v>
      </c>
      <c r="AY7" s="5" t="s">
        <v>291</v>
      </c>
      <c r="AZ7" s="5" t="s">
        <v>762</v>
      </c>
      <c r="BA7" s="5">
        <v>4.625078</v>
      </c>
      <c r="BB7" s="5" t="s">
        <v>40</v>
      </c>
      <c r="BC7" s="5">
        <v>8.0</v>
      </c>
      <c r="BD7" s="5">
        <v>0.001698913</v>
      </c>
      <c r="BE7" s="5" t="s">
        <v>40</v>
      </c>
      <c r="BF7" s="5" t="s">
        <v>40</v>
      </c>
      <c r="BG7" s="5" t="s">
        <v>40</v>
      </c>
      <c r="BH7" s="5" t="s">
        <v>40</v>
      </c>
      <c r="BI7" s="5" t="s">
        <v>40</v>
      </c>
      <c r="BJ7" s="5" t="s">
        <v>769</v>
      </c>
      <c r="BK7" s="5">
        <v>3.550201</v>
      </c>
      <c r="BL7" s="5">
        <v>1.95388</v>
      </c>
      <c r="BM7" s="5">
        <v>0.01023859</v>
      </c>
      <c r="BN7" s="5">
        <v>7.121244</v>
      </c>
      <c r="BO7" s="5">
        <v>2.113865</v>
      </c>
      <c r="BP7" s="5">
        <v>0.9790572</v>
      </c>
      <c r="BQ7" s="5">
        <v>0.1901405</v>
      </c>
      <c r="BR7" s="5">
        <v>3.943944</v>
      </c>
      <c r="BS7" s="6">
        <v>2.402128</v>
      </c>
      <c r="BT7" s="6">
        <v>0.686541</v>
      </c>
      <c r="BU7" s="6">
        <v>4.117715</v>
      </c>
      <c r="BV7" s="6">
        <v>0.006064023</v>
      </c>
      <c r="BW7" s="5" t="s">
        <v>292</v>
      </c>
    </row>
    <row r="8" ht="15.75" customHeight="1">
      <c r="A8">
        <v>1.0</v>
      </c>
      <c r="B8" s="5">
        <v>3.0</v>
      </c>
      <c r="C8" s="5">
        <v>2.0</v>
      </c>
      <c r="D8" s="5">
        <v>1.0</v>
      </c>
      <c r="E8" s="5" t="s">
        <v>770</v>
      </c>
      <c r="F8" s="5" t="s">
        <v>760</v>
      </c>
      <c r="G8" s="5" t="s">
        <v>761</v>
      </c>
      <c r="H8" s="5">
        <v>6.0</v>
      </c>
      <c r="I8" s="5">
        <v>10.0</v>
      </c>
      <c r="J8" s="5" t="s">
        <v>33</v>
      </c>
      <c r="K8" s="5" t="s">
        <v>291</v>
      </c>
      <c r="L8" s="5" t="s">
        <v>436</v>
      </c>
      <c r="M8" s="5" t="s">
        <v>762</v>
      </c>
      <c r="N8" s="5">
        <v>4.069874</v>
      </c>
      <c r="O8" s="5" t="s">
        <v>40</v>
      </c>
      <c r="P8" s="5">
        <v>2.470459</v>
      </c>
      <c r="Q8" s="5">
        <v>0.03834298</v>
      </c>
      <c r="R8" s="5" t="s">
        <v>291</v>
      </c>
      <c r="S8" s="5" t="s">
        <v>762</v>
      </c>
      <c r="T8" s="5">
        <v>0.5771</v>
      </c>
      <c r="U8" s="5" t="s">
        <v>40</v>
      </c>
      <c r="V8" s="5">
        <v>8.0</v>
      </c>
      <c r="W8" s="5">
        <v>0.5797451</v>
      </c>
      <c r="X8" s="5" t="s">
        <v>38</v>
      </c>
      <c r="Y8" s="5" t="s">
        <v>40</v>
      </c>
      <c r="Z8" s="5" t="s">
        <v>40</v>
      </c>
      <c r="AA8" s="5" t="s">
        <v>40</v>
      </c>
      <c r="AB8" s="5" t="s">
        <v>40</v>
      </c>
      <c r="AC8" s="5" t="s">
        <v>40</v>
      </c>
      <c r="AD8" s="5" t="s">
        <v>40</v>
      </c>
      <c r="AE8" s="5" t="s">
        <v>769</v>
      </c>
      <c r="AF8" s="5">
        <v>2.485944</v>
      </c>
      <c r="AG8" s="5">
        <v>1.48716</v>
      </c>
      <c r="AH8" s="5">
        <v>-0.3100871</v>
      </c>
      <c r="AI8" s="5">
        <v>5.194378</v>
      </c>
      <c r="AJ8" s="5">
        <v>0.3524805</v>
      </c>
      <c r="AK8" s="5">
        <v>0.6446164</v>
      </c>
      <c r="AL8" s="5">
        <v>-0.9296733</v>
      </c>
      <c r="AM8" s="5">
        <v>1.593941</v>
      </c>
      <c r="AN8" s="6">
        <v>0.9982732</v>
      </c>
      <c r="AO8" s="6">
        <v>-0.9228183</v>
      </c>
      <c r="AP8" s="6">
        <v>2.9193647</v>
      </c>
      <c r="AQ8" s="6">
        <v>0.3084533</v>
      </c>
      <c r="AR8" s="5" t="s">
        <v>761</v>
      </c>
      <c r="AS8" s="5" t="s">
        <v>436</v>
      </c>
      <c r="AT8" s="5" t="s">
        <v>762</v>
      </c>
      <c r="AU8" s="5">
        <v>4.069874</v>
      </c>
      <c r="AV8" s="5" t="s">
        <v>40</v>
      </c>
      <c r="AW8" s="5">
        <v>2.470459</v>
      </c>
      <c r="AX8" s="5">
        <v>0.03834298</v>
      </c>
      <c r="AY8" s="5" t="s">
        <v>291</v>
      </c>
      <c r="AZ8" s="5" t="s">
        <v>762</v>
      </c>
      <c r="BA8" s="5">
        <v>0.5771</v>
      </c>
      <c r="BB8" s="5" t="s">
        <v>40</v>
      </c>
      <c r="BC8" s="5">
        <v>8.0</v>
      </c>
      <c r="BD8" s="5">
        <v>0.5797451</v>
      </c>
      <c r="BE8" s="5" t="s">
        <v>40</v>
      </c>
      <c r="BF8" s="5" t="s">
        <v>40</v>
      </c>
      <c r="BG8" s="5" t="s">
        <v>40</v>
      </c>
      <c r="BH8" s="5" t="s">
        <v>40</v>
      </c>
      <c r="BI8" s="5" t="s">
        <v>40</v>
      </c>
      <c r="BJ8" s="5" t="s">
        <v>769</v>
      </c>
      <c r="BK8" s="5">
        <v>2.485944</v>
      </c>
      <c r="BL8" s="5">
        <v>1.48716</v>
      </c>
      <c r="BM8" s="5">
        <v>-0.3100871</v>
      </c>
      <c r="BN8" s="5">
        <v>5.194378</v>
      </c>
      <c r="BO8" s="5">
        <v>0.3524805</v>
      </c>
      <c r="BP8" s="5">
        <v>0.6446164</v>
      </c>
      <c r="BQ8" s="5">
        <v>-0.9296733</v>
      </c>
      <c r="BR8" s="5">
        <v>1.593941</v>
      </c>
      <c r="BS8" s="6">
        <v>0.9982732</v>
      </c>
      <c r="BT8" s="6">
        <v>-0.9228183</v>
      </c>
      <c r="BU8" s="6">
        <v>2.9193647</v>
      </c>
      <c r="BV8" s="6">
        <v>0.3084533</v>
      </c>
      <c r="BW8" s="5" t="s">
        <v>292</v>
      </c>
    </row>
    <row r="9" ht="15.75" customHeight="1">
      <c r="A9">
        <v>1.0</v>
      </c>
      <c r="B9" s="5">
        <v>3.0</v>
      </c>
      <c r="C9" s="5">
        <v>3.0</v>
      </c>
      <c r="D9" s="5">
        <v>1.0</v>
      </c>
      <c r="E9" s="5" t="s">
        <v>771</v>
      </c>
      <c r="F9" s="5" t="s">
        <v>760</v>
      </c>
      <c r="G9" s="5" t="s">
        <v>760</v>
      </c>
      <c r="H9" s="5">
        <v>6.0</v>
      </c>
      <c r="I9" s="5">
        <v>10.0</v>
      </c>
      <c r="J9" s="5" t="s">
        <v>33</v>
      </c>
      <c r="K9" s="5" t="s">
        <v>291</v>
      </c>
      <c r="L9" s="5" t="s">
        <v>436</v>
      </c>
      <c r="M9" s="5" t="s">
        <v>762</v>
      </c>
      <c r="N9" s="5">
        <v>5.420708</v>
      </c>
      <c r="O9" s="5" t="s">
        <v>40</v>
      </c>
      <c r="P9" s="5">
        <v>2.288098</v>
      </c>
      <c r="Q9" s="5">
        <v>0.02393541</v>
      </c>
      <c r="R9" s="5" t="s">
        <v>291</v>
      </c>
      <c r="S9" s="5" t="s">
        <v>762</v>
      </c>
      <c r="T9" s="5">
        <v>4.299836</v>
      </c>
      <c r="U9" s="5" t="s">
        <v>40</v>
      </c>
      <c r="V9" s="5">
        <v>8.0</v>
      </c>
      <c r="W9" s="5">
        <v>0.002616336</v>
      </c>
      <c r="X9" s="5" t="s">
        <v>38</v>
      </c>
      <c r="Y9" s="5" t="s">
        <v>40</v>
      </c>
      <c r="Z9" s="5" t="s">
        <v>40</v>
      </c>
      <c r="AA9" s="5" t="s">
        <v>40</v>
      </c>
      <c r="AB9" s="5" t="s">
        <v>40</v>
      </c>
      <c r="AC9" s="5" t="s">
        <v>40</v>
      </c>
      <c r="AD9" s="5" t="s">
        <v>40</v>
      </c>
      <c r="AE9" s="5" t="s">
        <v>769</v>
      </c>
      <c r="AF9" s="5">
        <v>3.240964</v>
      </c>
      <c r="AG9" s="5">
        <v>1.81456</v>
      </c>
      <c r="AH9" s="5">
        <v>-0.07688066</v>
      </c>
      <c r="AI9" s="5">
        <v>6.554284</v>
      </c>
      <c r="AJ9" s="5">
        <v>2.056528</v>
      </c>
      <c r="AK9" s="5">
        <v>0.9636718</v>
      </c>
      <c r="AL9" s="5">
        <v>0.1604913</v>
      </c>
      <c r="AM9" s="5">
        <v>3.857627</v>
      </c>
      <c r="AN9" s="6">
        <v>2.317098</v>
      </c>
      <c r="AO9" s="6">
        <v>0.6489831</v>
      </c>
      <c r="AP9" s="6">
        <v>3.9852124</v>
      </c>
      <c r="AQ9" s="6">
        <v>0.006479168</v>
      </c>
      <c r="AR9" s="5" t="s">
        <v>760</v>
      </c>
      <c r="AS9" s="5" t="s">
        <v>436</v>
      </c>
      <c r="AT9" s="5" t="s">
        <v>762</v>
      </c>
      <c r="AU9" s="5">
        <v>5.420708</v>
      </c>
      <c r="AV9" s="5" t="s">
        <v>40</v>
      </c>
      <c r="AW9" s="5">
        <v>2.288098</v>
      </c>
      <c r="AX9" s="5">
        <v>0.02393541</v>
      </c>
      <c r="AY9" s="5" t="s">
        <v>291</v>
      </c>
      <c r="AZ9" s="5" t="s">
        <v>762</v>
      </c>
      <c r="BA9" s="5">
        <v>4.299836</v>
      </c>
      <c r="BB9" s="5" t="s">
        <v>40</v>
      </c>
      <c r="BC9" s="5">
        <v>8.0</v>
      </c>
      <c r="BD9" s="5">
        <v>0.002616336</v>
      </c>
      <c r="BE9" s="5" t="s">
        <v>40</v>
      </c>
      <c r="BF9" s="5" t="s">
        <v>40</v>
      </c>
      <c r="BG9" s="5" t="s">
        <v>40</v>
      </c>
      <c r="BH9" s="5" t="s">
        <v>40</v>
      </c>
      <c r="BI9" s="5" t="s">
        <v>40</v>
      </c>
      <c r="BJ9" s="5" t="s">
        <v>769</v>
      </c>
      <c r="BK9" s="5">
        <v>3.240964</v>
      </c>
      <c r="BL9" s="5">
        <v>1.81456</v>
      </c>
      <c r="BM9" s="5">
        <v>-0.07688066</v>
      </c>
      <c r="BN9" s="5">
        <v>6.554284</v>
      </c>
      <c r="BO9" s="5">
        <v>2.056528</v>
      </c>
      <c r="BP9" s="5">
        <v>0.9636718</v>
      </c>
      <c r="BQ9" s="5">
        <v>0.1604913</v>
      </c>
      <c r="BR9" s="5">
        <v>3.857627</v>
      </c>
      <c r="BS9" s="6">
        <v>2.317098</v>
      </c>
      <c r="BT9" s="6">
        <v>0.6489831</v>
      </c>
      <c r="BU9" s="6">
        <v>3.9852124</v>
      </c>
      <c r="BV9" s="6">
        <v>0.006479168</v>
      </c>
      <c r="BW9" s="5" t="s">
        <v>292</v>
      </c>
    </row>
    <row r="10" ht="15.75" customHeight="1">
      <c r="A10">
        <v>1.0</v>
      </c>
      <c r="B10" s="5">
        <v>3.0</v>
      </c>
      <c r="C10" s="5">
        <v>4.0</v>
      </c>
      <c r="D10" s="5">
        <v>1.0</v>
      </c>
      <c r="E10" s="5" t="s">
        <v>772</v>
      </c>
      <c r="F10" s="5" t="s">
        <v>760</v>
      </c>
      <c r="G10" s="5" t="s">
        <v>761</v>
      </c>
      <c r="H10" s="5">
        <v>6.0</v>
      </c>
      <c r="I10" s="5">
        <v>10.0</v>
      </c>
      <c r="J10" s="5" t="s">
        <v>33</v>
      </c>
      <c r="K10" s="5" t="s">
        <v>291</v>
      </c>
      <c r="L10" s="5" t="s">
        <v>291</v>
      </c>
      <c r="M10" s="5" t="s">
        <v>762</v>
      </c>
      <c r="N10" s="5">
        <v>4.303794</v>
      </c>
      <c r="O10" s="5" t="s">
        <v>40</v>
      </c>
      <c r="P10" s="5">
        <v>4.0</v>
      </c>
      <c r="Q10" s="5">
        <v>0.01260772</v>
      </c>
      <c r="R10" s="5" t="s">
        <v>291</v>
      </c>
      <c r="S10" s="5" t="s">
        <v>762</v>
      </c>
      <c r="T10" s="5">
        <v>0.81783</v>
      </c>
      <c r="U10" s="5" t="s">
        <v>40</v>
      </c>
      <c r="V10" s="5">
        <v>8.0</v>
      </c>
      <c r="W10" s="5">
        <v>0.4371327</v>
      </c>
      <c r="X10" s="5" t="s">
        <v>38</v>
      </c>
      <c r="Y10" s="5" t="s">
        <v>40</v>
      </c>
      <c r="Z10" s="5" t="s">
        <v>40</v>
      </c>
      <c r="AA10" s="5" t="s">
        <v>40</v>
      </c>
      <c r="AB10" s="5" t="s">
        <v>40</v>
      </c>
      <c r="AC10" s="5" t="s">
        <v>40</v>
      </c>
      <c r="AD10" s="5" t="s">
        <v>40</v>
      </c>
      <c r="AE10" s="5" t="s">
        <v>763</v>
      </c>
      <c r="AF10" s="5">
        <v>3.514033</v>
      </c>
      <c r="AG10" s="5">
        <v>1.820805</v>
      </c>
      <c r="AH10" s="5">
        <v>0.6315354</v>
      </c>
      <c r="AI10" s="5">
        <v>6.298304</v>
      </c>
      <c r="AJ10" s="5">
        <v>0.5172411</v>
      </c>
      <c r="AK10" s="5">
        <v>0.721735</v>
      </c>
      <c r="AL10" s="5">
        <v>-0.7623987</v>
      </c>
      <c r="AM10" s="5">
        <v>1.766394</v>
      </c>
      <c r="AN10" s="6">
        <v>1.5494</v>
      </c>
      <c r="AO10" s="6">
        <v>-1.241615</v>
      </c>
      <c r="AP10" s="6">
        <v>4.340415</v>
      </c>
      <c r="AQ10" s="6">
        <v>0.2765722</v>
      </c>
      <c r="AR10" s="5" t="s">
        <v>761</v>
      </c>
      <c r="AS10" s="5" t="s">
        <v>291</v>
      </c>
      <c r="AT10" s="5" t="s">
        <v>762</v>
      </c>
      <c r="AU10" s="5">
        <v>4.303794</v>
      </c>
      <c r="AV10" s="5" t="s">
        <v>40</v>
      </c>
      <c r="AW10" s="5">
        <v>4.0</v>
      </c>
      <c r="AX10" s="5">
        <v>0.01260772</v>
      </c>
      <c r="AY10" s="5" t="s">
        <v>291</v>
      </c>
      <c r="AZ10" s="5" t="s">
        <v>762</v>
      </c>
      <c r="BA10" s="5">
        <v>0.81783</v>
      </c>
      <c r="BB10" s="5" t="s">
        <v>40</v>
      </c>
      <c r="BC10" s="5">
        <v>8.0</v>
      </c>
      <c r="BD10" s="5">
        <v>0.4371327</v>
      </c>
      <c r="BE10" s="5" t="s">
        <v>40</v>
      </c>
      <c r="BF10" s="5" t="s">
        <v>40</v>
      </c>
      <c r="BG10" s="5" t="s">
        <v>40</v>
      </c>
      <c r="BH10" s="5" t="s">
        <v>40</v>
      </c>
      <c r="BI10" s="5" t="s">
        <v>40</v>
      </c>
      <c r="BJ10" s="5" t="s">
        <v>763</v>
      </c>
      <c r="BK10" s="5">
        <v>3.514033</v>
      </c>
      <c r="BL10" s="5">
        <v>1.820805</v>
      </c>
      <c r="BM10" s="5">
        <v>0.6315354</v>
      </c>
      <c r="BN10" s="5">
        <v>6.298304</v>
      </c>
      <c r="BO10" s="5">
        <v>0.5172411</v>
      </c>
      <c r="BP10" s="5">
        <v>0.721735</v>
      </c>
      <c r="BQ10" s="5">
        <v>-0.7623987</v>
      </c>
      <c r="BR10" s="5">
        <v>1.766394</v>
      </c>
      <c r="BS10" s="6">
        <v>1.5494</v>
      </c>
      <c r="BT10" s="6">
        <v>-1.241615</v>
      </c>
      <c r="BU10" s="6">
        <v>4.340415</v>
      </c>
      <c r="BV10" s="6">
        <v>0.2765722</v>
      </c>
      <c r="BW10" s="5" t="s">
        <v>773</v>
      </c>
    </row>
    <row r="11" ht="15.75" customHeight="1">
      <c r="A11">
        <v>1.0</v>
      </c>
      <c r="B11" s="5">
        <v>3.0</v>
      </c>
      <c r="C11" s="5">
        <v>5.0</v>
      </c>
      <c r="D11" s="5">
        <v>1.0</v>
      </c>
      <c r="E11" s="5" t="s">
        <v>774</v>
      </c>
      <c r="F11" s="5" t="s">
        <v>760</v>
      </c>
      <c r="G11" s="5" t="s">
        <v>760</v>
      </c>
      <c r="H11" s="5">
        <v>6.0</v>
      </c>
      <c r="I11" s="5">
        <v>10.0</v>
      </c>
      <c r="J11" s="5" t="s">
        <v>33</v>
      </c>
      <c r="K11" s="5" t="s">
        <v>291</v>
      </c>
      <c r="L11" s="5" t="s">
        <v>291</v>
      </c>
      <c r="M11" s="5" t="s">
        <v>762</v>
      </c>
      <c r="N11" s="5">
        <v>6.984537</v>
      </c>
      <c r="O11" s="5" t="s">
        <v>40</v>
      </c>
      <c r="P11" s="5">
        <v>4.0</v>
      </c>
      <c r="Q11" s="5">
        <v>0.00221037</v>
      </c>
      <c r="R11" s="5" t="s">
        <v>291</v>
      </c>
      <c r="S11" s="5" t="s">
        <v>762</v>
      </c>
      <c r="T11" s="5">
        <v>3.550234</v>
      </c>
      <c r="U11" s="5" t="s">
        <v>40</v>
      </c>
      <c r="V11" s="5">
        <v>8.0</v>
      </c>
      <c r="W11" s="5">
        <v>0.007506881</v>
      </c>
      <c r="X11" s="5" t="s">
        <v>38</v>
      </c>
      <c r="Y11" s="5" t="s">
        <v>40</v>
      </c>
      <c r="Z11" s="5" t="s">
        <v>40</v>
      </c>
      <c r="AA11" s="5" t="s">
        <v>40</v>
      </c>
      <c r="AB11" s="5" t="s">
        <v>40</v>
      </c>
      <c r="AC11" s="5" t="s">
        <v>40</v>
      </c>
      <c r="AD11" s="5" t="s">
        <v>40</v>
      </c>
      <c r="AE11" s="5" t="s">
        <v>763</v>
      </c>
      <c r="AF11" s="5">
        <v>5.702851</v>
      </c>
      <c r="AG11" s="5">
        <v>2.664201</v>
      </c>
      <c r="AH11" s="5">
        <v>1.585428</v>
      </c>
      <c r="AI11" s="5">
        <v>9.796224</v>
      </c>
      <c r="AJ11" s="5">
        <v>2.245365</v>
      </c>
      <c r="AK11" s="5">
        <v>0.9454523</v>
      </c>
      <c r="AL11" s="5">
        <v>0.5624174</v>
      </c>
      <c r="AM11" s="5">
        <v>3.851844</v>
      </c>
      <c r="AN11" s="6">
        <v>3.076911</v>
      </c>
      <c r="AO11" s="6">
        <v>0.1806772</v>
      </c>
      <c r="AP11" s="6">
        <v>5.9731447</v>
      </c>
      <c r="AQ11" s="6">
        <v>0.03732116</v>
      </c>
      <c r="AR11" s="5" t="s">
        <v>760</v>
      </c>
      <c r="AS11" s="5" t="s">
        <v>291</v>
      </c>
      <c r="AT11" s="5" t="s">
        <v>762</v>
      </c>
      <c r="AU11" s="5">
        <v>6.984537</v>
      </c>
      <c r="AV11" s="5" t="s">
        <v>40</v>
      </c>
      <c r="AW11" s="5">
        <v>4.0</v>
      </c>
      <c r="AX11" s="5">
        <v>0.00221037</v>
      </c>
      <c r="AY11" s="5" t="s">
        <v>291</v>
      </c>
      <c r="AZ11" s="5" t="s">
        <v>762</v>
      </c>
      <c r="BA11" s="5">
        <v>3.550234</v>
      </c>
      <c r="BB11" s="5" t="s">
        <v>40</v>
      </c>
      <c r="BC11" s="5">
        <v>8.0</v>
      </c>
      <c r="BD11" s="5">
        <v>0.007506881</v>
      </c>
      <c r="BE11" s="5" t="s">
        <v>40</v>
      </c>
      <c r="BF11" s="5" t="s">
        <v>40</v>
      </c>
      <c r="BG11" s="5" t="s">
        <v>40</v>
      </c>
      <c r="BH11" s="5" t="s">
        <v>40</v>
      </c>
      <c r="BI11" s="5" t="s">
        <v>40</v>
      </c>
      <c r="BJ11" s="5" t="s">
        <v>763</v>
      </c>
      <c r="BK11" s="5">
        <v>5.702851</v>
      </c>
      <c r="BL11" s="5">
        <v>2.664201</v>
      </c>
      <c r="BM11" s="5">
        <v>1.585428</v>
      </c>
      <c r="BN11" s="5">
        <v>9.796224</v>
      </c>
      <c r="BO11" s="5">
        <v>2.245365</v>
      </c>
      <c r="BP11" s="5">
        <v>0.9454523</v>
      </c>
      <c r="BQ11" s="5">
        <v>0.5624174</v>
      </c>
      <c r="BR11" s="5">
        <v>3.851844</v>
      </c>
      <c r="BS11" s="6">
        <v>3.076911</v>
      </c>
      <c r="BT11" s="6">
        <v>0.1806772</v>
      </c>
      <c r="BU11" s="6">
        <v>5.9731447</v>
      </c>
      <c r="BV11" s="6">
        <v>0.03732116</v>
      </c>
      <c r="BW11" s="5" t="s">
        <v>773</v>
      </c>
    </row>
    <row r="12" ht="15.75" customHeight="1">
      <c r="A12">
        <v>1.0</v>
      </c>
      <c r="B12" s="5">
        <v>3.0</v>
      </c>
      <c r="C12" s="5">
        <v>6.0</v>
      </c>
      <c r="D12" s="5">
        <v>1.0</v>
      </c>
      <c r="E12" s="5" t="s">
        <v>775</v>
      </c>
      <c r="F12" s="5" t="s">
        <v>760</v>
      </c>
      <c r="G12" s="5" t="s">
        <v>760</v>
      </c>
      <c r="H12" s="5">
        <v>6.0</v>
      </c>
      <c r="I12" s="5">
        <v>10.0</v>
      </c>
      <c r="J12" s="5" t="s">
        <v>33</v>
      </c>
      <c r="K12" s="5" t="s">
        <v>291</v>
      </c>
      <c r="L12" s="5" t="s">
        <v>291</v>
      </c>
      <c r="M12" s="5" t="s">
        <v>762</v>
      </c>
      <c r="N12" s="5">
        <v>4.014579</v>
      </c>
      <c r="O12" s="5" t="s">
        <v>40</v>
      </c>
      <c r="P12" s="5">
        <v>4.0</v>
      </c>
      <c r="Q12" s="5">
        <v>0.01593591</v>
      </c>
      <c r="R12" s="5" t="s">
        <v>291</v>
      </c>
      <c r="S12" s="5" t="s">
        <v>762</v>
      </c>
      <c r="T12" s="5">
        <v>2.556429</v>
      </c>
      <c r="U12" s="5" t="s">
        <v>40</v>
      </c>
      <c r="V12" s="5">
        <v>8.0</v>
      </c>
      <c r="W12" s="5">
        <v>0.03383443</v>
      </c>
      <c r="X12" s="5" t="s">
        <v>38</v>
      </c>
      <c r="Y12" s="5" t="s">
        <v>40</v>
      </c>
      <c r="Z12" s="5" t="s">
        <v>40</v>
      </c>
      <c r="AA12" s="5" t="s">
        <v>40</v>
      </c>
      <c r="AB12" s="5" t="s">
        <v>40</v>
      </c>
      <c r="AC12" s="5" t="s">
        <v>40</v>
      </c>
      <c r="AD12" s="5" t="s">
        <v>40</v>
      </c>
      <c r="AE12" s="5" t="s">
        <v>763</v>
      </c>
      <c r="AF12" s="5">
        <v>3.27789</v>
      </c>
      <c r="AG12" s="5">
        <v>1.736262</v>
      </c>
      <c r="AH12" s="5">
        <v>0.5188403</v>
      </c>
      <c r="AI12" s="5">
        <v>5.931193</v>
      </c>
      <c r="AJ12" s="5">
        <v>1.616828</v>
      </c>
      <c r="AK12" s="5">
        <v>0.8391836</v>
      </c>
      <c r="AL12" s="5">
        <v>0.1176913</v>
      </c>
      <c r="AM12" s="5">
        <v>3.045573</v>
      </c>
      <c r="AN12" s="6">
        <v>1.93138</v>
      </c>
      <c r="AO12" s="6">
        <v>0.4505105</v>
      </c>
      <c r="AP12" s="6">
        <v>3.4122502</v>
      </c>
      <c r="AQ12" s="6">
        <v>0.01058148</v>
      </c>
      <c r="AR12" s="5" t="s">
        <v>760</v>
      </c>
      <c r="AS12" s="5" t="s">
        <v>291</v>
      </c>
      <c r="AT12" s="5" t="s">
        <v>762</v>
      </c>
      <c r="AU12" s="5">
        <v>4.014579</v>
      </c>
      <c r="AV12" s="5" t="s">
        <v>40</v>
      </c>
      <c r="AW12" s="5">
        <v>4.0</v>
      </c>
      <c r="AX12" s="5">
        <v>0.01593591</v>
      </c>
      <c r="AY12" s="5" t="s">
        <v>291</v>
      </c>
      <c r="AZ12" s="5" t="s">
        <v>762</v>
      </c>
      <c r="BA12" s="5">
        <v>2.556429</v>
      </c>
      <c r="BB12" s="5" t="s">
        <v>40</v>
      </c>
      <c r="BC12" s="5">
        <v>8.0</v>
      </c>
      <c r="BD12" s="5">
        <v>0.03383443</v>
      </c>
      <c r="BE12" s="5" t="s">
        <v>40</v>
      </c>
      <c r="BF12" s="5" t="s">
        <v>40</v>
      </c>
      <c r="BG12" s="5" t="s">
        <v>40</v>
      </c>
      <c r="BH12" s="5" t="s">
        <v>40</v>
      </c>
      <c r="BI12" s="5" t="s">
        <v>40</v>
      </c>
      <c r="BJ12" s="5" t="s">
        <v>763</v>
      </c>
      <c r="BK12" s="5">
        <v>3.27789</v>
      </c>
      <c r="BL12" s="5">
        <v>1.736262</v>
      </c>
      <c r="BM12" s="5">
        <v>0.5188403</v>
      </c>
      <c r="BN12" s="5">
        <v>5.931193</v>
      </c>
      <c r="BO12" s="5">
        <v>1.616828</v>
      </c>
      <c r="BP12" s="5">
        <v>0.8391836</v>
      </c>
      <c r="BQ12" s="5">
        <v>0.1176913</v>
      </c>
      <c r="BR12" s="5">
        <v>3.045573</v>
      </c>
      <c r="BS12" s="6">
        <v>1.93138</v>
      </c>
      <c r="BT12" s="6">
        <v>0.4505105</v>
      </c>
      <c r="BU12" s="6">
        <v>3.4122502</v>
      </c>
      <c r="BV12" s="6">
        <v>0.01058148</v>
      </c>
      <c r="BW12" s="5" t="s">
        <v>773</v>
      </c>
    </row>
    <row r="13" ht="15.75" customHeight="1">
      <c r="A13">
        <v>1.0</v>
      </c>
      <c r="B13" s="5">
        <v>4.0</v>
      </c>
      <c r="C13" s="5">
        <v>1.0</v>
      </c>
      <c r="D13" s="5">
        <v>1.0</v>
      </c>
      <c r="E13" s="5" t="s">
        <v>776</v>
      </c>
      <c r="F13" s="5" t="s">
        <v>760</v>
      </c>
      <c r="G13" s="5" t="s">
        <v>760</v>
      </c>
      <c r="H13" s="5" t="s">
        <v>352</v>
      </c>
      <c r="I13" s="5">
        <v>10.0</v>
      </c>
      <c r="J13" s="5" t="s">
        <v>38</v>
      </c>
      <c r="K13" s="5" t="s">
        <v>40</v>
      </c>
      <c r="L13" s="5" t="s">
        <v>40</v>
      </c>
      <c r="M13" s="5" t="s">
        <v>40</v>
      </c>
      <c r="N13" s="5" t="s">
        <v>40</v>
      </c>
      <c r="O13" s="5" t="s">
        <v>40</v>
      </c>
      <c r="P13" s="5" t="s">
        <v>40</v>
      </c>
      <c r="Q13" s="5" t="s">
        <v>40</v>
      </c>
      <c r="R13" s="5" t="s">
        <v>481</v>
      </c>
      <c r="S13" s="5" t="s">
        <v>889</v>
      </c>
      <c r="T13" s="5">
        <v>2.611165</v>
      </c>
      <c r="U13" s="5" t="s">
        <v>40</v>
      </c>
      <c r="V13" s="5" t="s">
        <v>40</v>
      </c>
      <c r="W13" s="5">
        <v>0.007936508</v>
      </c>
      <c r="X13" s="5" t="s">
        <v>33</v>
      </c>
      <c r="Y13" s="5">
        <v>0.5</v>
      </c>
      <c r="Z13" s="5">
        <v>0.6496768</v>
      </c>
      <c r="AA13" s="5" t="s">
        <v>777</v>
      </c>
      <c r="AB13" s="5" t="s">
        <v>40</v>
      </c>
      <c r="AC13" s="5">
        <v>0.2226116</v>
      </c>
      <c r="AD13" s="5">
        <v>1.3143976</v>
      </c>
      <c r="AE13" s="5" t="s">
        <v>1017</v>
      </c>
      <c r="AF13" s="5" t="s">
        <v>40</v>
      </c>
      <c r="AG13" s="18" t="s">
        <v>40</v>
      </c>
      <c r="AH13" s="5" t="s">
        <v>40</v>
      </c>
      <c r="AI13" s="5" t="s">
        <v>40</v>
      </c>
      <c r="AJ13" s="5">
        <v>1.0</v>
      </c>
      <c r="AK13" s="5">
        <v>0.03</v>
      </c>
      <c r="AL13" s="5">
        <v>0.8490597</v>
      </c>
      <c r="AM13" s="5">
        <v>1.0</v>
      </c>
      <c r="AN13" s="44" t="s">
        <v>40</v>
      </c>
      <c r="AO13" s="44" t="s">
        <v>40</v>
      </c>
      <c r="AP13" s="44" t="s">
        <v>40</v>
      </c>
      <c r="AQ13" s="44" t="s">
        <v>40</v>
      </c>
      <c r="AR13" s="5" t="s">
        <v>760</v>
      </c>
      <c r="AS13" s="5" t="s">
        <v>40</v>
      </c>
      <c r="AT13" s="5" t="s">
        <v>40</v>
      </c>
      <c r="AU13" s="5" t="s">
        <v>40</v>
      </c>
      <c r="AV13" s="5" t="s">
        <v>40</v>
      </c>
      <c r="AW13" s="5" t="s">
        <v>40</v>
      </c>
      <c r="AX13" s="5" t="s">
        <v>40</v>
      </c>
      <c r="AY13" s="5" t="s">
        <v>291</v>
      </c>
      <c r="AZ13" s="5" t="s">
        <v>762</v>
      </c>
      <c r="BA13" s="5">
        <v>3.46343</v>
      </c>
      <c r="BB13" s="5" t="s">
        <v>40</v>
      </c>
      <c r="BC13" s="5">
        <v>8.0</v>
      </c>
      <c r="BD13" s="5">
        <v>0.008524676</v>
      </c>
      <c r="BE13" s="5">
        <v>0.6594741</v>
      </c>
      <c r="BF13" s="5" t="s">
        <v>796</v>
      </c>
      <c r="BG13" s="5">
        <v>0.1904107</v>
      </c>
      <c r="BH13" s="5">
        <v>0.2203863</v>
      </c>
      <c r="BI13" s="5">
        <v>1.0985619</v>
      </c>
      <c r="BJ13" s="5" t="s">
        <v>763</v>
      </c>
      <c r="BK13" s="5" t="s">
        <v>40</v>
      </c>
      <c r="BL13" s="5" t="s">
        <v>40</v>
      </c>
      <c r="BM13" s="5" t="s">
        <v>40</v>
      </c>
      <c r="BN13" s="5" t="s">
        <v>40</v>
      </c>
      <c r="BO13" s="5">
        <v>2.190466</v>
      </c>
      <c r="BP13" s="5">
        <v>0.9353366</v>
      </c>
      <c r="BQ13" s="5">
        <v>0.5248194</v>
      </c>
      <c r="BR13" s="5">
        <v>3.779824</v>
      </c>
      <c r="BS13" s="5" t="s">
        <v>40</v>
      </c>
      <c r="BT13" s="5" t="s">
        <v>40</v>
      </c>
      <c r="BU13" s="5" t="s">
        <v>40</v>
      </c>
      <c r="BV13" s="62" t="s">
        <v>40</v>
      </c>
    </row>
    <row r="14" ht="15.75" customHeight="1">
      <c r="A14">
        <v>1.0</v>
      </c>
      <c r="B14" s="5">
        <v>4.0</v>
      </c>
      <c r="C14" s="5">
        <v>2.0</v>
      </c>
      <c r="D14" s="5">
        <v>1.0</v>
      </c>
      <c r="E14" s="5" t="s">
        <v>779</v>
      </c>
      <c r="F14" s="5" t="s">
        <v>760</v>
      </c>
      <c r="G14" s="5" t="s">
        <v>761</v>
      </c>
      <c r="H14" s="5" t="s">
        <v>352</v>
      </c>
      <c r="I14" s="5">
        <v>10.0</v>
      </c>
      <c r="J14" s="5" t="s">
        <v>38</v>
      </c>
      <c r="K14" s="5" t="s">
        <v>40</v>
      </c>
      <c r="L14" s="5" t="s">
        <v>40</v>
      </c>
      <c r="M14" s="5" t="s">
        <v>40</v>
      </c>
      <c r="N14" s="5" t="s">
        <v>40</v>
      </c>
      <c r="O14" s="5" t="s">
        <v>40</v>
      </c>
      <c r="P14" s="5" t="s">
        <v>40</v>
      </c>
      <c r="Q14" s="5" t="s">
        <v>40</v>
      </c>
      <c r="R14" s="5" t="s">
        <v>481</v>
      </c>
      <c r="S14" s="5" t="s">
        <v>889</v>
      </c>
      <c r="T14" s="5">
        <v>1.775592</v>
      </c>
      <c r="U14" s="5" t="s">
        <v>40</v>
      </c>
      <c r="V14" s="5" t="s">
        <v>40</v>
      </c>
      <c r="W14" s="5">
        <v>0.0952381</v>
      </c>
      <c r="X14" s="5" t="s">
        <v>33</v>
      </c>
      <c r="Y14" s="5">
        <v>0.4</v>
      </c>
      <c r="Z14" s="5">
        <v>0.3455878</v>
      </c>
      <c r="AA14" s="5" t="s">
        <v>777</v>
      </c>
      <c r="AB14" s="5" t="s">
        <v>40</v>
      </c>
      <c r="AC14" s="5">
        <v>-0.08930177</v>
      </c>
      <c r="AD14" s="5">
        <v>1.01123865</v>
      </c>
      <c r="AE14" s="5" t="s">
        <v>1017</v>
      </c>
      <c r="AF14" s="5" t="s">
        <v>40</v>
      </c>
      <c r="AG14" s="18" t="s">
        <v>40</v>
      </c>
      <c r="AH14" s="5" t="s">
        <v>40</v>
      </c>
      <c r="AI14" s="5" t="s">
        <v>40</v>
      </c>
      <c r="AJ14" s="5">
        <v>0.68</v>
      </c>
      <c r="AK14" s="5">
        <v>0.03</v>
      </c>
      <c r="AL14" s="5">
        <v>-0.1638394</v>
      </c>
      <c r="AM14" s="5">
        <v>0.9491919</v>
      </c>
      <c r="AN14" s="44" t="s">
        <v>40</v>
      </c>
      <c r="AO14" s="44" t="s">
        <v>40</v>
      </c>
      <c r="AP14" s="44" t="s">
        <v>40</v>
      </c>
      <c r="AQ14" s="44" t="s">
        <v>40</v>
      </c>
      <c r="AR14" s="5" t="s">
        <v>761</v>
      </c>
      <c r="AS14" s="5" t="s">
        <v>40</v>
      </c>
      <c r="AT14" s="5" t="s">
        <v>40</v>
      </c>
      <c r="AU14" s="5" t="s">
        <v>40</v>
      </c>
      <c r="AV14" s="5" t="s">
        <v>40</v>
      </c>
      <c r="AW14" s="5" t="s">
        <v>40</v>
      </c>
      <c r="AX14" s="5" t="s">
        <v>40</v>
      </c>
      <c r="AY14" s="5" t="s">
        <v>291</v>
      </c>
      <c r="AZ14" s="5" t="s">
        <v>762</v>
      </c>
      <c r="BA14" s="5">
        <v>1.995068</v>
      </c>
      <c r="BB14" s="5" t="s">
        <v>40</v>
      </c>
      <c r="BC14" s="5">
        <v>8.0</v>
      </c>
      <c r="BD14" s="5">
        <v>0.08113376</v>
      </c>
      <c r="BE14" s="5">
        <v>0.3508349</v>
      </c>
      <c r="BF14" s="5" t="s">
        <v>796</v>
      </c>
      <c r="BG14" s="5">
        <v>0.1758511</v>
      </c>
      <c r="BH14" s="5">
        <v>-0.05467854</v>
      </c>
      <c r="BI14" s="5">
        <v>0.75634842</v>
      </c>
      <c r="BJ14" s="5" t="s">
        <v>763</v>
      </c>
      <c r="BK14" s="5" t="s">
        <v>40</v>
      </c>
      <c r="BL14" s="5" t="s">
        <v>40</v>
      </c>
      <c r="BM14" s="5" t="s">
        <v>40</v>
      </c>
      <c r="BN14" s="5" t="s">
        <v>40</v>
      </c>
      <c r="BO14" s="5">
        <v>1.261792</v>
      </c>
      <c r="BP14" s="5">
        <v>0.7901799</v>
      </c>
      <c r="BQ14" s="5">
        <v>-0.1498648</v>
      </c>
      <c r="BR14" s="5">
        <v>2.611393</v>
      </c>
      <c r="BS14" s="5" t="s">
        <v>40</v>
      </c>
      <c r="BT14" s="5" t="s">
        <v>40</v>
      </c>
      <c r="BU14" s="5" t="s">
        <v>40</v>
      </c>
      <c r="BV14" s="62" t="s">
        <v>40</v>
      </c>
    </row>
    <row r="15" ht="15.75" customHeight="1">
      <c r="A15">
        <v>1.0</v>
      </c>
      <c r="B15" s="5">
        <v>4.0</v>
      </c>
      <c r="C15" s="5">
        <v>3.0</v>
      </c>
      <c r="D15" s="5">
        <v>1.0</v>
      </c>
      <c r="E15" s="5" t="s">
        <v>780</v>
      </c>
      <c r="F15" s="5" t="s">
        <v>760</v>
      </c>
      <c r="G15" s="5" t="s">
        <v>760</v>
      </c>
      <c r="H15" s="5" t="s">
        <v>352</v>
      </c>
      <c r="I15" s="5">
        <v>10.0</v>
      </c>
      <c r="J15" s="5" t="s">
        <v>38</v>
      </c>
      <c r="K15" s="5" t="s">
        <v>40</v>
      </c>
      <c r="L15" s="5" t="s">
        <v>40</v>
      </c>
      <c r="M15" s="5" t="s">
        <v>40</v>
      </c>
      <c r="N15" s="5" t="s">
        <v>40</v>
      </c>
      <c r="O15" s="5" t="s">
        <v>40</v>
      </c>
      <c r="P15" s="5" t="s">
        <v>40</v>
      </c>
      <c r="Q15" s="5" t="s">
        <v>40</v>
      </c>
      <c r="R15" s="5" t="s">
        <v>481</v>
      </c>
      <c r="S15" s="5" t="s">
        <v>889</v>
      </c>
      <c r="T15" s="5">
        <v>2.611165</v>
      </c>
      <c r="U15" s="5" t="s">
        <v>40</v>
      </c>
      <c r="V15" s="5" t="s">
        <v>40</v>
      </c>
      <c r="W15" s="5">
        <v>0.007936508</v>
      </c>
      <c r="X15" s="5" t="s">
        <v>33</v>
      </c>
      <c r="Y15" s="5">
        <v>0.9</v>
      </c>
      <c r="Z15" s="5">
        <v>0.7095809</v>
      </c>
      <c r="AA15" s="5" t="s">
        <v>777</v>
      </c>
      <c r="AB15" s="5" t="s">
        <v>40</v>
      </c>
      <c r="AC15" s="5">
        <v>0.5017397</v>
      </c>
      <c r="AD15" s="5">
        <v>1.3743017</v>
      </c>
      <c r="AE15" s="5" t="s">
        <v>1017</v>
      </c>
      <c r="AF15" s="5" t="s">
        <v>40</v>
      </c>
      <c r="AG15" s="18" t="s">
        <v>40</v>
      </c>
      <c r="AH15" s="5" t="s">
        <v>40</v>
      </c>
      <c r="AI15" s="5" t="s">
        <v>40</v>
      </c>
      <c r="AJ15" s="5">
        <v>1.0</v>
      </c>
      <c r="AK15" s="5">
        <v>0.03</v>
      </c>
      <c r="AL15" s="5">
        <v>0.8490597</v>
      </c>
      <c r="AM15" s="5">
        <v>1.0</v>
      </c>
      <c r="AN15" s="44" t="s">
        <v>40</v>
      </c>
      <c r="AO15" s="44" t="s">
        <v>40</v>
      </c>
      <c r="AP15" s="44" t="s">
        <v>40</v>
      </c>
      <c r="AQ15" s="44" t="s">
        <v>40</v>
      </c>
      <c r="AR15" s="5" t="s">
        <v>760</v>
      </c>
      <c r="AS15" s="5" t="s">
        <v>40</v>
      </c>
      <c r="AT15" s="5" t="s">
        <v>40</v>
      </c>
      <c r="AU15" s="5" t="s">
        <v>40</v>
      </c>
      <c r="AV15" s="5" t="s">
        <v>40</v>
      </c>
      <c r="AW15" s="5" t="s">
        <v>40</v>
      </c>
      <c r="AX15" s="5" t="s">
        <v>40</v>
      </c>
      <c r="AY15" s="5" t="s">
        <v>291</v>
      </c>
      <c r="AZ15" s="5" t="s">
        <v>762</v>
      </c>
      <c r="BA15" s="5">
        <v>5.324702</v>
      </c>
      <c r="BB15" s="5" t="s">
        <v>40</v>
      </c>
      <c r="BC15" s="5">
        <v>8.0</v>
      </c>
      <c r="BD15" s="5">
        <v>7.070226E-4</v>
      </c>
      <c r="BE15" s="5">
        <v>0.8278985</v>
      </c>
      <c r="BF15" s="5" t="s">
        <v>796</v>
      </c>
      <c r="BG15" s="5">
        <v>0.1554826</v>
      </c>
      <c r="BH15" s="5">
        <v>0.469355</v>
      </c>
      <c r="BI15" s="5">
        <v>1.186442</v>
      </c>
      <c r="BJ15" s="5" t="s">
        <v>763</v>
      </c>
      <c r="BK15" s="5" t="s">
        <v>40</v>
      </c>
      <c r="BL15" s="5" t="s">
        <v>40</v>
      </c>
      <c r="BM15" s="5" t="s">
        <v>40</v>
      </c>
      <c r="BN15" s="5" t="s">
        <v>40</v>
      </c>
      <c r="BO15" s="5">
        <v>3.367637</v>
      </c>
      <c r="BP15" s="5">
        <v>1.177291</v>
      </c>
      <c r="BQ15" s="5">
        <v>1.292413</v>
      </c>
      <c r="BR15" s="5">
        <v>5.371075</v>
      </c>
      <c r="BS15" s="5" t="s">
        <v>40</v>
      </c>
      <c r="BT15" s="5" t="s">
        <v>40</v>
      </c>
      <c r="BU15" s="5" t="s">
        <v>40</v>
      </c>
      <c r="BV15" s="62" t="s">
        <v>40</v>
      </c>
    </row>
    <row r="16" ht="15.75" customHeight="1">
      <c r="A16">
        <v>1.0</v>
      </c>
      <c r="B16" s="5">
        <v>4.0</v>
      </c>
      <c r="C16" s="5">
        <v>4.0</v>
      </c>
      <c r="D16" s="5">
        <v>1.0</v>
      </c>
      <c r="E16" s="5" t="s">
        <v>781</v>
      </c>
      <c r="F16" s="5" t="s">
        <v>760</v>
      </c>
      <c r="G16" s="5" t="s">
        <v>761</v>
      </c>
      <c r="H16" s="5" t="s">
        <v>352</v>
      </c>
      <c r="I16" s="5">
        <v>10.0</v>
      </c>
      <c r="J16" s="5" t="s">
        <v>38</v>
      </c>
      <c r="K16" s="5" t="s">
        <v>40</v>
      </c>
      <c r="L16" s="5" t="s">
        <v>40</v>
      </c>
      <c r="M16" s="5" t="s">
        <v>40</v>
      </c>
      <c r="N16" s="5" t="s">
        <v>40</v>
      </c>
      <c r="O16" s="5" t="s">
        <v>40</v>
      </c>
      <c r="P16" s="5" t="s">
        <v>40</v>
      </c>
      <c r="Q16" s="5" t="s">
        <v>40</v>
      </c>
      <c r="R16" s="5" t="s">
        <v>481</v>
      </c>
      <c r="S16" s="5" t="s">
        <v>889</v>
      </c>
      <c r="T16" s="5">
        <v>1.357806</v>
      </c>
      <c r="U16" s="5" t="s">
        <v>40</v>
      </c>
      <c r="V16" s="5" t="s">
        <v>40</v>
      </c>
      <c r="W16" s="5">
        <v>0.2222222</v>
      </c>
      <c r="X16" s="5" t="s">
        <v>33</v>
      </c>
      <c r="Y16" s="5">
        <v>0.4</v>
      </c>
      <c r="Z16" s="5">
        <v>0.1129835</v>
      </c>
      <c r="AA16" s="5" t="s">
        <v>777</v>
      </c>
      <c r="AB16" s="5" t="s">
        <v>40</v>
      </c>
      <c r="AC16" s="5">
        <v>-0.1955307</v>
      </c>
      <c r="AD16" s="5">
        <v>0.4869693</v>
      </c>
      <c r="AE16" s="5" t="s">
        <v>1017</v>
      </c>
      <c r="AF16" s="5" t="s">
        <v>40</v>
      </c>
      <c r="AG16" s="18" t="s">
        <v>40</v>
      </c>
      <c r="AH16" s="5" t="s">
        <v>40</v>
      </c>
      <c r="AI16" s="5" t="s">
        <v>40</v>
      </c>
      <c r="AJ16" s="5">
        <v>0.52</v>
      </c>
      <c r="AK16" s="5">
        <v>0.3878144</v>
      </c>
      <c r="AL16" s="5">
        <v>-0.3223693</v>
      </c>
      <c r="AM16" s="5">
        <v>0.9027654</v>
      </c>
      <c r="AN16" s="44" t="s">
        <v>40</v>
      </c>
      <c r="AO16" s="44" t="s">
        <v>40</v>
      </c>
      <c r="AP16" s="44" t="s">
        <v>40</v>
      </c>
      <c r="AQ16" s="44" t="s">
        <v>40</v>
      </c>
      <c r="AR16" s="5" t="s">
        <v>761</v>
      </c>
      <c r="AS16" s="5" t="s">
        <v>40</v>
      </c>
      <c r="AT16" s="5" t="s">
        <v>40</v>
      </c>
      <c r="AU16" s="5" t="s">
        <v>40</v>
      </c>
      <c r="AV16" s="5" t="s">
        <v>40</v>
      </c>
      <c r="AW16" s="5" t="s">
        <v>40</v>
      </c>
      <c r="AX16" s="5" t="s">
        <v>40</v>
      </c>
      <c r="AY16" s="5" t="s">
        <v>291</v>
      </c>
      <c r="AZ16" s="5" t="s">
        <v>762</v>
      </c>
      <c r="BA16" s="5">
        <v>1.384138</v>
      </c>
      <c r="BB16" s="5" t="s">
        <v>40</v>
      </c>
      <c r="BC16" s="5">
        <v>8.0</v>
      </c>
      <c r="BD16" s="5">
        <v>0.2037017</v>
      </c>
      <c r="BE16" s="5">
        <v>0.1684244</v>
      </c>
      <c r="BF16" s="5" t="s">
        <v>796</v>
      </c>
      <c r="BG16" s="5">
        <v>0.1216818</v>
      </c>
      <c r="BH16" s="5">
        <v>-0.1121744</v>
      </c>
      <c r="BI16" s="5">
        <v>0.4490232</v>
      </c>
      <c r="BJ16" s="5" t="s">
        <v>763</v>
      </c>
      <c r="BK16" s="5" t="s">
        <v>40</v>
      </c>
      <c r="BL16" s="5" t="s">
        <v>40</v>
      </c>
      <c r="BM16" s="5" t="s">
        <v>40</v>
      </c>
      <c r="BN16" s="5" t="s">
        <v>40</v>
      </c>
      <c r="BO16" s="5">
        <v>0.8754056</v>
      </c>
      <c r="BP16" s="5">
        <v>0.7482446</v>
      </c>
      <c r="BQ16" s="5">
        <v>-0.4579955</v>
      </c>
      <c r="BR16" s="5">
        <v>2.160781</v>
      </c>
      <c r="BS16" s="5" t="s">
        <v>40</v>
      </c>
      <c r="BT16" s="5" t="s">
        <v>40</v>
      </c>
      <c r="BU16" s="5" t="s">
        <v>40</v>
      </c>
      <c r="BV16" s="62" t="s">
        <v>40</v>
      </c>
    </row>
    <row r="17" ht="15.75" customHeight="1">
      <c r="A17">
        <v>1.0</v>
      </c>
      <c r="B17" s="5">
        <v>4.0</v>
      </c>
      <c r="C17" s="5">
        <v>5.0</v>
      </c>
      <c r="D17" s="5">
        <v>1.0</v>
      </c>
      <c r="E17" s="5" t="s">
        <v>782</v>
      </c>
      <c r="F17" s="5" t="s">
        <v>760</v>
      </c>
      <c r="G17" s="5" t="s">
        <v>760</v>
      </c>
      <c r="H17" s="5" t="s">
        <v>352</v>
      </c>
      <c r="I17" s="5">
        <v>10.0</v>
      </c>
      <c r="J17" s="5" t="s">
        <v>38</v>
      </c>
      <c r="K17" s="5" t="s">
        <v>40</v>
      </c>
      <c r="L17" s="5" t="s">
        <v>40</v>
      </c>
      <c r="M17" s="5" t="s">
        <v>40</v>
      </c>
      <c r="N17" s="5" t="s">
        <v>40</v>
      </c>
      <c r="O17" s="5" t="s">
        <v>40</v>
      </c>
      <c r="P17" s="5" t="s">
        <v>40</v>
      </c>
      <c r="Q17" s="5" t="s">
        <v>40</v>
      </c>
      <c r="R17" s="5" t="s">
        <v>481</v>
      </c>
      <c r="S17" s="5" t="s">
        <v>889</v>
      </c>
      <c r="T17" s="5">
        <v>2.611165</v>
      </c>
      <c r="U17" s="5" t="s">
        <v>40</v>
      </c>
      <c r="V17" s="5" t="s">
        <v>40</v>
      </c>
      <c r="W17" s="5">
        <v>0.007936508</v>
      </c>
      <c r="X17" s="5" t="s">
        <v>33</v>
      </c>
      <c r="Y17" s="5">
        <v>0.5</v>
      </c>
      <c r="Z17" s="5">
        <v>0.3779703</v>
      </c>
      <c r="AA17" s="5" t="s">
        <v>777</v>
      </c>
      <c r="AB17" s="5" t="s">
        <v>40</v>
      </c>
      <c r="AC17" s="5">
        <v>0.3209874</v>
      </c>
      <c r="AD17" s="5">
        <v>0.7988827</v>
      </c>
      <c r="AE17" s="5" t="s">
        <v>1017</v>
      </c>
      <c r="AF17" s="5" t="s">
        <v>40</v>
      </c>
      <c r="AG17" s="18" t="s">
        <v>40</v>
      </c>
      <c r="AH17" s="5" t="s">
        <v>40</v>
      </c>
      <c r="AI17" s="5" t="s">
        <v>40</v>
      </c>
      <c r="AJ17" s="5">
        <v>1.0</v>
      </c>
      <c r="AK17" s="5">
        <v>0.03</v>
      </c>
      <c r="AL17" s="5">
        <v>0.8490597</v>
      </c>
      <c r="AM17" s="5">
        <v>1.0</v>
      </c>
      <c r="AN17" s="44" t="s">
        <v>40</v>
      </c>
      <c r="AO17" s="44" t="s">
        <v>40</v>
      </c>
      <c r="AP17" s="44" t="s">
        <v>40</v>
      </c>
      <c r="AQ17" s="44" t="s">
        <v>40</v>
      </c>
      <c r="AR17" s="5" t="s">
        <v>760</v>
      </c>
      <c r="AS17" s="5" t="s">
        <v>40</v>
      </c>
      <c r="AT17" s="5" t="s">
        <v>40</v>
      </c>
      <c r="AU17" s="5" t="s">
        <v>40</v>
      </c>
      <c r="AV17" s="5" t="s">
        <v>40</v>
      </c>
      <c r="AW17" s="5" t="s">
        <v>40</v>
      </c>
      <c r="AX17" s="5" t="s">
        <v>40</v>
      </c>
      <c r="AY17" s="5" t="s">
        <v>291</v>
      </c>
      <c r="AZ17" s="5" t="s">
        <v>762</v>
      </c>
      <c r="BA17" s="5">
        <v>4.901316</v>
      </c>
      <c r="BB17" s="5" t="s">
        <v>40</v>
      </c>
      <c r="BC17" s="5">
        <v>8.0</v>
      </c>
      <c r="BD17" s="5">
        <v>0.001191787</v>
      </c>
      <c r="BE17" s="5">
        <v>0.4770636</v>
      </c>
      <c r="BF17" s="5" t="s">
        <v>796</v>
      </c>
      <c r="BG17" s="5">
        <v>0.09733378</v>
      </c>
      <c r="BH17" s="5">
        <v>0.2526115</v>
      </c>
      <c r="BI17" s="5">
        <v>0.7015157</v>
      </c>
      <c r="BJ17" s="5" t="s">
        <v>763</v>
      </c>
      <c r="BK17" s="5" t="s">
        <v>40</v>
      </c>
      <c r="BL17" s="5" t="s">
        <v>40</v>
      </c>
      <c r="BM17" s="5" t="s">
        <v>40</v>
      </c>
      <c r="BN17" s="5" t="s">
        <v>40</v>
      </c>
      <c r="BO17" s="5">
        <v>3.099864</v>
      </c>
      <c r="BP17" s="5">
        <v>1.118354</v>
      </c>
      <c r="BQ17" s="5">
        <v>1.123929</v>
      </c>
      <c r="BR17" s="5">
        <v>5.001893</v>
      </c>
      <c r="BS17" s="5" t="s">
        <v>40</v>
      </c>
      <c r="BT17" s="5" t="s">
        <v>40</v>
      </c>
      <c r="BU17" s="5" t="s">
        <v>40</v>
      </c>
      <c r="BV17" s="62" t="s">
        <v>40</v>
      </c>
    </row>
    <row r="18" ht="15.75" customHeight="1">
      <c r="A18">
        <v>1.0</v>
      </c>
      <c r="B18" s="5">
        <v>5.0</v>
      </c>
      <c r="C18" s="5">
        <v>1.0</v>
      </c>
      <c r="D18" s="5">
        <v>1.0</v>
      </c>
      <c r="E18" s="5" t="s">
        <v>783</v>
      </c>
      <c r="F18" s="5" t="s">
        <v>760</v>
      </c>
      <c r="G18" s="5" t="s">
        <v>784</v>
      </c>
      <c r="H18" s="5">
        <v>6.0</v>
      </c>
      <c r="I18" s="5">
        <v>6.0</v>
      </c>
      <c r="J18" s="5" t="s">
        <v>33</v>
      </c>
      <c r="K18" s="5" t="s">
        <v>291</v>
      </c>
      <c r="L18" s="5" t="s">
        <v>291</v>
      </c>
      <c r="M18" s="5" t="s">
        <v>762</v>
      </c>
      <c r="N18" s="5">
        <v>5.603317864</v>
      </c>
      <c r="O18" s="5" t="s">
        <v>40</v>
      </c>
      <c r="P18" s="5">
        <v>4.0</v>
      </c>
      <c r="Q18" s="5">
        <v>0.004981447</v>
      </c>
      <c r="R18" s="5" t="s">
        <v>291</v>
      </c>
      <c r="S18" s="5" t="s">
        <v>762</v>
      </c>
      <c r="T18" s="5">
        <v>-0.4572643</v>
      </c>
      <c r="U18" s="5" t="s">
        <v>40</v>
      </c>
      <c r="V18" s="5">
        <v>4.0</v>
      </c>
      <c r="W18" s="5">
        <v>0.6712144</v>
      </c>
      <c r="X18" s="5" t="s">
        <v>38</v>
      </c>
      <c r="Y18" s="5" t="s">
        <v>40</v>
      </c>
      <c r="Z18" s="5" t="s">
        <v>40</v>
      </c>
      <c r="AA18" s="5" t="s">
        <v>40</v>
      </c>
      <c r="AB18" s="5" t="s">
        <v>40</v>
      </c>
      <c r="AC18" s="5" t="s">
        <v>40</v>
      </c>
      <c r="AD18" s="5" t="s">
        <v>40</v>
      </c>
      <c r="AE18" s="5" t="s">
        <v>763</v>
      </c>
      <c r="AF18" s="5">
        <v>4.57509</v>
      </c>
      <c r="AG18" s="5">
        <v>2.219154</v>
      </c>
      <c r="AH18" s="5">
        <v>1.110656</v>
      </c>
      <c r="AI18" s="5">
        <v>7.977567</v>
      </c>
      <c r="AJ18" s="5">
        <v>-0.3733547</v>
      </c>
      <c r="AK18" s="5">
        <v>1.012984</v>
      </c>
      <c r="AL18" s="5">
        <v>-1.971197</v>
      </c>
      <c r="AM18" s="5">
        <v>1.268137</v>
      </c>
      <c r="AN18" s="6">
        <v>1.706955</v>
      </c>
      <c r="AO18" s="6">
        <v>-3.080579</v>
      </c>
      <c r="AP18" s="6">
        <v>6.494489</v>
      </c>
      <c r="AQ18" s="6">
        <v>0.4846716</v>
      </c>
      <c r="AR18" s="5" t="s">
        <v>784</v>
      </c>
      <c r="AS18" s="5" t="s">
        <v>291</v>
      </c>
      <c r="AT18" s="5" t="s">
        <v>762</v>
      </c>
      <c r="AU18" s="5">
        <v>5.603317864</v>
      </c>
      <c r="AV18" s="5" t="s">
        <v>40</v>
      </c>
      <c r="AW18" s="5">
        <v>4.0</v>
      </c>
      <c r="AX18" s="5">
        <v>0.004981447</v>
      </c>
      <c r="AY18" s="5" t="s">
        <v>291</v>
      </c>
      <c r="AZ18" s="5" t="s">
        <v>762</v>
      </c>
      <c r="BA18" s="5">
        <v>-0.4572643</v>
      </c>
      <c r="BB18" s="5" t="s">
        <v>40</v>
      </c>
      <c r="BC18" s="5">
        <v>4.0</v>
      </c>
      <c r="BD18" s="5">
        <v>0.6712144</v>
      </c>
      <c r="BE18" s="5" t="s">
        <v>40</v>
      </c>
      <c r="BF18" s="5" t="s">
        <v>40</v>
      </c>
      <c r="BG18" s="5" t="s">
        <v>40</v>
      </c>
      <c r="BH18" s="5" t="s">
        <v>40</v>
      </c>
      <c r="BI18" s="5" t="s">
        <v>40</v>
      </c>
      <c r="BJ18" s="5" t="s">
        <v>763</v>
      </c>
      <c r="BK18" s="5">
        <v>4.57509</v>
      </c>
      <c r="BL18" s="5">
        <v>2.219154</v>
      </c>
      <c r="BM18" s="5">
        <v>1.110656</v>
      </c>
      <c r="BN18" s="5">
        <v>7.977567</v>
      </c>
      <c r="BO18" s="5">
        <v>-0.3733547</v>
      </c>
      <c r="BP18" s="5">
        <v>1.012984</v>
      </c>
      <c r="BQ18" s="5">
        <v>-1.971197</v>
      </c>
      <c r="BR18" s="5">
        <v>1.268137</v>
      </c>
      <c r="BS18" s="6">
        <v>1.706955</v>
      </c>
      <c r="BT18" s="6">
        <v>-3.080579</v>
      </c>
      <c r="BU18" s="6">
        <v>6.494489</v>
      </c>
      <c r="BV18" s="6">
        <v>0.4846716</v>
      </c>
      <c r="BW18" s="5" t="s">
        <v>292</v>
      </c>
    </row>
    <row r="19" ht="15.75" customHeight="1">
      <c r="A19" s="5">
        <v>1.0</v>
      </c>
      <c r="B19" s="5">
        <v>6.0</v>
      </c>
      <c r="C19" s="5">
        <v>1.0</v>
      </c>
      <c r="D19" s="5">
        <v>1.0</v>
      </c>
      <c r="E19" s="5" t="s">
        <v>785</v>
      </c>
      <c r="F19" s="5" t="s">
        <v>760</v>
      </c>
      <c r="G19" s="5" t="s">
        <v>760</v>
      </c>
      <c r="H19" s="5">
        <v>6.0</v>
      </c>
      <c r="I19" s="5">
        <v>6.0</v>
      </c>
      <c r="J19" s="5" t="s">
        <v>38</v>
      </c>
      <c r="K19" s="5" t="s">
        <v>40</v>
      </c>
      <c r="L19" s="5" t="s">
        <v>291</v>
      </c>
      <c r="M19" s="5" t="s">
        <v>762</v>
      </c>
      <c r="N19" s="5">
        <v>19.85322</v>
      </c>
      <c r="O19" s="5" t="s">
        <v>40</v>
      </c>
      <c r="P19" s="5">
        <v>4.0</v>
      </c>
      <c r="Q19" s="62">
        <v>3.797672E-5</v>
      </c>
      <c r="R19" s="5" t="s">
        <v>291</v>
      </c>
      <c r="S19" s="5" t="s">
        <v>762</v>
      </c>
      <c r="T19" s="5">
        <v>9.248205</v>
      </c>
      <c r="U19" s="5" t="s">
        <v>40</v>
      </c>
      <c r="V19" s="5">
        <v>4.0</v>
      </c>
      <c r="W19" s="5">
        <v>7.59987E-4</v>
      </c>
      <c r="X19" s="5" t="s">
        <v>38</v>
      </c>
      <c r="Y19" s="5" t="s">
        <v>40</v>
      </c>
      <c r="Z19" s="5" t="s">
        <v>40</v>
      </c>
      <c r="AA19" s="5" t="s">
        <v>40</v>
      </c>
      <c r="AB19" s="5" t="s">
        <v>40</v>
      </c>
      <c r="AC19" s="5" t="s">
        <v>40</v>
      </c>
      <c r="AD19" s="5" t="s">
        <v>40</v>
      </c>
      <c r="AE19" s="5" t="s">
        <v>763</v>
      </c>
      <c r="AF19" s="5">
        <v>16.21008</v>
      </c>
      <c r="AG19" s="5">
        <v>7.090048</v>
      </c>
      <c r="AH19" s="5">
        <v>5.49337</v>
      </c>
      <c r="AI19" s="5">
        <v>27.15589</v>
      </c>
      <c r="AJ19" s="5">
        <v>7.551127</v>
      </c>
      <c r="AK19" s="5">
        <v>3.419234</v>
      </c>
      <c r="AL19" s="5">
        <v>2.318417</v>
      </c>
      <c r="AM19" s="5">
        <v>12.81552</v>
      </c>
      <c r="AN19" s="6">
        <v>9.652992</v>
      </c>
      <c r="AO19" s="6">
        <v>2.376767</v>
      </c>
      <c r="AP19" s="6">
        <v>16.929217</v>
      </c>
      <c r="AQ19" s="6">
        <v>0.009317403</v>
      </c>
      <c r="AR19" s="5" t="s">
        <v>760</v>
      </c>
      <c r="AS19" s="5" t="s">
        <v>291</v>
      </c>
      <c r="AT19" s="5" t="s">
        <v>762</v>
      </c>
      <c r="AU19" s="5">
        <v>19.85322</v>
      </c>
      <c r="AV19" s="5" t="s">
        <v>40</v>
      </c>
      <c r="AW19" s="5">
        <v>4.0</v>
      </c>
      <c r="AX19" s="62">
        <v>3.797672E-5</v>
      </c>
      <c r="AY19" s="5" t="s">
        <v>291</v>
      </c>
      <c r="AZ19" s="5" t="s">
        <v>762</v>
      </c>
      <c r="BA19" s="5">
        <v>9.248205</v>
      </c>
      <c r="BB19" s="5" t="s">
        <v>40</v>
      </c>
      <c r="BC19" s="5">
        <v>4.0</v>
      </c>
      <c r="BD19" s="5">
        <v>7.59987E-4</v>
      </c>
      <c r="BE19" s="5" t="s">
        <v>40</v>
      </c>
      <c r="BF19" s="5" t="s">
        <v>40</v>
      </c>
      <c r="BG19" s="5" t="s">
        <v>40</v>
      </c>
      <c r="BH19" s="5" t="s">
        <v>40</v>
      </c>
      <c r="BI19" s="5" t="s">
        <v>40</v>
      </c>
      <c r="BJ19" s="5" t="s">
        <v>763</v>
      </c>
      <c r="BK19" s="5">
        <v>16.21008</v>
      </c>
      <c r="BL19" s="5">
        <v>7.090048</v>
      </c>
      <c r="BM19" s="5">
        <v>5.49337</v>
      </c>
      <c r="BN19" s="5">
        <v>27.15589</v>
      </c>
      <c r="BO19" s="5">
        <v>7.551127</v>
      </c>
      <c r="BP19" s="5">
        <v>3.419234</v>
      </c>
      <c r="BQ19" s="5">
        <v>2.318417</v>
      </c>
      <c r="BR19" s="5">
        <v>12.81552</v>
      </c>
      <c r="BS19" s="6">
        <v>9.652992</v>
      </c>
      <c r="BT19" s="6">
        <v>2.376767</v>
      </c>
      <c r="BU19" s="6">
        <v>16.929217</v>
      </c>
      <c r="BV19" s="6">
        <v>0.009317403</v>
      </c>
    </row>
    <row r="20" ht="15.75" customHeight="1">
      <c r="A20">
        <v>5.0</v>
      </c>
      <c r="B20" s="5">
        <v>1.0</v>
      </c>
      <c r="C20" s="5">
        <v>1.0</v>
      </c>
      <c r="D20" s="5">
        <v>1.0</v>
      </c>
      <c r="E20" s="5" t="s">
        <v>786</v>
      </c>
      <c r="F20" s="5" t="s">
        <v>760</v>
      </c>
      <c r="G20" s="5" t="s">
        <v>760</v>
      </c>
      <c r="H20" s="5">
        <v>4.0</v>
      </c>
      <c r="I20" s="5">
        <v>5.0</v>
      </c>
      <c r="J20" s="5" t="s">
        <v>38</v>
      </c>
      <c r="K20" s="5" t="s">
        <v>40</v>
      </c>
      <c r="L20" s="5" t="s">
        <v>467</v>
      </c>
      <c r="M20" s="5" t="s">
        <v>762</v>
      </c>
      <c r="N20" s="5">
        <v>69.32522</v>
      </c>
      <c r="O20" s="5" t="s">
        <v>40</v>
      </c>
      <c r="P20" s="5">
        <v>3.0</v>
      </c>
      <c r="Q20" s="62">
        <v>6.614115E-6</v>
      </c>
      <c r="R20" s="5" t="s">
        <v>467</v>
      </c>
      <c r="S20" s="5" t="s">
        <v>762</v>
      </c>
      <c r="T20" s="5">
        <v>2.757139</v>
      </c>
      <c r="U20" s="5" t="s">
        <v>40</v>
      </c>
      <c r="V20" s="5">
        <v>5.0</v>
      </c>
      <c r="W20" s="5">
        <v>0.03997007</v>
      </c>
      <c r="X20" s="5" t="s">
        <v>38</v>
      </c>
      <c r="Y20" s="5" t="s">
        <v>40</v>
      </c>
      <c r="Z20" s="5" t="s">
        <v>40</v>
      </c>
      <c r="AA20" s="5" t="s">
        <v>40</v>
      </c>
      <c r="AB20" s="5" t="s">
        <v>40</v>
      </c>
      <c r="AC20" s="5" t="s">
        <v>40</v>
      </c>
      <c r="AD20" s="5" t="s">
        <v>40</v>
      </c>
      <c r="AE20" s="5" t="s">
        <v>763</v>
      </c>
      <c r="AF20" s="5">
        <v>83.68295</v>
      </c>
      <c r="AG20" s="5">
        <v>59.18968</v>
      </c>
      <c r="AH20" s="5">
        <v>13.27957</v>
      </c>
      <c r="AI20" s="5">
        <v>155.2538</v>
      </c>
      <c r="AJ20" s="5">
        <v>2.516912</v>
      </c>
      <c r="AK20" s="5">
        <v>1.774421</v>
      </c>
      <c r="AL20" s="5">
        <v>-0.1761535</v>
      </c>
      <c r="AM20" s="5">
        <v>5.0607545</v>
      </c>
      <c r="AN20" s="6">
        <v>21.53753</v>
      </c>
      <c r="AO20" s="6">
        <v>-45.84774</v>
      </c>
      <c r="AP20" s="6">
        <v>88.92279</v>
      </c>
      <c r="AQ20" s="6">
        <v>0.5310268</v>
      </c>
      <c r="AR20" s="5" t="s">
        <v>760</v>
      </c>
      <c r="AS20" s="5" t="s">
        <v>467</v>
      </c>
      <c r="AT20" s="5" t="s">
        <v>762</v>
      </c>
      <c r="AU20" s="5">
        <v>69.32522</v>
      </c>
      <c r="AV20" s="5" t="s">
        <v>40</v>
      </c>
      <c r="AW20" s="5">
        <v>3.0</v>
      </c>
      <c r="AX20" s="62">
        <v>6.614115E-6</v>
      </c>
      <c r="AY20" s="5" t="s">
        <v>467</v>
      </c>
      <c r="AZ20" s="5" t="s">
        <v>762</v>
      </c>
      <c r="BA20" s="5">
        <v>2.757139</v>
      </c>
      <c r="BB20" s="5" t="s">
        <v>40</v>
      </c>
      <c r="BC20" s="5">
        <v>5.0</v>
      </c>
      <c r="BD20" s="5">
        <v>0.03997007</v>
      </c>
      <c r="BE20" s="5" t="s">
        <v>40</v>
      </c>
      <c r="BF20" s="5" t="s">
        <v>40</v>
      </c>
      <c r="BG20" s="5" t="s">
        <v>40</v>
      </c>
      <c r="BH20" s="5" t="s">
        <v>40</v>
      </c>
      <c r="BI20" s="5" t="s">
        <v>40</v>
      </c>
      <c r="BJ20" s="5" t="s">
        <v>763</v>
      </c>
      <c r="BK20" s="5">
        <v>83.68295</v>
      </c>
      <c r="BL20" s="5">
        <v>59.18968</v>
      </c>
      <c r="BM20" s="5">
        <v>13.27957</v>
      </c>
      <c r="BN20" s="5">
        <v>155.2538</v>
      </c>
      <c r="BO20" s="5">
        <v>2.516912</v>
      </c>
      <c r="BP20" s="5">
        <v>1.774421</v>
      </c>
      <c r="BQ20" s="5">
        <v>-0.1761535</v>
      </c>
      <c r="BR20" s="5">
        <v>5.0607545</v>
      </c>
      <c r="BS20" s="6">
        <v>21.53753</v>
      </c>
      <c r="BT20" s="6">
        <v>-45.84774</v>
      </c>
      <c r="BU20" s="6">
        <v>88.92279</v>
      </c>
      <c r="BV20" s="6">
        <v>0.5310268</v>
      </c>
    </row>
    <row r="21" ht="15.75" customHeight="1">
      <c r="A21">
        <v>5.0</v>
      </c>
      <c r="B21" s="5">
        <v>1.0</v>
      </c>
      <c r="C21" s="5">
        <v>2.0</v>
      </c>
      <c r="D21" s="5">
        <v>1.0</v>
      </c>
      <c r="E21" s="5" t="s">
        <v>787</v>
      </c>
      <c r="F21" s="5" t="s">
        <v>760</v>
      </c>
      <c r="G21" s="5" t="s">
        <v>760</v>
      </c>
      <c r="H21" s="5">
        <v>4.0</v>
      </c>
      <c r="I21" s="5">
        <v>6.0</v>
      </c>
      <c r="J21" s="5" t="s">
        <v>38</v>
      </c>
      <c r="K21" s="5" t="s">
        <v>40</v>
      </c>
      <c r="L21" s="5" t="s">
        <v>467</v>
      </c>
      <c r="M21" s="5" t="s">
        <v>762</v>
      </c>
      <c r="N21" s="5">
        <v>70.23696</v>
      </c>
      <c r="O21" s="5" t="s">
        <v>40</v>
      </c>
      <c r="P21" s="5">
        <v>3.0</v>
      </c>
      <c r="Q21" s="62">
        <v>6.359994E-6</v>
      </c>
      <c r="R21" s="5" t="s">
        <v>467</v>
      </c>
      <c r="S21" s="5" t="s">
        <v>762</v>
      </c>
      <c r="T21" s="5">
        <v>3.06384</v>
      </c>
      <c r="U21" s="5" t="s">
        <v>40</v>
      </c>
      <c r="V21" s="5">
        <v>5.0</v>
      </c>
      <c r="W21" s="5">
        <v>0.02797935</v>
      </c>
      <c r="X21" s="5" t="s">
        <v>38</v>
      </c>
      <c r="Y21" s="5" t="s">
        <v>40</v>
      </c>
      <c r="Z21" s="5" t="s">
        <v>40</v>
      </c>
      <c r="AA21" s="5" t="s">
        <v>40</v>
      </c>
      <c r="AB21" s="5" t="s">
        <v>40</v>
      </c>
      <c r="AC21" s="5" t="s">
        <v>40</v>
      </c>
      <c r="AD21" s="5" t="s">
        <v>40</v>
      </c>
      <c r="AE21" s="5" t="s">
        <v>763</v>
      </c>
      <c r="AF21" s="5">
        <v>84.78352</v>
      </c>
      <c r="AG21" s="5">
        <v>59.96768</v>
      </c>
      <c r="AH21" s="5">
        <v>13.45515</v>
      </c>
      <c r="AI21" s="5">
        <v>157.295</v>
      </c>
      <c r="AJ21" s="5">
        <v>2.501615</v>
      </c>
      <c r="AK21" s="5">
        <v>1.474242</v>
      </c>
      <c r="AL21" s="5">
        <v>0.1266746</v>
      </c>
      <c r="AM21" s="5">
        <v>4.750934</v>
      </c>
      <c r="AN21" s="6">
        <v>21.80332</v>
      </c>
      <c r="AO21" s="6">
        <v>-46.53243</v>
      </c>
      <c r="AP21" s="6">
        <v>90.13907</v>
      </c>
      <c r="AQ21" s="6">
        <v>0.5317417</v>
      </c>
      <c r="AR21" s="5" t="s">
        <v>760</v>
      </c>
      <c r="AS21" s="5" t="s">
        <v>467</v>
      </c>
      <c r="AT21" s="5" t="s">
        <v>762</v>
      </c>
      <c r="AU21" s="5">
        <v>70.23696</v>
      </c>
      <c r="AV21" s="5" t="s">
        <v>40</v>
      </c>
      <c r="AW21" s="5">
        <v>3.0</v>
      </c>
      <c r="AX21" s="62">
        <v>6.359994E-6</v>
      </c>
      <c r="AY21" s="5" t="s">
        <v>467</v>
      </c>
      <c r="AZ21" s="5" t="s">
        <v>762</v>
      </c>
      <c r="BA21" s="5">
        <v>3.06384</v>
      </c>
      <c r="BB21" s="5" t="s">
        <v>40</v>
      </c>
      <c r="BC21" s="5">
        <v>5.0</v>
      </c>
      <c r="BD21" s="5">
        <v>0.02797935</v>
      </c>
      <c r="BE21" s="5" t="s">
        <v>40</v>
      </c>
      <c r="BF21" s="5" t="s">
        <v>40</v>
      </c>
      <c r="BG21" s="5" t="s">
        <v>40</v>
      </c>
      <c r="BH21" s="5" t="s">
        <v>40</v>
      </c>
      <c r="BI21" s="5" t="s">
        <v>40</v>
      </c>
      <c r="BJ21" s="5" t="s">
        <v>763</v>
      </c>
      <c r="BK21" s="5">
        <v>84.78352</v>
      </c>
      <c r="BL21" s="5">
        <v>59.96768</v>
      </c>
      <c r="BM21" s="5">
        <v>13.45515</v>
      </c>
      <c r="BN21" s="5">
        <v>157.295</v>
      </c>
      <c r="BO21" s="5">
        <v>2.501615</v>
      </c>
      <c r="BP21" s="5">
        <v>1.474242</v>
      </c>
      <c r="BQ21" s="5">
        <v>0.1266746</v>
      </c>
      <c r="BR21" s="5">
        <v>4.750934</v>
      </c>
      <c r="BS21" s="6">
        <v>21.80332</v>
      </c>
      <c r="BT21" s="6">
        <v>-46.53243</v>
      </c>
      <c r="BU21" s="6">
        <v>90.13907</v>
      </c>
      <c r="BV21" s="6">
        <v>0.5317417</v>
      </c>
    </row>
    <row r="22" ht="15.75" customHeight="1">
      <c r="A22">
        <v>5.0</v>
      </c>
      <c r="B22" s="5">
        <v>1.0</v>
      </c>
      <c r="C22" s="5">
        <v>3.0</v>
      </c>
      <c r="D22" s="5">
        <v>1.0</v>
      </c>
      <c r="E22" s="5" t="s">
        <v>788</v>
      </c>
      <c r="F22" s="5" t="s">
        <v>789</v>
      </c>
      <c r="G22" s="5" t="s">
        <v>784</v>
      </c>
      <c r="H22" s="5">
        <v>4.0</v>
      </c>
      <c r="I22" s="5">
        <v>5.0</v>
      </c>
      <c r="J22" s="5" t="s">
        <v>38</v>
      </c>
      <c r="K22" s="5" t="s">
        <v>40</v>
      </c>
      <c r="L22" s="5" t="s">
        <v>467</v>
      </c>
      <c r="M22" s="5" t="s">
        <v>762</v>
      </c>
      <c r="N22" s="5">
        <v>0.9117415</v>
      </c>
      <c r="O22" s="5" t="s">
        <v>40</v>
      </c>
      <c r="P22" s="5">
        <v>3.0</v>
      </c>
      <c r="Q22" s="5">
        <v>0.4291293</v>
      </c>
      <c r="R22" s="5" t="s">
        <v>467</v>
      </c>
      <c r="S22" s="5" t="s">
        <v>762</v>
      </c>
      <c r="T22" s="5">
        <v>-0.01675784</v>
      </c>
      <c r="U22" s="5" t="s">
        <v>40</v>
      </c>
      <c r="V22" s="5">
        <v>5.0</v>
      </c>
      <c r="W22" s="5">
        <v>0.9872779</v>
      </c>
      <c r="X22" s="5" t="s">
        <v>38</v>
      </c>
      <c r="Y22" s="5" t="s">
        <v>40</v>
      </c>
      <c r="Z22" s="5" t="s">
        <v>40</v>
      </c>
      <c r="AA22" s="5" t="s">
        <v>40</v>
      </c>
      <c r="AB22" s="5" t="s">
        <v>40</v>
      </c>
      <c r="AC22" s="5" t="s">
        <v>40</v>
      </c>
      <c r="AD22" s="5" t="s">
        <v>40</v>
      </c>
      <c r="AE22" s="5" t="s">
        <v>763</v>
      </c>
      <c r="AF22" s="5">
        <v>1.100569</v>
      </c>
      <c r="AG22" s="5">
        <v>1.614195</v>
      </c>
      <c r="AH22" s="5">
        <v>-1.193241</v>
      </c>
      <c r="AI22" s="5">
        <v>3.20752</v>
      </c>
      <c r="AJ22" s="5">
        <v>-0.01529775</v>
      </c>
      <c r="AK22" s="5">
        <v>1.178539</v>
      </c>
      <c r="AL22" s="5">
        <v>-1.803326</v>
      </c>
      <c r="AM22" s="5">
        <v>1.775138</v>
      </c>
      <c r="AN22" s="6">
        <v>0.3726999</v>
      </c>
      <c r="AO22" s="6">
        <v>-1.492874</v>
      </c>
      <c r="AP22" s="6">
        <v>2.238274</v>
      </c>
      <c r="AQ22" s="6">
        <v>0.6953856</v>
      </c>
      <c r="AR22" s="5" t="s">
        <v>784</v>
      </c>
      <c r="AS22" s="5" t="s">
        <v>467</v>
      </c>
      <c r="AT22" s="5" t="s">
        <v>762</v>
      </c>
      <c r="AU22" s="5">
        <v>0.9117415</v>
      </c>
      <c r="AV22" s="5" t="s">
        <v>40</v>
      </c>
      <c r="AW22" s="5">
        <v>3.0</v>
      </c>
      <c r="AX22" s="5">
        <v>0.4291293</v>
      </c>
      <c r="AY22" s="5" t="s">
        <v>467</v>
      </c>
      <c r="AZ22" s="5" t="s">
        <v>762</v>
      </c>
      <c r="BA22" s="5">
        <v>-0.01675784</v>
      </c>
      <c r="BB22" s="5" t="s">
        <v>40</v>
      </c>
      <c r="BC22" s="5">
        <v>5.0</v>
      </c>
      <c r="BD22" s="5">
        <v>0.9872779</v>
      </c>
      <c r="BE22" s="5" t="s">
        <v>40</v>
      </c>
      <c r="BF22" s="5" t="s">
        <v>40</v>
      </c>
      <c r="BG22" s="5" t="s">
        <v>40</v>
      </c>
      <c r="BH22" s="5" t="s">
        <v>40</v>
      </c>
      <c r="BI22" s="5" t="s">
        <v>40</v>
      </c>
      <c r="BJ22" s="5" t="s">
        <v>763</v>
      </c>
      <c r="BK22" s="5">
        <v>1.100569</v>
      </c>
      <c r="BL22" s="5">
        <v>1.614195</v>
      </c>
      <c r="BM22" s="5">
        <v>-1.193241</v>
      </c>
      <c r="BN22" s="5">
        <v>3.20752</v>
      </c>
      <c r="BO22" s="5">
        <v>-0.01529775</v>
      </c>
      <c r="BP22" s="5">
        <v>1.178539</v>
      </c>
      <c r="BQ22" s="5">
        <v>-1.803326</v>
      </c>
      <c r="BR22" s="5">
        <v>1.775138</v>
      </c>
      <c r="BS22" s="6">
        <v>0.3726999</v>
      </c>
      <c r="BT22" s="6">
        <v>-1.492874</v>
      </c>
      <c r="BU22" s="6">
        <v>2.238274</v>
      </c>
      <c r="BV22" s="6">
        <v>0.6953856</v>
      </c>
    </row>
    <row r="23" ht="15.75" customHeight="1">
      <c r="A23">
        <v>6.0</v>
      </c>
      <c r="B23" s="5">
        <v>1.0</v>
      </c>
      <c r="C23" s="5">
        <v>1.0</v>
      </c>
      <c r="D23" s="5">
        <v>1.0</v>
      </c>
      <c r="E23" s="5" t="s">
        <v>790</v>
      </c>
      <c r="F23" s="5" t="s">
        <v>760</v>
      </c>
      <c r="G23" s="5" t="s">
        <v>760</v>
      </c>
      <c r="H23" s="5">
        <v>4.0</v>
      </c>
      <c r="I23" s="5">
        <v>6.0</v>
      </c>
      <c r="J23" s="5" t="s">
        <v>33</v>
      </c>
      <c r="K23" s="5" t="s">
        <v>291</v>
      </c>
      <c r="L23" s="5" t="s">
        <v>291</v>
      </c>
      <c r="M23" s="5" t="s">
        <v>762</v>
      </c>
      <c r="N23" s="5">
        <v>6.409596</v>
      </c>
      <c r="O23" s="5" t="s">
        <v>40</v>
      </c>
      <c r="P23" s="5">
        <v>2.0</v>
      </c>
      <c r="Q23" s="5">
        <v>0.02348687</v>
      </c>
      <c r="R23" s="5" t="s">
        <v>291</v>
      </c>
      <c r="S23" s="5" t="s">
        <v>762</v>
      </c>
      <c r="T23" s="5">
        <v>7.005389</v>
      </c>
      <c r="U23" s="5" t="s">
        <v>40</v>
      </c>
      <c r="V23" s="5">
        <v>4.0</v>
      </c>
      <c r="W23" s="5">
        <v>0.002185817</v>
      </c>
      <c r="X23" s="5" t="s">
        <v>38</v>
      </c>
      <c r="Y23" s="5" t="s">
        <v>40</v>
      </c>
      <c r="Z23" s="5" t="s">
        <v>40</v>
      </c>
      <c r="AA23" s="5" t="s">
        <v>40</v>
      </c>
      <c r="AB23" s="5" t="s">
        <v>40</v>
      </c>
      <c r="AC23" s="5" t="s">
        <v>40</v>
      </c>
      <c r="AD23" s="5" t="s">
        <v>40</v>
      </c>
      <c r="AE23" s="5" t="s">
        <v>763</v>
      </c>
      <c r="AF23" s="5">
        <v>6.409596</v>
      </c>
      <c r="AG23" s="5">
        <v>4.747785</v>
      </c>
      <c r="AH23" s="5">
        <v>0.5256721</v>
      </c>
      <c r="AI23" s="5">
        <v>12.56598</v>
      </c>
      <c r="AJ23" s="5">
        <v>5.719876</v>
      </c>
      <c r="AK23" s="5">
        <v>2.671036</v>
      </c>
      <c r="AL23" s="5">
        <v>1.592397</v>
      </c>
      <c r="AM23" s="5">
        <v>9.823857</v>
      </c>
      <c r="AN23" s="6">
        <v>5.885693</v>
      </c>
      <c r="AO23" s="6">
        <v>1.323045</v>
      </c>
      <c r="AP23" s="6">
        <v>10.448341</v>
      </c>
      <c r="AQ23" s="6">
        <v>0.01146162</v>
      </c>
      <c r="AR23" s="5" t="s">
        <v>760</v>
      </c>
      <c r="AS23" s="5" t="s">
        <v>291</v>
      </c>
      <c r="AT23" s="5" t="s">
        <v>762</v>
      </c>
      <c r="AU23" s="5">
        <v>6.409596</v>
      </c>
      <c r="AV23" s="5" t="s">
        <v>40</v>
      </c>
      <c r="AW23" s="5">
        <v>2.0</v>
      </c>
      <c r="AX23" s="5">
        <v>0.02348687</v>
      </c>
      <c r="AY23" s="5" t="s">
        <v>291</v>
      </c>
      <c r="AZ23" s="5" t="s">
        <v>762</v>
      </c>
      <c r="BA23" s="5">
        <v>7.005389</v>
      </c>
      <c r="BB23" s="5" t="s">
        <v>40</v>
      </c>
      <c r="BC23" s="5">
        <v>4.0</v>
      </c>
      <c r="BD23" s="5">
        <v>0.002185817</v>
      </c>
      <c r="BE23" s="5" t="s">
        <v>40</v>
      </c>
      <c r="BF23" s="5" t="s">
        <v>40</v>
      </c>
      <c r="BG23" s="5" t="s">
        <v>40</v>
      </c>
      <c r="BH23" s="5" t="s">
        <v>40</v>
      </c>
      <c r="BI23" s="5" t="s">
        <v>40</v>
      </c>
      <c r="BJ23" s="5" t="s">
        <v>763</v>
      </c>
      <c r="BK23" s="5">
        <v>6.409596</v>
      </c>
      <c r="BL23" s="5">
        <v>4.747785</v>
      </c>
      <c r="BM23" s="5">
        <v>0.5256721</v>
      </c>
      <c r="BN23" s="5">
        <v>12.56598</v>
      </c>
      <c r="BO23" s="5">
        <v>5.719876</v>
      </c>
      <c r="BP23" s="5">
        <v>2.671036</v>
      </c>
      <c r="BQ23" s="5">
        <v>1.592397</v>
      </c>
      <c r="BR23" s="5">
        <v>9.823857</v>
      </c>
      <c r="BS23" s="6">
        <v>5.885693</v>
      </c>
      <c r="BT23" s="6">
        <v>1.323045</v>
      </c>
      <c r="BU23" s="6">
        <v>10.448341</v>
      </c>
      <c r="BV23" s="6">
        <v>0.01146162</v>
      </c>
      <c r="BW23" s="5" t="s">
        <v>791</v>
      </c>
    </row>
    <row r="24" ht="15.75" customHeight="1">
      <c r="A24">
        <v>7.0</v>
      </c>
      <c r="B24" s="5">
        <v>1.0</v>
      </c>
      <c r="C24" s="5">
        <v>1.0</v>
      </c>
      <c r="D24" s="5">
        <v>1.0</v>
      </c>
      <c r="E24" s="5" t="s">
        <v>792</v>
      </c>
      <c r="F24" s="5" t="s">
        <v>760</v>
      </c>
      <c r="G24" s="5" t="s">
        <v>760</v>
      </c>
      <c r="H24" s="5" t="s">
        <v>352</v>
      </c>
      <c r="I24" s="5">
        <v>12.0</v>
      </c>
      <c r="J24" s="5" t="s">
        <v>38</v>
      </c>
      <c r="K24" s="5" t="s">
        <v>40</v>
      </c>
      <c r="L24" s="5" t="s">
        <v>40</v>
      </c>
      <c r="M24" s="5" t="s">
        <v>40</v>
      </c>
      <c r="N24" s="5" t="s">
        <v>40</v>
      </c>
      <c r="O24" s="5" t="s">
        <v>40</v>
      </c>
      <c r="P24" s="5" t="s">
        <v>40</v>
      </c>
      <c r="Q24" s="5" t="s">
        <v>40</v>
      </c>
      <c r="R24" s="5" t="s">
        <v>481</v>
      </c>
      <c r="S24" s="5" t="s">
        <v>889</v>
      </c>
      <c r="T24" s="5">
        <v>2.396565</v>
      </c>
      <c r="U24" s="5" t="s">
        <v>40</v>
      </c>
      <c r="V24" s="5" t="s">
        <v>40</v>
      </c>
      <c r="W24" s="5">
        <v>0.009090909</v>
      </c>
      <c r="X24" s="5" t="s">
        <v>33</v>
      </c>
      <c r="Y24" s="5">
        <v>97.85055</v>
      </c>
      <c r="Z24" s="5">
        <v>118.9198</v>
      </c>
      <c r="AA24" s="5" t="s">
        <v>777</v>
      </c>
      <c r="AB24" s="5" t="s">
        <v>40</v>
      </c>
      <c r="AC24" s="5">
        <v>29.36897</v>
      </c>
      <c r="AD24" s="5">
        <v>150.73487</v>
      </c>
      <c r="AE24" s="5" t="s">
        <v>1017</v>
      </c>
      <c r="AF24" s="5" t="s">
        <v>40</v>
      </c>
      <c r="AG24" s="5" t="s">
        <v>40</v>
      </c>
      <c r="AH24" s="5" t="s">
        <v>40</v>
      </c>
      <c r="AI24" s="5" t="s">
        <v>40</v>
      </c>
      <c r="AJ24" s="5">
        <v>0.9259259</v>
      </c>
      <c r="AK24" s="5">
        <v>0.07407407</v>
      </c>
      <c r="AL24" s="5">
        <v>0.6262562</v>
      </c>
      <c r="AM24" s="5">
        <v>0.9872088</v>
      </c>
      <c r="AN24" s="44" t="s">
        <v>40</v>
      </c>
      <c r="AO24" s="44" t="s">
        <v>40</v>
      </c>
      <c r="AP24" s="44" t="s">
        <v>40</v>
      </c>
      <c r="AQ24" s="44" t="s">
        <v>40</v>
      </c>
      <c r="AR24" s="5" t="s">
        <v>760</v>
      </c>
      <c r="AS24" s="5" t="s">
        <v>40</v>
      </c>
      <c r="AT24" s="5" t="s">
        <v>40</v>
      </c>
      <c r="AU24" s="5" t="s">
        <v>40</v>
      </c>
      <c r="AV24" s="5" t="s">
        <v>40</v>
      </c>
      <c r="AW24" s="5" t="s">
        <v>40</v>
      </c>
      <c r="AX24" s="5" t="s">
        <v>40</v>
      </c>
      <c r="AY24" s="5" t="s">
        <v>291</v>
      </c>
      <c r="AZ24" s="5" t="s">
        <v>762</v>
      </c>
      <c r="BA24" s="5">
        <v>3.732887</v>
      </c>
      <c r="BB24" s="5" t="s">
        <v>40</v>
      </c>
      <c r="BC24" s="5">
        <v>10.0</v>
      </c>
      <c r="BD24" s="5">
        <v>0.003891822</v>
      </c>
      <c r="BE24" s="5">
        <v>88.31128</v>
      </c>
      <c r="BF24" s="5" t="s">
        <v>796</v>
      </c>
      <c r="BG24" s="5">
        <v>23.65764</v>
      </c>
      <c r="BH24" s="5">
        <v>35.59878</v>
      </c>
      <c r="BI24" s="5">
        <v>141.02378</v>
      </c>
      <c r="BJ24" s="5" t="s">
        <v>763</v>
      </c>
      <c r="BK24" s="5" t="s">
        <v>40</v>
      </c>
      <c r="BL24" s="5" t="s">
        <v>40</v>
      </c>
      <c r="BM24" s="5" t="s">
        <v>40</v>
      </c>
      <c r="BN24" s="5" t="s">
        <v>40</v>
      </c>
      <c r="BO24" s="5">
        <v>2.488591</v>
      </c>
      <c r="BP24" s="5">
        <v>0.951272</v>
      </c>
      <c r="BQ24" s="5">
        <v>0.7599172</v>
      </c>
      <c r="BR24" s="5">
        <v>4.144795</v>
      </c>
      <c r="BS24" s="5" t="s">
        <v>40</v>
      </c>
      <c r="BT24" s="5" t="s">
        <v>40</v>
      </c>
      <c r="BU24" s="5" t="s">
        <v>40</v>
      </c>
      <c r="BV24" s="62" t="s">
        <v>40</v>
      </c>
    </row>
    <row r="25" ht="15.75" customHeight="1">
      <c r="A25">
        <v>7.0</v>
      </c>
      <c r="B25" s="5">
        <v>1.0</v>
      </c>
      <c r="C25" s="5">
        <v>2.0</v>
      </c>
      <c r="D25" s="5">
        <v>1.0</v>
      </c>
      <c r="E25" s="5" t="s">
        <v>793</v>
      </c>
      <c r="F25" s="5" t="s">
        <v>760</v>
      </c>
      <c r="G25" s="5" t="s">
        <v>760</v>
      </c>
      <c r="H25" s="5" t="s">
        <v>352</v>
      </c>
      <c r="I25" s="5">
        <v>9.0</v>
      </c>
      <c r="J25" s="5" t="s">
        <v>38</v>
      </c>
      <c r="K25" s="5" t="s">
        <v>40</v>
      </c>
      <c r="L25" s="5" t="s">
        <v>40</v>
      </c>
      <c r="M25" s="5" t="s">
        <v>40</v>
      </c>
      <c r="N25" s="5" t="s">
        <v>40</v>
      </c>
      <c r="O25" s="5" t="s">
        <v>40</v>
      </c>
      <c r="P25" s="5" t="s">
        <v>40</v>
      </c>
      <c r="Q25" s="5" t="s">
        <v>40</v>
      </c>
      <c r="R25" s="5" t="s">
        <v>481</v>
      </c>
      <c r="S25" s="5" t="s">
        <v>889</v>
      </c>
      <c r="T25" s="5">
        <v>2.363516</v>
      </c>
      <c r="U25" s="5" t="s">
        <v>40</v>
      </c>
      <c r="V25" s="5" t="s">
        <v>40</v>
      </c>
      <c r="W25" s="5">
        <v>0.02380952</v>
      </c>
      <c r="X25" s="5" t="s">
        <v>33</v>
      </c>
      <c r="Y25" s="5">
        <v>87.79468</v>
      </c>
      <c r="Z25" s="5">
        <v>86.13508</v>
      </c>
      <c r="AA25" s="5" t="s">
        <v>777</v>
      </c>
      <c r="AB25" s="5" t="s">
        <v>40</v>
      </c>
      <c r="AC25" s="5">
        <v>24.82747</v>
      </c>
      <c r="AD25" s="5">
        <v>124.86927</v>
      </c>
      <c r="AE25" s="5" t="s">
        <v>1017</v>
      </c>
      <c r="AF25" s="5" t="s">
        <v>40</v>
      </c>
      <c r="AG25" s="5" t="s">
        <v>40</v>
      </c>
      <c r="AH25" s="5" t="s">
        <v>40</v>
      </c>
      <c r="AI25" s="5" t="s">
        <v>40</v>
      </c>
      <c r="AJ25" s="5">
        <v>1.0</v>
      </c>
      <c r="AK25" s="5">
        <v>0.0496904</v>
      </c>
      <c r="AL25" s="5">
        <v>0.7476669</v>
      </c>
      <c r="AM25" s="5">
        <v>1.0</v>
      </c>
      <c r="AN25" s="44" t="s">
        <v>40</v>
      </c>
      <c r="AO25" s="44" t="s">
        <v>40</v>
      </c>
      <c r="AP25" s="44" t="s">
        <v>40</v>
      </c>
      <c r="AQ25" s="44" t="s">
        <v>40</v>
      </c>
      <c r="AR25" s="5" t="s">
        <v>760</v>
      </c>
      <c r="AS25" s="5" t="s">
        <v>40</v>
      </c>
      <c r="AT25" s="5" t="s">
        <v>40</v>
      </c>
      <c r="AU25" s="5" t="s">
        <v>40</v>
      </c>
      <c r="AV25" s="5" t="s">
        <v>40</v>
      </c>
      <c r="AW25" s="5" t="s">
        <v>40</v>
      </c>
      <c r="AX25" s="5" t="s">
        <v>40</v>
      </c>
      <c r="AY25" s="5" t="s">
        <v>291</v>
      </c>
      <c r="AZ25" s="5" t="s">
        <v>762</v>
      </c>
      <c r="BA25" s="5">
        <v>4.991649</v>
      </c>
      <c r="BB25" s="5" t="s">
        <v>40</v>
      </c>
      <c r="BC25" s="5">
        <v>7.0</v>
      </c>
      <c r="BD25" s="5">
        <v>0.001580078</v>
      </c>
      <c r="BE25" s="5">
        <v>84.6456</v>
      </c>
      <c r="BF25" s="5" t="s">
        <v>796</v>
      </c>
      <c r="BG25" s="5">
        <v>16.95744</v>
      </c>
      <c r="BH25" s="5">
        <v>44.54762</v>
      </c>
      <c r="BI25" s="5">
        <v>124.74357</v>
      </c>
      <c r="BJ25" s="5" t="s">
        <v>763</v>
      </c>
      <c r="BK25" s="5" t="s">
        <v>40</v>
      </c>
      <c r="BL25" s="5" t="s">
        <v>40</v>
      </c>
      <c r="BM25" s="5" t="s">
        <v>40</v>
      </c>
      <c r="BN25" s="5" t="s">
        <v>40</v>
      </c>
      <c r="BO25" s="5">
        <v>3.529629</v>
      </c>
      <c r="BP25" s="5">
        <v>1.336782</v>
      </c>
      <c r="BQ25" s="5">
        <v>1.208686</v>
      </c>
      <c r="BR25" s="5">
        <v>5.766746</v>
      </c>
      <c r="BS25" s="5" t="s">
        <v>40</v>
      </c>
      <c r="BT25" s="5" t="s">
        <v>40</v>
      </c>
      <c r="BU25" s="5" t="s">
        <v>40</v>
      </c>
      <c r="BV25" s="62" t="s">
        <v>40</v>
      </c>
    </row>
    <row r="26" ht="15.75" customHeight="1">
      <c r="A26">
        <v>7.0</v>
      </c>
      <c r="B26" s="5">
        <v>1.0</v>
      </c>
      <c r="C26" s="5">
        <v>3.0</v>
      </c>
      <c r="D26" s="5">
        <v>1.0</v>
      </c>
      <c r="E26" s="5" t="s">
        <v>794</v>
      </c>
      <c r="F26" s="5" t="s">
        <v>760</v>
      </c>
      <c r="G26" s="5" t="s">
        <v>761</v>
      </c>
      <c r="H26" s="5" t="s">
        <v>352</v>
      </c>
      <c r="I26" s="5">
        <v>6.0</v>
      </c>
      <c r="J26" s="5" t="s">
        <v>38</v>
      </c>
      <c r="K26" s="5" t="s">
        <v>40</v>
      </c>
      <c r="L26" s="5" t="s">
        <v>40</v>
      </c>
      <c r="M26" s="5" t="s">
        <v>40</v>
      </c>
      <c r="N26" s="5" t="s">
        <v>40</v>
      </c>
      <c r="O26" s="5" t="s">
        <v>40</v>
      </c>
      <c r="P26" s="5" t="s">
        <v>40</v>
      </c>
      <c r="Q26" s="5" t="s">
        <v>40</v>
      </c>
      <c r="R26" s="5" t="s">
        <v>481</v>
      </c>
      <c r="S26" s="5" t="s">
        <v>889</v>
      </c>
      <c r="T26" s="5">
        <v>1.963961</v>
      </c>
      <c r="U26" s="5" t="s">
        <v>40</v>
      </c>
      <c r="V26" s="5" t="s">
        <v>40</v>
      </c>
      <c r="W26" s="5">
        <v>0.1</v>
      </c>
      <c r="X26" s="5" t="s">
        <v>33</v>
      </c>
      <c r="Y26" s="5">
        <v>405.7034</v>
      </c>
      <c r="Z26" s="5">
        <v>0.7850712</v>
      </c>
      <c r="AA26" s="5" t="s">
        <v>777</v>
      </c>
      <c r="AB26" s="5" t="s">
        <v>40</v>
      </c>
      <c r="AC26" s="5">
        <v>-73.06611</v>
      </c>
      <c r="AD26" s="5">
        <v>43.42513</v>
      </c>
      <c r="AE26" s="5" t="s">
        <v>1017</v>
      </c>
      <c r="AF26" s="5" t="s">
        <v>40</v>
      </c>
      <c r="AG26" s="5" t="s">
        <v>40</v>
      </c>
      <c r="AH26" s="5" t="s">
        <v>40</v>
      </c>
      <c r="AI26" s="5" t="s">
        <v>40</v>
      </c>
      <c r="AJ26" s="5">
        <v>0.1111111</v>
      </c>
      <c r="AK26" s="5">
        <v>0.5879447</v>
      </c>
      <c r="AL26" s="5">
        <v>-0.7078907</v>
      </c>
      <c r="AM26" s="5">
        <v>0.8026747</v>
      </c>
      <c r="AN26" s="44" t="s">
        <v>40</v>
      </c>
      <c r="AO26" s="44" t="s">
        <v>40</v>
      </c>
      <c r="AP26" s="44" t="s">
        <v>40</v>
      </c>
      <c r="AQ26" s="44" t="s">
        <v>40</v>
      </c>
      <c r="AR26" s="5" t="s">
        <v>784</v>
      </c>
      <c r="AS26" s="5" t="s">
        <v>40</v>
      </c>
      <c r="AT26" s="5" t="s">
        <v>40</v>
      </c>
      <c r="AU26" s="5" t="s">
        <v>40</v>
      </c>
      <c r="AV26" s="5" t="s">
        <v>40</v>
      </c>
      <c r="AW26" s="5" t="s">
        <v>40</v>
      </c>
      <c r="AX26" s="5" t="s">
        <v>40</v>
      </c>
      <c r="AY26" s="5" t="s">
        <v>291</v>
      </c>
      <c r="AZ26" s="5" t="s">
        <v>762</v>
      </c>
      <c r="BA26" s="5">
        <v>0.374621</v>
      </c>
      <c r="BB26" s="5" t="s">
        <v>40</v>
      </c>
      <c r="BC26" s="5">
        <v>4.0</v>
      </c>
      <c r="BD26" s="5">
        <v>0.7269574</v>
      </c>
      <c r="BE26" s="5">
        <v>-9.618637</v>
      </c>
      <c r="BF26" s="5" t="s">
        <v>796</v>
      </c>
      <c r="BG26" s="5">
        <v>25.67565</v>
      </c>
      <c r="BH26" s="5">
        <v>-80.90566</v>
      </c>
      <c r="BI26" s="5">
        <v>61.66838</v>
      </c>
      <c r="BJ26" s="5" t="s">
        <v>763</v>
      </c>
      <c r="BK26" s="5" t="s">
        <v>40</v>
      </c>
      <c r="BL26" s="5" t="s">
        <v>40</v>
      </c>
      <c r="BM26" s="5" t="s">
        <v>40</v>
      </c>
      <c r="BN26" s="5" t="s">
        <v>40</v>
      </c>
      <c r="BO26" s="5">
        <v>-0.3058768</v>
      </c>
      <c r="BP26" s="5">
        <v>1.008733</v>
      </c>
      <c r="BQ26" s="5">
        <v>-1.901168</v>
      </c>
      <c r="BR26" s="5">
        <v>1.325483</v>
      </c>
      <c r="BS26" s="5" t="s">
        <v>40</v>
      </c>
      <c r="BT26" s="5" t="s">
        <v>40</v>
      </c>
      <c r="BU26" s="5" t="s">
        <v>40</v>
      </c>
      <c r="BV26" s="62" t="s">
        <v>40</v>
      </c>
    </row>
    <row r="27" ht="15.75" customHeight="1">
      <c r="A27">
        <v>8.0</v>
      </c>
      <c r="B27" s="5">
        <v>1.0</v>
      </c>
      <c r="C27" s="5">
        <v>1.0</v>
      </c>
      <c r="D27" s="5">
        <v>1.0</v>
      </c>
      <c r="E27" s="5" t="s">
        <v>795</v>
      </c>
      <c r="F27" s="5" t="s">
        <v>760</v>
      </c>
      <c r="G27" s="5" t="s">
        <v>760</v>
      </c>
      <c r="H27" s="5" t="s">
        <v>352</v>
      </c>
      <c r="I27" s="5">
        <v>12.0</v>
      </c>
      <c r="J27" s="5" t="s">
        <v>38</v>
      </c>
      <c r="K27" s="5" t="s">
        <v>40</v>
      </c>
      <c r="L27" s="5" t="s">
        <v>40</v>
      </c>
      <c r="M27" s="5" t="s">
        <v>40</v>
      </c>
      <c r="N27" s="5" t="s">
        <v>40</v>
      </c>
      <c r="O27" s="5" t="s">
        <v>40</v>
      </c>
      <c r="P27" s="5" t="s">
        <v>40</v>
      </c>
      <c r="Q27" s="5" t="s">
        <v>40</v>
      </c>
      <c r="R27" s="5" t="s">
        <v>40</v>
      </c>
      <c r="S27" s="5" t="s">
        <v>40</v>
      </c>
      <c r="T27" s="5" t="s">
        <v>40</v>
      </c>
      <c r="U27" s="5" t="s">
        <v>40</v>
      </c>
      <c r="V27" s="5" t="s">
        <v>40</v>
      </c>
      <c r="W27" s="5" t="s">
        <v>40</v>
      </c>
      <c r="X27" s="5" t="s">
        <v>33</v>
      </c>
      <c r="Y27" s="5">
        <v>1.60206</v>
      </c>
      <c r="Z27" s="5">
        <v>1.839029</v>
      </c>
      <c r="AA27" s="5" t="s">
        <v>796</v>
      </c>
      <c r="AB27" s="5" t="s">
        <v>40</v>
      </c>
      <c r="AC27" s="5" t="s">
        <v>40</v>
      </c>
      <c r="AD27" s="5" t="s">
        <v>40</v>
      </c>
      <c r="AE27" s="5" t="s">
        <v>40</v>
      </c>
      <c r="AF27" s="5" t="s">
        <v>40</v>
      </c>
      <c r="AG27" s="5" t="s">
        <v>40</v>
      </c>
      <c r="AH27" s="5" t="s">
        <v>40</v>
      </c>
      <c r="AI27" s="5" t="s">
        <v>40</v>
      </c>
      <c r="AJ27" s="5" t="s">
        <v>40</v>
      </c>
      <c r="AK27" s="5" t="s">
        <v>40</v>
      </c>
      <c r="AL27" s="5" t="s">
        <v>40</v>
      </c>
      <c r="AM27" s="5" t="s">
        <v>40</v>
      </c>
      <c r="AN27" s="44" t="s">
        <v>40</v>
      </c>
      <c r="AO27" s="44" t="s">
        <v>40</v>
      </c>
      <c r="AP27" s="44" t="s">
        <v>40</v>
      </c>
      <c r="AQ27" s="44" t="s">
        <v>40</v>
      </c>
      <c r="AR27" s="5" t="s">
        <v>760</v>
      </c>
      <c r="AS27" s="5" t="s">
        <v>40</v>
      </c>
      <c r="AT27" s="5" t="s">
        <v>40</v>
      </c>
      <c r="AU27" s="5" t="s">
        <v>40</v>
      </c>
      <c r="AV27" s="5" t="s">
        <v>40</v>
      </c>
      <c r="AW27" s="5" t="s">
        <v>40</v>
      </c>
      <c r="AX27" s="5" t="s">
        <v>40</v>
      </c>
      <c r="AY27" s="5" t="s">
        <v>40</v>
      </c>
      <c r="AZ27" s="5" t="s">
        <v>40</v>
      </c>
      <c r="BA27" s="5" t="s">
        <v>40</v>
      </c>
      <c r="BB27" s="5" t="s">
        <v>40</v>
      </c>
      <c r="BC27" s="5" t="s">
        <v>40</v>
      </c>
      <c r="BD27" s="5" t="s">
        <v>40</v>
      </c>
      <c r="BE27" s="5">
        <v>1.839029</v>
      </c>
      <c r="BF27" s="5" t="s">
        <v>796</v>
      </c>
      <c r="BG27" s="5" t="s">
        <v>40</v>
      </c>
      <c r="BH27" s="5" t="s">
        <v>40</v>
      </c>
      <c r="BI27" s="5" t="s">
        <v>40</v>
      </c>
      <c r="BJ27" s="5" t="s">
        <v>40</v>
      </c>
      <c r="BK27" s="5" t="s">
        <v>40</v>
      </c>
      <c r="BL27" s="5" t="s">
        <v>40</v>
      </c>
      <c r="BM27" s="5" t="s">
        <v>40</v>
      </c>
      <c r="BN27" s="5" t="s">
        <v>40</v>
      </c>
      <c r="BO27" s="5" t="s">
        <v>40</v>
      </c>
      <c r="BP27" s="5" t="s">
        <v>40</v>
      </c>
      <c r="BQ27" s="5" t="s">
        <v>40</v>
      </c>
      <c r="BR27" s="5" t="s">
        <v>40</v>
      </c>
      <c r="BS27" s="44" t="s">
        <v>40</v>
      </c>
      <c r="BT27" s="44" t="s">
        <v>40</v>
      </c>
      <c r="BU27" s="44" t="s">
        <v>40</v>
      </c>
      <c r="BV27" s="44" t="s">
        <v>40</v>
      </c>
    </row>
    <row r="28" ht="15.75" customHeight="1">
      <c r="A28">
        <v>8.0</v>
      </c>
      <c r="B28" s="5">
        <v>1.0</v>
      </c>
      <c r="C28" s="5">
        <v>2.0</v>
      </c>
      <c r="D28" s="5">
        <v>1.0</v>
      </c>
      <c r="E28" s="5" t="s">
        <v>797</v>
      </c>
      <c r="F28" s="5" t="s">
        <v>760</v>
      </c>
      <c r="G28" s="5" t="s">
        <v>760</v>
      </c>
      <c r="H28" s="5" t="s">
        <v>352</v>
      </c>
      <c r="I28" s="5">
        <v>12.0</v>
      </c>
      <c r="J28" s="5" t="s">
        <v>38</v>
      </c>
      <c r="K28" s="5" t="s">
        <v>40</v>
      </c>
      <c r="L28" s="5" t="s">
        <v>40</v>
      </c>
      <c r="M28" s="5" t="s">
        <v>40</v>
      </c>
      <c r="N28" s="5" t="s">
        <v>40</v>
      </c>
      <c r="O28" s="5" t="s">
        <v>40</v>
      </c>
      <c r="P28" s="5" t="s">
        <v>40</v>
      </c>
      <c r="Q28" s="5" t="s">
        <v>40</v>
      </c>
      <c r="R28" s="5" t="s">
        <v>40</v>
      </c>
      <c r="S28" s="5" t="s">
        <v>40</v>
      </c>
      <c r="T28" s="5" t="s">
        <v>40</v>
      </c>
      <c r="U28" s="5" t="s">
        <v>40</v>
      </c>
      <c r="V28" s="5" t="s">
        <v>40</v>
      </c>
      <c r="W28" s="5" t="s">
        <v>40</v>
      </c>
      <c r="X28" s="5" t="s">
        <v>33</v>
      </c>
      <c r="Y28" s="5">
        <v>1.823909</v>
      </c>
      <c r="Z28" s="5">
        <v>1.847683</v>
      </c>
      <c r="AA28" s="5" t="s">
        <v>796</v>
      </c>
      <c r="AB28" s="5" t="s">
        <v>40</v>
      </c>
      <c r="AC28" s="5" t="s">
        <v>40</v>
      </c>
      <c r="AD28" s="5" t="s">
        <v>40</v>
      </c>
      <c r="AE28" s="5" t="s">
        <v>40</v>
      </c>
      <c r="AF28" s="5" t="s">
        <v>40</v>
      </c>
      <c r="AG28" s="5" t="s">
        <v>40</v>
      </c>
      <c r="AH28" s="5" t="s">
        <v>40</v>
      </c>
      <c r="AI28" s="5" t="s">
        <v>40</v>
      </c>
      <c r="AJ28" s="5" t="s">
        <v>40</v>
      </c>
      <c r="AK28" s="5" t="s">
        <v>40</v>
      </c>
      <c r="AL28" s="5" t="s">
        <v>40</v>
      </c>
      <c r="AM28" s="5" t="s">
        <v>40</v>
      </c>
      <c r="AN28" s="44" t="s">
        <v>40</v>
      </c>
      <c r="AO28" s="44" t="s">
        <v>40</v>
      </c>
      <c r="AP28" s="44" t="s">
        <v>40</v>
      </c>
      <c r="AQ28" s="44" t="s">
        <v>40</v>
      </c>
      <c r="AR28" s="5" t="s">
        <v>760</v>
      </c>
      <c r="AS28" s="5" t="s">
        <v>40</v>
      </c>
      <c r="AT28" s="5" t="s">
        <v>40</v>
      </c>
      <c r="AU28" s="5" t="s">
        <v>40</v>
      </c>
      <c r="AV28" s="5" t="s">
        <v>40</v>
      </c>
      <c r="AW28" s="5" t="s">
        <v>40</v>
      </c>
      <c r="AX28" s="5" t="s">
        <v>40</v>
      </c>
      <c r="AY28" s="5" t="s">
        <v>40</v>
      </c>
      <c r="AZ28" s="5" t="s">
        <v>40</v>
      </c>
      <c r="BA28" s="5" t="s">
        <v>40</v>
      </c>
      <c r="BB28" s="5" t="s">
        <v>40</v>
      </c>
      <c r="BC28" s="5" t="s">
        <v>40</v>
      </c>
      <c r="BD28" s="5" t="s">
        <v>40</v>
      </c>
      <c r="BE28" s="5">
        <v>1.847683</v>
      </c>
      <c r="BF28" s="5" t="s">
        <v>796</v>
      </c>
      <c r="BG28" s="5" t="s">
        <v>40</v>
      </c>
      <c r="BH28" s="5" t="s">
        <v>40</v>
      </c>
      <c r="BI28" s="5" t="s">
        <v>40</v>
      </c>
      <c r="BJ28" s="5" t="s">
        <v>40</v>
      </c>
      <c r="BK28" s="5" t="s">
        <v>40</v>
      </c>
      <c r="BL28" s="5" t="s">
        <v>40</v>
      </c>
      <c r="BM28" s="5" t="s">
        <v>40</v>
      </c>
      <c r="BN28" s="5" t="s">
        <v>40</v>
      </c>
      <c r="BO28" s="5" t="s">
        <v>40</v>
      </c>
      <c r="BP28" s="5" t="s">
        <v>40</v>
      </c>
      <c r="BQ28" s="5" t="s">
        <v>40</v>
      </c>
      <c r="BR28" s="5" t="s">
        <v>40</v>
      </c>
      <c r="BS28" s="44" t="s">
        <v>40</v>
      </c>
      <c r="BT28" s="44" t="s">
        <v>40</v>
      </c>
      <c r="BU28" s="44" t="s">
        <v>40</v>
      </c>
      <c r="BV28" s="44" t="s">
        <v>40</v>
      </c>
    </row>
    <row r="29" ht="15.75" customHeight="1">
      <c r="A29">
        <v>8.0</v>
      </c>
      <c r="B29" s="5">
        <v>1.0</v>
      </c>
      <c r="C29" s="5">
        <v>3.0</v>
      </c>
      <c r="D29" s="5">
        <v>1.0</v>
      </c>
      <c r="E29" s="5" t="s">
        <v>798</v>
      </c>
      <c r="F29" s="5" t="s">
        <v>789</v>
      </c>
      <c r="G29" s="5" t="s">
        <v>789</v>
      </c>
      <c r="H29" s="5" t="s">
        <v>352</v>
      </c>
      <c r="I29" s="5">
        <v>12.0</v>
      </c>
      <c r="J29" s="5" t="s">
        <v>38</v>
      </c>
      <c r="K29" s="5" t="s">
        <v>40</v>
      </c>
      <c r="L29" s="5" t="s">
        <v>40</v>
      </c>
      <c r="M29" s="5" t="s">
        <v>40</v>
      </c>
      <c r="N29" s="5" t="s">
        <v>40</v>
      </c>
      <c r="O29" s="5" t="s">
        <v>40</v>
      </c>
      <c r="P29" s="5" t="s">
        <v>40</v>
      </c>
      <c r="Q29" s="5" t="s">
        <v>40</v>
      </c>
      <c r="R29" s="5" t="s">
        <v>40</v>
      </c>
      <c r="S29" s="5" t="s">
        <v>40</v>
      </c>
      <c r="T29" s="5" t="s">
        <v>40</v>
      </c>
      <c r="U29" s="5" t="s">
        <v>40</v>
      </c>
      <c r="V29" s="5" t="s">
        <v>40</v>
      </c>
      <c r="W29" s="5" t="s">
        <v>40</v>
      </c>
      <c r="X29" s="5" t="s">
        <v>33</v>
      </c>
      <c r="Y29" s="5">
        <v>0.6953946</v>
      </c>
      <c r="Z29" s="5">
        <v>0.440272</v>
      </c>
      <c r="AA29" s="5" t="s">
        <v>796</v>
      </c>
      <c r="AB29" s="5" t="s">
        <v>40</v>
      </c>
      <c r="AC29" s="5" t="s">
        <v>40</v>
      </c>
      <c r="AD29" s="5" t="s">
        <v>40</v>
      </c>
      <c r="AE29" s="5" t="s">
        <v>40</v>
      </c>
      <c r="AF29" s="5" t="s">
        <v>40</v>
      </c>
      <c r="AG29" s="5" t="s">
        <v>40</v>
      </c>
      <c r="AH29" s="5" t="s">
        <v>40</v>
      </c>
      <c r="AI29" s="5" t="s">
        <v>40</v>
      </c>
      <c r="AJ29" s="5" t="s">
        <v>40</v>
      </c>
      <c r="AK29" s="5" t="s">
        <v>40</v>
      </c>
      <c r="AL29" s="5" t="s">
        <v>40</v>
      </c>
      <c r="AM29" s="5" t="s">
        <v>40</v>
      </c>
      <c r="AN29" s="44" t="s">
        <v>40</v>
      </c>
      <c r="AO29" s="44" t="s">
        <v>40</v>
      </c>
      <c r="AP29" s="44" t="s">
        <v>40</v>
      </c>
      <c r="AQ29" s="44" t="s">
        <v>40</v>
      </c>
      <c r="AR29" s="5" t="s">
        <v>789</v>
      </c>
      <c r="AS29" s="5" t="s">
        <v>40</v>
      </c>
      <c r="AT29" s="5" t="s">
        <v>40</v>
      </c>
      <c r="AU29" s="5" t="s">
        <v>40</v>
      </c>
      <c r="AV29" s="5" t="s">
        <v>40</v>
      </c>
      <c r="AW29" s="5" t="s">
        <v>40</v>
      </c>
      <c r="AX29" s="5" t="s">
        <v>40</v>
      </c>
      <c r="AY29" s="5" t="s">
        <v>40</v>
      </c>
      <c r="AZ29" s="5" t="s">
        <v>40</v>
      </c>
      <c r="BA29" s="5" t="s">
        <v>40</v>
      </c>
      <c r="BB29" s="5" t="s">
        <v>40</v>
      </c>
      <c r="BC29" s="5" t="s">
        <v>40</v>
      </c>
      <c r="BD29" s="5" t="s">
        <v>40</v>
      </c>
      <c r="BE29" s="5">
        <v>0.440272</v>
      </c>
      <c r="BF29" s="5" t="s">
        <v>796</v>
      </c>
      <c r="BG29" s="5" t="s">
        <v>40</v>
      </c>
      <c r="BH29" s="5" t="s">
        <v>40</v>
      </c>
      <c r="BI29" s="5" t="s">
        <v>40</v>
      </c>
      <c r="BJ29" s="5" t="s">
        <v>40</v>
      </c>
      <c r="BK29" s="5" t="s">
        <v>40</v>
      </c>
      <c r="BL29" s="5" t="s">
        <v>40</v>
      </c>
      <c r="BM29" s="5" t="s">
        <v>40</v>
      </c>
      <c r="BN29" s="5" t="s">
        <v>40</v>
      </c>
      <c r="BO29" s="5" t="s">
        <v>40</v>
      </c>
      <c r="BP29" s="5" t="s">
        <v>40</v>
      </c>
      <c r="BQ29" s="5" t="s">
        <v>40</v>
      </c>
      <c r="BR29" s="5" t="s">
        <v>40</v>
      </c>
      <c r="BS29" s="44" t="s">
        <v>40</v>
      </c>
      <c r="BT29" s="44" t="s">
        <v>40</v>
      </c>
      <c r="BU29" s="44" t="s">
        <v>40</v>
      </c>
      <c r="BV29" s="44" t="s">
        <v>40</v>
      </c>
    </row>
    <row r="30" ht="15.75" customHeight="1">
      <c r="A30">
        <v>8.0</v>
      </c>
      <c r="B30" s="5">
        <v>1.0</v>
      </c>
      <c r="C30" s="5">
        <v>4.0</v>
      </c>
      <c r="D30" s="5">
        <v>1.0</v>
      </c>
      <c r="E30" s="5" t="s">
        <v>799</v>
      </c>
      <c r="F30" s="5" t="s">
        <v>760</v>
      </c>
      <c r="G30" s="5" t="s">
        <v>760</v>
      </c>
      <c r="H30" s="5" t="s">
        <v>352</v>
      </c>
      <c r="I30" s="5">
        <v>12.0</v>
      </c>
      <c r="J30" s="5" t="s">
        <v>38</v>
      </c>
      <c r="K30" s="5" t="s">
        <v>40</v>
      </c>
      <c r="L30" s="5" t="s">
        <v>40</v>
      </c>
      <c r="M30" s="5" t="s">
        <v>40</v>
      </c>
      <c r="N30" s="5" t="s">
        <v>40</v>
      </c>
      <c r="O30" s="5" t="s">
        <v>40</v>
      </c>
      <c r="P30" s="5" t="s">
        <v>40</v>
      </c>
      <c r="Q30" s="5" t="s">
        <v>40</v>
      </c>
      <c r="R30" s="5" t="s">
        <v>40</v>
      </c>
      <c r="S30" s="5" t="s">
        <v>40</v>
      </c>
      <c r="T30" s="5" t="s">
        <v>40</v>
      </c>
      <c r="U30" s="5" t="s">
        <v>40</v>
      </c>
      <c r="V30" s="5" t="s">
        <v>40</v>
      </c>
      <c r="W30" s="5" t="s">
        <v>40</v>
      </c>
      <c r="X30" s="5" t="s">
        <v>33</v>
      </c>
      <c r="Y30" s="5">
        <v>2.045757</v>
      </c>
      <c r="Z30" s="5">
        <v>2.158321</v>
      </c>
      <c r="AA30" s="5" t="s">
        <v>796</v>
      </c>
      <c r="AB30" s="5" t="s">
        <v>40</v>
      </c>
      <c r="AC30" s="5" t="s">
        <v>40</v>
      </c>
      <c r="AD30" s="5" t="s">
        <v>40</v>
      </c>
      <c r="AE30" s="5" t="s">
        <v>40</v>
      </c>
      <c r="AF30" s="5" t="s">
        <v>40</v>
      </c>
      <c r="AG30" s="5" t="s">
        <v>40</v>
      </c>
      <c r="AH30" s="5" t="s">
        <v>40</v>
      </c>
      <c r="AI30" s="5" t="s">
        <v>40</v>
      </c>
      <c r="AJ30" s="5" t="s">
        <v>40</v>
      </c>
      <c r="AK30" s="5" t="s">
        <v>40</v>
      </c>
      <c r="AL30" s="5" t="s">
        <v>40</v>
      </c>
      <c r="AM30" s="5" t="s">
        <v>40</v>
      </c>
      <c r="AN30" s="44" t="s">
        <v>40</v>
      </c>
      <c r="AO30" s="44" t="s">
        <v>40</v>
      </c>
      <c r="AP30" s="44" t="s">
        <v>40</v>
      </c>
      <c r="AQ30" s="44" t="s">
        <v>40</v>
      </c>
      <c r="AR30" s="5" t="s">
        <v>760</v>
      </c>
      <c r="AS30" s="5" t="s">
        <v>40</v>
      </c>
      <c r="AT30" s="5" t="s">
        <v>40</v>
      </c>
      <c r="AU30" s="5" t="s">
        <v>40</v>
      </c>
      <c r="AV30" s="5" t="s">
        <v>40</v>
      </c>
      <c r="AW30" s="5" t="s">
        <v>40</v>
      </c>
      <c r="AX30" s="5" t="s">
        <v>40</v>
      </c>
      <c r="AY30" s="5" t="s">
        <v>40</v>
      </c>
      <c r="AZ30" s="5" t="s">
        <v>40</v>
      </c>
      <c r="BA30" s="5" t="s">
        <v>40</v>
      </c>
      <c r="BB30" s="5" t="s">
        <v>40</v>
      </c>
      <c r="BC30" s="5" t="s">
        <v>40</v>
      </c>
      <c r="BD30" s="5" t="s">
        <v>40</v>
      </c>
      <c r="BE30" s="5">
        <v>2.158321</v>
      </c>
      <c r="BF30" s="5" t="s">
        <v>796</v>
      </c>
      <c r="BG30" s="5" t="s">
        <v>40</v>
      </c>
      <c r="BH30" s="5" t="s">
        <v>40</v>
      </c>
      <c r="BI30" s="5" t="s">
        <v>40</v>
      </c>
      <c r="BJ30" s="5" t="s">
        <v>40</v>
      </c>
      <c r="BK30" s="5" t="s">
        <v>40</v>
      </c>
      <c r="BL30" s="5" t="s">
        <v>40</v>
      </c>
      <c r="BM30" s="5" t="s">
        <v>40</v>
      </c>
      <c r="BN30" s="5" t="s">
        <v>40</v>
      </c>
      <c r="BO30" s="5" t="s">
        <v>40</v>
      </c>
      <c r="BP30" s="5" t="s">
        <v>40</v>
      </c>
      <c r="BQ30" s="5" t="s">
        <v>40</v>
      </c>
      <c r="BR30" s="5" t="s">
        <v>40</v>
      </c>
      <c r="BS30" s="44" t="s">
        <v>40</v>
      </c>
      <c r="BT30" s="44" t="s">
        <v>40</v>
      </c>
      <c r="BU30" s="44" t="s">
        <v>40</v>
      </c>
      <c r="BV30" s="44" t="s">
        <v>40</v>
      </c>
    </row>
    <row r="31" ht="15.75" customHeight="1">
      <c r="A31">
        <v>8.0</v>
      </c>
      <c r="B31" s="5">
        <v>1.0</v>
      </c>
      <c r="C31" s="5">
        <v>5.0</v>
      </c>
      <c r="D31" s="5">
        <v>1.0</v>
      </c>
      <c r="E31" s="5" t="s">
        <v>800</v>
      </c>
      <c r="F31" s="5" t="s">
        <v>760</v>
      </c>
      <c r="G31" s="5" t="s">
        <v>760</v>
      </c>
      <c r="H31" s="5" t="s">
        <v>352</v>
      </c>
      <c r="I31" s="5">
        <v>12.0</v>
      </c>
      <c r="J31" s="5" t="s">
        <v>38</v>
      </c>
      <c r="K31" s="5" t="s">
        <v>40</v>
      </c>
      <c r="L31" s="5" t="s">
        <v>40</v>
      </c>
      <c r="M31" s="5" t="s">
        <v>40</v>
      </c>
      <c r="N31" s="5" t="s">
        <v>40</v>
      </c>
      <c r="O31" s="5" t="s">
        <v>40</v>
      </c>
      <c r="P31" s="5" t="s">
        <v>40</v>
      </c>
      <c r="Q31" s="5" t="s">
        <v>40</v>
      </c>
      <c r="R31" s="5" t="s">
        <v>40</v>
      </c>
      <c r="S31" s="5" t="s">
        <v>40</v>
      </c>
      <c r="T31" s="5" t="s">
        <v>40</v>
      </c>
      <c r="U31" s="5" t="s">
        <v>40</v>
      </c>
      <c r="V31" s="5" t="s">
        <v>40</v>
      </c>
      <c r="W31" s="5" t="s">
        <v>40</v>
      </c>
      <c r="X31" s="5" t="s">
        <v>33</v>
      </c>
      <c r="Y31" s="5">
        <v>2.408935</v>
      </c>
      <c r="Z31" s="5">
        <v>1.516184</v>
      </c>
      <c r="AA31" s="5" t="s">
        <v>796</v>
      </c>
      <c r="AB31" s="5" t="s">
        <v>40</v>
      </c>
      <c r="AC31" s="5" t="s">
        <v>40</v>
      </c>
      <c r="AD31" s="5" t="s">
        <v>40</v>
      </c>
      <c r="AE31" s="5" t="s">
        <v>40</v>
      </c>
      <c r="AF31" s="5" t="s">
        <v>40</v>
      </c>
      <c r="AG31" s="5" t="s">
        <v>40</v>
      </c>
      <c r="AH31" s="5" t="s">
        <v>40</v>
      </c>
      <c r="AI31" s="5" t="s">
        <v>40</v>
      </c>
      <c r="AJ31" s="5" t="s">
        <v>40</v>
      </c>
      <c r="AK31" s="5" t="s">
        <v>40</v>
      </c>
      <c r="AL31" s="5" t="s">
        <v>40</v>
      </c>
      <c r="AM31" s="5" t="s">
        <v>40</v>
      </c>
      <c r="AN31" s="44" t="s">
        <v>40</v>
      </c>
      <c r="AO31" s="44" t="s">
        <v>40</v>
      </c>
      <c r="AP31" s="44" t="s">
        <v>40</v>
      </c>
      <c r="AQ31" s="44" t="s">
        <v>40</v>
      </c>
      <c r="AR31" s="5" t="s">
        <v>760</v>
      </c>
      <c r="AS31" s="5" t="s">
        <v>40</v>
      </c>
      <c r="AT31" s="5" t="s">
        <v>40</v>
      </c>
      <c r="AU31" s="5" t="s">
        <v>40</v>
      </c>
      <c r="AV31" s="5" t="s">
        <v>40</v>
      </c>
      <c r="AW31" s="5" t="s">
        <v>40</v>
      </c>
      <c r="AX31" s="5" t="s">
        <v>40</v>
      </c>
      <c r="AY31" s="5" t="s">
        <v>40</v>
      </c>
      <c r="AZ31" s="5" t="s">
        <v>40</v>
      </c>
      <c r="BA31" s="5" t="s">
        <v>40</v>
      </c>
      <c r="BB31" s="5" t="s">
        <v>40</v>
      </c>
      <c r="BC31" s="5" t="s">
        <v>40</v>
      </c>
      <c r="BD31" s="5" t="s">
        <v>40</v>
      </c>
      <c r="BE31" s="5">
        <v>1.516184</v>
      </c>
      <c r="BF31" s="5" t="s">
        <v>796</v>
      </c>
      <c r="BG31" s="5" t="s">
        <v>40</v>
      </c>
      <c r="BH31" s="5" t="s">
        <v>40</v>
      </c>
      <c r="BI31" s="5" t="s">
        <v>40</v>
      </c>
      <c r="BJ31" s="5" t="s">
        <v>40</v>
      </c>
      <c r="BK31" s="5" t="s">
        <v>40</v>
      </c>
      <c r="BL31" s="5" t="s">
        <v>40</v>
      </c>
      <c r="BM31" s="5" t="s">
        <v>40</v>
      </c>
      <c r="BN31" s="5" t="s">
        <v>40</v>
      </c>
      <c r="BO31" s="5" t="s">
        <v>40</v>
      </c>
      <c r="BP31" s="5" t="s">
        <v>40</v>
      </c>
      <c r="BQ31" s="5" t="s">
        <v>40</v>
      </c>
      <c r="BR31" s="5" t="s">
        <v>40</v>
      </c>
      <c r="BS31" s="44" t="s">
        <v>40</v>
      </c>
      <c r="BT31" s="44" t="s">
        <v>40</v>
      </c>
      <c r="BU31" s="44" t="s">
        <v>40</v>
      </c>
      <c r="BV31" s="44" t="s">
        <v>40</v>
      </c>
    </row>
    <row r="32" ht="15.75" customHeight="1">
      <c r="A32">
        <v>8.0</v>
      </c>
      <c r="B32" s="5">
        <v>2.0</v>
      </c>
      <c r="C32" s="5">
        <v>1.0</v>
      </c>
      <c r="D32" s="5">
        <v>1.0</v>
      </c>
      <c r="E32" s="5" t="s">
        <v>801</v>
      </c>
      <c r="F32" s="5" t="s">
        <v>789</v>
      </c>
      <c r="G32" s="5" t="s">
        <v>784</v>
      </c>
      <c r="H32" s="5" t="s">
        <v>352</v>
      </c>
      <c r="I32" s="5">
        <v>42.0</v>
      </c>
      <c r="J32" s="5" t="s">
        <v>38</v>
      </c>
      <c r="K32" s="5" t="s">
        <v>40</v>
      </c>
      <c r="L32" s="5" t="s">
        <v>40</v>
      </c>
      <c r="M32" s="5" t="s">
        <v>40</v>
      </c>
      <c r="N32" s="5" t="s">
        <v>40</v>
      </c>
      <c r="O32" s="5" t="s">
        <v>40</v>
      </c>
      <c r="P32" s="5" t="s">
        <v>40</v>
      </c>
      <c r="Q32" s="5" t="s">
        <v>40</v>
      </c>
      <c r="R32" s="5" t="s">
        <v>467</v>
      </c>
      <c r="S32" s="5" t="s">
        <v>762</v>
      </c>
      <c r="T32" s="5">
        <v>-0.07143023</v>
      </c>
      <c r="U32" s="5" t="s">
        <v>40</v>
      </c>
      <c r="V32" s="5">
        <v>80.0</v>
      </c>
      <c r="W32" s="5">
        <v>0.9432336</v>
      </c>
      <c r="X32" s="5" t="s">
        <v>33</v>
      </c>
      <c r="Y32" s="5">
        <v>0.3387838</v>
      </c>
      <c r="Z32" s="5">
        <v>-0.01385344</v>
      </c>
      <c r="AA32" s="5" t="s">
        <v>796</v>
      </c>
      <c r="AB32" s="5">
        <v>0.2068302</v>
      </c>
      <c r="AC32" s="5">
        <v>-0.4318728</v>
      </c>
      <c r="AD32" s="5">
        <v>0.4041659</v>
      </c>
      <c r="AE32" s="5" t="s">
        <v>763</v>
      </c>
      <c r="AF32" s="5" t="s">
        <v>40</v>
      </c>
      <c r="AG32" s="5" t="s">
        <v>40</v>
      </c>
      <c r="AH32" s="5" t="s">
        <v>40</v>
      </c>
      <c r="AI32" s="5" t="s">
        <v>40</v>
      </c>
      <c r="AJ32" s="5">
        <v>-0.02204385</v>
      </c>
      <c r="AK32" s="5">
        <v>0.3162379</v>
      </c>
      <c r="AL32" s="5">
        <v>-0.6267837</v>
      </c>
      <c r="AM32" s="5">
        <v>0.5829707</v>
      </c>
      <c r="AN32" s="44" t="s">
        <v>40</v>
      </c>
      <c r="AO32" s="44" t="s">
        <v>40</v>
      </c>
      <c r="AP32" s="44" t="s">
        <v>40</v>
      </c>
      <c r="AQ32" s="44" t="s">
        <v>40</v>
      </c>
      <c r="AR32" s="5" t="s">
        <v>784</v>
      </c>
      <c r="AS32" s="5" t="s">
        <v>40</v>
      </c>
      <c r="AT32" s="5" t="s">
        <v>40</v>
      </c>
      <c r="AU32" s="5" t="s">
        <v>40</v>
      </c>
      <c r="AV32" s="5" t="s">
        <v>40</v>
      </c>
      <c r="AW32" s="5" t="s">
        <v>40</v>
      </c>
      <c r="AX32" s="5" t="s">
        <v>40</v>
      </c>
      <c r="AY32" s="5" t="s">
        <v>467</v>
      </c>
      <c r="AZ32" s="5" t="s">
        <v>762</v>
      </c>
      <c r="BA32" s="5">
        <v>-0.07143023</v>
      </c>
      <c r="BB32" s="5" t="s">
        <v>40</v>
      </c>
      <c r="BC32" s="5">
        <v>80.0</v>
      </c>
      <c r="BD32" s="5">
        <v>0.9432336</v>
      </c>
      <c r="BE32" s="5">
        <v>-0.01385344</v>
      </c>
      <c r="BF32" s="5" t="s">
        <v>796</v>
      </c>
      <c r="BG32" s="5">
        <v>0.2068302</v>
      </c>
      <c r="BH32" s="5">
        <v>-0.4318728</v>
      </c>
      <c r="BI32" s="5">
        <v>0.4041659</v>
      </c>
      <c r="BJ32" s="5" t="s">
        <v>763</v>
      </c>
      <c r="BK32" s="5" t="s">
        <v>40</v>
      </c>
      <c r="BL32" s="5" t="s">
        <v>40</v>
      </c>
      <c r="BM32" s="5" t="s">
        <v>40</v>
      </c>
      <c r="BN32" s="5" t="s">
        <v>40</v>
      </c>
      <c r="BO32" s="5">
        <v>-0.02204385</v>
      </c>
      <c r="BP32" s="5">
        <v>0.3162379</v>
      </c>
      <c r="BQ32" s="5">
        <v>-0.6267837</v>
      </c>
      <c r="BR32" s="5">
        <v>0.5829707</v>
      </c>
      <c r="BS32" s="44" t="s">
        <v>40</v>
      </c>
      <c r="BT32" s="44" t="s">
        <v>40</v>
      </c>
      <c r="BU32" s="44" t="s">
        <v>40</v>
      </c>
      <c r="BV32" s="44" t="s">
        <v>40</v>
      </c>
    </row>
    <row r="33" ht="15.75" customHeight="1">
      <c r="A33">
        <v>8.0</v>
      </c>
      <c r="B33" s="5">
        <v>2.0</v>
      </c>
      <c r="C33" s="5">
        <v>2.0</v>
      </c>
      <c r="D33" s="5">
        <v>1.0</v>
      </c>
      <c r="E33" s="5" t="s">
        <v>802</v>
      </c>
      <c r="F33" s="5" t="s">
        <v>760</v>
      </c>
      <c r="G33" s="5" t="s">
        <v>760</v>
      </c>
      <c r="H33" s="5" t="s">
        <v>352</v>
      </c>
      <c r="I33" s="5">
        <v>42.0</v>
      </c>
      <c r="J33" s="5" t="s">
        <v>38</v>
      </c>
      <c r="K33" s="5" t="s">
        <v>40</v>
      </c>
      <c r="L33" s="5" t="s">
        <v>40</v>
      </c>
      <c r="M33" s="5" t="s">
        <v>40</v>
      </c>
      <c r="N33" s="5" t="s">
        <v>40</v>
      </c>
      <c r="O33" s="5" t="s">
        <v>40</v>
      </c>
      <c r="P33" s="5" t="s">
        <v>40</v>
      </c>
      <c r="Q33" s="5" t="s">
        <v>40</v>
      </c>
      <c r="R33" s="5" t="s">
        <v>467</v>
      </c>
      <c r="S33" s="5" t="s">
        <v>762</v>
      </c>
      <c r="T33" s="5">
        <v>3.657943</v>
      </c>
      <c r="U33" s="5" t="s">
        <v>40</v>
      </c>
      <c r="V33" s="5">
        <v>80.0</v>
      </c>
      <c r="W33" s="5">
        <v>4.538276E-4</v>
      </c>
      <c r="X33" s="5" t="s">
        <v>33</v>
      </c>
      <c r="Y33" s="5">
        <v>0.9910164</v>
      </c>
      <c r="Z33" s="5">
        <v>0.7094346</v>
      </c>
      <c r="AA33" s="5" t="s">
        <v>796</v>
      </c>
      <c r="AB33" s="5">
        <v>0.1801376</v>
      </c>
      <c r="AC33" s="5">
        <v>0.345363</v>
      </c>
      <c r="AD33" s="5">
        <v>1.073506</v>
      </c>
      <c r="AE33" s="5" t="s">
        <v>763</v>
      </c>
      <c r="AF33" s="5" t="s">
        <v>40</v>
      </c>
      <c r="AG33" s="5" t="s">
        <v>40</v>
      </c>
      <c r="AH33" s="5" t="s">
        <v>40</v>
      </c>
      <c r="AI33" s="5" t="s">
        <v>40</v>
      </c>
      <c r="AJ33" s="5">
        <v>1.128866</v>
      </c>
      <c r="AK33" s="5">
        <v>0.3416514</v>
      </c>
      <c r="AL33" s="5">
        <v>0.4696089</v>
      </c>
      <c r="AM33" s="5">
        <v>1.775986</v>
      </c>
      <c r="AN33" s="44" t="s">
        <v>40</v>
      </c>
      <c r="AO33" s="44" t="s">
        <v>40</v>
      </c>
      <c r="AP33" s="44" t="s">
        <v>40</v>
      </c>
      <c r="AQ33" s="44" t="s">
        <v>40</v>
      </c>
      <c r="AR33" s="5" t="s">
        <v>760</v>
      </c>
      <c r="AS33" s="5" t="s">
        <v>40</v>
      </c>
      <c r="AT33" s="5" t="s">
        <v>40</v>
      </c>
      <c r="AU33" s="5" t="s">
        <v>40</v>
      </c>
      <c r="AV33" s="5" t="s">
        <v>40</v>
      </c>
      <c r="AW33" s="5" t="s">
        <v>40</v>
      </c>
      <c r="AX33" s="5" t="s">
        <v>40</v>
      </c>
      <c r="AY33" s="5" t="s">
        <v>467</v>
      </c>
      <c r="AZ33" s="5" t="s">
        <v>762</v>
      </c>
      <c r="BA33" s="5">
        <v>3.657943</v>
      </c>
      <c r="BB33" s="5" t="s">
        <v>40</v>
      </c>
      <c r="BC33" s="5">
        <v>80.0</v>
      </c>
      <c r="BD33" s="5">
        <v>4.538276E-4</v>
      </c>
      <c r="BE33" s="5">
        <v>0.7094346</v>
      </c>
      <c r="BF33" s="5" t="s">
        <v>796</v>
      </c>
      <c r="BG33" s="5">
        <v>0.1801376</v>
      </c>
      <c r="BH33" s="5">
        <v>0.345363</v>
      </c>
      <c r="BI33" s="5">
        <v>1.073506</v>
      </c>
      <c r="BJ33" s="5" t="s">
        <v>763</v>
      </c>
      <c r="BK33" s="5" t="s">
        <v>40</v>
      </c>
      <c r="BL33" s="5" t="s">
        <v>40</v>
      </c>
      <c r="BM33" s="5" t="s">
        <v>40</v>
      </c>
      <c r="BN33" s="5" t="s">
        <v>40</v>
      </c>
      <c r="BO33" s="5">
        <v>1.128866</v>
      </c>
      <c r="BP33" s="5">
        <v>0.3416514</v>
      </c>
      <c r="BQ33" s="5">
        <v>0.4696089</v>
      </c>
      <c r="BR33" s="5">
        <v>1.775986</v>
      </c>
      <c r="BS33" s="44" t="s">
        <v>40</v>
      </c>
      <c r="BT33" s="44" t="s">
        <v>40</v>
      </c>
      <c r="BU33" s="44" t="s">
        <v>40</v>
      </c>
      <c r="BV33" s="44" t="s">
        <v>40</v>
      </c>
    </row>
    <row r="34" ht="15.75" customHeight="1">
      <c r="A34">
        <v>8.0</v>
      </c>
      <c r="B34" s="5">
        <v>2.0</v>
      </c>
      <c r="C34" s="5">
        <v>3.0</v>
      </c>
      <c r="D34" s="5">
        <v>1.0</v>
      </c>
      <c r="E34" s="5" t="s">
        <v>803</v>
      </c>
      <c r="F34" s="5" t="s">
        <v>789</v>
      </c>
      <c r="G34" s="5" t="s">
        <v>760</v>
      </c>
      <c r="H34" s="5" t="s">
        <v>352</v>
      </c>
      <c r="I34" s="5">
        <v>42.0</v>
      </c>
      <c r="J34" s="5" t="s">
        <v>38</v>
      </c>
      <c r="K34" s="5" t="s">
        <v>40</v>
      </c>
      <c r="L34" s="5" t="s">
        <v>40</v>
      </c>
      <c r="M34" s="5" t="s">
        <v>40</v>
      </c>
      <c r="N34" s="5" t="s">
        <v>40</v>
      </c>
      <c r="O34" s="5" t="s">
        <v>40</v>
      </c>
      <c r="P34" s="5" t="s">
        <v>40</v>
      </c>
      <c r="Q34" s="5" t="s">
        <v>40</v>
      </c>
      <c r="R34" s="5" t="s">
        <v>481</v>
      </c>
      <c r="S34" s="5" t="s">
        <v>889</v>
      </c>
      <c r="T34" s="5">
        <v>2.253265</v>
      </c>
      <c r="U34" s="5" t="s">
        <v>40</v>
      </c>
      <c r="V34" s="5" t="s">
        <v>40</v>
      </c>
      <c r="W34" s="5">
        <v>0.02424242</v>
      </c>
      <c r="X34" s="5" t="s">
        <v>33</v>
      </c>
      <c r="Y34" s="5">
        <v>3.71194</v>
      </c>
      <c r="Z34" s="5">
        <v>0.4439601</v>
      </c>
      <c r="AA34" s="5" t="s">
        <v>777</v>
      </c>
      <c r="AB34" s="5" t="s">
        <v>40</v>
      </c>
      <c r="AC34" s="5">
        <v>0.0388647</v>
      </c>
      <c r="AD34" s="5">
        <v>1.0099663</v>
      </c>
      <c r="AE34" s="5" t="s">
        <v>1017</v>
      </c>
      <c r="AF34" s="5" t="s">
        <v>40</v>
      </c>
      <c r="AG34" s="5" t="s">
        <v>40</v>
      </c>
      <c r="AH34" s="5" t="s">
        <v>40</v>
      </c>
      <c r="AI34" s="5" t="s">
        <v>40</v>
      </c>
      <c r="AJ34" s="5">
        <v>0.4058957</v>
      </c>
      <c r="AK34" s="5">
        <v>0.1522292</v>
      </c>
      <c r="AL34" s="5">
        <v>0.65311503</v>
      </c>
      <c r="AM34" s="5">
        <v>0.08048876</v>
      </c>
      <c r="AN34" s="44" t="s">
        <v>40</v>
      </c>
      <c r="AO34" s="44" t="s">
        <v>40</v>
      </c>
      <c r="AP34" s="44" t="s">
        <v>40</v>
      </c>
      <c r="AQ34" s="44" t="s">
        <v>40</v>
      </c>
      <c r="AR34" s="5" t="s">
        <v>760</v>
      </c>
      <c r="AS34" s="5" t="s">
        <v>40</v>
      </c>
      <c r="AT34" s="5" t="s">
        <v>40</v>
      </c>
      <c r="AU34" s="5" t="s">
        <v>40</v>
      </c>
      <c r="AV34" s="5" t="s">
        <v>40</v>
      </c>
      <c r="AW34" s="5" t="s">
        <v>40</v>
      </c>
      <c r="AX34" s="5" t="s">
        <v>40</v>
      </c>
      <c r="AY34" s="5" t="s">
        <v>291</v>
      </c>
      <c r="AZ34" s="5" t="s">
        <v>762</v>
      </c>
      <c r="BA34" s="5">
        <v>2.609033</v>
      </c>
      <c r="BB34" s="5" t="s">
        <v>40</v>
      </c>
      <c r="BC34" s="5">
        <v>40.0</v>
      </c>
      <c r="BD34" s="5">
        <v>0.01270933</v>
      </c>
      <c r="BE34" s="5">
        <v>0.8988359</v>
      </c>
      <c r="BF34" s="5" t="s">
        <v>796</v>
      </c>
      <c r="BG34" s="5">
        <v>0.3445092</v>
      </c>
      <c r="BH34" s="5">
        <v>0.2025568</v>
      </c>
      <c r="BI34" s="5">
        <v>1.595115</v>
      </c>
      <c r="BJ34" s="5" t="s">
        <v>763</v>
      </c>
      <c r="BK34" s="5" t="s">
        <v>40</v>
      </c>
      <c r="BL34" s="5" t="s">
        <v>40</v>
      </c>
      <c r="BM34" s="5" t="s">
        <v>40</v>
      </c>
      <c r="BN34" s="5" t="s">
        <v>40</v>
      </c>
      <c r="BO34" s="5">
        <v>0.6494824</v>
      </c>
      <c r="BP34" s="5">
        <v>0.3248638</v>
      </c>
      <c r="BQ34" s="5">
        <v>0.024366</v>
      </c>
      <c r="BR34" s="5">
        <v>1.266912</v>
      </c>
      <c r="BS34" s="5" t="s">
        <v>40</v>
      </c>
      <c r="BT34" s="5" t="s">
        <v>40</v>
      </c>
      <c r="BU34" s="5" t="s">
        <v>40</v>
      </c>
      <c r="BV34" s="62" t="s">
        <v>40</v>
      </c>
    </row>
    <row r="35" ht="15.75" customHeight="1">
      <c r="A35">
        <v>8.0</v>
      </c>
      <c r="B35" s="5">
        <v>2.0</v>
      </c>
      <c r="C35" s="5">
        <v>4.0</v>
      </c>
      <c r="D35" s="5">
        <v>1.0</v>
      </c>
      <c r="E35" s="5" t="s">
        <v>804</v>
      </c>
      <c r="F35" s="5" t="s">
        <v>760</v>
      </c>
      <c r="G35" s="5" t="s">
        <v>761</v>
      </c>
      <c r="H35" s="5" t="s">
        <v>352</v>
      </c>
      <c r="I35" s="5">
        <v>42.0</v>
      </c>
      <c r="J35" s="5" t="s">
        <v>38</v>
      </c>
      <c r="K35" s="5" t="s">
        <v>40</v>
      </c>
      <c r="L35" s="5" t="s">
        <v>40</v>
      </c>
      <c r="M35" s="5" t="s">
        <v>40</v>
      </c>
      <c r="N35" s="5" t="s">
        <v>40</v>
      </c>
      <c r="O35" s="5" t="s">
        <v>40</v>
      </c>
      <c r="P35" s="5" t="s">
        <v>40</v>
      </c>
      <c r="Q35" s="5" t="s">
        <v>40</v>
      </c>
      <c r="R35" s="5" t="s">
        <v>481</v>
      </c>
      <c r="S35" s="5" t="s">
        <v>889</v>
      </c>
      <c r="T35" s="5">
        <v>0.6671679</v>
      </c>
      <c r="U35" s="5" t="s">
        <v>40</v>
      </c>
      <c r="V35" s="5" t="s">
        <v>40</v>
      </c>
      <c r="W35" s="5">
        <v>0.5046649</v>
      </c>
      <c r="X35" s="5" t="s">
        <v>33</v>
      </c>
      <c r="Y35" s="5">
        <v>0.3460416</v>
      </c>
      <c r="Z35" s="5">
        <v>0.1335532</v>
      </c>
      <c r="AA35" s="5" t="s">
        <v>777</v>
      </c>
      <c r="AB35" s="5" t="s">
        <v>40</v>
      </c>
      <c r="AC35" s="5">
        <v>-0.3234275</v>
      </c>
      <c r="AD35" s="5">
        <v>0.7075629</v>
      </c>
      <c r="AE35" s="5" t="s">
        <v>1017</v>
      </c>
      <c r="AF35" s="5" t="s">
        <v>40</v>
      </c>
      <c r="AG35" s="5" t="s">
        <v>40</v>
      </c>
      <c r="AH35" s="5" t="s">
        <v>40</v>
      </c>
      <c r="AI35" s="5" t="s">
        <v>40</v>
      </c>
      <c r="AJ35" s="5">
        <v>0.1201814</v>
      </c>
      <c r="AK35" s="5">
        <v>0.1714764</v>
      </c>
      <c r="AL35" s="5">
        <v>-0.2107559</v>
      </c>
      <c r="AM35" s="5">
        <v>0.4264033</v>
      </c>
      <c r="AN35" s="44" t="s">
        <v>40</v>
      </c>
      <c r="AO35" s="44" t="s">
        <v>40</v>
      </c>
      <c r="AP35" s="44" t="s">
        <v>40</v>
      </c>
      <c r="AQ35" s="44" t="s">
        <v>40</v>
      </c>
      <c r="AR35" s="5" t="s">
        <v>761</v>
      </c>
      <c r="AS35" s="5" t="s">
        <v>40</v>
      </c>
      <c r="AT35" s="5" t="s">
        <v>40</v>
      </c>
      <c r="AU35" s="5" t="s">
        <v>40</v>
      </c>
      <c r="AV35" s="5" t="s">
        <v>40</v>
      </c>
      <c r="AW35" s="5" t="s">
        <v>40</v>
      </c>
      <c r="AX35" s="5" t="s">
        <v>40</v>
      </c>
      <c r="AY35" s="5" t="s">
        <v>291</v>
      </c>
      <c r="AZ35" s="5" t="s">
        <v>762</v>
      </c>
      <c r="BA35" s="5">
        <v>0.5990227</v>
      </c>
      <c r="BB35" s="5" t="s">
        <v>40</v>
      </c>
      <c r="BC35" s="5">
        <v>40.0</v>
      </c>
      <c r="BD35" s="5">
        <v>0.5525355</v>
      </c>
      <c r="BE35" s="5">
        <v>0.2778109</v>
      </c>
      <c r="BF35" s="5" t="s">
        <v>796</v>
      </c>
      <c r="BG35" s="5">
        <v>0.4637736</v>
      </c>
      <c r="BH35" s="5">
        <v>-0.6595105</v>
      </c>
      <c r="BI35" s="5">
        <v>1.2151324</v>
      </c>
      <c r="BJ35" s="5" t="s">
        <v>763</v>
      </c>
      <c r="BK35" s="5" t="s">
        <v>40</v>
      </c>
      <c r="BL35" s="5" t="s">
        <v>40</v>
      </c>
      <c r="BM35" s="5" t="s">
        <v>40</v>
      </c>
      <c r="BN35" s="5" t="s">
        <v>40</v>
      </c>
      <c r="BO35" s="5">
        <v>0.1604268</v>
      </c>
      <c r="BP35" s="5">
        <v>0.3167614</v>
      </c>
      <c r="BQ35" s="5">
        <v>-0.4464418</v>
      </c>
      <c r="BR35" s="5">
        <v>0.7653028</v>
      </c>
      <c r="BS35" s="5" t="s">
        <v>40</v>
      </c>
      <c r="BT35" s="5" t="s">
        <v>40</v>
      </c>
      <c r="BU35" s="5" t="s">
        <v>40</v>
      </c>
      <c r="BV35" s="62" t="s">
        <v>40</v>
      </c>
    </row>
    <row r="36" ht="15.75" customHeight="1">
      <c r="A36">
        <v>9.0</v>
      </c>
      <c r="B36" s="5">
        <v>1.0</v>
      </c>
      <c r="C36" s="5">
        <v>1.0</v>
      </c>
      <c r="D36" s="5">
        <v>1.0</v>
      </c>
      <c r="E36" s="5" t="s">
        <v>805</v>
      </c>
      <c r="F36" s="5" t="s">
        <v>760</v>
      </c>
      <c r="G36" s="5" t="s">
        <v>760</v>
      </c>
      <c r="H36" s="5" t="s">
        <v>352</v>
      </c>
      <c r="I36" s="5">
        <v>1.0</v>
      </c>
      <c r="J36" s="5" t="s">
        <v>38</v>
      </c>
      <c r="K36" s="5" t="s">
        <v>40</v>
      </c>
      <c r="L36" s="5" t="s">
        <v>40</v>
      </c>
      <c r="M36" s="5" t="s">
        <v>40</v>
      </c>
      <c r="N36" s="5" t="s">
        <v>40</v>
      </c>
      <c r="O36" s="5" t="s">
        <v>40</v>
      </c>
      <c r="P36" s="5" t="s">
        <v>40</v>
      </c>
      <c r="Q36" s="5" t="s">
        <v>40</v>
      </c>
      <c r="R36" s="5" t="s">
        <v>40</v>
      </c>
      <c r="S36" s="5" t="s">
        <v>40</v>
      </c>
      <c r="T36" s="5" t="s">
        <v>40</v>
      </c>
      <c r="U36" s="5" t="s">
        <v>40</v>
      </c>
      <c r="V36" s="5" t="s">
        <v>40</v>
      </c>
      <c r="W36" s="5" t="s">
        <v>40</v>
      </c>
      <c r="X36" s="5" t="s">
        <v>33</v>
      </c>
      <c r="Y36" s="5" t="s">
        <v>40</v>
      </c>
      <c r="Z36" s="5" t="s">
        <v>40</v>
      </c>
      <c r="AA36" s="5" t="s">
        <v>40</v>
      </c>
      <c r="AB36" s="5" t="s">
        <v>40</v>
      </c>
      <c r="AC36" s="5" t="s">
        <v>40</v>
      </c>
      <c r="AD36" s="5" t="s">
        <v>40</v>
      </c>
      <c r="AE36" s="5" t="s">
        <v>40</v>
      </c>
      <c r="AF36" s="5" t="s">
        <v>40</v>
      </c>
      <c r="AG36" s="5" t="s">
        <v>40</v>
      </c>
      <c r="AH36" s="5" t="s">
        <v>40</v>
      </c>
      <c r="AI36" s="5" t="s">
        <v>40</v>
      </c>
      <c r="AJ36" s="5" t="s">
        <v>40</v>
      </c>
      <c r="AK36" s="5" t="s">
        <v>40</v>
      </c>
      <c r="AL36" s="5" t="s">
        <v>40</v>
      </c>
      <c r="AM36" s="5" t="s">
        <v>40</v>
      </c>
      <c r="AN36" s="44" t="s">
        <v>40</v>
      </c>
      <c r="AO36" s="44" t="s">
        <v>40</v>
      </c>
      <c r="AP36" s="44" t="s">
        <v>40</v>
      </c>
      <c r="AQ36" s="44" t="s">
        <v>40</v>
      </c>
      <c r="AR36" s="5" t="s">
        <v>760</v>
      </c>
      <c r="AS36" s="5" t="s">
        <v>40</v>
      </c>
      <c r="AT36" s="5" t="s">
        <v>40</v>
      </c>
      <c r="AU36" s="5" t="s">
        <v>40</v>
      </c>
      <c r="AV36" s="5" t="s">
        <v>40</v>
      </c>
      <c r="AW36" s="5" t="s">
        <v>40</v>
      </c>
      <c r="AX36" s="5" t="s">
        <v>40</v>
      </c>
      <c r="AY36" s="5" t="s">
        <v>40</v>
      </c>
      <c r="AZ36" s="5" t="s">
        <v>40</v>
      </c>
      <c r="BA36" s="5" t="s">
        <v>40</v>
      </c>
      <c r="BB36" s="5" t="s">
        <v>40</v>
      </c>
      <c r="BC36" s="5" t="s">
        <v>40</v>
      </c>
      <c r="BD36" s="5" t="s">
        <v>40</v>
      </c>
      <c r="BE36" s="5" t="s">
        <v>40</v>
      </c>
      <c r="BF36" s="5" t="s">
        <v>40</v>
      </c>
      <c r="BG36" s="5" t="s">
        <v>40</v>
      </c>
      <c r="BH36" s="5" t="s">
        <v>40</v>
      </c>
      <c r="BI36" s="5" t="s">
        <v>40</v>
      </c>
      <c r="BJ36" s="5" t="s">
        <v>40</v>
      </c>
      <c r="BK36" s="5" t="s">
        <v>40</v>
      </c>
      <c r="BL36" s="5" t="s">
        <v>40</v>
      </c>
      <c r="BM36" s="5" t="s">
        <v>40</v>
      </c>
      <c r="BN36" s="5" t="s">
        <v>40</v>
      </c>
      <c r="BO36" s="5" t="s">
        <v>40</v>
      </c>
      <c r="BP36" s="5" t="s">
        <v>40</v>
      </c>
      <c r="BQ36" s="5" t="s">
        <v>40</v>
      </c>
      <c r="BR36" s="5" t="s">
        <v>40</v>
      </c>
      <c r="BS36" s="44" t="s">
        <v>40</v>
      </c>
      <c r="BT36" s="44" t="s">
        <v>40</v>
      </c>
      <c r="BU36" s="44" t="s">
        <v>40</v>
      </c>
      <c r="BV36" s="44" t="s">
        <v>40</v>
      </c>
      <c r="BW36" s="5" t="s">
        <v>806</v>
      </c>
    </row>
    <row r="37" ht="15.75" customHeight="1">
      <c r="A37">
        <v>9.0</v>
      </c>
      <c r="B37" s="5">
        <v>1.0</v>
      </c>
      <c r="C37" s="5">
        <v>1.0</v>
      </c>
      <c r="D37" s="5">
        <v>2.0</v>
      </c>
      <c r="E37" s="5" t="s">
        <v>807</v>
      </c>
      <c r="F37" s="5" t="s">
        <v>760</v>
      </c>
      <c r="G37" s="5" t="s">
        <v>760</v>
      </c>
      <c r="H37" s="5" t="s">
        <v>352</v>
      </c>
      <c r="I37" s="5">
        <v>1.0</v>
      </c>
      <c r="J37" s="5" t="s">
        <v>38</v>
      </c>
      <c r="K37" s="5" t="s">
        <v>40</v>
      </c>
      <c r="L37" s="5" t="s">
        <v>40</v>
      </c>
      <c r="M37" s="5" t="s">
        <v>40</v>
      </c>
      <c r="N37" s="5" t="s">
        <v>40</v>
      </c>
      <c r="O37" s="5" t="s">
        <v>40</v>
      </c>
      <c r="P37" s="5" t="s">
        <v>40</v>
      </c>
      <c r="Q37" s="5" t="s">
        <v>40</v>
      </c>
      <c r="R37" s="5" t="s">
        <v>40</v>
      </c>
      <c r="S37" s="5" t="s">
        <v>40</v>
      </c>
      <c r="T37" s="5" t="s">
        <v>40</v>
      </c>
      <c r="U37" s="5" t="s">
        <v>40</v>
      </c>
      <c r="V37" s="5" t="s">
        <v>40</v>
      </c>
      <c r="W37" s="5" t="s">
        <v>40</v>
      </c>
      <c r="X37" s="5" t="s">
        <v>33</v>
      </c>
      <c r="Y37" s="5" t="s">
        <v>40</v>
      </c>
      <c r="Z37" s="5" t="s">
        <v>40</v>
      </c>
      <c r="AA37" s="5" t="s">
        <v>40</v>
      </c>
      <c r="AB37" s="5" t="s">
        <v>40</v>
      </c>
      <c r="AC37" s="5" t="s">
        <v>40</v>
      </c>
      <c r="AD37" s="5" t="s">
        <v>40</v>
      </c>
      <c r="AE37" s="5" t="s">
        <v>40</v>
      </c>
      <c r="AF37" s="5" t="s">
        <v>40</v>
      </c>
      <c r="AG37" s="5" t="s">
        <v>40</v>
      </c>
      <c r="AH37" s="5" t="s">
        <v>40</v>
      </c>
      <c r="AI37" s="5" t="s">
        <v>40</v>
      </c>
      <c r="AJ37" s="5" t="s">
        <v>40</v>
      </c>
      <c r="AK37" s="5" t="s">
        <v>40</v>
      </c>
      <c r="AL37" s="5" t="s">
        <v>40</v>
      </c>
      <c r="AM37" s="5" t="s">
        <v>40</v>
      </c>
      <c r="AN37" s="44" t="s">
        <v>40</v>
      </c>
      <c r="AO37" s="44" t="s">
        <v>40</v>
      </c>
      <c r="AP37" s="44" t="s">
        <v>40</v>
      </c>
      <c r="AQ37" s="44" t="s">
        <v>40</v>
      </c>
      <c r="AR37" s="5" t="s">
        <v>760</v>
      </c>
      <c r="AS37" s="5" t="s">
        <v>40</v>
      </c>
      <c r="AT37" s="5" t="s">
        <v>40</v>
      </c>
      <c r="AU37" s="5" t="s">
        <v>40</v>
      </c>
      <c r="AV37" s="5" t="s">
        <v>40</v>
      </c>
      <c r="AW37" s="5" t="s">
        <v>40</v>
      </c>
      <c r="AX37" s="5" t="s">
        <v>40</v>
      </c>
      <c r="AY37" s="5" t="s">
        <v>40</v>
      </c>
      <c r="AZ37" s="5" t="s">
        <v>40</v>
      </c>
      <c r="BA37" s="5" t="s">
        <v>40</v>
      </c>
      <c r="BB37" s="5" t="s">
        <v>40</v>
      </c>
      <c r="BC37" s="5" t="s">
        <v>40</v>
      </c>
      <c r="BD37" s="5" t="s">
        <v>40</v>
      </c>
      <c r="BE37" s="5" t="s">
        <v>40</v>
      </c>
      <c r="BF37" s="5" t="s">
        <v>40</v>
      </c>
      <c r="BG37" s="5" t="s">
        <v>40</v>
      </c>
      <c r="BH37" s="5" t="s">
        <v>40</v>
      </c>
      <c r="BI37" s="5" t="s">
        <v>40</v>
      </c>
      <c r="BJ37" s="5" t="s">
        <v>40</v>
      </c>
      <c r="BK37" s="5" t="s">
        <v>40</v>
      </c>
      <c r="BL37" s="5" t="s">
        <v>40</v>
      </c>
      <c r="BM37" s="5" t="s">
        <v>40</v>
      </c>
      <c r="BN37" s="5" t="s">
        <v>40</v>
      </c>
      <c r="BO37" s="5" t="s">
        <v>40</v>
      </c>
      <c r="BP37" s="5" t="s">
        <v>40</v>
      </c>
      <c r="BQ37" s="5" t="s">
        <v>40</v>
      </c>
      <c r="BR37" s="5" t="s">
        <v>40</v>
      </c>
      <c r="BS37" s="44" t="s">
        <v>40</v>
      </c>
      <c r="BT37" s="44" t="s">
        <v>40</v>
      </c>
      <c r="BU37" s="44" t="s">
        <v>40</v>
      </c>
      <c r="BV37" s="44" t="s">
        <v>40</v>
      </c>
      <c r="BW37" s="5" t="s">
        <v>806</v>
      </c>
    </row>
    <row r="38" ht="15.75" customHeight="1">
      <c r="A38">
        <v>9.0</v>
      </c>
      <c r="B38" s="5">
        <v>1.0</v>
      </c>
      <c r="C38" s="5">
        <v>1.0</v>
      </c>
      <c r="D38" s="5">
        <v>3.0</v>
      </c>
      <c r="E38" s="5" t="s">
        <v>808</v>
      </c>
      <c r="F38" s="5" t="s">
        <v>760</v>
      </c>
      <c r="G38" s="5" t="s">
        <v>760</v>
      </c>
      <c r="H38" s="5" t="s">
        <v>352</v>
      </c>
      <c r="I38" s="5">
        <v>1.0</v>
      </c>
      <c r="J38" s="5" t="s">
        <v>38</v>
      </c>
      <c r="K38" s="5" t="s">
        <v>40</v>
      </c>
      <c r="L38" s="5" t="s">
        <v>40</v>
      </c>
      <c r="M38" s="5" t="s">
        <v>40</v>
      </c>
      <c r="N38" s="5" t="s">
        <v>40</v>
      </c>
      <c r="O38" s="5" t="s">
        <v>40</v>
      </c>
      <c r="P38" s="5" t="s">
        <v>40</v>
      </c>
      <c r="Q38" s="5" t="s">
        <v>40</v>
      </c>
      <c r="R38" s="5" t="s">
        <v>40</v>
      </c>
      <c r="S38" s="5" t="s">
        <v>40</v>
      </c>
      <c r="T38" s="5" t="s">
        <v>40</v>
      </c>
      <c r="U38" s="5" t="s">
        <v>40</v>
      </c>
      <c r="V38" s="5" t="s">
        <v>40</v>
      </c>
      <c r="W38" s="5" t="s">
        <v>40</v>
      </c>
      <c r="X38" s="5" t="s">
        <v>33</v>
      </c>
      <c r="Y38" s="5" t="s">
        <v>40</v>
      </c>
      <c r="Z38" s="5" t="s">
        <v>40</v>
      </c>
      <c r="AA38" s="5" t="s">
        <v>40</v>
      </c>
      <c r="AB38" s="5" t="s">
        <v>40</v>
      </c>
      <c r="AC38" s="5" t="s">
        <v>40</v>
      </c>
      <c r="AD38" s="5" t="s">
        <v>40</v>
      </c>
      <c r="AE38" s="5" t="s">
        <v>40</v>
      </c>
      <c r="AF38" s="5" t="s">
        <v>40</v>
      </c>
      <c r="AG38" s="5" t="s">
        <v>40</v>
      </c>
      <c r="AH38" s="5" t="s">
        <v>40</v>
      </c>
      <c r="AI38" s="5" t="s">
        <v>40</v>
      </c>
      <c r="AJ38" s="5" t="s">
        <v>40</v>
      </c>
      <c r="AK38" s="5" t="s">
        <v>40</v>
      </c>
      <c r="AL38" s="5" t="s">
        <v>40</v>
      </c>
      <c r="AM38" s="5" t="s">
        <v>40</v>
      </c>
      <c r="AN38" s="44" t="s">
        <v>40</v>
      </c>
      <c r="AO38" s="44" t="s">
        <v>40</v>
      </c>
      <c r="AP38" s="44" t="s">
        <v>40</v>
      </c>
      <c r="AQ38" s="44" t="s">
        <v>40</v>
      </c>
      <c r="AR38" s="5" t="s">
        <v>760</v>
      </c>
      <c r="AS38" s="5" t="s">
        <v>40</v>
      </c>
      <c r="AT38" s="5" t="s">
        <v>40</v>
      </c>
      <c r="AU38" s="5" t="s">
        <v>40</v>
      </c>
      <c r="AV38" s="5" t="s">
        <v>40</v>
      </c>
      <c r="AW38" s="5" t="s">
        <v>40</v>
      </c>
      <c r="AX38" s="5" t="s">
        <v>40</v>
      </c>
      <c r="AY38" s="5" t="s">
        <v>40</v>
      </c>
      <c r="AZ38" s="5" t="s">
        <v>40</v>
      </c>
      <c r="BA38" s="5" t="s">
        <v>40</v>
      </c>
      <c r="BB38" s="5" t="s">
        <v>40</v>
      </c>
      <c r="BC38" s="5" t="s">
        <v>40</v>
      </c>
      <c r="BD38" s="5" t="s">
        <v>40</v>
      </c>
      <c r="BE38" s="5" t="s">
        <v>40</v>
      </c>
      <c r="BF38" s="5" t="s">
        <v>40</v>
      </c>
      <c r="BG38" s="5" t="s">
        <v>40</v>
      </c>
      <c r="BH38" s="5" t="s">
        <v>40</v>
      </c>
      <c r="BI38" s="5" t="s">
        <v>40</v>
      </c>
      <c r="BJ38" s="5" t="s">
        <v>40</v>
      </c>
      <c r="BK38" s="5" t="s">
        <v>40</v>
      </c>
      <c r="BL38" s="5" t="s">
        <v>40</v>
      </c>
      <c r="BM38" s="5" t="s">
        <v>40</v>
      </c>
      <c r="BN38" s="5" t="s">
        <v>40</v>
      </c>
      <c r="BO38" s="5" t="s">
        <v>40</v>
      </c>
      <c r="BP38" s="5" t="s">
        <v>40</v>
      </c>
      <c r="BQ38" s="5" t="s">
        <v>40</v>
      </c>
      <c r="BR38" s="5" t="s">
        <v>40</v>
      </c>
      <c r="BS38" s="44" t="s">
        <v>40</v>
      </c>
      <c r="BT38" s="44" t="s">
        <v>40</v>
      </c>
      <c r="BU38" s="44" t="s">
        <v>40</v>
      </c>
      <c r="BV38" s="44" t="s">
        <v>40</v>
      </c>
      <c r="BW38" s="5" t="s">
        <v>806</v>
      </c>
    </row>
    <row r="39" ht="15.75" customHeight="1">
      <c r="A39">
        <v>9.0</v>
      </c>
      <c r="B39" s="5">
        <v>1.0</v>
      </c>
      <c r="C39" s="5">
        <v>2.0</v>
      </c>
      <c r="D39" s="5">
        <v>1.0</v>
      </c>
      <c r="E39" s="5" t="s">
        <v>809</v>
      </c>
      <c r="F39" s="5" t="s">
        <v>760</v>
      </c>
      <c r="G39" s="5" t="s">
        <v>760</v>
      </c>
      <c r="H39" s="5" t="s">
        <v>352</v>
      </c>
      <c r="I39" s="5">
        <v>1.0</v>
      </c>
      <c r="J39" s="5" t="s">
        <v>38</v>
      </c>
      <c r="K39" s="5" t="s">
        <v>40</v>
      </c>
      <c r="L39" s="5" t="s">
        <v>40</v>
      </c>
      <c r="M39" s="5" t="s">
        <v>40</v>
      </c>
      <c r="N39" s="5" t="s">
        <v>40</v>
      </c>
      <c r="O39" s="5" t="s">
        <v>40</v>
      </c>
      <c r="P39" s="5" t="s">
        <v>40</v>
      </c>
      <c r="Q39" s="5" t="s">
        <v>40</v>
      </c>
      <c r="R39" s="5" t="s">
        <v>40</v>
      </c>
      <c r="S39" s="5" t="s">
        <v>40</v>
      </c>
      <c r="T39" s="5" t="s">
        <v>40</v>
      </c>
      <c r="U39" s="5" t="s">
        <v>40</v>
      </c>
      <c r="V39" s="5" t="s">
        <v>40</v>
      </c>
      <c r="W39" s="5" t="s">
        <v>40</v>
      </c>
      <c r="X39" s="5" t="s">
        <v>33</v>
      </c>
      <c r="Y39" s="5" t="s">
        <v>40</v>
      </c>
      <c r="Z39" s="5" t="s">
        <v>40</v>
      </c>
      <c r="AA39" s="5" t="s">
        <v>40</v>
      </c>
      <c r="AB39" s="5" t="s">
        <v>40</v>
      </c>
      <c r="AC39" s="5" t="s">
        <v>40</v>
      </c>
      <c r="AD39" s="5" t="s">
        <v>40</v>
      </c>
      <c r="AE39" s="5" t="s">
        <v>40</v>
      </c>
      <c r="AF39" s="5" t="s">
        <v>40</v>
      </c>
      <c r="AG39" s="5" t="s">
        <v>40</v>
      </c>
      <c r="AH39" s="5" t="s">
        <v>40</v>
      </c>
      <c r="AI39" s="5" t="s">
        <v>40</v>
      </c>
      <c r="AJ39" s="5" t="s">
        <v>40</v>
      </c>
      <c r="AK39" s="5" t="s">
        <v>40</v>
      </c>
      <c r="AL39" s="5" t="s">
        <v>40</v>
      </c>
      <c r="AM39" s="5" t="s">
        <v>40</v>
      </c>
      <c r="AN39" s="44" t="s">
        <v>40</v>
      </c>
      <c r="AO39" s="44" t="s">
        <v>40</v>
      </c>
      <c r="AP39" s="44" t="s">
        <v>40</v>
      </c>
      <c r="AQ39" s="44" t="s">
        <v>40</v>
      </c>
      <c r="AR39" s="5" t="s">
        <v>760</v>
      </c>
      <c r="AS39" s="5" t="s">
        <v>40</v>
      </c>
      <c r="AT39" s="5" t="s">
        <v>40</v>
      </c>
      <c r="AU39" s="5" t="s">
        <v>40</v>
      </c>
      <c r="AV39" s="5" t="s">
        <v>40</v>
      </c>
      <c r="AW39" s="5" t="s">
        <v>40</v>
      </c>
      <c r="AX39" s="5" t="s">
        <v>40</v>
      </c>
      <c r="AY39" s="5" t="s">
        <v>40</v>
      </c>
      <c r="AZ39" s="5" t="s">
        <v>40</v>
      </c>
      <c r="BA39" s="5" t="s">
        <v>40</v>
      </c>
      <c r="BB39" s="5" t="s">
        <v>40</v>
      </c>
      <c r="BC39" s="5" t="s">
        <v>40</v>
      </c>
      <c r="BD39" s="5" t="s">
        <v>40</v>
      </c>
      <c r="BE39" s="5" t="s">
        <v>40</v>
      </c>
      <c r="BF39" s="5" t="s">
        <v>40</v>
      </c>
      <c r="BG39" s="5" t="s">
        <v>40</v>
      </c>
      <c r="BH39" s="5" t="s">
        <v>40</v>
      </c>
      <c r="BI39" s="5" t="s">
        <v>40</v>
      </c>
      <c r="BJ39" s="5" t="s">
        <v>40</v>
      </c>
      <c r="BK39" s="5" t="s">
        <v>40</v>
      </c>
      <c r="BL39" s="5" t="s">
        <v>40</v>
      </c>
      <c r="BM39" s="5" t="s">
        <v>40</v>
      </c>
      <c r="BN39" s="5" t="s">
        <v>40</v>
      </c>
      <c r="BO39" s="5" t="s">
        <v>40</v>
      </c>
      <c r="BP39" s="5" t="s">
        <v>40</v>
      </c>
      <c r="BQ39" s="5" t="s">
        <v>40</v>
      </c>
      <c r="BR39" s="5" t="s">
        <v>40</v>
      </c>
      <c r="BS39" s="44" t="s">
        <v>40</v>
      </c>
      <c r="BT39" s="44" t="s">
        <v>40</v>
      </c>
      <c r="BU39" s="44" t="s">
        <v>40</v>
      </c>
      <c r="BV39" s="44" t="s">
        <v>40</v>
      </c>
      <c r="BW39" s="5" t="s">
        <v>806</v>
      </c>
    </row>
    <row r="40" ht="15.75" customHeight="1">
      <c r="A40">
        <v>9.0</v>
      </c>
      <c r="B40" s="5">
        <v>1.0</v>
      </c>
      <c r="C40" s="5">
        <v>2.0</v>
      </c>
      <c r="D40" s="5">
        <v>2.0</v>
      </c>
      <c r="E40" s="5" t="s">
        <v>810</v>
      </c>
      <c r="F40" s="5" t="s">
        <v>760</v>
      </c>
      <c r="G40" s="5" t="s">
        <v>760</v>
      </c>
      <c r="H40" s="5" t="s">
        <v>352</v>
      </c>
      <c r="I40" s="5">
        <v>1.0</v>
      </c>
      <c r="J40" s="5" t="s">
        <v>38</v>
      </c>
      <c r="K40" s="5" t="s">
        <v>40</v>
      </c>
      <c r="L40" s="5" t="s">
        <v>40</v>
      </c>
      <c r="M40" s="5" t="s">
        <v>40</v>
      </c>
      <c r="N40" s="5" t="s">
        <v>40</v>
      </c>
      <c r="O40" s="5" t="s">
        <v>40</v>
      </c>
      <c r="P40" s="5" t="s">
        <v>40</v>
      </c>
      <c r="Q40" s="5" t="s">
        <v>40</v>
      </c>
      <c r="R40" s="5" t="s">
        <v>40</v>
      </c>
      <c r="S40" s="5" t="s">
        <v>40</v>
      </c>
      <c r="T40" s="5" t="s">
        <v>40</v>
      </c>
      <c r="U40" s="5" t="s">
        <v>40</v>
      </c>
      <c r="V40" s="5" t="s">
        <v>40</v>
      </c>
      <c r="W40" s="5" t="s">
        <v>40</v>
      </c>
      <c r="X40" s="5" t="s">
        <v>33</v>
      </c>
      <c r="Y40" s="5" t="s">
        <v>40</v>
      </c>
      <c r="Z40" s="5" t="s">
        <v>40</v>
      </c>
      <c r="AA40" s="5" t="s">
        <v>40</v>
      </c>
      <c r="AB40" s="5" t="s">
        <v>40</v>
      </c>
      <c r="AC40" s="5" t="s">
        <v>40</v>
      </c>
      <c r="AD40" s="5" t="s">
        <v>40</v>
      </c>
      <c r="AE40" s="5" t="s">
        <v>40</v>
      </c>
      <c r="AF40" s="5" t="s">
        <v>40</v>
      </c>
      <c r="AG40" s="5" t="s">
        <v>40</v>
      </c>
      <c r="AH40" s="5" t="s">
        <v>40</v>
      </c>
      <c r="AI40" s="5" t="s">
        <v>40</v>
      </c>
      <c r="AJ40" s="5" t="s">
        <v>40</v>
      </c>
      <c r="AK40" s="5" t="s">
        <v>40</v>
      </c>
      <c r="AL40" s="5" t="s">
        <v>40</v>
      </c>
      <c r="AM40" s="5" t="s">
        <v>40</v>
      </c>
      <c r="AN40" s="44" t="s">
        <v>40</v>
      </c>
      <c r="AO40" s="44" t="s">
        <v>40</v>
      </c>
      <c r="AP40" s="44" t="s">
        <v>40</v>
      </c>
      <c r="AQ40" s="44" t="s">
        <v>40</v>
      </c>
      <c r="AR40" s="5" t="s">
        <v>760</v>
      </c>
      <c r="AS40" s="5" t="s">
        <v>40</v>
      </c>
      <c r="AT40" s="5" t="s">
        <v>40</v>
      </c>
      <c r="AU40" s="5" t="s">
        <v>40</v>
      </c>
      <c r="AV40" s="5" t="s">
        <v>40</v>
      </c>
      <c r="AW40" s="5" t="s">
        <v>40</v>
      </c>
      <c r="AX40" s="5" t="s">
        <v>40</v>
      </c>
      <c r="AY40" s="5" t="s">
        <v>40</v>
      </c>
      <c r="AZ40" s="5" t="s">
        <v>40</v>
      </c>
      <c r="BA40" s="5" t="s">
        <v>40</v>
      </c>
      <c r="BB40" s="5" t="s">
        <v>40</v>
      </c>
      <c r="BC40" s="5" t="s">
        <v>40</v>
      </c>
      <c r="BD40" s="5" t="s">
        <v>40</v>
      </c>
      <c r="BE40" s="5" t="s">
        <v>40</v>
      </c>
      <c r="BF40" s="5" t="s">
        <v>40</v>
      </c>
      <c r="BG40" s="5" t="s">
        <v>40</v>
      </c>
      <c r="BH40" s="5" t="s">
        <v>40</v>
      </c>
      <c r="BI40" s="5" t="s">
        <v>40</v>
      </c>
      <c r="BJ40" s="5" t="s">
        <v>40</v>
      </c>
      <c r="BK40" s="5" t="s">
        <v>40</v>
      </c>
      <c r="BL40" s="5" t="s">
        <v>40</v>
      </c>
      <c r="BM40" s="5" t="s">
        <v>40</v>
      </c>
      <c r="BN40" s="5" t="s">
        <v>40</v>
      </c>
      <c r="BO40" s="5" t="s">
        <v>40</v>
      </c>
      <c r="BP40" s="5" t="s">
        <v>40</v>
      </c>
      <c r="BQ40" s="5" t="s">
        <v>40</v>
      </c>
      <c r="BR40" s="5" t="s">
        <v>40</v>
      </c>
      <c r="BS40" s="44" t="s">
        <v>40</v>
      </c>
      <c r="BT40" s="44" t="s">
        <v>40</v>
      </c>
      <c r="BU40" s="44" t="s">
        <v>40</v>
      </c>
      <c r="BV40" s="44" t="s">
        <v>40</v>
      </c>
      <c r="BW40" s="5" t="s">
        <v>806</v>
      </c>
    </row>
    <row r="41" ht="15.75" customHeight="1">
      <c r="A41">
        <v>9.0</v>
      </c>
      <c r="B41" s="5">
        <v>1.0</v>
      </c>
      <c r="C41" s="5">
        <v>2.0</v>
      </c>
      <c r="D41" s="5">
        <v>3.0</v>
      </c>
      <c r="E41" s="5" t="s">
        <v>811</v>
      </c>
      <c r="F41" s="5" t="s">
        <v>760</v>
      </c>
      <c r="G41" s="5" t="s">
        <v>789</v>
      </c>
      <c r="H41" s="5" t="s">
        <v>352</v>
      </c>
      <c r="I41" s="5">
        <v>1.0</v>
      </c>
      <c r="J41" s="5" t="s">
        <v>38</v>
      </c>
      <c r="K41" s="5" t="s">
        <v>40</v>
      </c>
      <c r="L41" s="5" t="s">
        <v>40</v>
      </c>
      <c r="M41" s="5" t="s">
        <v>40</v>
      </c>
      <c r="N41" s="5" t="s">
        <v>40</v>
      </c>
      <c r="O41" s="5" t="s">
        <v>40</v>
      </c>
      <c r="P41" s="5" t="s">
        <v>40</v>
      </c>
      <c r="Q41" s="5" t="s">
        <v>40</v>
      </c>
      <c r="R41" s="5" t="s">
        <v>40</v>
      </c>
      <c r="S41" s="5" t="s">
        <v>40</v>
      </c>
      <c r="T41" s="5" t="s">
        <v>40</v>
      </c>
      <c r="U41" s="5" t="s">
        <v>40</v>
      </c>
      <c r="V41" s="5" t="s">
        <v>40</v>
      </c>
      <c r="W41" s="5" t="s">
        <v>40</v>
      </c>
      <c r="X41" s="5" t="s">
        <v>33</v>
      </c>
      <c r="Y41" s="5" t="s">
        <v>40</v>
      </c>
      <c r="Z41" s="5" t="s">
        <v>40</v>
      </c>
      <c r="AA41" s="5" t="s">
        <v>40</v>
      </c>
      <c r="AB41" s="5" t="s">
        <v>40</v>
      </c>
      <c r="AC41" s="5" t="s">
        <v>40</v>
      </c>
      <c r="AD41" s="5" t="s">
        <v>40</v>
      </c>
      <c r="AE41" s="5" t="s">
        <v>40</v>
      </c>
      <c r="AF41" s="5" t="s">
        <v>40</v>
      </c>
      <c r="AG41" s="5" t="s">
        <v>40</v>
      </c>
      <c r="AH41" s="5" t="s">
        <v>40</v>
      </c>
      <c r="AI41" s="5" t="s">
        <v>40</v>
      </c>
      <c r="AJ41" s="5" t="s">
        <v>40</v>
      </c>
      <c r="AK41" s="5" t="s">
        <v>40</v>
      </c>
      <c r="AL41" s="5" t="s">
        <v>40</v>
      </c>
      <c r="AM41" s="5" t="s">
        <v>40</v>
      </c>
      <c r="AN41" s="44" t="s">
        <v>40</v>
      </c>
      <c r="AO41" s="44" t="s">
        <v>40</v>
      </c>
      <c r="AP41" s="44" t="s">
        <v>40</v>
      </c>
      <c r="AQ41" s="44" t="s">
        <v>40</v>
      </c>
      <c r="AR41" s="5" t="s">
        <v>789</v>
      </c>
      <c r="AS41" s="5" t="s">
        <v>40</v>
      </c>
      <c r="AT41" s="5" t="s">
        <v>40</v>
      </c>
      <c r="AU41" s="5" t="s">
        <v>40</v>
      </c>
      <c r="AV41" s="5" t="s">
        <v>40</v>
      </c>
      <c r="AW41" s="5" t="s">
        <v>40</v>
      </c>
      <c r="AX41" s="5" t="s">
        <v>40</v>
      </c>
      <c r="AY41" s="5" t="s">
        <v>40</v>
      </c>
      <c r="AZ41" s="5" t="s">
        <v>40</v>
      </c>
      <c r="BA41" s="5" t="s">
        <v>40</v>
      </c>
      <c r="BB41" s="5" t="s">
        <v>40</v>
      </c>
      <c r="BC41" s="5" t="s">
        <v>40</v>
      </c>
      <c r="BD41" s="5" t="s">
        <v>40</v>
      </c>
      <c r="BE41" s="5" t="s">
        <v>40</v>
      </c>
      <c r="BF41" s="5" t="s">
        <v>40</v>
      </c>
      <c r="BG41" s="5" t="s">
        <v>40</v>
      </c>
      <c r="BH41" s="5" t="s">
        <v>40</v>
      </c>
      <c r="BI41" s="5" t="s">
        <v>40</v>
      </c>
      <c r="BJ41" s="5" t="s">
        <v>40</v>
      </c>
      <c r="BK41" s="5" t="s">
        <v>40</v>
      </c>
      <c r="BL41" s="5" t="s">
        <v>40</v>
      </c>
      <c r="BM41" s="5" t="s">
        <v>40</v>
      </c>
      <c r="BN41" s="5" t="s">
        <v>40</v>
      </c>
      <c r="BO41" s="5" t="s">
        <v>40</v>
      </c>
      <c r="BP41" s="5" t="s">
        <v>40</v>
      </c>
      <c r="BQ41" s="5" t="s">
        <v>40</v>
      </c>
      <c r="BR41" s="5" t="s">
        <v>40</v>
      </c>
      <c r="BS41" s="44" t="s">
        <v>40</v>
      </c>
      <c r="BT41" s="44" t="s">
        <v>40</v>
      </c>
      <c r="BU41" s="44" t="s">
        <v>40</v>
      </c>
      <c r="BV41" s="44" t="s">
        <v>40</v>
      </c>
      <c r="BW41" s="5" t="s">
        <v>806</v>
      </c>
    </row>
    <row r="42" ht="15.75" customHeight="1">
      <c r="A42">
        <v>9.0</v>
      </c>
      <c r="B42" s="5">
        <v>1.0</v>
      </c>
      <c r="C42" s="5">
        <v>3.0</v>
      </c>
      <c r="D42" s="5">
        <v>1.0</v>
      </c>
      <c r="E42" s="5" t="s">
        <v>812</v>
      </c>
      <c r="F42" s="5" t="s">
        <v>760</v>
      </c>
      <c r="G42" s="5" t="s">
        <v>760</v>
      </c>
      <c r="H42" s="5" t="s">
        <v>352</v>
      </c>
      <c r="I42" s="5">
        <v>1.0</v>
      </c>
      <c r="J42" s="5" t="s">
        <v>38</v>
      </c>
      <c r="K42" s="5" t="s">
        <v>40</v>
      </c>
      <c r="L42" s="5" t="s">
        <v>40</v>
      </c>
      <c r="M42" s="5" t="s">
        <v>40</v>
      </c>
      <c r="N42" s="5" t="s">
        <v>40</v>
      </c>
      <c r="O42" s="5" t="s">
        <v>40</v>
      </c>
      <c r="P42" s="5" t="s">
        <v>40</v>
      </c>
      <c r="Q42" s="5" t="s">
        <v>40</v>
      </c>
      <c r="R42" s="5" t="s">
        <v>40</v>
      </c>
      <c r="S42" s="5" t="s">
        <v>40</v>
      </c>
      <c r="T42" s="5" t="s">
        <v>40</v>
      </c>
      <c r="U42" s="5" t="s">
        <v>40</v>
      </c>
      <c r="V42" s="5" t="s">
        <v>40</v>
      </c>
      <c r="W42" s="5" t="s">
        <v>40</v>
      </c>
      <c r="X42" s="5" t="s">
        <v>33</v>
      </c>
      <c r="Y42" s="5" t="s">
        <v>40</v>
      </c>
      <c r="Z42" s="5" t="s">
        <v>40</v>
      </c>
      <c r="AA42" s="5" t="s">
        <v>40</v>
      </c>
      <c r="AB42" s="5" t="s">
        <v>40</v>
      </c>
      <c r="AC42" s="5" t="s">
        <v>40</v>
      </c>
      <c r="AD42" s="5" t="s">
        <v>40</v>
      </c>
      <c r="AE42" s="5" t="s">
        <v>40</v>
      </c>
      <c r="AF42" s="5" t="s">
        <v>40</v>
      </c>
      <c r="AG42" s="5" t="s">
        <v>40</v>
      </c>
      <c r="AH42" s="5" t="s">
        <v>40</v>
      </c>
      <c r="AI42" s="5" t="s">
        <v>40</v>
      </c>
      <c r="AJ42" s="5" t="s">
        <v>40</v>
      </c>
      <c r="AK42" s="5" t="s">
        <v>40</v>
      </c>
      <c r="AL42" s="5" t="s">
        <v>40</v>
      </c>
      <c r="AM42" s="5" t="s">
        <v>40</v>
      </c>
      <c r="AN42" s="44" t="s">
        <v>40</v>
      </c>
      <c r="AO42" s="44" t="s">
        <v>40</v>
      </c>
      <c r="AP42" s="44" t="s">
        <v>40</v>
      </c>
      <c r="AQ42" s="44" t="s">
        <v>40</v>
      </c>
      <c r="AR42" s="5" t="s">
        <v>760</v>
      </c>
      <c r="AS42" s="5" t="s">
        <v>40</v>
      </c>
      <c r="AT42" s="5" t="s">
        <v>40</v>
      </c>
      <c r="AU42" s="5" t="s">
        <v>40</v>
      </c>
      <c r="AV42" s="5" t="s">
        <v>40</v>
      </c>
      <c r="AW42" s="5" t="s">
        <v>40</v>
      </c>
      <c r="AX42" s="5" t="s">
        <v>40</v>
      </c>
      <c r="AY42" s="5" t="s">
        <v>40</v>
      </c>
      <c r="AZ42" s="5" t="s">
        <v>40</v>
      </c>
      <c r="BA42" s="5" t="s">
        <v>40</v>
      </c>
      <c r="BB42" s="5" t="s">
        <v>40</v>
      </c>
      <c r="BC42" s="5" t="s">
        <v>40</v>
      </c>
      <c r="BD42" s="5" t="s">
        <v>40</v>
      </c>
      <c r="BE42" s="5" t="s">
        <v>40</v>
      </c>
      <c r="BF42" s="5" t="s">
        <v>40</v>
      </c>
      <c r="BG42" s="5" t="s">
        <v>40</v>
      </c>
      <c r="BH42" s="5" t="s">
        <v>40</v>
      </c>
      <c r="BI42" s="5" t="s">
        <v>40</v>
      </c>
      <c r="BJ42" s="5" t="s">
        <v>40</v>
      </c>
      <c r="BK42" s="5" t="s">
        <v>40</v>
      </c>
      <c r="BL42" s="5" t="s">
        <v>40</v>
      </c>
      <c r="BM42" s="5" t="s">
        <v>40</v>
      </c>
      <c r="BN42" s="5" t="s">
        <v>40</v>
      </c>
      <c r="BO42" s="5" t="s">
        <v>40</v>
      </c>
      <c r="BP42" s="5" t="s">
        <v>40</v>
      </c>
      <c r="BQ42" s="5" t="s">
        <v>40</v>
      </c>
      <c r="BR42" s="5" t="s">
        <v>40</v>
      </c>
      <c r="BS42" s="44" t="s">
        <v>40</v>
      </c>
      <c r="BT42" s="44" t="s">
        <v>40</v>
      </c>
      <c r="BU42" s="44" t="s">
        <v>40</v>
      </c>
      <c r="BV42" s="44" t="s">
        <v>40</v>
      </c>
      <c r="BW42" s="5" t="s">
        <v>806</v>
      </c>
    </row>
    <row r="43" ht="15.75" customHeight="1">
      <c r="A43">
        <v>9.0</v>
      </c>
      <c r="B43" s="5">
        <v>1.0</v>
      </c>
      <c r="C43" s="5">
        <v>3.0</v>
      </c>
      <c r="D43" s="5">
        <v>2.0</v>
      </c>
      <c r="E43" s="5" t="s">
        <v>813</v>
      </c>
      <c r="F43" s="5" t="s">
        <v>760</v>
      </c>
      <c r="G43" s="5" t="s">
        <v>760</v>
      </c>
      <c r="H43" s="5" t="s">
        <v>352</v>
      </c>
      <c r="I43" s="5">
        <v>1.0</v>
      </c>
      <c r="J43" s="5" t="s">
        <v>38</v>
      </c>
      <c r="K43" s="5" t="s">
        <v>40</v>
      </c>
      <c r="L43" s="5" t="s">
        <v>40</v>
      </c>
      <c r="M43" s="5" t="s">
        <v>40</v>
      </c>
      <c r="N43" s="5" t="s">
        <v>40</v>
      </c>
      <c r="O43" s="5" t="s">
        <v>40</v>
      </c>
      <c r="P43" s="5" t="s">
        <v>40</v>
      </c>
      <c r="Q43" s="5" t="s">
        <v>40</v>
      </c>
      <c r="R43" s="5" t="s">
        <v>40</v>
      </c>
      <c r="S43" s="5" t="s">
        <v>40</v>
      </c>
      <c r="T43" s="5" t="s">
        <v>40</v>
      </c>
      <c r="U43" s="5" t="s">
        <v>40</v>
      </c>
      <c r="V43" s="5" t="s">
        <v>40</v>
      </c>
      <c r="W43" s="5" t="s">
        <v>40</v>
      </c>
      <c r="X43" s="5" t="s">
        <v>33</v>
      </c>
      <c r="Y43" s="5" t="s">
        <v>40</v>
      </c>
      <c r="Z43" s="5" t="s">
        <v>40</v>
      </c>
      <c r="AA43" s="5" t="s">
        <v>40</v>
      </c>
      <c r="AB43" s="5" t="s">
        <v>40</v>
      </c>
      <c r="AC43" s="5" t="s">
        <v>40</v>
      </c>
      <c r="AD43" s="5" t="s">
        <v>40</v>
      </c>
      <c r="AE43" s="5" t="s">
        <v>40</v>
      </c>
      <c r="AF43" s="5" t="s">
        <v>40</v>
      </c>
      <c r="AG43" s="5" t="s">
        <v>40</v>
      </c>
      <c r="AH43" s="5" t="s">
        <v>40</v>
      </c>
      <c r="AI43" s="5" t="s">
        <v>40</v>
      </c>
      <c r="AJ43" s="5" t="s">
        <v>40</v>
      </c>
      <c r="AK43" s="5" t="s">
        <v>40</v>
      </c>
      <c r="AL43" s="5" t="s">
        <v>40</v>
      </c>
      <c r="AM43" s="5" t="s">
        <v>40</v>
      </c>
      <c r="AN43" s="44" t="s">
        <v>40</v>
      </c>
      <c r="AO43" s="44" t="s">
        <v>40</v>
      </c>
      <c r="AP43" s="44" t="s">
        <v>40</v>
      </c>
      <c r="AQ43" s="44" t="s">
        <v>40</v>
      </c>
      <c r="AR43" s="5" t="s">
        <v>760</v>
      </c>
      <c r="AS43" s="5" t="s">
        <v>40</v>
      </c>
      <c r="AT43" s="5" t="s">
        <v>40</v>
      </c>
      <c r="AU43" s="5" t="s">
        <v>40</v>
      </c>
      <c r="AV43" s="5" t="s">
        <v>40</v>
      </c>
      <c r="AW43" s="5" t="s">
        <v>40</v>
      </c>
      <c r="AX43" s="5" t="s">
        <v>40</v>
      </c>
      <c r="AY43" s="5" t="s">
        <v>40</v>
      </c>
      <c r="AZ43" s="5" t="s">
        <v>40</v>
      </c>
      <c r="BA43" s="5" t="s">
        <v>40</v>
      </c>
      <c r="BB43" s="5" t="s">
        <v>40</v>
      </c>
      <c r="BC43" s="5" t="s">
        <v>40</v>
      </c>
      <c r="BD43" s="5" t="s">
        <v>40</v>
      </c>
      <c r="BE43" s="5" t="s">
        <v>40</v>
      </c>
      <c r="BF43" s="5" t="s">
        <v>40</v>
      </c>
      <c r="BG43" s="5" t="s">
        <v>40</v>
      </c>
      <c r="BH43" s="5" t="s">
        <v>40</v>
      </c>
      <c r="BI43" s="5" t="s">
        <v>40</v>
      </c>
      <c r="BJ43" s="5" t="s">
        <v>40</v>
      </c>
      <c r="BK43" s="5" t="s">
        <v>40</v>
      </c>
      <c r="BL43" s="5" t="s">
        <v>40</v>
      </c>
      <c r="BM43" s="5" t="s">
        <v>40</v>
      </c>
      <c r="BN43" s="5" t="s">
        <v>40</v>
      </c>
      <c r="BO43" s="5" t="s">
        <v>40</v>
      </c>
      <c r="BP43" s="5" t="s">
        <v>40</v>
      </c>
      <c r="BQ43" s="5" t="s">
        <v>40</v>
      </c>
      <c r="BR43" s="5" t="s">
        <v>40</v>
      </c>
      <c r="BS43" s="44" t="s">
        <v>40</v>
      </c>
      <c r="BT43" s="44" t="s">
        <v>40</v>
      </c>
      <c r="BU43" s="44" t="s">
        <v>40</v>
      </c>
      <c r="BV43" s="44" t="s">
        <v>40</v>
      </c>
      <c r="BW43" s="5" t="s">
        <v>806</v>
      </c>
    </row>
    <row r="44" ht="15.75" customHeight="1">
      <c r="A44">
        <v>9.0</v>
      </c>
      <c r="B44" s="5">
        <v>1.0</v>
      </c>
      <c r="C44" s="5">
        <v>3.0</v>
      </c>
      <c r="D44" s="5">
        <v>3.0</v>
      </c>
      <c r="E44" s="5" t="s">
        <v>814</v>
      </c>
      <c r="F44" s="5" t="s">
        <v>760</v>
      </c>
      <c r="G44" s="5" t="s">
        <v>760</v>
      </c>
      <c r="H44" s="5" t="s">
        <v>352</v>
      </c>
      <c r="I44" s="5">
        <v>1.0</v>
      </c>
      <c r="J44" s="5" t="s">
        <v>38</v>
      </c>
      <c r="K44" s="5" t="s">
        <v>40</v>
      </c>
      <c r="L44" s="5" t="s">
        <v>40</v>
      </c>
      <c r="M44" s="5" t="s">
        <v>40</v>
      </c>
      <c r="N44" s="5" t="s">
        <v>40</v>
      </c>
      <c r="O44" s="5" t="s">
        <v>40</v>
      </c>
      <c r="P44" s="5" t="s">
        <v>40</v>
      </c>
      <c r="Q44" s="5" t="s">
        <v>40</v>
      </c>
      <c r="R44" s="5" t="s">
        <v>40</v>
      </c>
      <c r="S44" s="5" t="s">
        <v>40</v>
      </c>
      <c r="T44" s="5" t="s">
        <v>40</v>
      </c>
      <c r="U44" s="5" t="s">
        <v>40</v>
      </c>
      <c r="V44" s="5" t="s">
        <v>40</v>
      </c>
      <c r="W44" s="5" t="s">
        <v>40</v>
      </c>
      <c r="X44" s="5" t="s">
        <v>33</v>
      </c>
      <c r="Y44" s="5" t="s">
        <v>40</v>
      </c>
      <c r="Z44" s="5" t="s">
        <v>40</v>
      </c>
      <c r="AA44" s="5" t="s">
        <v>40</v>
      </c>
      <c r="AB44" s="5" t="s">
        <v>40</v>
      </c>
      <c r="AC44" s="5" t="s">
        <v>40</v>
      </c>
      <c r="AD44" s="5" t="s">
        <v>40</v>
      </c>
      <c r="AE44" s="5" t="s">
        <v>40</v>
      </c>
      <c r="AF44" s="5" t="s">
        <v>40</v>
      </c>
      <c r="AG44" s="5" t="s">
        <v>40</v>
      </c>
      <c r="AH44" s="5" t="s">
        <v>40</v>
      </c>
      <c r="AI44" s="5" t="s">
        <v>40</v>
      </c>
      <c r="AJ44" s="5" t="s">
        <v>40</v>
      </c>
      <c r="AK44" s="5" t="s">
        <v>40</v>
      </c>
      <c r="AL44" s="5" t="s">
        <v>40</v>
      </c>
      <c r="AM44" s="5" t="s">
        <v>40</v>
      </c>
      <c r="AN44" s="44" t="s">
        <v>40</v>
      </c>
      <c r="AO44" s="44" t="s">
        <v>40</v>
      </c>
      <c r="AP44" s="44" t="s">
        <v>40</v>
      </c>
      <c r="AQ44" s="44" t="s">
        <v>40</v>
      </c>
      <c r="AR44" s="5" t="s">
        <v>760</v>
      </c>
      <c r="AS44" s="5" t="s">
        <v>40</v>
      </c>
      <c r="AT44" s="5" t="s">
        <v>40</v>
      </c>
      <c r="AU44" s="5" t="s">
        <v>40</v>
      </c>
      <c r="AV44" s="5" t="s">
        <v>40</v>
      </c>
      <c r="AW44" s="5" t="s">
        <v>40</v>
      </c>
      <c r="AX44" s="5" t="s">
        <v>40</v>
      </c>
      <c r="AY44" s="5" t="s">
        <v>40</v>
      </c>
      <c r="AZ44" s="5" t="s">
        <v>40</v>
      </c>
      <c r="BA44" s="5" t="s">
        <v>40</v>
      </c>
      <c r="BB44" s="5" t="s">
        <v>40</v>
      </c>
      <c r="BC44" s="5" t="s">
        <v>40</v>
      </c>
      <c r="BD44" s="5" t="s">
        <v>40</v>
      </c>
      <c r="BE44" s="5" t="s">
        <v>40</v>
      </c>
      <c r="BF44" s="5" t="s">
        <v>40</v>
      </c>
      <c r="BG44" s="5" t="s">
        <v>40</v>
      </c>
      <c r="BH44" s="5" t="s">
        <v>40</v>
      </c>
      <c r="BI44" s="5" t="s">
        <v>40</v>
      </c>
      <c r="BJ44" s="5" t="s">
        <v>40</v>
      </c>
      <c r="BK44" s="5" t="s">
        <v>40</v>
      </c>
      <c r="BL44" s="5" t="s">
        <v>40</v>
      </c>
      <c r="BM44" s="5" t="s">
        <v>40</v>
      </c>
      <c r="BN44" s="5" t="s">
        <v>40</v>
      </c>
      <c r="BO44" s="5" t="s">
        <v>40</v>
      </c>
      <c r="BP44" s="5" t="s">
        <v>40</v>
      </c>
      <c r="BQ44" s="5" t="s">
        <v>40</v>
      </c>
      <c r="BR44" s="5" t="s">
        <v>40</v>
      </c>
      <c r="BS44" s="44" t="s">
        <v>40</v>
      </c>
      <c r="BT44" s="44" t="s">
        <v>40</v>
      </c>
      <c r="BU44" s="44" t="s">
        <v>40</v>
      </c>
      <c r="BV44" s="44" t="s">
        <v>40</v>
      </c>
      <c r="BW44" s="5" t="s">
        <v>806</v>
      </c>
    </row>
    <row r="45" ht="15.75" customHeight="1">
      <c r="A45">
        <v>9.0</v>
      </c>
      <c r="B45" s="5">
        <v>1.0</v>
      </c>
      <c r="C45" s="5">
        <v>4.0</v>
      </c>
      <c r="D45" s="5">
        <v>1.0</v>
      </c>
      <c r="E45" s="5" t="s">
        <v>815</v>
      </c>
      <c r="F45" s="5" t="s">
        <v>760</v>
      </c>
      <c r="G45" s="5" t="s">
        <v>816</v>
      </c>
      <c r="H45" s="5" t="s">
        <v>352</v>
      </c>
      <c r="I45" s="5">
        <v>1.0</v>
      </c>
      <c r="J45" s="5" t="s">
        <v>38</v>
      </c>
      <c r="K45" s="5" t="s">
        <v>40</v>
      </c>
      <c r="L45" s="5" t="s">
        <v>40</v>
      </c>
      <c r="M45" s="5" t="s">
        <v>40</v>
      </c>
      <c r="N45" s="5" t="s">
        <v>40</v>
      </c>
      <c r="O45" s="5" t="s">
        <v>40</v>
      </c>
      <c r="P45" s="5" t="s">
        <v>40</v>
      </c>
      <c r="Q45" s="5" t="s">
        <v>40</v>
      </c>
      <c r="R45" s="5" t="s">
        <v>40</v>
      </c>
      <c r="S45" s="5" t="s">
        <v>40</v>
      </c>
      <c r="T45" s="5" t="s">
        <v>40</v>
      </c>
      <c r="U45" s="5" t="s">
        <v>40</v>
      </c>
      <c r="V45" s="5" t="s">
        <v>40</v>
      </c>
      <c r="W45" s="5" t="s">
        <v>40</v>
      </c>
      <c r="X45" s="5" t="s">
        <v>33</v>
      </c>
      <c r="Y45" s="5" t="s">
        <v>40</v>
      </c>
      <c r="Z45" s="5" t="s">
        <v>40</v>
      </c>
      <c r="AA45" s="5" t="s">
        <v>40</v>
      </c>
      <c r="AB45" s="5" t="s">
        <v>40</v>
      </c>
      <c r="AC45" s="5" t="s">
        <v>40</v>
      </c>
      <c r="AD45" s="5" t="s">
        <v>40</v>
      </c>
      <c r="AE45" s="5" t="s">
        <v>40</v>
      </c>
      <c r="AF45" s="5" t="s">
        <v>40</v>
      </c>
      <c r="AG45" s="5" t="s">
        <v>40</v>
      </c>
      <c r="AH45" s="5" t="s">
        <v>40</v>
      </c>
      <c r="AI45" s="5" t="s">
        <v>40</v>
      </c>
      <c r="AJ45" s="5" t="s">
        <v>40</v>
      </c>
      <c r="AK45" s="5" t="s">
        <v>40</v>
      </c>
      <c r="AL45" s="5" t="s">
        <v>40</v>
      </c>
      <c r="AM45" s="5" t="s">
        <v>40</v>
      </c>
      <c r="AN45" s="44" t="s">
        <v>40</v>
      </c>
      <c r="AO45" s="44" t="s">
        <v>40</v>
      </c>
      <c r="AP45" s="44" t="s">
        <v>40</v>
      </c>
      <c r="AQ45" s="44" t="s">
        <v>40</v>
      </c>
      <c r="AR45" s="5" t="s">
        <v>816</v>
      </c>
      <c r="AS45" s="5" t="s">
        <v>40</v>
      </c>
      <c r="AT45" s="5" t="s">
        <v>40</v>
      </c>
      <c r="AU45" s="5" t="s">
        <v>40</v>
      </c>
      <c r="AV45" s="5" t="s">
        <v>40</v>
      </c>
      <c r="AW45" s="5" t="s">
        <v>40</v>
      </c>
      <c r="AX45" s="5" t="s">
        <v>40</v>
      </c>
      <c r="AY45" s="5" t="s">
        <v>40</v>
      </c>
      <c r="AZ45" s="5" t="s">
        <v>40</v>
      </c>
      <c r="BA45" s="5" t="s">
        <v>40</v>
      </c>
      <c r="BB45" s="5" t="s">
        <v>40</v>
      </c>
      <c r="BC45" s="5" t="s">
        <v>40</v>
      </c>
      <c r="BD45" s="5" t="s">
        <v>40</v>
      </c>
      <c r="BE45" s="5" t="s">
        <v>40</v>
      </c>
      <c r="BF45" s="5" t="s">
        <v>40</v>
      </c>
      <c r="BG45" s="5" t="s">
        <v>40</v>
      </c>
      <c r="BH45" s="5" t="s">
        <v>40</v>
      </c>
      <c r="BI45" s="5" t="s">
        <v>40</v>
      </c>
      <c r="BJ45" s="5" t="s">
        <v>40</v>
      </c>
      <c r="BK45" s="5" t="s">
        <v>40</v>
      </c>
      <c r="BL45" s="5" t="s">
        <v>40</v>
      </c>
      <c r="BM45" s="5" t="s">
        <v>40</v>
      </c>
      <c r="BN45" s="5" t="s">
        <v>40</v>
      </c>
      <c r="BO45" s="5" t="s">
        <v>40</v>
      </c>
      <c r="BP45" s="5" t="s">
        <v>40</v>
      </c>
      <c r="BQ45" s="5" t="s">
        <v>40</v>
      </c>
      <c r="BR45" s="5" t="s">
        <v>40</v>
      </c>
      <c r="BS45" s="44" t="s">
        <v>40</v>
      </c>
      <c r="BT45" s="44" t="s">
        <v>40</v>
      </c>
      <c r="BU45" s="44" t="s">
        <v>40</v>
      </c>
      <c r="BV45" s="44" t="s">
        <v>40</v>
      </c>
      <c r="BW45" s="5" t="s">
        <v>806</v>
      </c>
    </row>
    <row r="46" ht="15.75" customHeight="1">
      <c r="A46">
        <v>9.0</v>
      </c>
      <c r="B46" s="5">
        <v>1.0</v>
      </c>
      <c r="C46" s="5">
        <v>4.0</v>
      </c>
      <c r="D46" s="5">
        <v>2.0</v>
      </c>
      <c r="E46" s="5" t="s">
        <v>817</v>
      </c>
      <c r="F46" s="5" t="s">
        <v>760</v>
      </c>
      <c r="G46" s="5" t="s">
        <v>816</v>
      </c>
      <c r="H46" s="5" t="s">
        <v>352</v>
      </c>
      <c r="I46" s="5">
        <v>1.0</v>
      </c>
      <c r="J46" s="5" t="s">
        <v>38</v>
      </c>
      <c r="K46" s="5" t="s">
        <v>40</v>
      </c>
      <c r="L46" s="5" t="s">
        <v>40</v>
      </c>
      <c r="M46" s="5" t="s">
        <v>40</v>
      </c>
      <c r="N46" s="5" t="s">
        <v>40</v>
      </c>
      <c r="O46" s="5" t="s">
        <v>40</v>
      </c>
      <c r="P46" s="5" t="s">
        <v>40</v>
      </c>
      <c r="Q46" s="5" t="s">
        <v>40</v>
      </c>
      <c r="R46" s="5" t="s">
        <v>40</v>
      </c>
      <c r="S46" s="5" t="s">
        <v>40</v>
      </c>
      <c r="T46" s="5" t="s">
        <v>40</v>
      </c>
      <c r="U46" s="5" t="s">
        <v>40</v>
      </c>
      <c r="V46" s="5" t="s">
        <v>40</v>
      </c>
      <c r="W46" s="5" t="s">
        <v>40</v>
      </c>
      <c r="X46" s="5" t="s">
        <v>33</v>
      </c>
      <c r="Y46" s="5" t="s">
        <v>40</v>
      </c>
      <c r="Z46" s="5" t="s">
        <v>40</v>
      </c>
      <c r="AA46" s="5" t="s">
        <v>40</v>
      </c>
      <c r="AB46" s="5" t="s">
        <v>40</v>
      </c>
      <c r="AC46" s="5" t="s">
        <v>40</v>
      </c>
      <c r="AD46" s="5" t="s">
        <v>40</v>
      </c>
      <c r="AE46" s="5" t="s">
        <v>40</v>
      </c>
      <c r="AF46" s="5" t="s">
        <v>40</v>
      </c>
      <c r="AG46" s="5" t="s">
        <v>40</v>
      </c>
      <c r="AH46" s="5" t="s">
        <v>40</v>
      </c>
      <c r="AI46" s="5" t="s">
        <v>40</v>
      </c>
      <c r="AJ46" s="5" t="s">
        <v>40</v>
      </c>
      <c r="AK46" s="5" t="s">
        <v>40</v>
      </c>
      <c r="AL46" s="5" t="s">
        <v>40</v>
      </c>
      <c r="AM46" s="5" t="s">
        <v>40</v>
      </c>
      <c r="AN46" s="44" t="s">
        <v>40</v>
      </c>
      <c r="AO46" s="44" t="s">
        <v>40</v>
      </c>
      <c r="AP46" s="44" t="s">
        <v>40</v>
      </c>
      <c r="AQ46" s="44" t="s">
        <v>40</v>
      </c>
      <c r="AR46" s="5" t="s">
        <v>816</v>
      </c>
      <c r="AS46" s="5" t="s">
        <v>40</v>
      </c>
      <c r="AT46" s="5" t="s">
        <v>40</v>
      </c>
      <c r="AU46" s="5" t="s">
        <v>40</v>
      </c>
      <c r="AV46" s="5" t="s">
        <v>40</v>
      </c>
      <c r="AW46" s="5" t="s">
        <v>40</v>
      </c>
      <c r="AX46" s="5" t="s">
        <v>40</v>
      </c>
      <c r="AY46" s="5" t="s">
        <v>40</v>
      </c>
      <c r="AZ46" s="5" t="s">
        <v>40</v>
      </c>
      <c r="BA46" s="5" t="s">
        <v>40</v>
      </c>
      <c r="BB46" s="5" t="s">
        <v>40</v>
      </c>
      <c r="BC46" s="5" t="s">
        <v>40</v>
      </c>
      <c r="BD46" s="5" t="s">
        <v>40</v>
      </c>
      <c r="BE46" s="5" t="s">
        <v>40</v>
      </c>
      <c r="BF46" s="5" t="s">
        <v>40</v>
      </c>
      <c r="BG46" s="5" t="s">
        <v>40</v>
      </c>
      <c r="BH46" s="5" t="s">
        <v>40</v>
      </c>
      <c r="BI46" s="5" t="s">
        <v>40</v>
      </c>
      <c r="BJ46" s="5" t="s">
        <v>40</v>
      </c>
      <c r="BK46" s="5" t="s">
        <v>40</v>
      </c>
      <c r="BL46" s="5" t="s">
        <v>40</v>
      </c>
      <c r="BM46" s="5" t="s">
        <v>40</v>
      </c>
      <c r="BN46" s="5" t="s">
        <v>40</v>
      </c>
      <c r="BO46" s="5" t="s">
        <v>40</v>
      </c>
      <c r="BP46" s="5" t="s">
        <v>40</v>
      </c>
      <c r="BQ46" s="5" t="s">
        <v>40</v>
      </c>
      <c r="BR46" s="5" t="s">
        <v>40</v>
      </c>
      <c r="BS46" s="44" t="s">
        <v>40</v>
      </c>
      <c r="BT46" s="44" t="s">
        <v>40</v>
      </c>
      <c r="BU46" s="44" t="s">
        <v>40</v>
      </c>
      <c r="BV46" s="44" t="s">
        <v>40</v>
      </c>
      <c r="BW46" s="5" t="s">
        <v>806</v>
      </c>
    </row>
    <row r="47" ht="15.75" customHeight="1">
      <c r="A47">
        <v>9.0</v>
      </c>
      <c r="B47" s="5">
        <v>1.0</v>
      </c>
      <c r="C47" s="5">
        <v>4.0</v>
      </c>
      <c r="D47" s="5">
        <v>3.0</v>
      </c>
      <c r="E47" s="5" t="s">
        <v>818</v>
      </c>
      <c r="F47" s="5" t="s">
        <v>760</v>
      </c>
      <c r="G47" s="5" t="s">
        <v>816</v>
      </c>
      <c r="H47" s="5" t="s">
        <v>352</v>
      </c>
      <c r="I47" s="5">
        <v>1.0</v>
      </c>
      <c r="J47" s="5" t="s">
        <v>38</v>
      </c>
      <c r="K47" s="5" t="s">
        <v>40</v>
      </c>
      <c r="L47" s="5" t="s">
        <v>40</v>
      </c>
      <c r="M47" s="5" t="s">
        <v>40</v>
      </c>
      <c r="N47" s="5" t="s">
        <v>40</v>
      </c>
      <c r="O47" s="5" t="s">
        <v>40</v>
      </c>
      <c r="P47" s="5" t="s">
        <v>40</v>
      </c>
      <c r="Q47" s="5" t="s">
        <v>40</v>
      </c>
      <c r="R47" s="5" t="s">
        <v>40</v>
      </c>
      <c r="S47" s="5" t="s">
        <v>40</v>
      </c>
      <c r="T47" s="5" t="s">
        <v>40</v>
      </c>
      <c r="U47" s="5" t="s">
        <v>40</v>
      </c>
      <c r="V47" s="5" t="s">
        <v>40</v>
      </c>
      <c r="W47" s="5" t="s">
        <v>40</v>
      </c>
      <c r="X47" s="5" t="s">
        <v>33</v>
      </c>
      <c r="Y47" s="5" t="s">
        <v>40</v>
      </c>
      <c r="Z47" s="5" t="s">
        <v>40</v>
      </c>
      <c r="AA47" s="5" t="s">
        <v>40</v>
      </c>
      <c r="AB47" s="5" t="s">
        <v>40</v>
      </c>
      <c r="AC47" s="5" t="s">
        <v>40</v>
      </c>
      <c r="AD47" s="5" t="s">
        <v>40</v>
      </c>
      <c r="AE47" s="5" t="s">
        <v>40</v>
      </c>
      <c r="AF47" s="5" t="s">
        <v>40</v>
      </c>
      <c r="AG47" s="5" t="s">
        <v>40</v>
      </c>
      <c r="AH47" s="5" t="s">
        <v>40</v>
      </c>
      <c r="AI47" s="5" t="s">
        <v>40</v>
      </c>
      <c r="AJ47" s="5" t="s">
        <v>40</v>
      </c>
      <c r="AK47" s="5" t="s">
        <v>40</v>
      </c>
      <c r="AL47" s="5" t="s">
        <v>40</v>
      </c>
      <c r="AM47" s="5" t="s">
        <v>40</v>
      </c>
      <c r="AN47" s="44" t="s">
        <v>40</v>
      </c>
      <c r="AO47" s="44" t="s">
        <v>40</v>
      </c>
      <c r="AP47" s="44" t="s">
        <v>40</v>
      </c>
      <c r="AQ47" s="44" t="s">
        <v>40</v>
      </c>
      <c r="AR47" s="5" t="s">
        <v>816</v>
      </c>
      <c r="AS47" s="5" t="s">
        <v>40</v>
      </c>
      <c r="AT47" s="5" t="s">
        <v>40</v>
      </c>
      <c r="AU47" s="5" t="s">
        <v>40</v>
      </c>
      <c r="AV47" s="5" t="s">
        <v>40</v>
      </c>
      <c r="AW47" s="5" t="s">
        <v>40</v>
      </c>
      <c r="AX47" s="5" t="s">
        <v>40</v>
      </c>
      <c r="AY47" s="5" t="s">
        <v>40</v>
      </c>
      <c r="AZ47" s="5" t="s">
        <v>40</v>
      </c>
      <c r="BA47" s="5" t="s">
        <v>40</v>
      </c>
      <c r="BB47" s="5" t="s">
        <v>40</v>
      </c>
      <c r="BC47" s="5" t="s">
        <v>40</v>
      </c>
      <c r="BD47" s="5" t="s">
        <v>40</v>
      </c>
      <c r="BE47" s="5" t="s">
        <v>40</v>
      </c>
      <c r="BF47" s="5" t="s">
        <v>40</v>
      </c>
      <c r="BG47" s="5" t="s">
        <v>40</v>
      </c>
      <c r="BH47" s="5" t="s">
        <v>40</v>
      </c>
      <c r="BI47" s="5" t="s">
        <v>40</v>
      </c>
      <c r="BJ47" s="5" t="s">
        <v>40</v>
      </c>
      <c r="BK47" s="5" t="s">
        <v>40</v>
      </c>
      <c r="BL47" s="5" t="s">
        <v>40</v>
      </c>
      <c r="BM47" s="5" t="s">
        <v>40</v>
      </c>
      <c r="BN47" s="5" t="s">
        <v>40</v>
      </c>
      <c r="BO47" s="5" t="s">
        <v>40</v>
      </c>
      <c r="BP47" s="5" t="s">
        <v>40</v>
      </c>
      <c r="BQ47" s="5" t="s">
        <v>40</v>
      </c>
      <c r="BR47" s="5" t="s">
        <v>40</v>
      </c>
      <c r="BS47" s="44" t="s">
        <v>40</v>
      </c>
      <c r="BT47" s="44" t="s">
        <v>40</v>
      </c>
      <c r="BU47" s="44" t="s">
        <v>40</v>
      </c>
      <c r="BV47" s="44" t="s">
        <v>40</v>
      </c>
      <c r="BW47" s="5" t="s">
        <v>806</v>
      </c>
    </row>
    <row r="48" ht="15.75" customHeight="1">
      <c r="A48">
        <v>9.0</v>
      </c>
      <c r="B48" s="5">
        <v>1.0</v>
      </c>
      <c r="C48" s="5">
        <v>5.0</v>
      </c>
      <c r="D48" s="5">
        <v>1.0</v>
      </c>
      <c r="E48" s="5" t="s">
        <v>819</v>
      </c>
      <c r="F48" s="5" t="s">
        <v>760</v>
      </c>
      <c r="G48" s="5" t="s">
        <v>789</v>
      </c>
      <c r="H48" s="5" t="s">
        <v>352</v>
      </c>
      <c r="I48" s="5">
        <v>1.0</v>
      </c>
      <c r="J48" s="5" t="s">
        <v>38</v>
      </c>
      <c r="K48" s="5" t="s">
        <v>40</v>
      </c>
      <c r="L48" s="5" t="s">
        <v>40</v>
      </c>
      <c r="M48" s="5" t="s">
        <v>40</v>
      </c>
      <c r="N48" s="5" t="s">
        <v>40</v>
      </c>
      <c r="O48" s="5" t="s">
        <v>40</v>
      </c>
      <c r="P48" s="5" t="s">
        <v>40</v>
      </c>
      <c r="Q48" s="5" t="s">
        <v>40</v>
      </c>
      <c r="R48" s="5" t="s">
        <v>40</v>
      </c>
      <c r="S48" s="5" t="s">
        <v>40</v>
      </c>
      <c r="T48" s="5" t="s">
        <v>40</v>
      </c>
      <c r="U48" s="5" t="s">
        <v>40</v>
      </c>
      <c r="V48" s="5" t="s">
        <v>40</v>
      </c>
      <c r="W48" s="5" t="s">
        <v>40</v>
      </c>
      <c r="X48" s="5" t="s">
        <v>33</v>
      </c>
      <c r="Y48" s="5" t="s">
        <v>40</v>
      </c>
      <c r="Z48" s="5" t="s">
        <v>40</v>
      </c>
      <c r="AA48" s="5" t="s">
        <v>40</v>
      </c>
      <c r="AB48" s="5" t="s">
        <v>40</v>
      </c>
      <c r="AC48" s="5" t="s">
        <v>40</v>
      </c>
      <c r="AD48" s="5" t="s">
        <v>40</v>
      </c>
      <c r="AE48" s="5" t="s">
        <v>40</v>
      </c>
      <c r="AF48" s="5" t="s">
        <v>40</v>
      </c>
      <c r="AG48" s="5" t="s">
        <v>40</v>
      </c>
      <c r="AH48" s="5" t="s">
        <v>40</v>
      </c>
      <c r="AI48" s="5" t="s">
        <v>40</v>
      </c>
      <c r="AJ48" s="5" t="s">
        <v>40</v>
      </c>
      <c r="AK48" s="5" t="s">
        <v>40</v>
      </c>
      <c r="AL48" s="5" t="s">
        <v>40</v>
      </c>
      <c r="AM48" s="5" t="s">
        <v>40</v>
      </c>
      <c r="AN48" s="44" t="s">
        <v>40</v>
      </c>
      <c r="AO48" s="44" t="s">
        <v>40</v>
      </c>
      <c r="AP48" s="44" t="s">
        <v>40</v>
      </c>
      <c r="AQ48" s="44" t="s">
        <v>40</v>
      </c>
      <c r="AR48" s="5" t="s">
        <v>789</v>
      </c>
      <c r="AS48" s="5" t="s">
        <v>40</v>
      </c>
      <c r="AT48" s="5" t="s">
        <v>40</v>
      </c>
      <c r="AU48" s="5" t="s">
        <v>40</v>
      </c>
      <c r="AV48" s="5" t="s">
        <v>40</v>
      </c>
      <c r="AW48" s="5" t="s">
        <v>40</v>
      </c>
      <c r="AX48" s="5" t="s">
        <v>40</v>
      </c>
      <c r="AY48" s="5" t="s">
        <v>40</v>
      </c>
      <c r="AZ48" s="5" t="s">
        <v>40</v>
      </c>
      <c r="BA48" s="5" t="s">
        <v>40</v>
      </c>
      <c r="BB48" s="5" t="s">
        <v>40</v>
      </c>
      <c r="BC48" s="5" t="s">
        <v>40</v>
      </c>
      <c r="BD48" s="5" t="s">
        <v>40</v>
      </c>
      <c r="BE48" s="5" t="s">
        <v>40</v>
      </c>
      <c r="BF48" s="5" t="s">
        <v>40</v>
      </c>
      <c r="BG48" s="5" t="s">
        <v>40</v>
      </c>
      <c r="BH48" s="5" t="s">
        <v>40</v>
      </c>
      <c r="BI48" s="5" t="s">
        <v>40</v>
      </c>
      <c r="BJ48" s="5" t="s">
        <v>40</v>
      </c>
      <c r="BK48" s="5" t="s">
        <v>40</v>
      </c>
      <c r="BL48" s="5" t="s">
        <v>40</v>
      </c>
      <c r="BM48" s="5" t="s">
        <v>40</v>
      </c>
      <c r="BN48" s="5" t="s">
        <v>40</v>
      </c>
      <c r="BO48" s="5" t="s">
        <v>40</v>
      </c>
      <c r="BP48" s="5" t="s">
        <v>40</v>
      </c>
      <c r="BQ48" s="5" t="s">
        <v>40</v>
      </c>
      <c r="BR48" s="5" t="s">
        <v>40</v>
      </c>
      <c r="BS48" s="44" t="s">
        <v>40</v>
      </c>
      <c r="BT48" s="44" t="s">
        <v>40</v>
      </c>
      <c r="BU48" s="44" t="s">
        <v>40</v>
      </c>
      <c r="BV48" s="44" t="s">
        <v>40</v>
      </c>
      <c r="BW48" s="5" t="s">
        <v>806</v>
      </c>
    </row>
    <row r="49" ht="15.75" customHeight="1">
      <c r="A49">
        <v>9.0</v>
      </c>
      <c r="B49" s="5">
        <v>1.0</v>
      </c>
      <c r="C49" s="5">
        <v>5.0</v>
      </c>
      <c r="D49" s="5">
        <v>2.0</v>
      </c>
      <c r="E49" s="5" t="s">
        <v>820</v>
      </c>
      <c r="F49" s="5" t="s">
        <v>760</v>
      </c>
      <c r="G49" s="5" t="s">
        <v>760</v>
      </c>
      <c r="H49" s="5" t="s">
        <v>352</v>
      </c>
      <c r="I49" s="5">
        <v>1.0</v>
      </c>
      <c r="J49" s="5" t="s">
        <v>38</v>
      </c>
      <c r="K49" s="5" t="s">
        <v>40</v>
      </c>
      <c r="L49" s="5" t="s">
        <v>40</v>
      </c>
      <c r="M49" s="5" t="s">
        <v>40</v>
      </c>
      <c r="N49" s="5" t="s">
        <v>40</v>
      </c>
      <c r="O49" s="5" t="s">
        <v>40</v>
      </c>
      <c r="P49" s="5" t="s">
        <v>40</v>
      </c>
      <c r="Q49" s="5" t="s">
        <v>40</v>
      </c>
      <c r="R49" s="5" t="s">
        <v>40</v>
      </c>
      <c r="S49" s="5" t="s">
        <v>40</v>
      </c>
      <c r="T49" s="5" t="s">
        <v>40</v>
      </c>
      <c r="U49" s="5" t="s">
        <v>40</v>
      </c>
      <c r="V49" s="5" t="s">
        <v>40</v>
      </c>
      <c r="W49" s="5" t="s">
        <v>40</v>
      </c>
      <c r="X49" s="5" t="s">
        <v>33</v>
      </c>
      <c r="Y49" s="5" t="s">
        <v>40</v>
      </c>
      <c r="Z49" s="5" t="s">
        <v>40</v>
      </c>
      <c r="AA49" s="5" t="s">
        <v>40</v>
      </c>
      <c r="AB49" s="5" t="s">
        <v>40</v>
      </c>
      <c r="AC49" s="5" t="s">
        <v>40</v>
      </c>
      <c r="AD49" s="5" t="s">
        <v>40</v>
      </c>
      <c r="AE49" s="5" t="s">
        <v>40</v>
      </c>
      <c r="AF49" s="5" t="s">
        <v>40</v>
      </c>
      <c r="AG49" s="5" t="s">
        <v>40</v>
      </c>
      <c r="AH49" s="5" t="s">
        <v>40</v>
      </c>
      <c r="AI49" s="5" t="s">
        <v>40</v>
      </c>
      <c r="AJ49" s="5" t="s">
        <v>40</v>
      </c>
      <c r="AK49" s="5" t="s">
        <v>40</v>
      </c>
      <c r="AL49" s="5" t="s">
        <v>40</v>
      </c>
      <c r="AM49" s="5" t="s">
        <v>40</v>
      </c>
      <c r="AN49" s="44" t="s">
        <v>40</v>
      </c>
      <c r="AO49" s="44" t="s">
        <v>40</v>
      </c>
      <c r="AP49" s="44" t="s">
        <v>40</v>
      </c>
      <c r="AQ49" s="44" t="s">
        <v>40</v>
      </c>
      <c r="AR49" s="5" t="s">
        <v>760</v>
      </c>
      <c r="AS49" s="5" t="s">
        <v>40</v>
      </c>
      <c r="AT49" s="5" t="s">
        <v>40</v>
      </c>
      <c r="AU49" s="5" t="s">
        <v>40</v>
      </c>
      <c r="AV49" s="5" t="s">
        <v>40</v>
      </c>
      <c r="AW49" s="5" t="s">
        <v>40</v>
      </c>
      <c r="AX49" s="5" t="s">
        <v>40</v>
      </c>
      <c r="AY49" s="5" t="s">
        <v>40</v>
      </c>
      <c r="AZ49" s="5" t="s">
        <v>40</v>
      </c>
      <c r="BA49" s="5" t="s">
        <v>40</v>
      </c>
      <c r="BB49" s="5" t="s">
        <v>40</v>
      </c>
      <c r="BC49" s="5" t="s">
        <v>40</v>
      </c>
      <c r="BD49" s="5" t="s">
        <v>40</v>
      </c>
      <c r="BE49" s="5" t="s">
        <v>40</v>
      </c>
      <c r="BF49" s="5" t="s">
        <v>40</v>
      </c>
      <c r="BG49" s="5" t="s">
        <v>40</v>
      </c>
      <c r="BH49" s="5" t="s">
        <v>40</v>
      </c>
      <c r="BI49" s="5" t="s">
        <v>40</v>
      </c>
      <c r="BJ49" s="5" t="s">
        <v>40</v>
      </c>
      <c r="BK49" s="5" t="s">
        <v>40</v>
      </c>
      <c r="BL49" s="5" t="s">
        <v>40</v>
      </c>
      <c r="BM49" s="5" t="s">
        <v>40</v>
      </c>
      <c r="BN49" s="5" t="s">
        <v>40</v>
      </c>
      <c r="BO49" s="5" t="s">
        <v>40</v>
      </c>
      <c r="BP49" s="5" t="s">
        <v>40</v>
      </c>
      <c r="BQ49" s="5" t="s">
        <v>40</v>
      </c>
      <c r="BR49" s="5" t="s">
        <v>40</v>
      </c>
      <c r="BS49" s="44" t="s">
        <v>40</v>
      </c>
      <c r="BT49" s="44" t="s">
        <v>40</v>
      </c>
      <c r="BU49" s="44" t="s">
        <v>40</v>
      </c>
      <c r="BV49" s="44" t="s">
        <v>40</v>
      </c>
      <c r="BW49" s="5" t="s">
        <v>806</v>
      </c>
    </row>
    <row r="50" ht="15.75" customHeight="1">
      <c r="A50">
        <v>9.0</v>
      </c>
      <c r="B50" s="5">
        <v>1.0</v>
      </c>
      <c r="C50" s="5">
        <v>5.0</v>
      </c>
      <c r="D50" s="5">
        <v>3.0</v>
      </c>
      <c r="E50" s="5" t="s">
        <v>821</v>
      </c>
      <c r="F50" s="5" t="s">
        <v>760</v>
      </c>
      <c r="G50" s="5" t="s">
        <v>760</v>
      </c>
      <c r="H50" s="5" t="s">
        <v>352</v>
      </c>
      <c r="I50" s="5">
        <v>1.0</v>
      </c>
      <c r="J50" s="5" t="s">
        <v>38</v>
      </c>
      <c r="K50" s="5" t="s">
        <v>40</v>
      </c>
      <c r="L50" s="5" t="s">
        <v>40</v>
      </c>
      <c r="M50" s="5" t="s">
        <v>40</v>
      </c>
      <c r="N50" s="5" t="s">
        <v>40</v>
      </c>
      <c r="O50" s="5" t="s">
        <v>40</v>
      </c>
      <c r="P50" s="5" t="s">
        <v>40</v>
      </c>
      <c r="Q50" s="5" t="s">
        <v>40</v>
      </c>
      <c r="R50" s="5" t="s">
        <v>40</v>
      </c>
      <c r="S50" s="5" t="s">
        <v>40</v>
      </c>
      <c r="T50" s="5" t="s">
        <v>40</v>
      </c>
      <c r="U50" s="5" t="s">
        <v>40</v>
      </c>
      <c r="V50" s="5" t="s">
        <v>40</v>
      </c>
      <c r="W50" s="5" t="s">
        <v>40</v>
      </c>
      <c r="X50" s="5" t="s">
        <v>33</v>
      </c>
      <c r="Y50" s="5" t="s">
        <v>40</v>
      </c>
      <c r="Z50" s="5" t="s">
        <v>40</v>
      </c>
      <c r="AA50" s="5" t="s">
        <v>40</v>
      </c>
      <c r="AB50" s="5" t="s">
        <v>40</v>
      </c>
      <c r="AC50" s="5" t="s">
        <v>40</v>
      </c>
      <c r="AD50" s="5" t="s">
        <v>40</v>
      </c>
      <c r="AE50" s="5" t="s">
        <v>40</v>
      </c>
      <c r="AF50" s="5" t="s">
        <v>40</v>
      </c>
      <c r="AG50" s="5" t="s">
        <v>40</v>
      </c>
      <c r="AH50" s="5" t="s">
        <v>40</v>
      </c>
      <c r="AI50" s="5" t="s">
        <v>40</v>
      </c>
      <c r="AJ50" s="5" t="s">
        <v>40</v>
      </c>
      <c r="AK50" s="5" t="s">
        <v>40</v>
      </c>
      <c r="AL50" s="5" t="s">
        <v>40</v>
      </c>
      <c r="AM50" s="5" t="s">
        <v>40</v>
      </c>
      <c r="AN50" s="44" t="s">
        <v>40</v>
      </c>
      <c r="AO50" s="44" t="s">
        <v>40</v>
      </c>
      <c r="AP50" s="44" t="s">
        <v>40</v>
      </c>
      <c r="AQ50" s="44" t="s">
        <v>40</v>
      </c>
      <c r="AR50" s="5" t="s">
        <v>760</v>
      </c>
      <c r="AS50" s="5" t="s">
        <v>40</v>
      </c>
      <c r="AT50" s="5" t="s">
        <v>40</v>
      </c>
      <c r="AU50" s="5" t="s">
        <v>40</v>
      </c>
      <c r="AV50" s="5" t="s">
        <v>40</v>
      </c>
      <c r="AW50" s="5" t="s">
        <v>40</v>
      </c>
      <c r="AX50" s="5" t="s">
        <v>40</v>
      </c>
      <c r="AY50" s="5" t="s">
        <v>40</v>
      </c>
      <c r="AZ50" s="5" t="s">
        <v>40</v>
      </c>
      <c r="BA50" s="5" t="s">
        <v>40</v>
      </c>
      <c r="BB50" s="5" t="s">
        <v>40</v>
      </c>
      <c r="BC50" s="5" t="s">
        <v>40</v>
      </c>
      <c r="BD50" s="5" t="s">
        <v>40</v>
      </c>
      <c r="BE50" s="5" t="s">
        <v>40</v>
      </c>
      <c r="BF50" s="5" t="s">
        <v>40</v>
      </c>
      <c r="BG50" s="5" t="s">
        <v>40</v>
      </c>
      <c r="BH50" s="5" t="s">
        <v>40</v>
      </c>
      <c r="BI50" s="5" t="s">
        <v>40</v>
      </c>
      <c r="BJ50" s="5" t="s">
        <v>40</v>
      </c>
      <c r="BK50" s="5" t="s">
        <v>40</v>
      </c>
      <c r="BL50" s="5" t="s">
        <v>40</v>
      </c>
      <c r="BM50" s="5" t="s">
        <v>40</v>
      </c>
      <c r="BN50" s="5" t="s">
        <v>40</v>
      </c>
      <c r="BO50" s="5" t="s">
        <v>40</v>
      </c>
      <c r="BP50" s="5" t="s">
        <v>40</v>
      </c>
      <c r="BQ50" s="5" t="s">
        <v>40</v>
      </c>
      <c r="BR50" s="5" t="s">
        <v>40</v>
      </c>
      <c r="BS50" s="44" t="s">
        <v>40</v>
      </c>
      <c r="BT50" s="44" t="s">
        <v>40</v>
      </c>
      <c r="BU50" s="44" t="s">
        <v>40</v>
      </c>
      <c r="BV50" s="44" t="s">
        <v>40</v>
      </c>
      <c r="BW50" s="5" t="s">
        <v>806</v>
      </c>
    </row>
    <row r="51" ht="15.75" customHeight="1">
      <c r="A51">
        <v>9.0</v>
      </c>
      <c r="B51" s="5">
        <v>2.0</v>
      </c>
      <c r="C51" s="5">
        <v>1.0</v>
      </c>
      <c r="D51" s="5">
        <v>1.0</v>
      </c>
      <c r="E51" s="5" t="s">
        <v>822</v>
      </c>
      <c r="F51" s="5" t="s">
        <v>760</v>
      </c>
      <c r="G51" s="5" t="s">
        <v>760</v>
      </c>
      <c r="H51" s="5">
        <v>18.0</v>
      </c>
      <c r="I51" s="5">
        <v>18.0</v>
      </c>
      <c r="J51" s="5" t="s">
        <v>38</v>
      </c>
      <c r="K51" s="5" t="s">
        <v>40</v>
      </c>
      <c r="L51" s="5" t="s">
        <v>420</v>
      </c>
      <c r="M51" s="5" t="s">
        <v>823</v>
      </c>
      <c r="N51" s="5">
        <v>173.4734</v>
      </c>
      <c r="O51" s="5" t="s">
        <v>40</v>
      </c>
      <c r="P51" s="5">
        <v>1.0</v>
      </c>
      <c r="Q51" s="62">
        <v>1.290018E-39</v>
      </c>
      <c r="R51" s="5" t="s">
        <v>420</v>
      </c>
      <c r="S51" s="5" t="s">
        <v>823</v>
      </c>
      <c r="T51" s="5">
        <v>39.7963</v>
      </c>
      <c r="U51" s="5" t="s">
        <v>40</v>
      </c>
      <c r="V51" s="5">
        <v>1.0</v>
      </c>
      <c r="W51" s="62">
        <v>2.818784E-10</v>
      </c>
      <c r="X51" s="5" t="s">
        <v>38</v>
      </c>
      <c r="Y51" s="5" t="s">
        <v>40</v>
      </c>
      <c r="Z51" s="5" t="s">
        <v>40</v>
      </c>
      <c r="AA51" s="5" t="s">
        <v>40</v>
      </c>
      <c r="AB51" s="5" t="s">
        <v>40</v>
      </c>
      <c r="AC51" s="5" t="s">
        <v>40</v>
      </c>
      <c r="AD51" s="5" t="s">
        <v>40</v>
      </c>
      <c r="AE51" s="5" t="s">
        <v>1018</v>
      </c>
      <c r="AF51" s="5">
        <v>0.9505299</v>
      </c>
      <c r="AG51" s="5">
        <v>0.0727393</v>
      </c>
      <c r="AH51" s="5">
        <v>0.9347403</v>
      </c>
      <c r="AI51" s="5">
        <v>0.962573</v>
      </c>
      <c r="AJ51" s="5">
        <v>0.4552718</v>
      </c>
      <c r="AK51" s="5">
        <v>0.0727393</v>
      </c>
      <c r="AL51" s="5">
        <v>0.335279</v>
      </c>
      <c r="AM51" s="5">
        <v>0.5607297</v>
      </c>
      <c r="AN51" s="5">
        <v>0.586604</v>
      </c>
      <c r="AO51" s="5">
        <v>-0.1017404</v>
      </c>
      <c r="AP51" s="5">
        <v>0.8951058</v>
      </c>
      <c r="AQ51" s="62">
        <v>0.08882548</v>
      </c>
      <c r="AR51" s="5" t="s">
        <v>760</v>
      </c>
      <c r="AS51" s="5" t="s">
        <v>291</v>
      </c>
      <c r="AT51" s="5" t="s">
        <v>762</v>
      </c>
      <c r="AU51" s="5">
        <v>4.107667</v>
      </c>
      <c r="AV51" s="5" t="s">
        <v>40</v>
      </c>
      <c r="AW51" s="5">
        <v>16.0</v>
      </c>
      <c r="AX51" s="62">
        <v>8.232143E-4</v>
      </c>
      <c r="AY51" s="5" t="s">
        <v>291</v>
      </c>
      <c r="AZ51" s="5" t="s">
        <v>762</v>
      </c>
      <c r="BA51" s="5">
        <v>3.503404</v>
      </c>
      <c r="BB51" s="5" t="s">
        <v>40</v>
      </c>
      <c r="BC51" s="5">
        <v>16.0</v>
      </c>
      <c r="BD51" s="62">
        <v>0.002942318</v>
      </c>
      <c r="BE51" s="5" t="s">
        <v>40</v>
      </c>
      <c r="BF51" s="5" t="s">
        <v>40</v>
      </c>
      <c r="BG51" s="5" t="s">
        <v>40</v>
      </c>
      <c r="BH51" s="5" t="s">
        <v>40</v>
      </c>
      <c r="BI51" s="5" t="s">
        <v>40</v>
      </c>
      <c r="BJ51" s="5" t="s">
        <v>763</v>
      </c>
      <c r="BK51" s="5">
        <v>1.936373</v>
      </c>
      <c r="BL51" s="5">
        <v>0.6179156</v>
      </c>
      <c r="BM51" s="5">
        <v>0.7779388</v>
      </c>
      <c r="BN51" s="5">
        <v>3.05504</v>
      </c>
      <c r="BO51" s="5">
        <v>1.65152</v>
      </c>
      <c r="BP51" s="5">
        <v>0.5881236</v>
      </c>
      <c r="BQ51" s="5">
        <v>0.5485481</v>
      </c>
      <c r="BR51" s="5">
        <v>2.717153</v>
      </c>
      <c r="BS51" s="5">
        <v>1.296639</v>
      </c>
      <c r="BT51" s="5">
        <v>0.7456893</v>
      </c>
      <c r="BU51" s="5">
        <v>1.847588</v>
      </c>
      <c r="BV51" s="62">
        <v>3.974687E-6</v>
      </c>
      <c r="BW51" s="5" t="s">
        <v>824</v>
      </c>
    </row>
    <row r="52" ht="15.75" customHeight="1">
      <c r="A52">
        <v>9.0</v>
      </c>
      <c r="B52" s="5">
        <v>2.0</v>
      </c>
      <c r="C52" s="5">
        <v>1.0</v>
      </c>
      <c r="D52" s="5">
        <v>2.0</v>
      </c>
      <c r="E52" s="5" t="s">
        <v>825</v>
      </c>
      <c r="F52" s="5" t="s">
        <v>760</v>
      </c>
      <c r="G52" s="5" t="s">
        <v>760</v>
      </c>
      <c r="H52" s="5">
        <v>18.0</v>
      </c>
      <c r="I52" s="5">
        <v>18.0</v>
      </c>
      <c r="J52" s="5" t="s">
        <v>38</v>
      </c>
      <c r="K52" s="5" t="s">
        <v>40</v>
      </c>
      <c r="L52" s="5" t="s">
        <v>420</v>
      </c>
      <c r="M52" s="5" t="s">
        <v>823</v>
      </c>
      <c r="N52" s="5">
        <v>173.4734</v>
      </c>
      <c r="O52" s="5" t="s">
        <v>40</v>
      </c>
      <c r="P52" s="5">
        <v>1.0</v>
      </c>
      <c r="Q52" s="62">
        <v>1.290018E-39</v>
      </c>
      <c r="R52" s="5" t="s">
        <v>420</v>
      </c>
      <c r="S52" s="5" t="s">
        <v>823</v>
      </c>
      <c r="T52" s="5">
        <v>4.818626</v>
      </c>
      <c r="U52" s="5" t="s">
        <v>40</v>
      </c>
      <c r="V52" s="5">
        <v>1.0</v>
      </c>
      <c r="W52" s="5">
        <v>0.02815377</v>
      </c>
      <c r="X52" s="5" t="s">
        <v>38</v>
      </c>
      <c r="Y52" s="5" t="s">
        <v>40</v>
      </c>
      <c r="Z52" s="5" t="s">
        <v>40</v>
      </c>
      <c r="AA52" s="5" t="s">
        <v>40</v>
      </c>
      <c r="AB52" s="5" t="s">
        <v>40</v>
      </c>
      <c r="AC52" s="5" t="s">
        <v>40</v>
      </c>
      <c r="AD52" s="5" t="s">
        <v>40</v>
      </c>
      <c r="AE52" s="5" t="s">
        <v>1018</v>
      </c>
      <c r="AF52" s="5">
        <v>0.9505299</v>
      </c>
      <c r="AG52" s="5">
        <v>0.0727393</v>
      </c>
      <c r="AH52" s="5">
        <v>0.9347403</v>
      </c>
      <c r="AI52" s="5">
        <v>0.962573</v>
      </c>
      <c r="AJ52" s="5">
        <v>0.1584204</v>
      </c>
      <c r="AK52" s="5">
        <v>0.0727393</v>
      </c>
      <c r="AL52" s="5">
        <v>0.01719788</v>
      </c>
      <c r="AM52" s="5">
        <v>0.29344561</v>
      </c>
      <c r="AN52" s="5">
        <v>0.586604</v>
      </c>
      <c r="AO52" s="5">
        <v>-0.1017404</v>
      </c>
      <c r="AP52" s="5">
        <v>0.8951058</v>
      </c>
      <c r="AQ52" s="62">
        <v>0.08882548</v>
      </c>
      <c r="AR52" s="5" t="s">
        <v>761</v>
      </c>
      <c r="AS52" s="5" t="s">
        <v>291</v>
      </c>
      <c r="AT52" s="5" t="s">
        <v>762</v>
      </c>
      <c r="AU52" s="5">
        <v>4.107667</v>
      </c>
      <c r="AV52" s="5" t="s">
        <v>40</v>
      </c>
      <c r="AW52" s="5">
        <v>16.0</v>
      </c>
      <c r="AX52" s="62">
        <v>8.232143E-4</v>
      </c>
      <c r="AY52" s="5" t="s">
        <v>291</v>
      </c>
      <c r="AZ52" s="5" t="s">
        <v>762</v>
      </c>
      <c r="BA52" s="5">
        <v>1.774349</v>
      </c>
      <c r="BB52" s="5" t="s">
        <v>40</v>
      </c>
      <c r="BC52" s="5">
        <v>16.0</v>
      </c>
      <c r="BD52" s="5">
        <v>0.09503275</v>
      </c>
      <c r="BE52" s="5" t="s">
        <v>40</v>
      </c>
      <c r="BF52" s="5" t="s">
        <v>40</v>
      </c>
      <c r="BG52" s="5" t="s">
        <v>40</v>
      </c>
      <c r="BH52" s="5" t="s">
        <v>40</v>
      </c>
      <c r="BI52" s="5" t="s">
        <v>40</v>
      </c>
      <c r="BJ52" s="5" t="s">
        <v>763</v>
      </c>
      <c r="BK52" s="5">
        <v>1.936373</v>
      </c>
      <c r="BL52" s="5">
        <v>0.6179156</v>
      </c>
      <c r="BM52" s="5">
        <v>0.7779388</v>
      </c>
      <c r="BN52" s="5">
        <v>3.05504</v>
      </c>
      <c r="BO52" s="5">
        <v>0.8364359</v>
      </c>
      <c r="BP52" s="5">
        <v>0.5240193</v>
      </c>
      <c r="BQ52" s="5">
        <v>-0.1430182</v>
      </c>
      <c r="BR52" s="5">
        <v>1.792225</v>
      </c>
      <c r="BS52" s="5">
        <v>1.296639</v>
      </c>
      <c r="BT52" s="5">
        <v>0.7456893</v>
      </c>
      <c r="BU52" s="5">
        <v>1.847588</v>
      </c>
      <c r="BV52" s="62">
        <v>3.974687E-6</v>
      </c>
      <c r="BW52" s="5" t="s">
        <v>824</v>
      </c>
    </row>
    <row r="53" ht="15.75" customHeight="1">
      <c r="A53">
        <v>9.0</v>
      </c>
      <c r="B53" s="5">
        <v>2.0</v>
      </c>
      <c r="C53" s="5">
        <v>1.0</v>
      </c>
      <c r="D53" s="5">
        <v>3.0</v>
      </c>
      <c r="E53" s="5" t="s">
        <v>826</v>
      </c>
      <c r="F53" s="5" t="s">
        <v>760</v>
      </c>
      <c r="G53" s="5" t="s">
        <v>760</v>
      </c>
      <c r="H53" s="5">
        <v>18.0</v>
      </c>
      <c r="I53" s="5">
        <v>18.0</v>
      </c>
      <c r="J53" s="5" t="s">
        <v>38</v>
      </c>
      <c r="K53" s="5" t="s">
        <v>40</v>
      </c>
      <c r="L53" s="5" t="s">
        <v>420</v>
      </c>
      <c r="M53" s="5" t="s">
        <v>823</v>
      </c>
      <c r="N53" s="5">
        <v>173.4734</v>
      </c>
      <c r="O53" s="5" t="s">
        <v>40</v>
      </c>
      <c r="P53" s="5">
        <v>1.0</v>
      </c>
      <c r="Q53" s="62">
        <v>1.290018E-39</v>
      </c>
      <c r="R53" s="5" t="s">
        <v>420</v>
      </c>
      <c r="S53" s="5" t="s">
        <v>823</v>
      </c>
      <c r="T53" s="5">
        <v>7.593042</v>
      </c>
      <c r="U53" s="5" t="s">
        <v>40</v>
      </c>
      <c r="V53" s="5">
        <v>1.0</v>
      </c>
      <c r="W53" s="5">
        <v>0.005859398</v>
      </c>
      <c r="X53" s="5" t="s">
        <v>38</v>
      </c>
      <c r="Y53" s="5" t="s">
        <v>40</v>
      </c>
      <c r="Z53" s="5" t="s">
        <v>40</v>
      </c>
      <c r="AA53" s="5" t="s">
        <v>40</v>
      </c>
      <c r="AB53" s="5" t="s">
        <v>40</v>
      </c>
      <c r="AC53" s="5" t="s">
        <v>40</v>
      </c>
      <c r="AD53" s="5" t="s">
        <v>40</v>
      </c>
      <c r="AE53" s="5" t="s">
        <v>1018</v>
      </c>
      <c r="AF53" s="5">
        <v>0.9505299</v>
      </c>
      <c r="AG53" s="5">
        <v>0.0727393</v>
      </c>
      <c r="AH53" s="5">
        <v>0.9347403</v>
      </c>
      <c r="AI53" s="5">
        <v>0.962573</v>
      </c>
      <c r="AJ53" s="5">
        <v>0.1988645</v>
      </c>
      <c r="AK53" s="5">
        <v>0.0727393</v>
      </c>
      <c r="AL53" s="5">
        <v>0.05891533</v>
      </c>
      <c r="AM53" s="5">
        <v>0.33114741</v>
      </c>
      <c r="AN53" s="5">
        <v>0.586604</v>
      </c>
      <c r="AO53" s="5">
        <v>-0.1017404</v>
      </c>
      <c r="AP53" s="5">
        <v>0.8951058</v>
      </c>
      <c r="AQ53" s="62">
        <v>0.08882548</v>
      </c>
      <c r="AR53" s="5" t="s">
        <v>760</v>
      </c>
      <c r="AS53" s="5" t="s">
        <v>291</v>
      </c>
      <c r="AT53" s="5" t="s">
        <v>762</v>
      </c>
      <c r="AU53" s="5">
        <v>4.107667</v>
      </c>
      <c r="AV53" s="5" t="s">
        <v>40</v>
      </c>
      <c r="AW53" s="5">
        <v>16.0</v>
      </c>
      <c r="AX53" s="62">
        <v>8.232143E-4</v>
      </c>
      <c r="AY53" s="5" t="s">
        <v>291</v>
      </c>
      <c r="AZ53" s="5" t="s">
        <v>762</v>
      </c>
      <c r="BA53" s="5">
        <v>2.129618</v>
      </c>
      <c r="BB53" s="5" t="s">
        <v>40</v>
      </c>
      <c r="BC53" s="5">
        <v>16.0</v>
      </c>
      <c r="BD53" s="5">
        <v>0.04907748</v>
      </c>
      <c r="BE53" s="5" t="s">
        <v>40</v>
      </c>
      <c r="BF53" s="5" t="s">
        <v>40</v>
      </c>
      <c r="BG53" s="5" t="s">
        <v>40</v>
      </c>
      <c r="BH53" s="5" t="s">
        <v>40</v>
      </c>
      <c r="BI53" s="5" t="s">
        <v>40</v>
      </c>
      <c r="BJ53" s="5" t="s">
        <v>763</v>
      </c>
      <c r="BK53" s="5">
        <v>1.936373</v>
      </c>
      <c r="BL53" s="5">
        <v>0.6179156</v>
      </c>
      <c r="BM53" s="5">
        <v>0.7779388</v>
      </c>
      <c r="BN53" s="5">
        <v>3.05504</v>
      </c>
      <c r="BO53" s="5">
        <v>1.003911</v>
      </c>
      <c r="BP53" s="5">
        <v>0.5342582</v>
      </c>
      <c r="BQ53" s="5">
        <v>0.003981796</v>
      </c>
      <c r="BR53" s="5">
        <v>1.976484</v>
      </c>
      <c r="BS53" s="5">
        <v>1.296639</v>
      </c>
      <c r="BT53" s="5">
        <v>0.7456893</v>
      </c>
      <c r="BU53" s="5">
        <v>1.847588</v>
      </c>
      <c r="BV53" s="62">
        <v>3.974687E-6</v>
      </c>
      <c r="BW53" s="5" t="s">
        <v>824</v>
      </c>
    </row>
    <row r="54" ht="15.75" customHeight="1">
      <c r="A54">
        <v>9.0</v>
      </c>
      <c r="B54" s="5">
        <v>2.0</v>
      </c>
      <c r="C54" s="5">
        <v>2.0</v>
      </c>
      <c r="D54" s="5">
        <v>1.0</v>
      </c>
      <c r="E54" s="5" t="s">
        <v>827</v>
      </c>
      <c r="F54" s="5" t="s">
        <v>760</v>
      </c>
      <c r="G54" s="5" t="s">
        <v>761</v>
      </c>
      <c r="H54" s="5">
        <v>18.0</v>
      </c>
      <c r="I54" s="5">
        <v>18.0</v>
      </c>
      <c r="J54" s="5" t="s">
        <v>38</v>
      </c>
      <c r="K54" s="5" t="s">
        <v>40</v>
      </c>
      <c r="L54" s="5" t="s">
        <v>420</v>
      </c>
      <c r="M54" s="5" t="s">
        <v>823</v>
      </c>
      <c r="N54" s="5">
        <v>114.1497</v>
      </c>
      <c r="O54" s="5" t="s">
        <v>40</v>
      </c>
      <c r="P54" s="5">
        <v>1.0</v>
      </c>
      <c r="Q54" s="62">
        <v>1.20834E-26</v>
      </c>
      <c r="R54" s="5" t="s">
        <v>420</v>
      </c>
      <c r="S54" s="5" t="s">
        <v>823</v>
      </c>
      <c r="T54" s="5">
        <v>1.485805</v>
      </c>
      <c r="U54" s="5" t="s">
        <v>40</v>
      </c>
      <c r="V54" s="5">
        <v>1.0</v>
      </c>
      <c r="W54" s="5">
        <v>0.2228685</v>
      </c>
      <c r="X54" s="5" t="s">
        <v>38</v>
      </c>
      <c r="Y54" s="5" t="s">
        <v>40</v>
      </c>
      <c r="Z54" s="5" t="s">
        <v>40</v>
      </c>
      <c r="AA54" s="5" t="s">
        <v>40</v>
      </c>
      <c r="AB54" s="5" t="s">
        <v>40</v>
      </c>
      <c r="AC54" s="5" t="s">
        <v>40</v>
      </c>
      <c r="AD54" s="5" t="s">
        <v>40</v>
      </c>
      <c r="AE54" s="5" t="s">
        <v>1018</v>
      </c>
      <c r="AF54" s="5">
        <v>0.7710575</v>
      </c>
      <c r="AG54" s="5">
        <v>0.0727393</v>
      </c>
      <c r="AH54" s="5">
        <v>0.7066017</v>
      </c>
      <c r="AI54" s="5">
        <v>0.8228232</v>
      </c>
      <c r="AJ54" s="5">
        <v>0.08796912</v>
      </c>
      <c r="AK54" s="5">
        <v>0.0727393</v>
      </c>
      <c r="AL54" s="5">
        <v>-0.0543158</v>
      </c>
      <c r="AM54" s="5">
        <v>0.2267527</v>
      </c>
      <c r="AN54" s="5">
        <v>0.339895</v>
      </c>
      <c r="AO54" s="5">
        <v>-0.09263975</v>
      </c>
      <c r="AP54" s="5">
        <v>0.66451381</v>
      </c>
      <c r="AQ54" s="5">
        <v>0.1205454</v>
      </c>
      <c r="AR54" s="5" t="s">
        <v>761</v>
      </c>
      <c r="AS54" s="5" t="s">
        <v>291</v>
      </c>
      <c r="AT54" s="5" t="s">
        <v>762</v>
      </c>
      <c r="AU54" s="5">
        <v>3.837212</v>
      </c>
      <c r="AV54" s="5" t="s">
        <v>40</v>
      </c>
      <c r="AW54" s="5">
        <v>16.0</v>
      </c>
      <c r="AX54" s="62">
        <v>0.001454008</v>
      </c>
      <c r="AY54" s="5" t="s">
        <v>291</v>
      </c>
      <c r="AZ54" s="5" t="s">
        <v>762</v>
      </c>
      <c r="BA54" s="5">
        <v>1.098149</v>
      </c>
      <c r="BB54" s="5" t="s">
        <v>40</v>
      </c>
      <c r="BC54" s="5">
        <v>16.0</v>
      </c>
      <c r="BD54" s="5">
        <v>0.2883907</v>
      </c>
      <c r="BE54" s="5" t="s">
        <v>40</v>
      </c>
      <c r="BF54" s="5" t="s">
        <v>40</v>
      </c>
      <c r="BG54" s="5" t="s">
        <v>40</v>
      </c>
      <c r="BH54" s="5" t="s">
        <v>40</v>
      </c>
      <c r="BI54" s="5" t="s">
        <v>40</v>
      </c>
      <c r="BJ54" s="5" t="s">
        <v>763</v>
      </c>
      <c r="BK54" s="5">
        <v>1.808879</v>
      </c>
      <c r="BL54" s="5">
        <v>0.6041794</v>
      </c>
      <c r="BM54" s="5">
        <v>0.6759369</v>
      </c>
      <c r="BN54" s="5">
        <v>2.903011</v>
      </c>
      <c r="BO54" s="5">
        <v>0.5176725</v>
      </c>
      <c r="BP54" s="5">
        <v>0.5093342</v>
      </c>
      <c r="BQ54" s="5">
        <v>-0.4309751</v>
      </c>
      <c r="BR54" s="5">
        <v>1.450844</v>
      </c>
      <c r="BS54" s="5">
        <v>0.8835097</v>
      </c>
      <c r="BT54" s="5">
        <v>0.2151156</v>
      </c>
      <c r="BU54" s="5">
        <v>1.551904</v>
      </c>
      <c r="BV54" s="5">
        <v>0.009576489</v>
      </c>
      <c r="BW54" s="5" t="s">
        <v>824</v>
      </c>
    </row>
    <row r="55" ht="15.75" customHeight="1">
      <c r="A55">
        <v>9.0</v>
      </c>
      <c r="B55" s="5">
        <v>2.0</v>
      </c>
      <c r="C55" s="5">
        <v>2.0</v>
      </c>
      <c r="D55" s="5">
        <v>2.0</v>
      </c>
      <c r="E55" s="5" t="s">
        <v>828</v>
      </c>
      <c r="F55" s="5" t="s">
        <v>760</v>
      </c>
      <c r="G55" s="5" t="s">
        <v>761</v>
      </c>
      <c r="H55" s="5">
        <v>18.0</v>
      </c>
      <c r="I55" s="5">
        <v>18.0</v>
      </c>
      <c r="J55" s="5" t="s">
        <v>38</v>
      </c>
      <c r="K55" s="5" t="s">
        <v>40</v>
      </c>
      <c r="L55" s="5" t="s">
        <v>420</v>
      </c>
      <c r="M55" s="5" t="s">
        <v>823</v>
      </c>
      <c r="N55" s="5">
        <v>114.1497</v>
      </c>
      <c r="O55" s="5" t="s">
        <v>40</v>
      </c>
      <c r="P55" s="5">
        <v>1.0</v>
      </c>
      <c r="Q55" s="62">
        <v>1.20834E-26</v>
      </c>
      <c r="R55" s="5" t="s">
        <v>420</v>
      </c>
      <c r="S55" s="5" t="s">
        <v>823</v>
      </c>
      <c r="T55" s="5">
        <v>0.3366798</v>
      </c>
      <c r="U55" s="5" t="s">
        <v>40</v>
      </c>
      <c r="V55" s="5">
        <v>1.0</v>
      </c>
      <c r="W55" s="5">
        <v>0.561752</v>
      </c>
      <c r="X55" s="5" t="s">
        <v>38</v>
      </c>
      <c r="Y55" s="5" t="s">
        <v>40</v>
      </c>
      <c r="Z55" s="5" t="s">
        <v>40</v>
      </c>
      <c r="AA55" s="5" t="s">
        <v>40</v>
      </c>
      <c r="AB55" s="5" t="s">
        <v>40</v>
      </c>
      <c r="AC55" s="5" t="s">
        <v>40</v>
      </c>
      <c r="AD55" s="5" t="s">
        <v>40</v>
      </c>
      <c r="AE55" s="5" t="s">
        <v>1018</v>
      </c>
      <c r="AF55" s="5">
        <v>0.7710575</v>
      </c>
      <c r="AG55" s="5">
        <v>0.0727393</v>
      </c>
      <c r="AH55" s="5">
        <v>0.7066017</v>
      </c>
      <c r="AI55" s="5">
        <v>0.8228232</v>
      </c>
      <c r="AJ55" s="5">
        <v>0.0418753</v>
      </c>
      <c r="AK55" s="5">
        <v>0.0727393</v>
      </c>
      <c r="AL55" s="5">
        <v>-0.1003279</v>
      </c>
      <c r="AM55" s="5">
        <v>0.182402</v>
      </c>
      <c r="AN55" s="5">
        <v>0.339895</v>
      </c>
      <c r="AO55" s="5">
        <v>-0.09263975</v>
      </c>
      <c r="AP55" s="5">
        <v>0.66451381</v>
      </c>
      <c r="AQ55" s="5">
        <v>0.1205454</v>
      </c>
      <c r="AR55" s="5" t="s">
        <v>761</v>
      </c>
      <c r="AS55" s="5" t="s">
        <v>291</v>
      </c>
      <c r="AT55" s="5" t="s">
        <v>762</v>
      </c>
      <c r="AU55" s="5">
        <v>3.837212</v>
      </c>
      <c r="AV55" s="5" t="s">
        <v>40</v>
      </c>
      <c r="AW55" s="5">
        <v>16.0</v>
      </c>
      <c r="AX55" s="62">
        <v>0.001454008</v>
      </c>
      <c r="AY55" s="5" t="s">
        <v>291</v>
      </c>
      <c r="AZ55" s="5" t="s">
        <v>762</v>
      </c>
      <c r="BA55" s="5">
        <v>0.486169</v>
      </c>
      <c r="BB55" s="5" t="s">
        <v>40</v>
      </c>
      <c r="BC55" s="5">
        <v>16.0</v>
      </c>
      <c r="BD55" s="5">
        <v>0.6334389</v>
      </c>
      <c r="BE55" s="5" t="s">
        <v>40</v>
      </c>
      <c r="BF55" s="5" t="s">
        <v>40</v>
      </c>
      <c r="BG55" s="5" t="s">
        <v>40</v>
      </c>
      <c r="BH55" s="5" t="s">
        <v>40</v>
      </c>
      <c r="BI55" s="5" t="s">
        <v>40</v>
      </c>
      <c r="BJ55" s="5" t="s">
        <v>763</v>
      </c>
      <c r="BK55" s="5">
        <v>1.808879</v>
      </c>
      <c r="BL55" s="5">
        <v>0.6041794</v>
      </c>
      <c r="BM55" s="5">
        <v>0.6759369</v>
      </c>
      <c r="BN55" s="5">
        <v>2.903011</v>
      </c>
      <c r="BO55" s="5">
        <v>0.2291823</v>
      </c>
      <c r="BP55" s="5">
        <v>0.5018432</v>
      </c>
      <c r="BQ55" s="5">
        <v>-0.7016305</v>
      </c>
      <c r="BR55" s="5">
        <v>1.152944</v>
      </c>
      <c r="BS55" s="5">
        <v>0.8835097</v>
      </c>
      <c r="BT55" s="5">
        <v>0.2151156</v>
      </c>
      <c r="BU55" s="5">
        <v>1.551904</v>
      </c>
      <c r="BV55" s="5">
        <v>0.009576489</v>
      </c>
      <c r="BW55" s="5" t="s">
        <v>824</v>
      </c>
    </row>
    <row r="56" ht="15.75" customHeight="1">
      <c r="A56">
        <v>9.0</v>
      </c>
      <c r="B56" s="5">
        <v>2.0</v>
      </c>
      <c r="C56" s="5">
        <v>2.0</v>
      </c>
      <c r="D56" s="5">
        <v>3.0</v>
      </c>
      <c r="E56" s="5" t="s">
        <v>829</v>
      </c>
      <c r="F56" s="5" t="s">
        <v>760</v>
      </c>
      <c r="G56" s="5" t="s">
        <v>760</v>
      </c>
      <c r="H56" s="5">
        <v>18.0</v>
      </c>
      <c r="I56" s="5">
        <v>18.0</v>
      </c>
      <c r="J56" s="5" t="s">
        <v>38</v>
      </c>
      <c r="K56" s="5" t="s">
        <v>40</v>
      </c>
      <c r="L56" s="5" t="s">
        <v>420</v>
      </c>
      <c r="M56" s="5" t="s">
        <v>823</v>
      </c>
      <c r="N56" s="5">
        <v>114.1497</v>
      </c>
      <c r="O56" s="5" t="s">
        <v>40</v>
      </c>
      <c r="P56" s="5">
        <v>1.0</v>
      </c>
      <c r="Q56" s="62">
        <v>1.20834E-26</v>
      </c>
      <c r="R56" s="5" t="s">
        <v>420</v>
      </c>
      <c r="S56" s="5" t="s">
        <v>823</v>
      </c>
      <c r="T56" s="5">
        <v>12.67904</v>
      </c>
      <c r="U56" s="5" t="s">
        <v>40</v>
      </c>
      <c r="V56" s="5">
        <v>1.0</v>
      </c>
      <c r="W56" s="5">
        <v>3.697778E-4</v>
      </c>
      <c r="X56" s="5" t="s">
        <v>38</v>
      </c>
      <c r="Y56" s="5" t="s">
        <v>40</v>
      </c>
      <c r="Z56" s="5" t="s">
        <v>40</v>
      </c>
      <c r="AA56" s="5" t="s">
        <v>40</v>
      </c>
      <c r="AB56" s="5" t="s">
        <v>40</v>
      </c>
      <c r="AC56" s="5" t="s">
        <v>40</v>
      </c>
      <c r="AD56" s="5" t="s">
        <v>40</v>
      </c>
      <c r="AE56" s="5" t="s">
        <v>1018</v>
      </c>
      <c r="AF56" s="5">
        <v>0.7710575</v>
      </c>
      <c r="AG56" s="5">
        <v>0.0727393</v>
      </c>
      <c r="AH56" s="5">
        <v>0.7066017</v>
      </c>
      <c r="AI56" s="5">
        <v>0.8228232</v>
      </c>
      <c r="AJ56" s="5">
        <v>0.256976</v>
      </c>
      <c r="AK56" s="5">
        <v>0.0727393</v>
      </c>
      <c r="AL56" s="5">
        <v>0.1197244</v>
      </c>
      <c r="AM56" s="5">
        <v>0.3845891</v>
      </c>
      <c r="AN56" s="5">
        <v>0.339895</v>
      </c>
      <c r="AO56" s="5">
        <v>-0.09263975</v>
      </c>
      <c r="AP56" s="5">
        <v>0.66451381</v>
      </c>
      <c r="AQ56" s="5">
        <v>0.1205454</v>
      </c>
      <c r="AR56" s="5" t="s">
        <v>760</v>
      </c>
      <c r="AS56" s="5" t="s">
        <v>291</v>
      </c>
      <c r="AT56" s="5" t="s">
        <v>762</v>
      </c>
      <c r="AU56" s="5">
        <v>3.837212</v>
      </c>
      <c r="AV56" s="5" t="s">
        <v>40</v>
      </c>
      <c r="AW56" s="5">
        <v>16.0</v>
      </c>
      <c r="AX56" s="62">
        <v>0.001454008</v>
      </c>
      <c r="AY56" s="5" t="s">
        <v>291</v>
      </c>
      <c r="AZ56" s="5" t="s">
        <v>762</v>
      </c>
      <c r="BA56" s="5">
        <v>2.541358</v>
      </c>
      <c r="BB56" s="5" t="s">
        <v>40</v>
      </c>
      <c r="BC56" s="5">
        <v>16.0</v>
      </c>
      <c r="BD56" s="5">
        <v>0.02178034</v>
      </c>
      <c r="BE56" s="5" t="s">
        <v>40</v>
      </c>
      <c r="BF56" s="5" t="s">
        <v>40</v>
      </c>
      <c r="BG56" s="5" t="s">
        <v>40</v>
      </c>
      <c r="BH56" s="5" t="s">
        <v>40</v>
      </c>
      <c r="BI56" s="5" t="s">
        <v>40</v>
      </c>
      <c r="BJ56" s="5" t="s">
        <v>763</v>
      </c>
      <c r="BK56" s="5">
        <v>1.808879</v>
      </c>
      <c r="BL56" s="5">
        <v>0.6041794</v>
      </c>
      <c r="BM56" s="5">
        <v>0.6759369</v>
      </c>
      <c r="BN56" s="5">
        <v>2.903011</v>
      </c>
      <c r="BO56" s="5">
        <v>1.198008</v>
      </c>
      <c r="BP56" s="5">
        <v>0.5481396</v>
      </c>
      <c r="BQ56" s="5">
        <v>0.1709642</v>
      </c>
      <c r="BR56" s="5">
        <v>2.193992</v>
      </c>
      <c r="BS56" s="5">
        <v>0.8835097</v>
      </c>
      <c r="BT56" s="5">
        <v>0.2151156</v>
      </c>
      <c r="BU56" s="5">
        <v>1.551904</v>
      </c>
      <c r="BV56" s="5">
        <v>0.009576489</v>
      </c>
      <c r="BW56" s="5" t="s">
        <v>824</v>
      </c>
    </row>
    <row r="57" ht="15.75" customHeight="1">
      <c r="A57">
        <v>9.0</v>
      </c>
      <c r="B57" s="5">
        <v>2.0</v>
      </c>
      <c r="C57" s="5">
        <v>3.0</v>
      </c>
      <c r="D57" s="5">
        <v>1.0</v>
      </c>
      <c r="E57" s="5" t="s">
        <v>830</v>
      </c>
      <c r="F57" s="5" t="s">
        <v>760</v>
      </c>
      <c r="G57" s="5" t="s">
        <v>761</v>
      </c>
      <c r="H57" s="5">
        <v>18.0</v>
      </c>
      <c r="I57" s="5">
        <v>18.0</v>
      </c>
      <c r="J57" s="5" t="s">
        <v>38</v>
      </c>
      <c r="K57" s="5" t="s">
        <v>40</v>
      </c>
      <c r="L57" s="5" t="s">
        <v>420</v>
      </c>
      <c r="M57" s="5" t="s">
        <v>823</v>
      </c>
      <c r="N57" s="5">
        <v>101.8046</v>
      </c>
      <c r="O57" s="5" t="s">
        <v>40</v>
      </c>
      <c r="P57" s="5">
        <v>1.0</v>
      </c>
      <c r="Q57" s="62">
        <v>6.127699E-24</v>
      </c>
      <c r="R57" s="5" t="s">
        <v>420</v>
      </c>
      <c r="S57" s="5" t="s">
        <v>823</v>
      </c>
      <c r="T57" s="5">
        <v>1.959781</v>
      </c>
      <c r="U57" s="5" t="s">
        <v>40</v>
      </c>
      <c r="V57" s="5">
        <v>1.0</v>
      </c>
      <c r="W57" s="5">
        <v>0.1615367</v>
      </c>
      <c r="X57" s="5" t="s">
        <v>38</v>
      </c>
      <c r="Y57" s="5" t="s">
        <v>40</v>
      </c>
      <c r="Z57" s="5" t="s">
        <v>40</v>
      </c>
      <c r="AA57" s="5" t="s">
        <v>40</v>
      </c>
      <c r="AB57" s="5" t="s">
        <v>40</v>
      </c>
      <c r="AC57" s="5" t="s">
        <v>40</v>
      </c>
      <c r="AD57" s="5" t="s">
        <v>40</v>
      </c>
      <c r="AE57" s="5" t="s">
        <v>1018</v>
      </c>
      <c r="AF57" s="5">
        <v>0.7281706</v>
      </c>
      <c r="AG57" s="5">
        <v>0.0727393</v>
      </c>
      <c r="AH57" s="5">
        <v>0.6539994</v>
      </c>
      <c r="AI57" s="5">
        <v>0.7884753</v>
      </c>
      <c r="AJ57" s="5">
        <v>0.1010307</v>
      </c>
      <c r="AK57" s="5">
        <v>0.0727393</v>
      </c>
      <c r="AL57" s="5">
        <v>-0.0411666</v>
      </c>
      <c r="AM57" s="5">
        <v>0.2392165</v>
      </c>
      <c r="AN57" s="5">
        <v>0.3763132</v>
      </c>
      <c r="AO57" s="5">
        <v>0.02569595</v>
      </c>
      <c r="AP57" s="5">
        <v>0.6444886</v>
      </c>
      <c r="AQ57" s="5">
        <v>0.03607422</v>
      </c>
      <c r="AR57" s="5" t="s">
        <v>761</v>
      </c>
      <c r="AS57" s="5" t="s">
        <v>291</v>
      </c>
      <c r="AT57" s="5" t="s">
        <v>762</v>
      </c>
      <c r="AU57" s="5">
        <v>3.827803</v>
      </c>
      <c r="AV57" s="5" t="s">
        <v>40</v>
      </c>
      <c r="AW57" s="5">
        <v>16.0</v>
      </c>
      <c r="AX57" s="62">
        <v>0.001483146</v>
      </c>
      <c r="AY57" s="5" t="s">
        <v>291</v>
      </c>
      <c r="AZ57" s="5" t="s">
        <v>762</v>
      </c>
      <c r="BA57" s="5">
        <v>1.160366</v>
      </c>
      <c r="BB57" s="5" t="s">
        <v>40</v>
      </c>
      <c r="BC57" s="5">
        <v>16.0</v>
      </c>
      <c r="BD57" s="5">
        <v>0.2629216</v>
      </c>
      <c r="BE57" s="5" t="s">
        <v>40</v>
      </c>
      <c r="BF57" s="5" t="s">
        <v>40</v>
      </c>
      <c r="BG57" s="5" t="s">
        <v>40</v>
      </c>
      <c r="BH57" s="5" t="s">
        <v>40</v>
      </c>
      <c r="BI57" s="5" t="s">
        <v>40</v>
      </c>
      <c r="BJ57" s="5" t="s">
        <v>763</v>
      </c>
      <c r="BK57" s="5">
        <v>1.804444</v>
      </c>
      <c r="BL57" s="5">
        <v>0.603713</v>
      </c>
      <c r="BM57" s="5">
        <v>0.6723695</v>
      </c>
      <c r="BN57" s="5">
        <v>2.897745</v>
      </c>
      <c r="BO57" s="5">
        <v>0.5470018</v>
      </c>
      <c r="BP57" s="5">
        <v>0.5104108</v>
      </c>
      <c r="BQ57" s="5">
        <v>-0.4040087</v>
      </c>
      <c r="BR57" s="5">
        <v>1.481726</v>
      </c>
      <c r="BS57" s="5">
        <v>1.112524</v>
      </c>
      <c r="BT57" s="5">
        <v>0.533665</v>
      </c>
      <c r="BU57" s="5">
        <v>1.691383</v>
      </c>
      <c r="BV57" s="5">
        <v>1.65284E-4</v>
      </c>
      <c r="BW57" s="5" t="s">
        <v>824</v>
      </c>
    </row>
    <row r="58" ht="15.75" customHeight="1">
      <c r="A58">
        <v>9.0</v>
      </c>
      <c r="B58" s="5">
        <v>2.0</v>
      </c>
      <c r="C58" s="5">
        <v>3.0</v>
      </c>
      <c r="D58" s="5">
        <v>2.0</v>
      </c>
      <c r="E58" s="5" t="s">
        <v>831</v>
      </c>
      <c r="F58" s="5" t="s">
        <v>760</v>
      </c>
      <c r="G58" s="5" t="s">
        <v>760</v>
      </c>
      <c r="H58" s="5">
        <v>18.0</v>
      </c>
      <c r="I58" s="5">
        <v>18.0</v>
      </c>
      <c r="J58" s="5" t="s">
        <v>38</v>
      </c>
      <c r="K58" s="5" t="s">
        <v>40</v>
      </c>
      <c r="L58" s="5" t="s">
        <v>420</v>
      </c>
      <c r="M58" s="5" t="s">
        <v>823</v>
      </c>
      <c r="N58" s="5">
        <v>101.8046</v>
      </c>
      <c r="O58" s="5" t="s">
        <v>40</v>
      </c>
      <c r="P58" s="5">
        <v>1.0</v>
      </c>
      <c r="Q58" s="62">
        <v>6.127699E-24</v>
      </c>
      <c r="R58" s="5" t="s">
        <v>420</v>
      </c>
      <c r="S58" s="5" t="s">
        <v>823</v>
      </c>
      <c r="T58" s="5">
        <v>4.181534</v>
      </c>
      <c r="U58" s="5" t="s">
        <v>40</v>
      </c>
      <c r="V58" s="5">
        <v>1.0</v>
      </c>
      <c r="W58" s="5">
        <v>0.04086671</v>
      </c>
      <c r="X58" s="5" t="s">
        <v>38</v>
      </c>
      <c r="Y58" s="5" t="s">
        <v>40</v>
      </c>
      <c r="Z58" s="5" t="s">
        <v>40</v>
      </c>
      <c r="AA58" s="5" t="s">
        <v>40</v>
      </c>
      <c r="AB58" s="5" t="s">
        <v>40</v>
      </c>
      <c r="AC58" s="5" t="s">
        <v>40</v>
      </c>
      <c r="AD58" s="5" t="s">
        <v>40</v>
      </c>
      <c r="AE58" s="5" t="s">
        <v>1018</v>
      </c>
      <c r="AF58" s="5">
        <v>0.7281706</v>
      </c>
      <c r="AG58" s="5">
        <v>0.0727393</v>
      </c>
      <c r="AH58" s="5">
        <v>0.6539994</v>
      </c>
      <c r="AI58" s="5">
        <v>0.7884753</v>
      </c>
      <c r="AJ58" s="5">
        <v>0.1475765</v>
      </c>
      <c r="AK58" s="5">
        <v>0.0727393</v>
      </c>
      <c r="AL58" s="5">
        <v>0.006095581</v>
      </c>
      <c r="AM58" s="5">
        <v>0.283265095</v>
      </c>
      <c r="AN58" s="5">
        <v>0.3763132</v>
      </c>
      <c r="AO58" s="5">
        <v>0.02569595</v>
      </c>
      <c r="AP58" s="5">
        <v>0.6444886</v>
      </c>
      <c r="AQ58" s="5">
        <v>0.03607422</v>
      </c>
      <c r="AR58" s="5" t="s">
        <v>761</v>
      </c>
      <c r="AS58" s="5" t="s">
        <v>291</v>
      </c>
      <c r="AT58" s="5" t="s">
        <v>762</v>
      </c>
      <c r="AU58" s="5">
        <v>3.827803</v>
      </c>
      <c r="AV58" s="5" t="s">
        <v>40</v>
      </c>
      <c r="AW58" s="5">
        <v>16.0</v>
      </c>
      <c r="AX58" s="62">
        <v>0.001483146</v>
      </c>
      <c r="AY58" s="5" t="s">
        <v>291</v>
      </c>
      <c r="AZ58" s="5" t="s">
        <v>762</v>
      </c>
      <c r="BA58" s="5">
        <v>1.689046</v>
      </c>
      <c r="BB58" s="5" t="s">
        <v>40</v>
      </c>
      <c r="BC58" s="5">
        <v>16.0</v>
      </c>
      <c r="BD58" s="5">
        <v>0.1105999</v>
      </c>
      <c r="BE58" s="5" t="s">
        <v>40</v>
      </c>
      <c r="BF58" s="5" t="s">
        <v>40</v>
      </c>
      <c r="BG58" s="5" t="s">
        <v>40</v>
      </c>
      <c r="BH58" s="5" t="s">
        <v>40</v>
      </c>
      <c r="BI58" s="5" t="s">
        <v>40</v>
      </c>
      <c r="BJ58" s="5" t="s">
        <v>763</v>
      </c>
      <c r="BK58" s="5">
        <v>1.804444</v>
      </c>
      <c r="BL58" s="5">
        <v>0.603713</v>
      </c>
      <c r="BM58" s="5">
        <v>0.6723695</v>
      </c>
      <c r="BN58" s="5">
        <v>2.897745</v>
      </c>
      <c r="BO58" s="5">
        <v>0.7962237</v>
      </c>
      <c r="BP58" s="5">
        <v>0.5218123</v>
      </c>
      <c r="BQ58" s="5">
        <v>-0.1787391</v>
      </c>
      <c r="BR58" s="5">
        <v>1.748474</v>
      </c>
      <c r="BS58" s="5">
        <v>1.112524</v>
      </c>
      <c r="BT58" s="5">
        <v>0.533665</v>
      </c>
      <c r="BU58" s="5">
        <v>1.691383</v>
      </c>
      <c r="BV58" s="5">
        <v>1.65284E-4</v>
      </c>
      <c r="BW58" s="5" t="s">
        <v>824</v>
      </c>
    </row>
    <row r="59" ht="15.75" customHeight="1">
      <c r="A59">
        <v>9.0</v>
      </c>
      <c r="B59" s="5">
        <v>2.0</v>
      </c>
      <c r="C59" s="5">
        <v>3.0</v>
      </c>
      <c r="D59" s="5">
        <v>3.0</v>
      </c>
      <c r="E59" s="5" t="s">
        <v>832</v>
      </c>
      <c r="F59" s="5" t="s">
        <v>760</v>
      </c>
      <c r="G59" s="5" t="s">
        <v>760</v>
      </c>
      <c r="H59" s="5">
        <v>18.0</v>
      </c>
      <c r="I59" s="5">
        <v>18.0</v>
      </c>
      <c r="J59" s="5" t="s">
        <v>38</v>
      </c>
      <c r="K59" s="5" t="s">
        <v>40</v>
      </c>
      <c r="L59" s="5" t="s">
        <v>420</v>
      </c>
      <c r="M59" s="5" t="s">
        <v>823</v>
      </c>
      <c r="N59" s="5">
        <v>101.8046</v>
      </c>
      <c r="O59" s="5" t="s">
        <v>40</v>
      </c>
      <c r="P59" s="5">
        <v>1.0</v>
      </c>
      <c r="Q59" s="62">
        <v>6.127699E-24</v>
      </c>
      <c r="R59" s="5" t="s">
        <v>420</v>
      </c>
      <c r="S59" s="5" t="s">
        <v>823</v>
      </c>
      <c r="T59" s="5">
        <v>28.74343</v>
      </c>
      <c r="U59" s="5" t="s">
        <v>40</v>
      </c>
      <c r="V59" s="5">
        <v>1.0</v>
      </c>
      <c r="W59" s="62">
        <v>8.262956E-8</v>
      </c>
      <c r="X59" s="5" t="s">
        <v>38</v>
      </c>
      <c r="Y59" s="5" t="s">
        <v>40</v>
      </c>
      <c r="Z59" s="5" t="s">
        <v>40</v>
      </c>
      <c r="AA59" s="5" t="s">
        <v>40</v>
      </c>
      <c r="AB59" s="5" t="s">
        <v>40</v>
      </c>
      <c r="AC59" s="5" t="s">
        <v>40</v>
      </c>
      <c r="AD59" s="5" t="s">
        <v>40</v>
      </c>
      <c r="AE59" s="5" t="s">
        <v>1018</v>
      </c>
      <c r="AF59" s="5">
        <v>0.7281706</v>
      </c>
      <c r="AG59" s="5">
        <v>0.0727393</v>
      </c>
      <c r="AH59" s="5">
        <v>0.6539994</v>
      </c>
      <c r="AI59" s="5">
        <v>0.7884753</v>
      </c>
      <c r="AJ59" s="5">
        <v>0.3869178</v>
      </c>
      <c r="AK59" s="5">
        <v>0.0727393</v>
      </c>
      <c r="AL59" s="5">
        <v>0.2595293</v>
      </c>
      <c r="AM59" s="5">
        <v>0.501072</v>
      </c>
      <c r="AN59" s="5">
        <v>0.3763132</v>
      </c>
      <c r="AO59" s="5">
        <v>0.02569595</v>
      </c>
      <c r="AP59" s="5">
        <v>0.6444886</v>
      </c>
      <c r="AQ59" s="5">
        <v>0.03607422</v>
      </c>
      <c r="AR59" s="5" t="s">
        <v>760</v>
      </c>
      <c r="AS59" s="5" t="s">
        <v>291</v>
      </c>
      <c r="AT59" s="5" t="s">
        <v>762</v>
      </c>
      <c r="AU59" s="5">
        <v>3.827803</v>
      </c>
      <c r="AV59" s="5" t="s">
        <v>40</v>
      </c>
      <c r="AW59" s="5">
        <v>16.0</v>
      </c>
      <c r="AX59" s="62">
        <v>0.001483146</v>
      </c>
      <c r="AY59" s="5" t="s">
        <v>291</v>
      </c>
      <c r="AZ59" s="5" t="s">
        <v>762</v>
      </c>
      <c r="BA59" s="5">
        <v>3.290811</v>
      </c>
      <c r="BB59" s="5" t="s">
        <v>40</v>
      </c>
      <c r="BC59" s="5">
        <v>16.0</v>
      </c>
      <c r="BD59" s="62">
        <v>0.004607628</v>
      </c>
      <c r="BE59" s="5" t="s">
        <v>40</v>
      </c>
      <c r="BF59" s="5" t="s">
        <v>40</v>
      </c>
      <c r="BG59" s="5" t="s">
        <v>40</v>
      </c>
      <c r="BH59" s="5" t="s">
        <v>40</v>
      </c>
      <c r="BI59" s="5" t="s">
        <v>40</v>
      </c>
      <c r="BJ59" s="5" t="s">
        <v>763</v>
      </c>
      <c r="BK59" s="5">
        <v>1.804444</v>
      </c>
      <c r="BL59" s="5">
        <v>0.603713</v>
      </c>
      <c r="BM59" s="5">
        <v>0.6723695</v>
      </c>
      <c r="BN59" s="5">
        <v>2.897745</v>
      </c>
      <c r="BO59" s="5">
        <v>1.551303</v>
      </c>
      <c r="BP59" s="5">
        <v>0.5784505</v>
      </c>
      <c r="BQ59" s="5">
        <v>0.4665006</v>
      </c>
      <c r="BR59" s="5">
        <v>2.599882</v>
      </c>
      <c r="BS59" s="5">
        <v>1.112524</v>
      </c>
      <c r="BT59" s="5">
        <v>0.533665</v>
      </c>
      <c r="BU59" s="5">
        <v>1.691383</v>
      </c>
      <c r="BV59" s="5">
        <v>1.65284E-4</v>
      </c>
      <c r="BW59" s="5" t="s">
        <v>824</v>
      </c>
    </row>
    <row r="60" ht="15.75" customHeight="1">
      <c r="A60">
        <v>9.0</v>
      </c>
      <c r="B60" s="5">
        <v>2.0</v>
      </c>
      <c r="C60" s="5">
        <v>4.0</v>
      </c>
      <c r="D60" s="5">
        <v>1.0</v>
      </c>
      <c r="E60" s="5" t="s">
        <v>833</v>
      </c>
      <c r="F60" s="5" t="s">
        <v>760</v>
      </c>
      <c r="G60" s="5" t="s">
        <v>761</v>
      </c>
      <c r="H60" s="5">
        <v>18.0</v>
      </c>
      <c r="I60" s="5">
        <v>18.0</v>
      </c>
      <c r="J60" s="5" t="s">
        <v>38</v>
      </c>
      <c r="K60" s="5" t="s">
        <v>40</v>
      </c>
      <c r="L60" s="5" t="s">
        <v>420</v>
      </c>
      <c r="M60" s="5" t="s">
        <v>823</v>
      </c>
      <c r="N60" s="5">
        <v>153.1947</v>
      </c>
      <c r="O60" s="5" t="s">
        <v>40</v>
      </c>
      <c r="P60" s="5">
        <v>1.0</v>
      </c>
      <c r="Q60" s="62">
        <v>3.473082E-35</v>
      </c>
      <c r="R60" s="5" t="s">
        <v>420</v>
      </c>
      <c r="S60" s="5" t="s">
        <v>823</v>
      </c>
      <c r="T60" s="5">
        <v>0.3763904</v>
      </c>
      <c r="U60" s="5" t="s">
        <v>40</v>
      </c>
      <c r="V60" s="5">
        <v>1.0</v>
      </c>
      <c r="W60" s="5">
        <v>0.5395414</v>
      </c>
      <c r="X60" s="5" t="s">
        <v>38</v>
      </c>
      <c r="Y60" s="5" t="s">
        <v>40</v>
      </c>
      <c r="Z60" s="5" t="s">
        <v>40</v>
      </c>
      <c r="AA60" s="5" t="s">
        <v>40</v>
      </c>
      <c r="AB60" s="5" t="s">
        <v>40</v>
      </c>
      <c r="AC60" s="5" t="s">
        <v>40</v>
      </c>
      <c r="AD60" s="5" t="s">
        <v>40</v>
      </c>
      <c r="AE60" s="5" t="s">
        <v>1018</v>
      </c>
      <c r="AF60" s="5">
        <v>0.8932464</v>
      </c>
      <c r="AG60" s="5">
        <v>0.0727393</v>
      </c>
      <c r="AH60" s="5">
        <v>0.8604814</v>
      </c>
      <c r="AI60" s="5">
        <v>0.9186533</v>
      </c>
      <c r="AJ60" s="5">
        <v>0.04427603</v>
      </c>
      <c r="AK60" s="5">
        <v>0.0727393</v>
      </c>
      <c r="AL60" s="5">
        <v>-0.09794637</v>
      </c>
      <c r="AM60" s="5">
        <v>0.18472612</v>
      </c>
      <c r="AN60" s="5">
        <v>0.4806511</v>
      </c>
      <c r="AO60" s="5">
        <v>-0.09560181</v>
      </c>
      <c r="AP60" s="5">
        <v>0.81560801</v>
      </c>
      <c r="AQ60" s="5">
        <v>0.09758333</v>
      </c>
      <c r="AR60" s="5" t="s">
        <v>761</v>
      </c>
      <c r="AS60" s="5" t="s">
        <v>291</v>
      </c>
      <c r="AT60" s="5" t="s">
        <v>762</v>
      </c>
      <c r="AU60" s="5">
        <v>3.849805</v>
      </c>
      <c r="AV60" s="5" t="s">
        <v>40</v>
      </c>
      <c r="AW60" s="5">
        <v>16.0</v>
      </c>
      <c r="AX60" s="62">
        <v>0.001415907</v>
      </c>
      <c r="AY60" s="5" t="s">
        <v>291</v>
      </c>
      <c r="AZ60" s="5" t="s">
        <v>762</v>
      </c>
      <c r="BA60" s="5">
        <v>0.5812176</v>
      </c>
      <c r="BB60" s="5" t="s">
        <v>40</v>
      </c>
      <c r="BC60" s="5">
        <v>16.0</v>
      </c>
      <c r="BD60" s="5">
        <v>0.5691919</v>
      </c>
      <c r="BE60" s="5" t="s">
        <v>40</v>
      </c>
      <c r="BF60" s="5" t="s">
        <v>40</v>
      </c>
      <c r="BG60" s="5" t="s">
        <v>40</v>
      </c>
      <c r="BH60" s="5" t="s">
        <v>40</v>
      </c>
      <c r="BI60" s="5" t="s">
        <v>40</v>
      </c>
      <c r="BJ60" s="5" t="s">
        <v>763</v>
      </c>
      <c r="BK60" s="5">
        <v>1.814815</v>
      </c>
      <c r="BL60" s="5">
        <v>0.604805</v>
      </c>
      <c r="BM60" s="5">
        <v>0.6807097</v>
      </c>
      <c r="BN60" s="5">
        <v>2.910062</v>
      </c>
      <c r="BO60" s="5">
        <v>0.2739886</v>
      </c>
      <c r="BP60" s="5">
        <v>0.5026322</v>
      </c>
      <c r="BQ60" s="5">
        <v>-0.6589354</v>
      </c>
      <c r="BR60" s="5">
        <v>1.198508</v>
      </c>
      <c r="BS60" s="5">
        <v>0.8290905</v>
      </c>
      <c r="BT60" s="5">
        <v>0.2396217</v>
      </c>
      <c r="BU60" s="5">
        <v>1.418559</v>
      </c>
      <c r="BV60" s="5">
        <v>0.005838827</v>
      </c>
      <c r="BW60" s="5" t="s">
        <v>824</v>
      </c>
    </row>
    <row r="61" ht="15.75" customHeight="1">
      <c r="A61">
        <v>9.0</v>
      </c>
      <c r="B61" s="5">
        <v>2.0</v>
      </c>
      <c r="C61" s="5">
        <v>4.0</v>
      </c>
      <c r="D61" s="5">
        <v>2.0</v>
      </c>
      <c r="E61" s="5" t="s">
        <v>834</v>
      </c>
      <c r="F61" s="5" t="s">
        <v>760</v>
      </c>
      <c r="G61" s="5" t="s">
        <v>760</v>
      </c>
      <c r="H61" s="5">
        <v>18.0</v>
      </c>
      <c r="I61" s="5">
        <v>18.0</v>
      </c>
      <c r="J61" s="5" t="s">
        <v>38</v>
      </c>
      <c r="K61" s="5" t="s">
        <v>40</v>
      </c>
      <c r="L61" s="5" t="s">
        <v>420</v>
      </c>
      <c r="M61" s="5" t="s">
        <v>823</v>
      </c>
      <c r="N61" s="5">
        <v>153.1947</v>
      </c>
      <c r="O61" s="5" t="s">
        <v>40</v>
      </c>
      <c r="P61" s="5">
        <v>1.0</v>
      </c>
      <c r="Q61" s="62">
        <v>3.473082E-35</v>
      </c>
      <c r="R61" s="5" t="s">
        <v>420</v>
      </c>
      <c r="S61" s="5" t="s">
        <v>823</v>
      </c>
      <c r="T61" s="5">
        <v>33.95346</v>
      </c>
      <c r="U61" s="5" t="s">
        <v>40</v>
      </c>
      <c r="V61" s="5">
        <v>1.0</v>
      </c>
      <c r="W61" s="62">
        <v>5.644608E-9</v>
      </c>
      <c r="X61" s="5" t="s">
        <v>38</v>
      </c>
      <c r="Y61" s="5" t="s">
        <v>40</v>
      </c>
      <c r="Z61" s="5" t="s">
        <v>40</v>
      </c>
      <c r="AA61" s="5" t="s">
        <v>40</v>
      </c>
      <c r="AB61" s="5" t="s">
        <v>40</v>
      </c>
      <c r="AC61" s="5" t="s">
        <v>40</v>
      </c>
      <c r="AD61" s="5" t="s">
        <v>40</v>
      </c>
      <c r="AE61" s="5" t="s">
        <v>1018</v>
      </c>
      <c r="AF61" s="5">
        <v>0.8932464</v>
      </c>
      <c r="AG61" s="5">
        <v>0.0727393</v>
      </c>
      <c r="AH61" s="5">
        <v>0.8604814</v>
      </c>
      <c r="AI61" s="5">
        <v>0.9186533</v>
      </c>
      <c r="AJ61" s="5">
        <v>0.4205246</v>
      </c>
      <c r="AK61" s="5">
        <v>0.0727393</v>
      </c>
      <c r="AL61" s="5">
        <v>0.2965775</v>
      </c>
      <c r="AM61" s="5">
        <v>0.5305394</v>
      </c>
      <c r="AN61" s="5">
        <v>0.4806511</v>
      </c>
      <c r="AO61" s="5">
        <v>-0.09560181</v>
      </c>
      <c r="AP61" s="5">
        <v>0.81560801</v>
      </c>
      <c r="AQ61" s="5">
        <v>0.09758333</v>
      </c>
      <c r="AR61" s="5" t="s">
        <v>761</v>
      </c>
      <c r="AS61" s="5" t="s">
        <v>291</v>
      </c>
      <c r="AT61" s="5" t="s">
        <v>762</v>
      </c>
      <c r="AU61" s="5">
        <v>3.849805</v>
      </c>
      <c r="AV61" s="5" t="s">
        <v>40</v>
      </c>
      <c r="AW61" s="5">
        <v>16.0</v>
      </c>
      <c r="AX61" s="62">
        <v>0.001415907</v>
      </c>
      <c r="AY61" s="5" t="s">
        <v>291</v>
      </c>
      <c r="AZ61" s="5" t="s">
        <v>762</v>
      </c>
      <c r="BA61" s="5">
        <v>1.27164</v>
      </c>
      <c r="BB61" s="5" t="s">
        <v>40</v>
      </c>
      <c r="BC61" s="5">
        <v>16.0</v>
      </c>
      <c r="BD61" s="62">
        <v>0.2216755</v>
      </c>
      <c r="BE61" s="5" t="s">
        <v>40</v>
      </c>
      <c r="BF61" s="5" t="s">
        <v>40</v>
      </c>
      <c r="BG61" s="5" t="s">
        <v>40</v>
      </c>
      <c r="BH61" s="5" t="s">
        <v>40</v>
      </c>
      <c r="BI61" s="5" t="s">
        <v>40</v>
      </c>
      <c r="BJ61" s="5" t="s">
        <v>763</v>
      </c>
      <c r="BK61" s="5">
        <v>1.814815</v>
      </c>
      <c r="BL61" s="5">
        <v>0.604805</v>
      </c>
      <c r="BM61" s="5">
        <v>0.6807097</v>
      </c>
      <c r="BN61" s="5">
        <v>2.910062</v>
      </c>
      <c r="BO61" s="5">
        <v>0.5994567</v>
      </c>
      <c r="BP61" s="5">
        <v>0.5124776</v>
      </c>
      <c r="BQ61" s="5">
        <v>-0.3560243</v>
      </c>
      <c r="BR61" s="5">
        <v>1.537228</v>
      </c>
      <c r="BS61" s="5">
        <v>0.8290905</v>
      </c>
      <c r="BT61" s="5">
        <v>0.2396217</v>
      </c>
      <c r="BU61" s="5">
        <v>1.418559</v>
      </c>
      <c r="BV61" s="5">
        <v>0.005838827</v>
      </c>
      <c r="BW61" s="5" t="s">
        <v>824</v>
      </c>
    </row>
    <row r="62" ht="15.75" customHeight="1">
      <c r="A62">
        <v>9.0</v>
      </c>
      <c r="B62" s="5">
        <v>2.0</v>
      </c>
      <c r="C62" s="5">
        <v>4.0</v>
      </c>
      <c r="D62" s="5">
        <v>3.0</v>
      </c>
      <c r="E62" s="5" t="s">
        <v>835</v>
      </c>
      <c r="F62" s="5" t="s">
        <v>760</v>
      </c>
      <c r="G62" s="5" t="s">
        <v>760</v>
      </c>
      <c r="H62" s="5">
        <v>18.0</v>
      </c>
      <c r="I62" s="5">
        <v>18.0</v>
      </c>
      <c r="J62" s="5" t="s">
        <v>38</v>
      </c>
      <c r="K62" s="5" t="s">
        <v>40</v>
      </c>
      <c r="L62" s="5" t="s">
        <v>420</v>
      </c>
      <c r="M62" s="5" t="s">
        <v>823</v>
      </c>
      <c r="N62" s="5">
        <v>153.1947</v>
      </c>
      <c r="O62" s="5" t="s">
        <v>40</v>
      </c>
      <c r="P62" s="5">
        <v>1.0</v>
      </c>
      <c r="Q62" s="62">
        <v>3.473082E-35</v>
      </c>
      <c r="R62" s="5" t="s">
        <v>420</v>
      </c>
      <c r="S62" s="5" t="s">
        <v>823</v>
      </c>
      <c r="T62" s="5">
        <v>5.129223</v>
      </c>
      <c r="U62" s="5" t="s">
        <v>40</v>
      </c>
      <c r="V62" s="5">
        <v>1.0</v>
      </c>
      <c r="W62" s="5">
        <v>0.02352626</v>
      </c>
      <c r="X62" s="5" t="s">
        <v>38</v>
      </c>
      <c r="Y62" s="5" t="s">
        <v>40</v>
      </c>
      <c r="Z62" s="5" t="s">
        <v>40</v>
      </c>
      <c r="AA62" s="5" t="s">
        <v>40</v>
      </c>
      <c r="AB62" s="5" t="s">
        <v>40</v>
      </c>
      <c r="AC62" s="5" t="s">
        <v>40</v>
      </c>
      <c r="AD62" s="5" t="s">
        <v>40</v>
      </c>
      <c r="AE62" s="5" t="s">
        <v>1018</v>
      </c>
      <c r="AF62" s="5">
        <v>0.8932464</v>
      </c>
      <c r="AG62" s="5">
        <v>0.0727393</v>
      </c>
      <c r="AH62" s="5">
        <v>0.8604814</v>
      </c>
      <c r="AI62" s="5">
        <v>0.9186533</v>
      </c>
      <c r="AJ62" s="5">
        <v>0.1634463</v>
      </c>
      <c r="AK62" s="5">
        <v>0.0727393</v>
      </c>
      <c r="AL62" s="5">
        <v>0.02235546</v>
      </c>
      <c r="AM62" s="5">
        <v>0.29815375</v>
      </c>
      <c r="AN62" s="5">
        <v>0.4806511</v>
      </c>
      <c r="AO62" s="5">
        <v>-0.09560181</v>
      </c>
      <c r="AP62" s="5">
        <v>0.81560801</v>
      </c>
      <c r="AQ62" s="5">
        <v>0.09758333</v>
      </c>
      <c r="AR62" s="5" t="s">
        <v>761</v>
      </c>
      <c r="AS62" s="5" t="s">
        <v>291</v>
      </c>
      <c r="AT62" s="5" t="s">
        <v>762</v>
      </c>
      <c r="AU62" s="5">
        <v>3.849805</v>
      </c>
      <c r="AV62" s="5" t="s">
        <v>40</v>
      </c>
      <c r="AW62" s="5">
        <v>16.0</v>
      </c>
      <c r="AX62" s="62">
        <v>0.001415907</v>
      </c>
      <c r="AY62" s="5" t="s">
        <v>291</v>
      </c>
      <c r="AZ62" s="5" t="s">
        <v>762</v>
      </c>
      <c r="BA62" s="5">
        <v>1.859094</v>
      </c>
      <c r="BB62" s="5" t="s">
        <v>40</v>
      </c>
      <c r="BC62" s="5">
        <v>16.0</v>
      </c>
      <c r="BD62" s="5">
        <v>0.08150512</v>
      </c>
      <c r="BE62" s="5" t="s">
        <v>40</v>
      </c>
      <c r="BF62" s="5" t="s">
        <v>40</v>
      </c>
      <c r="BG62" s="5" t="s">
        <v>40</v>
      </c>
      <c r="BH62" s="5" t="s">
        <v>40</v>
      </c>
      <c r="BI62" s="5" t="s">
        <v>40</v>
      </c>
      <c r="BJ62" s="5" t="s">
        <v>763</v>
      </c>
      <c r="BK62" s="5">
        <v>1.814815</v>
      </c>
      <c r="BL62" s="5">
        <v>0.604805</v>
      </c>
      <c r="BM62" s="5">
        <v>0.6807097</v>
      </c>
      <c r="BN62" s="5">
        <v>2.910062</v>
      </c>
      <c r="BO62" s="5">
        <v>0.8763851</v>
      </c>
      <c r="BP62" s="5">
        <v>0.5263096</v>
      </c>
      <c r="BQ62" s="5">
        <v>-0.1076967</v>
      </c>
      <c r="BR62" s="5">
        <v>1.83588</v>
      </c>
      <c r="BS62" s="5">
        <v>0.8290905</v>
      </c>
      <c r="BT62" s="5">
        <v>0.2396217</v>
      </c>
      <c r="BU62" s="5">
        <v>1.418559</v>
      </c>
      <c r="BV62" s="5">
        <v>0.005838827</v>
      </c>
      <c r="BW62" s="5" t="s">
        <v>824</v>
      </c>
    </row>
    <row r="63" ht="15.75" customHeight="1">
      <c r="A63">
        <v>9.0</v>
      </c>
      <c r="B63" s="5">
        <v>2.0</v>
      </c>
      <c r="C63" s="5">
        <v>5.0</v>
      </c>
      <c r="D63" s="5">
        <v>1.0</v>
      </c>
      <c r="E63" s="5" t="s">
        <v>836</v>
      </c>
      <c r="F63" s="5" t="s">
        <v>760</v>
      </c>
      <c r="G63" s="5" t="s">
        <v>760</v>
      </c>
      <c r="H63" s="5">
        <v>18.0</v>
      </c>
      <c r="I63" s="5">
        <v>18.0</v>
      </c>
      <c r="J63" s="5" t="s">
        <v>38</v>
      </c>
      <c r="K63" s="5" t="s">
        <v>40</v>
      </c>
      <c r="L63" s="5" t="s">
        <v>420</v>
      </c>
      <c r="M63" s="5" t="s">
        <v>823</v>
      </c>
      <c r="N63" s="5">
        <v>185.8525</v>
      </c>
      <c r="O63" s="5" t="s">
        <v>40</v>
      </c>
      <c r="P63" s="5">
        <v>1.0</v>
      </c>
      <c r="Q63" s="62">
        <v>2.556765E-42</v>
      </c>
      <c r="R63" s="5" t="s">
        <v>420</v>
      </c>
      <c r="S63" s="5" t="s">
        <v>823</v>
      </c>
      <c r="T63" s="5">
        <v>60.99928</v>
      </c>
      <c r="U63" s="5" t="s">
        <v>40</v>
      </c>
      <c r="V63" s="5">
        <v>1.0</v>
      </c>
      <c r="W63" s="62">
        <v>5.709579E-15</v>
      </c>
      <c r="X63" s="5" t="s">
        <v>38</v>
      </c>
      <c r="Y63" s="5" t="s">
        <v>40</v>
      </c>
      <c r="Z63" s="5" t="s">
        <v>40</v>
      </c>
      <c r="AA63" s="5" t="s">
        <v>40</v>
      </c>
      <c r="AB63" s="5" t="s">
        <v>40</v>
      </c>
      <c r="AC63" s="5" t="s">
        <v>40</v>
      </c>
      <c r="AD63" s="5" t="s">
        <v>40</v>
      </c>
      <c r="AE63" s="5" t="s">
        <v>1018</v>
      </c>
      <c r="AF63" s="5">
        <v>0.9838607</v>
      </c>
      <c r="AG63" s="5">
        <v>0.0727393</v>
      </c>
      <c r="AH63" s="5">
        <v>0.9785927</v>
      </c>
      <c r="AI63" s="5">
        <v>0.9878403</v>
      </c>
      <c r="AJ63" s="5">
        <v>0.5636529</v>
      </c>
      <c r="AK63" s="5">
        <v>0.0727393</v>
      </c>
      <c r="AL63" s="5">
        <v>0.4586533</v>
      </c>
      <c r="AM63" s="5">
        <v>0.6531297</v>
      </c>
      <c r="AN63" s="5">
        <v>0.7481509</v>
      </c>
      <c r="AO63" s="5">
        <v>0.02071885</v>
      </c>
      <c r="AP63" s="5">
        <v>0.9576497</v>
      </c>
      <c r="AQ63" s="5">
        <v>0.04519824</v>
      </c>
      <c r="AR63" s="5" t="s">
        <v>761</v>
      </c>
      <c r="AS63" s="5" t="s">
        <v>291</v>
      </c>
      <c r="AT63" s="5" t="s">
        <v>762</v>
      </c>
      <c r="AU63" s="5">
        <v>3.093882</v>
      </c>
      <c r="AV63" s="5" t="s">
        <v>40</v>
      </c>
      <c r="AW63" s="5">
        <v>16.0</v>
      </c>
      <c r="AX63" s="62">
        <v>0.006968599</v>
      </c>
      <c r="AY63" s="5" t="s">
        <v>291</v>
      </c>
      <c r="AZ63" s="5" t="s">
        <v>762</v>
      </c>
      <c r="BA63" s="5">
        <v>0.9868876</v>
      </c>
      <c r="BB63" s="5" t="s">
        <v>40</v>
      </c>
      <c r="BC63" s="5">
        <v>16.0</v>
      </c>
      <c r="BD63" s="62">
        <v>0.3383877</v>
      </c>
      <c r="BE63" s="5" t="s">
        <v>40</v>
      </c>
      <c r="BF63" s="5" t="s">
        <v>40</v>
      </c>
      <c r="BG63" s="5" t="s">
        <v>40</v>
      </c>
      <c r="BH63" s="5" t="s">
        <v>40</v>
      </c>
      <c r="BI63" s="5" t="s">
        <v>40</v>
      </c>
      <c r="BJ63" s="5" t="s">
        <v>763</v>
      </c>
      <c r="BK63" s="5">
        <v>1.45847</v>
      </c>
      <c r="BL63" s="5">
        <v>0.5698966</v>
      </c>
      <c r="BM63" s="5">
        <v>0.3898237</v>
      </c>
      <c r="BN63" s="5">
        <v>2.492059</v>
      </c>
      <c r="BO63" s="5">
        <v>0.4652233</v>
      </c>
      <c r="BP63" s="5">
        <v>0.5075519</v>
      </c>
      <c r="BQ63" s="5">
        <v>-0.4794464</v>
      </c>
      <c r="BR63" s="5">
        <v>1.39589</v>
      </c>
      <c r="BS63" s="5">
        <v>0.9694525</v>
      </c>
      <c r="BT63" s="5">
        <v>0.4421454</v>
      </c>
      <c r="BU63" s="5">
        <v>1.49676</v>
      </c>
      <c r="BV63" s="5">
        <v>3.140963E-4</v>
      </c>
      <c r="BW63" s="5" t="s">
        <v>824</v>
      </c>
    </row>
    <row r="64" ht="15.75" customHeight="1">
      <c r="A64">
        <v>9.0</v>
      </c>
      <c r="B64" s="5">
        <v>2.0</v>
      </c>
      <c r="C64" s="5">
        <v>5.0</v>
      </c>
      <c r="D64" s="5">
        <v>2.0</v>
      </c>
      <c r="E64" s="5" t="s">
        <v>837</v>
      </c>
      <c r="F64" s="5" t="s">
        <v>760</v>
      </c>
      <c r="G64" s="5" t="s">
        <v>760</v>
      </c>
      <c r="H64" s="5">
        <v>18.0</v>
      </c>
      <c r="I64" s="5">
        <v>18.0</v>
      </c>
      <c r="J64" s="5" t="s">
        <v>38</v>
      </c>
      <c r="K64" s="5" t="s">
        <v>40</v>
      </c>
      <c r="L64" s="5" t="s">
        <v>420</v>
      </c>
      <c r="M64" s="5" t="s">
        <v>823</v>
      </c>
      <c r="N64" s="5">
        <v>185.8525</v>
      </c>
      <c r="O64" s="5" t="s">
        <v>40</v>
      </c>
      <c r="P64" s="5">
        <v>1.0</v>
      </c>
      <c r="Q64" s="62">
        <v>2.556765E-42</v>
      </c>
      <c r="R64" s="5" t="s">
        <v>420</v>
      </c>
      <c r="S64" s="5" t="s">
        <v>823</v>
      </c>
      <c r="T64" s="5">
        <v>43.54637</v>
      </c>
      <c r="U64" s="5" t="s">
        <v>40</v>
      </c>
      <c r="V64" s="5">
        <v>1.0</v>
      </c>
      <c r="W64" s="62">
        <v>4.140322E-11</v>
      </c>
      <c r="X64" s="5" t="s">
        <v>38</v>
      </c>
      <c r="Y64" s="5" t="s">
        <v>40</v>
      </c>
      <c r="Z64" s="5" t="s">
        <v>40</v>
      </c>
      <c r="AA64" s="5" t="s">
        <v>40</v>
      </c>
      <c r="AB64" s="5" t="s">
        <v>40</v>
      </c>
      <c r="AC64" s="5" t="s">
        <v>40</v>
      </c>
      <c r="AD64" s="5" t="s">
        <v>40</v>
      </c>
      <c r="AE64" s="5" t="s">
        <v>1018</v>
      </c>
      <c r="AF64" s="5">
        <v>0.9838607</v>
      </c>
      <c r="AG64" s="5">
        <v>0.0727393</v>
      </c>
      <c r="AH64" s="5">
        <v>0.9785927</v>
      </c>
      <c r="AI64" s="5">
        <v>0.9878403</v>
      </c>
      <c r="AJ64" s="5">
        <v>0.4762394</v>
      </c>
      <c r="AK64" s="5">
        <v>0.0727393</v>
      </c>
      <c r="AL64" s="5">
        <v>0.3588305</v>
      </c>
      <c r="AM64" s="5">
        <v>0.5788129</v>
      </c>
      <c r="AN64" s="5">
        <v>0.7481509</v>
      </c>
      <c r="AO64" s="5">
        <v>0.02071885</v>
      </c>
      <c r="AP64" s="5">
        <v>0.9576497</v>
      </c>
      <c r="AQ64" s="5">
        <v>0.04519824</v>
      </c>
      <c r="AR64" s="5" t="s">
        <v>761</v>
      </c>
      <c r="AS64" s="5" t="s">
        <v>291</v>
      </c>
      <c r="AT64" s="5" t="s">
        <v>762</v>
      </c>
      <c r="AU64" s="5">
        <v>3.093882</v>
      </c>
      <c r="AV64" s="5" t="s">
        <v>40</v>
      </c>
      <c r="AW64" s="5">
        <v>16.0</v>
      </c>
      <c r="AX64" s="62">
        <v>0.006968599</v>
      </c>
      <c r="AY64" s="5" t="s">
        <v>291</v>
      </c>
      <c r="AZ64" s="5" t="s">
        <v>762</v>
      </c>
      <c r="BA64" s="5">
        <v>1.533779</v>
      </c>
      <c r="BB64" s="5" t="s">
        <v>40</v>
      </c>
      <c r="BC64" s="5">
        <v>16.0</v>
      </c>
      <c r="BD64" s="62">
        <v>0.1446188</v>
      </c>
      <c r="BE64" s="5" t="s">
        <v>40</v>
      </c>
      <c r="BF64" s="5" t="s">
        <v>40</v>
      </c>
      <c r="BG64" s="5" t="s">
        <v>40</v>
      </c>
      <c r="BH64" s="5" t="s">
        <v>40</v>
      </c>
      <c r="BI64" s="5" t="s">
        <v>40</v>
      </c>
      <c r="BJ64" s="5" t="s">
        <v>763</v>
      </c>
      <c r="BK64" s="5">
        <v>1.45847</v>
      </c>
      <c r="BL64" s="5">
        <v>0.5698966</v>
      </c>
      <c r="BM64" s="5">
        <v>0.3898237</v>
      </c>
      <c r="BN64" s="5">
        <v>2.492059</v>
      </c>
      <c r="BO64" s="5">
        <v>0.7230303</v>
      </c>
      <c r="BP64" s="5">
        <v>0.5180528</v>
      </c>
      <c r="BQ64" s="5">
        <v>-0.2441951</v>
      </c>
      <c r="BR64" s="5">
        <v>1.66934</v>
      </c>
      <c r="BS64" s="5">
        <v>0.9694525</v>
      </c>
      <c r="BT64" s="5">
        <v>0.4421454</v>
      </c>
      <c r="BU64" s="5">
        <v>1.49676</v>
      </c>
      <c r="BV64" s="5">
        <v>3.140963E-4</v>
      </c>
      <c r="BW64" s="5" t="s">
        <v>824</v>
      </c>
    </row>
    <row r="65" ht="15.75" customHeight="1">
      <c r="A65">
        <v>9.0</v>
      </c>
      <c r="B65" s="5">
        <v>2.0</v>
      </c>
      <c r="C65" s="5">
        <v>5.0</v>
      </c>
      <c r="D65" s="5">
        <v>3.0</v>
      </c>
      <c r="E65" s="5" t="s">
        <v>838</v>
      </c>
      <c r="F65" s="5" t="s">
        <v>760</v>
      </c>
      <c r="G65" s="5" t="s">
        <v>760</v>
      </c>
      <c r="H65" s="5">
        <v>18.0</v>
      </c>
      <c r="I65" s="5">
        <v>18.0</v>
      </c>
      <c r="J65" s="5" t="s">
        <v>38</v>
      </c>
      <c r="K65" s="5" t="s">
        <v>40</v>
      </c>
      <c r="L65" s="5" t="s">
        <v>420</v>
      </c>
      <c r="M65" s="5" t="s">
        <v>823</v>
      </c>
      <c r="N65" s="5">
        <v>185.8525</v>
      </c>
      <c r="O65" s="5" t="s">
        <v>40</v>
      </c>
      <c r="P65" s="5">
        <v>1.0</v>
      </c>
      <c r="Q65" s="62">
        <v>2.556765E-42</v>
      </c>
      <c r="R65" s="5" t="s">
        <v>420</v>
      </c>
      <c r="S65" s="5" t="s">
        <v>823</v>
      </c>
      <c r="T65" s="5">
        <v>17.63768</v>
      </c>
      <c r="U65" s="5" t="s">
        <v>40</v>
      </c>
      <c r="V65" s="5">
        <v>1.0</v>
      </c>
      <c r="W65" s="62">
        <v>2.672413E-5</v>
      </c>
      <c r="X65" s="5" t="s">
        <v>38</v>
      </c>
      <c r="Y65" s="5" t="s">
        <v>40</v>
      </c>
      <c r="Z65" s="5" t="s">
        <v>40</v>
      </c>
      <c r="AA65" s="5" t="s">
        <v>40</v>
      </c>
      <c r="AB65" s="5" t="s">
        <v>40</v>
      </c>
      <c r="AC65" s="5" t="s">
        <v>40</v>
      </c>
      <c r="AD65" s="5" t="s">
        <v>40</v>
      </c>
      <c r="AE65" s="5" t="s">
        <v>1018</v>
      </c>
      <c r="AF65" s="5">
        <v>0.9838607</v>
      </c>
      <c r="AG65" s="5">
        <v>0.0727393</v>
      </c>
      <c r="AH65" s="5">
        <v>0.9785927</v>
      </c>
      <c r="AI65" s="5">
        <v>0.9878403</v>
      </c>
      <c r="AJ65" s="5">
        <v>0.3030889</v>
      </c>
      <c r="AK65" s="5">
        <v>0.0727393</v>
      </c>
      <c r="AL65" s="5">
        <v>0.1687222</v>
      </c>
      <c r="AM65" s="5">
        <v>0.4263963</v>
      </c>
      <c r="AN65" s="5">
        <v>0.7481509</v>
      </c>
      <c r="AO65" s="5">
        <v>0.02071885</v>
      </c>
      <c r="AP65" s="5">
        <v>0.9576497</v>
      </c>
      <c r="AQ65" s="5">
        <v>0.04519824</v>
      </c>
      <c r="AR65" s="5" t="s">
        <v>760</v>
      </c>
      <c r="AS65" s="5" t="s">
        <v>291</v>
      </c>
      <c r="AT65" s="5" t="s">
        <v>762</v>
      </c>
      <c r="AU65" s="5">
        <v>3.093882</v>
      </c>
      <c r="AV65" s="5" t="s">
        <v>40</v>
      </c>
      <c r="AW65" s="5">
        <v>16.0</v>
      </c>
      <c r="AX65" s="62">
        <v>0.006968599</v>
      </c>
      <c r="AY65" s="5" t="s">
        <v>291</v>
      </c>
      <c r="AZ65" s="5" t="s">
        <v>762</v>
      </c>
      <c r="BA65" s="5">
        <v>2.98532</v>
      </c>
      <c r="BB65" s="5" t="s">
        <v>40</v>
      </c>
      <c r="BC65" s="5">
        <v>16.0</v>
      </c>
      <c r="BD65" s="62">
        <v>0.008743097</v>
      </c>
      <c r="BE65" s="5" t="s">
        <v>40</v>
      </c>
      <c r="BF65" s="5" t="s">
        <v>40</v>
      </c>
      <c r="BG65" s="5" t="s">
        <v>40</v>
      </c>
      <c r="BH65" s="5" t="s">
        <v>40</v>
      </c>
      <c r="BI65" s="5" t="s">
        <v>40</v>
      </c>
      <c r="BJ65" s="5" t="s">
        <v>763</v>
      </c>
      <c r="BK65" s="5">
        <v>1.45847</v>
      </c>
      <c r="BL65" s="5">
        <v>0.5698966</v>
      </c>
      <c r="BM65" s="5">
        <v>0.3898237</v>
      </c>
      <c r="BN65" s="5">
        <v>2.492059</v>
      </c>
      <c r="BO65" s="5">
        <v>1.407293</v>
      </c>
      <c r="BP65" s="5">
        <v>0.5653548</v>
      </c>
      <c r="BQ65" s="5">
        <v>0.3472648</v>
      </c>
      <c r="BR65" s="5">
        <v>2.432964</v>
      </c>
      <c r="BS65" s="5">
        <v>0.9694525</v>
      </c>
      <c r="BT65" s="5">
        <v>0.4421454</v>
      </c>
      <c r="BU65" s="5">
        <v>1.49676</v>
      </c>
      <c r="BV65" s="5">
        <v>3.140963E-4</v>
      </c>
      <c r="BW65" s="5" t="s">
        <v>824</v>
      </c>
    </row>
    <row r="66" ht="15.75" customHeight="1">
      <c r="A66">
        <v>9.0</v>
      </c>
      <c r="B66" s="5">
        <v>2.0</v>
      </c>
      <c r="C66" s="5">
        <v>6.0</v>
      </c>
      <c r="D66" s="5">
        <v>1.0</v>
      </c>
      <c r="E66" s="5" t="s">
        <v>839</v>
      </c>
      <c r="F66" s="5" t="s">
        <v>789</v>
      </c>
      <c r="G66" s="5" t="s">
        <v>816</v>
      </c>
      <c r="H66" s="5">
        <v>18.0</v>
      </c>
      <c r="I66" s="5">
        <v>18.0</v>
      </c>
      <c r="J66" s="5" t="s">
        <v>38</v>
      </c>
      <c r="K66" s="5" t="s">
        <v>40</v>
      </c>
      <c r="L66" s="5" t="s">
        <v>420</v>
      </c>
      <c r="M66" s="5" t="s">
        <v>823</v>
      </c>
      <c r="N66" s="5">
        <v>0.2123054</v>
      </c>
      <c r="O66" s="5" t="s">
        <v>40</v>
      </c>
      <c r="P66" s="5">
        <v>1.0</v>
      </c>
      <c r="Q66" s="5">
        <v>0.6449664</v>
      </c>
      <c r="R66" s="5" t="s">
        <v>420</v>
      </c>
      <c r="S66" s="5" t="s">
        <v>823</v>
      </c>
      <c r="T66" s="5">
        <v>68.26947</v>
      </c>
      <c r="U66" s="5" t="s">
        <v>40</v>
      </c>
      <c r="V66" s="5">
        <v>1.0</v>
      </c>
      <c r="W66" s="62">
        <v>1.426116E-16</v>
      </c>
      <c r="X66" s="5" t="s">
        <v>38</v>
      </c>
      <c r="Y66" s="5" t="s">
        <v>40</v>
      </c>
      <c r="Z66" s="5" t="s">
        <v>40</v>
      </c>
      <c r="AA66" s="5" t="s">
        <v>40</v>
      </c>
      <c r="AB66" s="5" t="s">
        <v>40</v>
      </c>
      <c r="AC66" s="5" t="s">
        <v>40</v>
      </c>
      <c r="AD66" s="5" t="s">
        <v>40</v>
      </c>
      <c r="AE66" s="5" t="s">
        <v>1018</v>
      </c>
      <c r="AF66" s="5">
        <v>0.03325293</v>
      </c>
      <c r="AG66" s="5">
        <v>0.0727393</v>
      </c>
      <c r="AH66" s="5">
        <v>-0.108868</v>
      </c>
      <c r="AI66" s="5">
        <v>0.1740417</v>
      </c>
      <c r="AJ66" s="5">
        <v>-0.5962971</v>
      </c>
      <c r="AK66" s="5">
        <v>0.0727393</v>
      </c>
      <c r="AL66" s="5">
        <v>-0.6804479</v>
      </c>
      <c r="AM66" s="5">
        <v>-0.496624</v>
      </c>
      <c r="AN66" s="5">
        <v>-0.0690953</v>
      </c>
      <c r="AO66" s="5">
        <v>-0.57605</v>
      </c>
      <c r="AP66" s="5">
        <v>0.4762474</v>
      </c>
      <c r="AQ66" s="5">
        <v>0.8173567</v>
      </c>
      <c r="AR66" s="5" t="s">
        <v>816</v>
      </c>
      <c r="AS66" s="5" t="s">
        <v>291</v>
      </c>
      <c r="AT66" s="5" t="s">
        <v>762</v>
      </c>
      <c r="AU66" s="5">
        <v>0.3204523</v>
      </c>
      <c r="AV66" s="5" t="s">
        <v>40</v>
      </c>
      <c r="AW66" s="5">
        <v>16.0</v>
      </c>
      <c r="AX66" s="5">
        <v>0.7527726</v>
      </c>
      <c r="AY66" s="5" t="s">
        <v>291</v>
      </c>
      <c r="AZ66" s="5" t="s">
        <v>762</v>
      </c>
      <c r="BA66" s="5">
        <v>-3.122543</v>
      </c>
      <c r="BB66" s="5" t="s">
        <v>40</v>
      </c>
      <c r="BC66" s="5">
        <v>16.0</v>
      </c>
      <c r="BD66" s="62">
        <v>0.006562441</v>
      </c>
      <c r="BE66" s="5" t="s">
        <v>40</v>
      </c>
      <c r="BF66" s="5" t="s">
        <v>40</v>
      </c>
      <c r="BG66" s="5" t="s">
        <v>40</v>
      </c>
      <c r="BH66" s="5" t="s">
        <v>40</v>
      </c>
      <c r="BI66" s="5" t="s">
        <v>40</v>
      </c>
      <c r="BJ66" s="5" t="s">
        <v>763</v>
      </c>
      <c r="BK66" s="5">
        <v>0.1510626</v>
      </c>
      <c r="BL66" s="5">
        <v>0.5008016</v>
      </c>
      <c r="BM66" s="5">
        <v>-0.776664</v>
      </c>
      <c r="BN66" s="5">
        <v>1.074123</v>
      </c>
      <c r="BO66" s="5">
        <v>-1.471981</v>
      </c>
      <c r="BP66" s="5">
        <v>0.5711165</v>
      </c>
      <c r="BQ66" s="5">
        <v>-2.507701</v>
      </c>
      <c r="BR66" s="5">
        <v>-0.4010245</v>
      </c>
      <c r="BS66" s="5">
        <v>-0.2536608</v>
      </c>
      <c r="BT66" s="5">
        <v>-1.765577</v>
      </c>
      <c r="BU66" s="5">
        <v>1.258256</v>
      </c>
      <c r="BV66" s="5">
        <v>0.7422829</v>
      </c>
      <c r="BW66" s="5" t="s">
        <v>824</v>
      </c>
    </row>
    <row r="67" ht="15.75" customHeight="1">
      <c r="A67">
        <v>9.0</v>
      </c>
      <c r="B67" s="5">
        <v>2.0</v>
      </c>
      <c r="C67" s="5">
        <v>6.0</v>
      </c>
      <c r="D67" s="5">
        <v>2.0</v>
      </c>
      <c r="E67" s="5" t="s">
        <v>840</v>
      </c>
      <c r="F67" s="5" t="s">
        <v>789</v>
      </c>
      <c r="G67" s="5" t="s">
        <v>760</v>
      </c>
      <c r="H67" s="5">
        <v>18.0</v>
      </c>
      <c r="I67" s="5">
        <v>18.0</v>
      </c>
      <c r="J67" s="5" t="s">
        <v>38</v>
      </c>
      <c r="K67" s="5" t="s">
        <v>40</v>
      </c>
      <c r="L67" s="5" t="s">
        <v>420</v>
      </c>
      <c r="M67" s="5" t="s">
        <v>823</v>
      </c>
      <c r="N67" s="5">
        <v>0.2123054</v>
      </c>
      <c r="O67" s="5" t="s">
        <v>40</v>
      </c>
      <c r="P67" s="5">
        <v>1.0</v>
      </c>
      <c r="Q67" s="5">
        <v>0.6449664</v>
      </c>
      <c r="R67" s="5" t="s">
        <v>420</v>
      </c>
      <c r="S67" s="5" t="s">
        <v>823</v>
      </c>
      <c r="T67" s="5">
        <v>72.18652</v>
      </c>
      <c r="U67" s="5" t="s">
        <v>40</v>
      </c>
      <c r="V67" s="5">
        <v>1.0</v>
      </c>
      <c r="W67" s="62">
        <v>1.957888E-17</v>
      </c>
      <c r="X67" s="5" t="s">
        <v>38</v>
      </c>
      <c r="Y67" s="5" t="s">
        <v>40</v>
      </c>
      <c r="Z67" s="5" t="s">
        <v>40</v>
      </c>
      <c r="AA67" s="5" t="s">
        <v>40</v>
      </c>
      <c r="AB67" s="5" t="s">
        <v>40</v>
      </c>
      <c r="AC67" s="5" t="s">
        <v>40</v>
      </c>
      <c r="AD67" s="5" t="s">
        <v>40</v>
      </c>
      <c r="AE67" s="5" t="s">
        <v>1018</v>
      </c>
      <c r="AF67" s="5">
        <v>0.03325293</v>
      </c>
      <c r="AG67" s="5">
        <v>0.0727393</v>
      </c>
      <c r="AH67" s="5">
        <v>-0.108868</v>
      </c>
      <c r="AI67" s="5">
        <v>0.1740417</v>
      </c>
      <c r="AJ67" s="5">
        <v>0.6131651</v>
      </c>
      <c r="AK67" s="5">
        <v>0.0727393</v>
      </c>
      <c r="AL67" s="5">
        <v>0.516395</v>
      </c>
      <c r="AM67" s="5">
        <v>0.6944728</v>
      </c>
      <c r="AN67" s="5">
        <v>-0.0690953</v>
      </c>
      <c r="AO67" s="5">
        <v>-0.57605</v>
      </c>
      <c r="AP67" s="5">
        <v>0.4762474</v>
      </c>
      <c r="AQ67" s="5">
        <v>0.8173567</v>
      </c>
      <c r="AR67" s="5" t="s">
        <v>760</v>
      </c>
      <c r="AS67" s="5" t="s">
        <v>291</v>
      </c>
      <c r="AT67" s="5" t="s">
        <v>762</v>
      </c>
      <c r="AU67" s="5">
        <v>0.3204523</v>
      </c>
      <c r="AV67" s="5" t="s">
        <v>40</v>
      </c>
      <c r="AW67" s="5">
        <v>16.0</v>
      </c>
      <c r="AX67" s="5">
        <v>0.7527726</v>
      </c>
      <c r="AY67" s="5" t="s">
        <v>291</v>
      </c>
      <c r="AZ67" s="5" t="s">
        <v>762</v>
      </c>
      <c r="BA67" s="5">
        <v>3.805099</v>
      </c>
      <c r="BB67" s="5" t="s">
        <v>40</v>
      </c>
      <c r="BC67" s="5">
        <v>16.0</v>
      </c>
      <c r="BD67" s="62">
        <v>0.001555903</v>
      </c>
      <c r="BE67" s="5" t="s">
        <v>40</v>
      </c>
      <c r="BF67" s="5" t="s">
        <v>40</v>
      </c>
      <c r="BG67" s="5" t="s">
        <v>40</v>
      </c>
      <c r="BH67" s="5" t="s">
        <v>40</v>
      </c>
      <c r="BI67" s="5" t="s">
        <v>40</v>
      </c>
      <c r="BJ67" s="5" t="s">
        <v>763</v>
      </c>
      <c r="BK67" s="5">
        <v>0.1510626</v>
      </c>
      <c r="BL67" s="5">
        <v>0.5008016</v>
      </c>
      <c r="BM67" s="5">
        <v>-0.776664</v>
      </c>
      <c r="BN67" s="5">
        <v>1.074123</v>
      </c>
      <c r="BO67" s="5">
        <v>1.793741</v>
      </c>
      <c r="BP67" s="5">
        <v>0.6025906</v>
      </c>
      <c r="BQ67" s="5">
        <v>0.6637555</v>
      </c>
      <c r="BR67" s="5">
        <v>2.885044</v>
      </c>
      <c r="BS67" s="5">
        <v>-0.2536608</v>
      </c>
      <c r="BT67" s="5">
        <v>-1.765577</v>
      </c>
      <c r="BU67" s="5">
        <v>1.258256</v>
      </c>
      <c r="BV67" s="5">
        <v>0.7422829</v>
      </c>
      <c r="BW67" s="5" t="s">
        <v>824</v>
      </c>
    </row>
    <row r="68" ht="15.75" customHeight="1">
      <c r="A68">
        <v>9.0</v>
      </c>
      <c r="B68" s="5">
        <v>2.0</v>
      </c>
      <c r="C68" s="5">
        <v>6.0</v>
      </c>
      <c r="D68" s="5">
        <v>3.0</v>
      </c>
      <c r="E68" s="5" t="s">
        <v>841</v>
      </c>
      <c r="F68" s="5" t="s">
        <v>789</v>
      </c>
      <c r="G68" s="5" t="s">
        <v>816</v>
      </c>
      <c r="H68" s="5">
        <v>18.0</v>
      </c>
      <c r="I68" s="5">
        <v>18.0</v>
      </c>
      <c r="J68" s="5" t="s">
        <v>38</v>
      </c>
      <c r="K68" s="5" t="s">
        <v>40</v>
      </c>
      <c r="L68" s="5" t="s">
        <v>420</v>
      </c>
      <c r="M68" s="5" t="s">
        <v>823</v>
      </c>
      <c r="N68" s="5">
        <v>0.2123054</v>
      </c>
      <c r="O68" s="5" t="s">
        <v>40</v>
      </c>
      <c r="P68" s="5">
        <v>1.0</v>
      </c>
      <c r="Q68" s="5">
        <v>0.6449664</v>
      </c>
      <c r="R68" s="5" t="s">
        <v>420</v>
      </c>
      <c r="S68" s="5" t="s">
        <v>823</v>
      </c>
      <c r="T68" s="5">
        <v>20.21936</v>
      </c>
      <c r="U68" s="5" t="s">
        <v>40</v>
      </c>
      <c r="V68" s="5">
        <v>1.0</v>
      </c>
      <c r="W68" s="62">
        <v>6.905054E-6</v>
      </c>
      <c r="X68" s="5" t="s">
        <v>38</v>
      </c>
      <c r="Y68" s="5" t="s">
        <v>40</v>
      </c>
      <c r="Z68" s="5" t="s">
        <v>40</v>
      </c>
      <c r="AA68" s="5" t="s">
        <v>40</v>
      </c>
      <c r="AB68" s="5" t="s">
        <v>40</v>
      </c>
      <c r="AC68" s="5" t="s">
        <v>40</v>
      </c>
      <c r="AD68" s="5" t="s">
        <v>40</v>
      </c>
      <c r="AE68" s="5" t="s">
        <v>1018</v>
      </c>
      <c r="AF68" s="5">
        <v>0.03325293</v>
      </c>
      <c r="AG68" s="5">
        <v>0.0727393</v>
      </c>
      <c r="AH68" s="5">
        <v>-0.108868</v>
      </c>
      <c r="AI68" s="5">
        <v>0.1740417</v>
      </c>
      <c r="AJ68" s="5">
        <v>-0.3245137</v>
      </c>
      <c r="AK68" s="5">
        <v>0.0727393</v>
      </c>
      <c r="AL68" s="5">
        <v>-0.445643</v>
      </c>
      <c r="AM68" s="5">
        <v>-0.1917155</v>
      </c>
      <c r="AN68" s="5">
        <v>-0.0690953</v>
      </c>
      <c r="AO68" s="5">
        <v>-0.57605</v>
      </c>
      <c r="AP68" s="5">
        <v>0.4762474</v>
      </c>
      <c r="AQ68" s="5">
        <v>0.8173567</v>
      </c>
      <c r="AR68" s="5" t="s">
        <v>816</v>
      </c>
      <c r="AS68" s="5" t="s">
        <v>291</v>
      </c>
      <c r="AT68" s="5" t="s">
        <v>762</v>
      </c>
      <c r="AU68" s="5">
        <v>0.3204523</v>
      </c>
      <c r="AV68" s="5" t="s">
        <v>40</v>
      </c>
      <c r="AW68" s="5">
        <v>16.0</v>
      </c>
      <c r="AX68" s="5">
        <v>0.7527726</v>
      </c>
      <c r="AY68" s="5" t="s">
        <v>291</v>
      </c>
      <c r="AZ68" s="5" t="s">
        <v>762</v>
      </c>
      <c r="BA68" s="5">
        <v>-3.116955</v>
      </c>
      <c r="BB68" s="5" t="s">
        <v>40</v>
      </c>
      <c r="BC68" s="5">
        <v>16.0</v>
      </c>
      <c r="BD68" s="62">
        <v>0.006639749</v>
      </c>
      <c r="BE68" s="5" t="s">
        <v>40</v>
      </c>
      <c r="BF68" s="5" t="s">
        <v>40</v>
      </c>
      <c r="BG68" s="5" t="s">
        <v>40</v>
      </c>
      <c r="BH68" s="5" t="s">
        <v>40</v>
      </c>
      <c r="BI68" s="5" t="s">
        <v>40</v>
      </c>
      <c r="BJ68" s="5" t="s">
        <v>763</v>
      </c>
      <c r="BK68" s="5">
        <v>0.1510626</v>
      </c>
      <c r="BL68" s="5">
        <v>0.5008016</v>
      </c>
      <c r="BM68" s="5">
        <v>-0.776664</v>
      </c>
      <c r="BN68" s="5">
        <v>1.074123</v>
      </c>
      <c r="BO68" s="5">
        <v>-1.469347</v>
      </c>
      <c r="BP68" s="5">
        <v>0.570878</v>
      </c>
      <c r="BQ68" s="5">
        <v>-2.504651</v>
      </c>
      <c r="BR68" s="5">
        <v>-0.3988421</v>
      </c>
      <c r="BS68" s="5">
        <v>-0.2536608</v>
      </c>
      <c r="BT68" s="5">
        <v>-1.765577</v>
      </c>
      <c r="BU68" s="5">
        <v>1.258256</v>
      </c>
      <c r="BV68" s="5">
        <v>0.7422829</v>
      </c>
      <c r="BW68" s="5" t="s">
        <v>824</v>
      </c>
    </row>
    <row r="69" ht="15.75" customHeight="1">
      <c r="A69">
        <v>9.0</v>
      </c>
      <c r="B69" s="5">
        <v>3.0</v>
      </c>
      <c r="C69" s="5">
        <v>1.0</v>
      </c>
      <c r="D69" s="5">
        <v>1.0</v>
      </c>
      <c r="E69" s="5" t="s">
        <v>842</v>
      </c>
      <c r="F69" s="5" t="s">
        <v>760</v>
      </c>
      <c r="G69" s="5" t="s">
        <v>784</v>
      </c>
      <c r="H69" s="5">
        <v>7.0</v>
      </c>
      <c r="I69" s="5">
        <v>8.0</v>
      </c>
      <c r="J69" s="5" t="s">
        <v>38</v>
      </c>
      <c r="K69" s="5" t="s">
        <v>40</v>
      </c>
      <c r="L69" s="5" t="s">
        <v>420</v>
      </c>
      <c r="M69" s="5" t="s">
        <v>823</v>
      </c>
      <c r="N69" s="5">
        <v>65.15276</v>
      </c>
      <c r="O69" s="5" t="s">
        <v>40</v>
      </c>
      <c r="P69" s="5">
        <v>1.0</v>
      </c>
      <c r="Q69" s="62">
        <v>6.931146E-16</v>
      </c>
      <c r="R69" s="5" t="s">
        <v>420</v>
      </c>
      <c r="S69" s="5" t="s">
        <v>823</v>
      </c>
      <c r="T69" s="5">
        <v>0.08382449</v>
      </c>
      <c r="U69" s="5" t="s">
        <v>40</v>
      </c>
      <c r="V69" s="5">
        <v>1.0</v>
      </c>
      <c r="W69" s="5">
        <v>0.77218</v>
      </c>
      <c r="X69" s="5" t="s">
        <v>38</v>
      </c>
      <c r="Y69" s="5" t="s">
        <v>40</v>
      </c>
      <c r="Z69" s="5" t="s">
        <v>40</v>
      </c>
      <c r="AA69" s="5" t="s">
        <v>40</v>
      </c>
      <c r="AB69" s="5" t="s">
        <v>40</v>
      </c>
      <c r="AC69" s="5" t="s">
        <v>40</v>
      </c>
      <c r="AD69" s="5" t="s">
        <v>40</v>
      </c>
      <c r="AE69" s="5" t="s">
        <v>1018</v>
      </c>
      <c r="AF69" s="5">
        <v>0.999</v>
      </c>
      <c r="AG69" s="5">
        <v>0.1601282</v>
      </c>
      <c r="AH69" s="5">
        <v>0.9981275</v>
      </c>
      <c r="AI69" s="5">
        <v>0.9994661</v>
      </c>
      <c r="AJ69" s="5">
        <v>-0.0511812</v>
      </c>
      <c r="AK69" s="5">
        <v>0.1856953</v>
      </c>
      <c r="AL69" s="5">
        <v>-0.3928639</v>
      </c>
      <c r="AM69" s="5">
        <v>0.3029188</v>
      </c>
      <c r="AN69" s="5">
        <v>0.9541023</v>
      </c>
      <c r="AO69" s="5">
        <v>-0.9561254</v>
      </c>
      <c r="AP69" s="5">
        <v>0.9999753</v>
      </c>
      <c r="AQ69" s="5">
        <v>0.3300589</v>
      </c>
      <c r="AR69" s="5" t="s">
        <v>784</v>
      </c>
      <c r="AS69" s="5" t="s">
        <v>291</v>
      </c>
      <c r="AT69" s="5" t="s">
        <v>762</v>
      </c>
      <c r="AU69" s="5">
        <v>1.40408</v>
      </c>
      <c r="AV69" s="5" t="s">
        <v>40</v>
      </c>
      <c r="AW69" s="5">
        <v>5.0</v>
      </c>
      <c r="AX69" s="62">
        <v>0.2192582</v>
      </c>
      <c r="AY69" s="5" t="s">
        <v>291</v>
      </c>
      <c r="AZ69" s="5" t="s">
        <v>762</v>
      </c>
      <c r="BA69" s="5">
        <v>-0.2262741</v>
      </c>
      <c r="BB69" s="5" t="s">
        <v>40</v>
      </c>
      <c r="BC69" s="5">
        <v>6.0</v>
      </c>
      <c r="BD69" s="5">
        <v>0.8284997</v>
      </c>
      <c r="BE69" s="5" t="s">
        <v>40</v>
      </c>
      <c r="BF69" s="5" t="s">
        <v>40</v>
      </c>
      <c r="BG69" s="5" t="s">
        <v>40</v>
      </c>
      <c r="BH69" s="5" t="s">
        <v>40</v>
      </c>
      <c r="BI69" s="5" t="s">
        <v>40</v>
      </c>
      <c r="BJ69" s="5" t="s">
        <v>763</v>
      </c>
      <c r="BK69" s="5">
        <v>1.072384</v>
      </c>
      <c r="BL69" s="5">
        <v>0.9887708</v>
      </c>
      <c r="BM69" s="5">
        <v>-0.601404</v>
      </c>
      <c r="BN69" s="5">
        <v>2.659692</v>
      </c>
      <c r="BO69" s="5">
        <v>-0.16</v>
      </c>
      <c r="BP69" s="5">
        <v>0.8182366</v>
      </c>
      <c r="BQ69" s="5">
        <v>-1.542252</v>
      </c>
      <c r="BR69" s="5">
        <v>1.235199</v>
      </c>
      <c r="BS69" s="5">
        <v>0.340914</v>
      </c>
      <c r="BT69" s="5">
        <v>-0.8946131</v>
      </c>
      <c r="BU69" s="5">
        <v>1.576441</v>
      </c>
      <c r="BV69" s="5">
        <v>0.588642</v>
      </c>
      <c r="BW69" s="5" t="s">
        <v>778</v>
      </c>
    </row>
    <row r="70" ht="15.75" customHeight="1">
      <c r="A70">
        <v>9.0</v>
      </c>
      <c r="B70" s="5">
        <v>3.0</v>
      </c>
      <c r="C70" s="5">
        <v>2.0</v>
      </c>
      <c r="D70" s="5">
        <v>1.0</v>
      </c>
      <c r="E70" s="5" t="s">
        <v>843</v>
      </c>
      <c r="F70" s="5" t="s">
        <v>760</v>
      </c>
      <c r="G70" s="5" t="s">
        <v>761</v>
      </c>
      <c r="H70" s="5">
        <v>8.0</v>
      </c>
      <c r="I70" s="5">
        <v>8.0</v>
      </c>
      <c r="J70" s="5" t="s">
        <v>38</v>
      </c>
      <c r="K70" s="5" t="s">
        <v>40</v>
      </c>
      <c r="L70" s="5" t="s">
        <v>420</v>
      </c>
      <c r="M70" s="5" t="s">
        <v>823</v>
      </c>
      <c r="N70" s="5">
        <v>25.99691</v>
      </c>
      <c r="O70" s="5" t="s">
        <v>40</v>
      </c>
      <c r="P70" s="5">
        <v>1.0</v>
      </c>
      <c r="Q70" s="62">
        <v>3.419643E-7</v>
      </c>
      <c r="R70" s="5" t="s">
        <v>420</v>
      </c>
      <c r="S70" s="5" t="s">
        <v>823</v>
      </c>
      <c r="T70" s="5">
        <v>3.316521</v>
      </c>
      <c r="U70" s="5" t="s">
        <v>40</v>
      </c>
      <c r="V70" s="5">
        <v>1.0</v>
      </c>
      <c r="W70" s="5">
        <v>0.06858681</v>
      </c>
      <c r="X70" s="5" t="s">
        <v>38</v>
      </c>
      <c r="Y70" s="5" t="s">
        <v>40</v>
      </c>
      <c r="Z70" s="5" t="s">
        <v>40</v>
      </c>
      <c r="AA70" s="5" t="s">
        <v>40</v>
      </c>
      <c r="AB70" s="5" t="s">
        <v>40</v>
      </c>
      <c r="AC70" s="5" t="s">
        <v>40</v>
      </c>
      <c r="AD70" s="5" t="s">
        <v>40</v>
      </c>
      <c r="AE70" s="5" t="s">
        <v>1018</v>
      </c>
      <c r="AF70" s="5">
        <v>0.7359363</v>
      </c>
      <c r="AG70" s="5">
        <v>0.1490712</v>
      </c>
      <c r="AH70" s="5">
        <v>0.5712537</v>
      </c>
      <c r="AI70" s="5">
        <v>0.8436579</v>
      </c>
      <c r="AJ70" s="5">
        <v>0.3219337</v>
      </c>
      <c r="AK70" s="5">
        <v>0.1856953</v>
      </c>
      <c r="AL70" s="5">
        <v>-0.03014416</v>
      </c>
      <c r="AM70" s="5">
        <v>0.60294343</v>
      </c>
      <c r="AN70" s="5">
        <v>0.5701643</v>
      </c>
      <c r="AO70" s="5">
        <v>0.0524591</v>
      </c>
      <c r="AP70" s="5">
        <v>0.8463162</v>
      </c>
      <c r="AQ70" s="5">
        <v>0.03293697</v>
      </c>
      <c r="AR70" s="5" t="s">
        <v>761</v>
      </c>
      <c r="AS70" s="5" t="s">
        <v>291</v>
      </c>
      <c r="AT70" s="5" t="s">
        <v>762</v>
      </c>
      <c r="AU70" s="5">
        <v>1.594092</v>
      </c>
      <c r="AV70" s="5" t="s">
        <v>40</v>
      </c>
      <c r="AW70" s="5">
        <v>6.0</v>
      </c>
      <c r="AX70" s="62">
        <v>0.162025</v>
      </c>
      <c r="AY70" s="5" t="s">
        <v>291</v>
      </c>
      <c r="AZ70" s="5" t="s">
        <v>762</v>
      </c>
      <c r="BA70" s="5">
        <v>1.158437</v>
      </c>
      <c r="BB70" s="5" t="s">
        <v>40</v>
      </c>
      <c r="BC70" s="5">
        <v>6.0</v>
      </c>
      <c r="BD70" s="5">
        <v>0.2907067</v>
      </c>
      <c r="BE70" s="5" t="s">
        <v>40</v>
      </c>
      <c r="BF70" s="5" t="s">
        <v>40</v>
      </c>
      <c r="BG70" s="5" t="s">
        <v>40</v>
      </c>
      <c r="BH70" s="5" t="s">
        <v>40</v>
      </c>
      <c r="BI70" s="5" t="s">
        <v>40</v>
      </c>
      <c r="BJ70" s="5" t="s">
        <v>763</v>
      </c>
      <c r="BK70" s="5">
        <v>1.127193</v>
      </c>
      <c r="BL70" s="5">
        <v>0.8987995</v>
      </c>
      <c r="BM70" s="5">
        <v>-0.4301383</v>
      </c>
      <c r="BN70" s="5">
        <v>2.609106</v>
      </c>
      <c r="BO70" s="5">
        <v>0.8191387</v>
      </c>
      <c r="BP70" s="5">
        <v>0.8609419</v>
      </c>
      <c r="BQ70" s="5">
        <v>-0.6688381</v>
      </c>
      <c r="BR70" s="5">
        <v>2.247284</v>
      </c>
      <c r="BS70" s="5">
        <v>0.9665418</v>
      </c>
      <c r="BT70" s="5">
        <v>-0.252028</v>
      </c>
      <c r="BU70" s="5">
        <v>2.185112</v>
      </c>
      <c r="BV70" s="5">
        <v>0.1200417</v>
      </c>
      <c r="BW70" s="5" t="s">
        <v>778</v>
      </c>
    </row>
    <row r="71" ht="15.75" customHeight="1">
      <c r="A71">
        <v>12.0</v>
      </c>
      <c r="B71" s="5">
        <v>2.0</v>
      </c>
      <c r="C71" s="5">
        <v>1.0</v>
      </c>
      <c r="D71" s="5">
        <v>1.0</v>
      </c>
      <c r="E71" s="5" t="s">
        <v>844</v>
      </c>
      <c r="F71" s="5" t="s">
        <v>760</v>
      </c>
      <c r="G71" s="5" t="s">
        <v>760</v>
      </c>
      <c r="H71" s="5" t="s">
        <v>352</v>
      </c>
      <c r="I71" s="5">
        <v>6.0</v>
      </c>
      <c r="J71" s="5" t="s">
        <v>38</v>
      </c>
      <c r="K71" s="5" t="s">
        <v>40</v>
      </c>
      <c r="L71" s="5" t="s">
        <v>40</v>
      </c>
      <c r="M71" s="5" t="s">
        <v>40</v>
      </c>
      <c r="N71" s="5" t="s">
        <v>40</v>
      </c>
      <c r="O71" s="5" t="s">
        <v>40</v>
      </c>
      <c r="P71" s="5" t="s">
        <v>40</v>
      </c>
      <c r="Q71" s="5" t="s">
        <v>40</v>
      </c>
      <c r="R71" s="5" t="s">
        <v>291</v>
      </c>
      <c r="S71" s="5" t="s">
        <v>762</v>
      </c>
      <c r="T71" s="5">
        <v>5.898979</v>
      </c>
      <c r="U71" s="5" t="s">
        <v>40</v>
      </c>
      <c r="V71" s="5">
        <v>4.0</v>
      </c>
      <c r="W71" s="5">
        <v>0.004131484</v>
      </c>
      <c r="X71" s="5" t="s">
        <v>33</v>
      </c>
      <c r="Y71" s="5">
        <v>1.583892</v>
      </c>
      <c r="Z71" s="5">
        <v>1.91693</v>
      </c>
      <c r="AA71" s="5" t="s">
        <v>796</v>
      </c>
      <c r="AB71" s="5">
        <v>0.3249597</v>
      </c>
      <c r="AC71" s="5">
        <v>1.014698</v>
      </c>
      <c r="AD71" s="5">
        <v>2.819163</v>
      </c>
      <c r="AE71" s="5" t="s">
        <v>763</v>
      </c>
      <c r="AF71" s="5" t="s">
        <v>40</v>
      </c>
      <c r="AG71" s="5" t="s">
        <v>40</v>
      </c>
      <c r="AH71" s="5" t="s">
        <v>40</v>
      </c>
      <c r="AI71" s="5" t="s">
        <v>40</v>
      </c>
      <c r="AJ71" s="5">
        <v>4.816496</v>
      </c>
      <c r="AK71" s="5">
        <v>2.312951</v>
      </c>
      <c r="AL71" s="5">
        <v>1.214733</v>
      </c>
      <c r="AM71" s="5">
        <v>8.364609</v>
      </c>
      <c r="AN71" s="44" t="s">
        <v>40</v>
      </c>
      <c r="AO71" s="44" t="s">
        <v>40</v>
      </c>
      <c r="AP71" s="44" t="s">
        <v>40</v>
      </c>
      <c r="AQ71" s="44" t="s">
        <v>40</v>
      </c>
      <c r="AR71" s="5" t="s">
        <v>760</v>
      </c>
      <c r="AS71" s="5" t="s">
        <v>40</v>
      </c>
      <c r="AT71" s="5" t="s">
        <v>40</v>
      </c>
      <c r="AU71" s="5" t="s">
        <v>40</v>
      </c>
      <c r="AV71" s="5" t="s">
        <v>40</v>
      </c>
      <c r="AW71" s="5" t="s">
        <v>40</v>
      </c>
      <c r="AX71" s="5" t="s">
        <v>40</v>
      </c>
      <c r="AY71" s="5" t="s">
        <v>291</v>
      </c>
      <c r="AZ71" s="5" t="s">
        <v>762</v>
      </c>
      <c r="BA71" s="5">
        <v>5.898979</v>
      </c>
      <c r="BB71" s="5" t="s">
        <v>40</v>
      </c>
      <c r="BC71" s="5">
        <v>4.0</v>
      </c>
      <c r="BD71" s="5">
        <v>0.004131484</v>
      </c>
      <c r="BE71" s="5">
        <v>1.91693</v>
      </c>
      <c r="BF71" s="5" t="s">
        <v>796</v>
      </c>
      <c r="BG71" s="5">
        <v>0.3249597</v>
      </c>
      <c r="BH71" s="5">
        <v>1.014698</v>
      </c>
      <c r="BI71" s="5">
        <v>2.819163</v>
      </c>
      <c r="BJ71" s="5" t="s">
        <v>763</v>
      </c>
      <c r="BK71" s="5" t="s">
        <v>40</v>
      </c>
      <c r="BL71" s="5" t="s">
        <v>40</v>
      </c>
      <c r="BM71" s="5" t="s">
        <v>40</v>
      </c>
      <c r="BN71" s="5" t="s">
        <v>40</v>
      </c>
      <c r="BO71" s="5">
        <v>4.816496</v>
      </c>
      <c r="BP71" s="5">
        <v>2.312951</v>
      </c>
      <c r="BQ71" s="5">
        <v>1.214733</v>
      </c>
      <c r="BR71" s="5">
        <v>8.364609</v>
      </c>
      <c r="BS71" s="44" t="s">
        <v>40</v>
      </c>
      <c r="BT71" s="44" t="s">
        <v>40</v>
      </c>
      <c r="BU71" s="44" t="s">
        <v>40</v>
      </c>
      <c r="BV71" s="44" t="s">
        <v>40</v>
      </c>
    </row>
    <row r="72" ht="15.75" customHeight="1">
      <c r="A72">
        <v>12.0</v>
      </c>
      <c r="B72" s="5">
        <v>2.0</v>
      </c>
      <c r="C72" s="5">
        <v>2.0</v>
      </c>
      <c r="D72" s="5">
        <v>1.0</v>
      </c>
      <c r="E72" s="5" t="s">
        <v>845</v>
      </c>
      <c r="F72" s="5" t="s">
        <v>760</v>
      </c>
      <c r="G72" s="5" t="s">
        <v>760</v>
      </c>
      <c r="H72" s="5" t="s">
        <v>352</v>
      </c>
      <c r="I72" s="5">
        <v>6.0</v>
      </c>
      <c r="J72" s="5" t="s">
        <v>38</v>
      </c>
      <c r="K72" s="5" t="s">
        <v>40</v>
      </c>
      <c r="L72" s="5" t="s">
        <v>40</v>
      </c>
      <c r="M72" s="5" t="s">
        <v>40</v>
      </c>
      <c r="N72" s="5" t="s">
        <v>40</v>
      </c>
      <c r="O72" s="5" t="s">
        <v>40</v>
      </c>
      <c r="P72" s="5" t="s">
        <v>40</v>
      </c>
      <c r="Q72" s="5" t="s">
        <v>40</v>
      </c>
      <c r="R72" s="5" t="s">
        <v>40</v>
      </c>
      <c r="S72" s="5" t="s">
        <v>40</v>
      </c>
      <c r="T72" s="5" t="s">
        <v>40</v>
      </c>
      <c r="U72" s="5" t="s">
        <v>40</v>
      </c>
      <c r="V72" s="5" t="s">
        <v>40</v>
      </c>
      <c r="W72" s="5" t="s">
        <v>40</v>
      </c>
      <c r="X72" s="5" t="s">
        <v>33</v>
      </c>
      <c r="Y72" s="5">
        <v>1.678738</v>
      </c>
      <c r="Z72" s="5" t="s">
        <v>40</v>
      </c>
      <c r="AA72" s="5" t="s">
        <v>40</v>
      </c>
      <c r="AB72" s="5" t="s">
        <v>40</v>
      </c>
      <c r="AC72" s="5" t="s">
        <v>40</v>
      </c>
      <c r="AD72" s="5" t="s">
        <v>40</v>
      </c>
      <c r="AE72" s="5" t="s">
        <v>40</v>
      </c>
      <c r="AF72" s="5" t="s">
        <v>40</v>
      </c>
      <c r="AG72" s="5" t="s">
        <v>40</v>
      </c>
      <c r="AH72" s="5" t="s">
        <v>40</v>
      </c>
      <c r="AI72" s="5" t="s">
        <v>40</v>
      </c>
      <c r="AJ72" s="5" t="s">
        <v>40</v>
      </c>
      <c r="AK72" s="5" t="s">
        <v>40</v>
      </c>
      <c r="AL72" s="5" t="s">
        <v>40</v>
      </c>
      <c r="AM72" s="5" t="s">
        <v>40</v>
      </c>
      <c r="AN72" s="44" t="s">
        <v>40</v>
      </c>
      <c r="AO72" s="44" t="s">
        <v>40</v>
      </c>
      <c r="AP72" s="44" t="s">
        <v>40</v>
      </c>
      <c r="AQ72" s="44" t="s">
        <v>40</v>
      </c>
      <c r="AR72" s="5" t="s">
        <v>760</v>
      </c>
      <c r="AS72" s="5" t="s">
        <v>40</v>
      </c>
      <c r="AT72" s="5" t="s">
        <v>40</v>
      </c>
      <c r="AU72" s="5" t="s">
        <v>40</v>
      </c>
      <c r="AV72" s="5" t="s">
        <v>40</v>
      </c>
      <c r="AW72" s="5" t="s">
        <v>40</v>
      </c>
      <c r="AX72" s="5" t="s">
        <v>40</v>
      </c>
      <c r="AY72" s="5" t="s">
        <v>40</v>
      </c>
      <c r="AZ72" s="5" t="s">
        <v>40</v>
      </c>
      <c r="BA72" s="5" t="s">
        <v>40</v>
      </c>
      <c r="BB72" s="5" t="s">
        <v>40</v>
      </c>
      <c r="BC72" s="5" t="s">
        <v>40</v>
      </c>
      <c r="BD72" s="5" t="s">
        <v>40</v>
      </c>
      <c r="BE72" s="5" t="s">
        <v>40</v>
      </c>
      <c r="BF72" s="5" t="s">
        <v>40</v>
      </c>
      <c r="BG72" s="5" t="s">
        <v>40</v>
      </c>
      <c r="BH72" s="5" t="s">
        <v>40</v>
      </c>
      <c r="BI72" s="5" t="s">
        <v>40</v>
      </c>
      <c r="BJ72" s="5" t="s">
        <v>40</v>
      </c>
      <c r="BK72" s="5" t="s">
        <v>40</v>
      </c>
      <c r="BL72" s="5" t="s">
        <v>40</v>
      </c>
      <c r="BM72" s="5" t="s">
        <v>40</v>
      </c>
      <c r="BN72" s="5" t="s">
        <v>40</v>
      </c>
      <c r="BO72" s="5" t="s">
        <v>40</v>
      </c>
      <c r="BP72" s="5" t="s">
        <v>40</v>
      </c>
      <c r="BQ72" s="5" t="s">
        <v>40</v>
      </c>
      <c r="BR72" s="5" t="s">
        <v>40</v>
      </c>
      <c r="BS72" s="44" t="s">
        <v>40</v>
      </c>
      <c r="BT72" s="44" t="s">
        <v>40</v>
      </c>
      <c r="BU72" s="44" t="s">
        <v>40</v>
      </c>
      <c r="BV72" s="44" t="s">
        <v>40</v>
      </c>
    </row>
    <row r="73" ht="15.75" customHeight="1">
      <c r="A73">
        <v>12.0</v>
      </c>
      <c r="B73" s="5">
        <v>3.0</v>
      </c>
      <c r="C73" s="5">
        <v>1.0</v>
      </c>
      <c r="D73" s="5">
        <v>1.0</v>
      </c>
      <c r="E73" s="5" t="s">
        <v>846</v>
      </c>
      <c r="F73" s="5" t="s">
        <v>760</v>
      </c>
      <c r="G73" s="5" t="s">
        <v>816</v>
      </c>
      <c r="H73" s="5" t="s">
        <v>352</v>
      </c>
      <c r="I73" s="5">
        <v>8.0</v>
      </c>
      <c r="J73" s="5" t="s">
        <v>38</v>
      </c>
      <c r="K73" s="5" t="s">
        <v>40</v>
      </c>
      <c r="L73" s="5" t="s">
        <v>40</v>
      </c>
      <c r="M73" s="5" t="s">
        <v>40</v>
      </c>
      <c r="N73" s="5" t="s">
        <v>40</v>
      </c>
      <c r="O73" s="5" t="s">
        <v>40</v>
      </c>
      <c r="P73" s="5" t="s">
        <v>40</v>
      </c>
      <c r="Q73" s="5" t="s">
        <v>40</v>
      </c>
      <c r="R73" s="5" t="s">
        <v>847</v>
      </c>
      <c r="S73" s="5" t="s">
        <v>762</v>
      </c>
      <c r="T73" s="5">
        <v>-2.828762</v>
      </c>
      <c r="U73" s="5" t="s">
        <v>40</v>
      </c>
      <c r="V73" s="5">
        <v>7.0</v>
      </c>
      <c r="W73" s="5">
        <v>0.02545134</v>
      </c>
      <c r="X73" s="5" t="s">
        <v>33</v>
      </c>
      <c r="Y73" s="5">
        <v>0.64</v>
      </c>
      <c r="Z73" s="5">
        <v>-0.4517258</v>
      </c>
      <c r="AA73" s="5" t="s">
        <v>796</v>
      </c>
      <c r="AB73" s="5">
        <v>0.1596903</v>
      </c>
      <c r="AC73" s="5">
        <v>-0.07411827</v>
      </c>
      <c r="AD73" s="5">
        <v>-0.82933334</v>
      </c>
      <c r="AE73" s="5" t="s">
        <v>763</v>
      </c>
      <c r="AF73" s="5" t="s">
        <v>40</v>
      </c>
      <c r="AG73" s="5" t="s">
        <v>40</v>
      </c>
      <c r="AH73" s="5" t="s">
        <v>40</v>
      </c>
      <c r="AI73" s="5" t="s">
        <v>40</v>
      </c>
      <c r="AJ73" s="5">
        <v>-1.000118</v>
      </c>
      <c r="AK73" s="5">
        <v>0.4330298</v>
      </c>
      <c r="AL73" s="5">
        <v>-0.1155457</v>
      </c>
      <c r="AM73" s="5">
        <v>-1.8405397</v>
      </c>
      <c r="AN73" s="44" t="s">
        <v>40</v>
      </c>
      <c r="AO73" s="44" t="s">
        <v>40</v>
      </c>
      <c r="AP73" s="44" t="s">
        <v>40</v>
      </c>
      <c r="AQ73" s="44" t="s">
        <v>40</v>
      </c>
      <c r="AR73" s="5" t="s">
        <v>816</v>
      </c>
      <c r="AS73" s="5" t="s">
        <v>40</v>
      </c>
      <c r="AT73" s="5" t="s">
        <v>40</v>
      </c>
      <c r="AU73" s="5" t="s">
        <v>40</v>
      </c>
      <c r="AV73" s="5" t="s">
        <v>40</v>
      </c>
      <c r="AW73" s="5" t="s">
        <v>40</v>
      </c>
      <c r="AX73" s="5" t="s">
        <v>40</v>
      </c>
      <c r="AY73" s="5" t="s">
        <v>847</v>
      </c>
      <c r="AZ73" s="5" t="s">
        <v>762</v>
      </c>
      <c r="BA73" s="5">
        <v>-2.828762</v>
      </c>
      <c r="BB73" s="5" t="s">
        <v>40</v>
      </c>
      <c r="BC73" s="5">
        <v>7.0</v>
      </c>
      <c r="BD73" s="5">
        <v>0.02545134</v>
      </c>
      <c r="BE73" s="5">
        <v>-0.4517258</v>
      </c>
      <c r="BF73" s="5" t="s">
        <v>796</v>
      </c>
      <c r="BG73" s="5">
        <v>0.1596903</v>
      </c>
      <c r="BH73" s="5">
        <v>-0.07411827</v>
      </c>
      <c r="BI73" s="5">
        <v>-0.82933334</v>
      </c>
      <c r="BJ73" s="5" t="s">
        <v>763</v>
      </c>
      <c r="BK73" s="5" t="s">
        <v>40</v>
      </c>
      <c r="BL73" s="5" t="s">
        <v>40</v>
      </c>
      <c r="BM73" s="5" t="s">
        <v>40</v>
      </c>
      <c r="BN73" s="5" t="s">
        <v>40</v>
      </c>
      <c r="BO73" s="5">
        <v>-1.000118</v>
      </c>
      <c r="BP73" s="5">
        <v>0.4330298</v>
      </c>
      <c r="BQ73" s="5">
        <v>-0.1155457</v>
      </c>
      <c r="BR73" s="5">
        <v>-1.8405397</v>
      </c>
      <c r="BS73" s="44" t="s">
        <v>40</v>
      </c>
      <c r="BT73" s="44" t="s">
        <v>40</v>
      </c>
      <c r="BU73" s="44" t="s">
        <v>40</v>
      </c>
      <c r="BV73" s="44" t="s">
        <v>40</v>
      </c>
    </row>
    <row r="74" ht="15.75" customHeight="1">
      <c r="A74">
        <v>12.0</v>
      </c>
      <c r="B74" s="5">
        <v>3.0</v>
      </c>
      <c r="C74" s="5">
        <v>2.0</v>
      </c>
      <c r="D74" s="5">
        <v>1.0</v>
      </c>
      <c r="E74" s="5" t="s">
        <v>848</v>
      </c>
      <c r="F74" s="5" t="s">
        <v>760</v>
      </c>
      <c r="G74" s="5" t="s">
        <v>816</v>
      </c>
      <c r="H74" s="5" t="s">
        <v>352</v>
      </c>
      <c r="I74" s="5">
        <v>8.0</v>
      </c>
      <c r="J74" s="5" t="s">
        <v>38</v>
      </c>
      <c r="K74" s="5" t="s">
        <v>40</v>
      </c>
      <c r="L74" s="5" t="s">
        <v>40</v>
      </c>
      <c r="M74" s="5" t="s">
        <v>40</v>
      </c>
      <c r="N74" s="5" t="s">
        <v>40</v>
      </c>
      <c r="O74" s="5" t="s">
        <v>40</v>
      </c>
      <c r="P74" s="5" t="s">
        <v>40</v>
      </c>
      <c r="Q74" s="5" t="s">
        <v>40</v>
      </c>
      <c r="R74" s="5" t="s">
        <v>847</v>
      </c>
      <c r="S74" s="5" t="s">
        <v>762</v>
      </c>
      <c r="T74" s="5">
        <v>-2.653535</v>
      </c>
      <c r="U74" s="5" t="s">
        <v>40</v>
      </c>
      <c r="V74" s="5">
        <v>7.0</v>
      </c>
      <c r="W74" s="5">
        <v>0.03277309</v>
      </c>
      <c r="X74" s="5" t="s">
        <v>33</v>
      </c>
      <c r="Y74" s="5">
        <v>0.29</v>
      </c>
      <c r="Z74" s="5">
        <v>-0.7043653</v>
      </c>
      <c r="AA74" s="5" t="s">
        <v>796</v>
      </c>
      <c r="AB74" s="5">
        <v>0.2654441</v>
      </c>
      <c r="AC74" s="5">
        <v>-0.07668977</v>
      </c>
      <c r="AD74" s="5">
        <v>-1.33204074</v>
      </c>
      <c r="AE74" s="5" t="s">
        <v>763</v>
      </c>
      <c r="AF74" s="5" t="s">
        <v>40</v>
      </c>
      <c r="AG74" s="5" t="s">
        <v>40</v>
      </c>
      <c r="AH74" s="5" t="s">
        <v>40</v>
      </c>
      <c r="AI74" s="5" t="s">
        <v>40</v>
      </c>
      <c r="AJ74" s="5">
        <v>-0.9381665</v>
      </c>
      <c r="AK74" s="5">
        <v>0.4242756</v>
      </c>
      <c r="AL74" s="5">
        <v>-0.07249739</v>
      </c>
      <c r="AM74" s="5">
        <v>-1.76044756</v>
      </c>
      <c r="AN74" s="44" t="s">
        <v>40</v>
      </c>
      <c r="AO74" s="44" t="s">
        <v>40</v>
      </c>
      <c r="AP74" s="44" t="s">
        <v>40</v>
      </c>
      <c r="AQ74" s="44" t="s">
        <v>40</v>
      </c>
      <c r="AR74" s="5" t="s">
        <v>816</v>
      </c>
      <c r="AS74" s="5" t="s">
        <v>40</v>
      </c>
      <c r="AT74" s="5" t="s">
        <v>40</v>
      </c>
      <c r="AU74" s="5" t="s">
        <v>40</v>
      </c>
      <c r="AV74" s="5" t="s">
        <v>40</v>
      </c>
      <c r="AW74" s="5" t="s">
        <v>40</v>
      </c>
      <c r="AX74" s="5" t="s">
        <v>40</v>
      </c>
      <c r="AY74" s="5" t="s">
        <v>847</v>
      </c>
      <c r="AZ74" s="5" t="s">
        <v>762</v>
      </c>
      <c r="BA74" s="5">
        <v>-2.653535</v>
      </c>
      <c r="BB74" s="5" t="s">
        <v>40</v>
      </c>
      <c r="BC74" s="5">
        <v>7.0</v>
      </c>
      <c r="BD74" s="5">
        <v>0.03277309</v>
      </c>
      <c r="BE74" s="5">
        <v>-0.7043653</v>
      </c>
      <c r="BF74" s="5" t="s">
        <v>796</v>
      </c>
      <c r="BG74" s="5">
        <v>0.2654441</v>
      </c>
      <c r="BH74" s="5">
        <v>-0.07668977</v>
      </c>
      <c r="BI74" s="5">
        <v>-1.33204074</v>
      </c>
      <c r="BJ74" s="5" t="s">
        <v>763</v>
      </c>
      <c r="BK74" s="5" t="s">
        <v>40</v>
      </c>
      <c r="BL74" s="5" t="s">
        <v>40</v>
      </c>
      <c r="BM74" s="5" t="s">
        <v>40</v>
      </c>
      <c r="BN74" s="5" t="s">
        <v>40</v>
      </c>
      <c r="BO74" s="5">
        <v>-0.9381665</v>
      </c>
      <c r="BP74" s="5">
        <v>0.4242756</v>
      </c>
      <c r="BQ74" s="5">
        <v>-0.07249739</v>
      </c>
      <c r="BR74" s="5">
        <v>-1.76044756</v>
      </c>
      <c r="BS74" s="44" t="s">
        <v>40</v>
      </c>
      <c r="BT74" s="44" t="s">
        <v>40</v>
      </c>
      <c r="BU74" s="44" t="s">
        <v>40</v>
      </c>
      <c r="BV74" s="44" t="s">
        <v>40</v>
      </c>
    </row>
    <row r="75" ht="15.75" customHeight="1">
      <c r="A75">
        <v>15.0</v>
      </c>
      <c r="B75">
        <v>1.0</v>
      </c>
      <c r="C75">
        <v>1.0</v>
      </c>
      <c r="D75" s="5">
        <v>1.0</v>
      </c>
      <c r="E75" t="s">
        <v>849</v>
      </c>
      <c r="F75" s="5" t="s">
        <v>760</v>
      </c>
      <c r="G75" s="5" t="s">
        <v>784</v>
      </c>
      <c r="H75" s="5">
        <v>6.0</v>
      </c>
      <c r="I75" s="5">
        <v>8.0</v>
      </c>
      <c r="J75" t="s">
        <v>33</v>
      </c>
      <c r="K75" t="s">
        <v>291</v>
      </c>
      <c r="L75" s="5" t="s">
        <v>436</v>
      </c>
      <c r="M75" s="5" t="s">
        <v>762</v>
      </c>
      <c r="N75" s="5">
        <v>5.325191</v>
      </c>
      <c r="O75" s="5" t="s">
        <v>40</v>
      </c>
      <c r="P75" s="5">
        <v>2.797413</v>
      </c>
      <c r="Q75" s="5">
        <v>0.0154218</v>
      </c>
      <c r="R75" s="5" t="s">
        <v>291</v>
      </c>
      <c r="S75" s="5" t="s">
        <v>762</v>
      </c>
      <c r="T75" s="5">
        <v>-0.3523984</v>
      </c>
      <c r="U75" s="5" t="s">
        <v>40</v>
      </c>
      <c r="V75" s="5">
        <v>6.0</v>
      </c>
      <c r="W75" s="5">
        <v>0.7365876</v>
      </c>
      <c r="X75" t="s">
        <v>38</v>
      </c>
      <c r="Y75" s="5" t="s">
        <v>40</v>
      </c>
      <c r="Z75" s="5" t="s">
        <v>40</v>
      </c>
      <c r="AA75" s="5" t="s">
        <v>40</v>
      </c>
      <c r="AB75" s="5" t="s">
        <v>40</v>
      </c>
      <c r="AC75" s="5" t="s">
        <v>40</v>
      </c>
      <c r="AD75" s="5" t="s">
        <v>40</v>
      </c>
      <c r="AE75" s="5" t="s">
        <v>769</v>
      </c>
      <c r="AF75" s="5">
        <v>7.409639</v>
      </c>
      <c r="AG75" s="5">
        <v>3.793725</v>
      </c>
      <c r="AH75" s="5">
        <v>0.8898267</v>
      </c>
      <c r="AI75" s="5">
        <v>14.37962</v>
      </c>
      <c r="AJ75" s="5">
        <v>-0.3177959</v>
      </c>
      <c r="AK75" s="5">
        <v>0.7189105</v>
      </c>
      <c r="AL75" s="5">
        <v>-1.700543</v>
      </c>
      <c r="AM75" s="5">
        <v>1.113274</v>
      </c>
      <c r="AN75" s="6">
        <v>2.648112</v>
      </c>
      <c r="AO75" s="6">
        <v>-4.71735</v>
      </c>
      <c r="AP75" s="6">
        <v>10.01358</v>
      </c>
      <c r="AQ75" s="6">
        <v>0.481017</v>
      </c>
      <c r="AR75" s="5" t="s">
        <v>784</v>
      </c>
      <c r="AS75" s="5" t="s">
        <v>436</v>
      </c>
      <c r="AT75" s="5" t="s">
        <v>762</v>
      </c>
      <c r="AU75" s="5">
        <v>5.325191</v>
      </c>
      <c r="AV75" s="5" t="s">
        <v>40</v>
      </c>
      <c r="AW75" s="5">
        <v>2.797413</v>
      </c>
      <c r="AX75" s="5">
        <v>0.0154218</v>
      </c>
      <c r="AY75" s="5" t="s">
        <v>291</v>
      </c>
      <c r="AZ75" s="5" t="s">
        <v>762</v>
      </c>
      <c r="BA75" s="5">
        <v>-0.3523984</v>
      </c>
      <c r="BB75" s="5" t="s">
        <v>40</v>
      </c>
      <c r="BC75" s="5">
        <v>6.0</v>
      </c>
      <c r="BD75" s="5">
        <v>0.7365876</v>
      </c>
      <c r="BE75" s="5" t="s">
        <v>40</v>
      </c>
      <c r="BF75" s="5" t="s">
        <v>40</v>
      </c>
      <c r="BG75" s="5" t="s">
        <v>40</v>
      </c>
      <c r="BH75" s="5" t="s">
        <v>40</v>
      </c>
      <c r="BI75" s="5" t="s">
        <v>40</v>
      </c>
      <c r="BJ75" s="5" t="s">
        <v>769</v>
      </c>
      <c r="BK75" s="5">
        <v>7.409639</v>
      </c>
      <c r="BL75" s="5">
        <v>3.793725</v>
      </c>
      <c r="BM75" s="5">
        <v>0.8898267</v>
      </c>
      <c r="BN75" s="5">
        <v>14.37962</v>
      </c>
      <c r="BO75" s="5">
        <v>-0.3177959</v>
      </c>
      <c r="BP75" s="5">
        <v>0.7189105</v>
      </c>
      <c r="BQ75" s="5">
        <v>-1.700543</v>
      </c>
      <c r="BR75" s="5">
        <v>1.113274</v>
      </c>
      <c r="BS75" s="6">
        <v>2.648112</v>
      </c>
      <c r="BT75" s="6">
        <v>-4.71735</v>
      </c>
      <c r="BU75" s="6">
        <v>10.01358</v>
      </c>
      <c r="BV75" s="6">
        <v>0.481017</v>
      </c>
      <c r="BW75" s="5" t="s">
        <v>850</v>
      </c>
    </row>
    <row r="76" ht="15.75" customHeight="1">
      <c r="A76">
        <v>15.0</v>
      </c>
      <c r="B76">
        <v>2.0</v>
      </c>
      <c r="C76">
        <v>1.0</v>
      </c>
      <c r="D76" s="5">
        <v>1.0</v>
      </c>
      <c r="E76" t="s">
        <v>851</v>
      </c>
      <c r="F76" s="5" t="s">
        <v>760</v>
      </c>
      <c r="G76" s="5" t="s">
        <v>761</v>
      </c>
      <c r="H76" s="5">
        <v>20.0</v>
      </c>
      <c r="I76" s="5">
        <v>14.0</v>
      </c>
      <c r="J76" t="s">
        <v>33</v>
      </c>
      <c r="K76" s="5" t="s">
        <v>467</v>
      </c>
      <c r="L76" s="5" t="s">
        <v>436</v>
      </c>
      <c r="M76" s="5" t="s">
        <v>762</v>
      </c>
      <c r="N76" s="5">
        <v>4.986744</v>
      </c>
      <c r="O76" s="5" t="s">
        <v>40</v>
      </c>
      <c r="P76" s="5">
        <v>9.7691020171</v>
      </c>
      <c r="Q76" s="5">
        <v>5.879201E-4</v>
      </c>
      <c r="R76" s="5" t="s">
        <v>436</v>
      </c>
      <c r="S76" s="5" t="s">
        <v>762</v>
      </c>
      <c r="T76" s="5">
        <v>0.2272624</v>
      </c>
      <c r="U76" s="5" t="s">
        <v>40</v>
      </c>
      <c r="V76" s="5">
        <v>8.008426</v>
      </c>
      <c r="W76" s="5">
        <v>0.825914</v>
      </c>
      <c r="X76" t="s">
        <v>38</v>
      </c>
      <c r="Y76" s="5" t="s">
        <v>40</v>
      </c>
      <c r="Z76" s="5" t="s">
        <v>40</v>
      </c>
      <c r="AA76" s="5" t="s">
        <v>40</v>
      </c>
      <c r="AB76" s="5" t="s">
        <v>40</v>
      </c>
      <c r="AC76" s="5" t="s">
        <v>40</v>
      </c>
      <c r="AD76" s="5" t="s">
        <v>40</v>
      </c>
      <c r="AE76" s="5" t="s">
        <v>769</v>
      </c>
      <c r="AF76" s="5">
        <v>1.610345</v>
      </c>
      <c r="AG76" s="5">
        <v>0.5865725</v>
      </c>
      <c r="AH76" s="5">
        <v>0.4425053</v>
      </c>
      <c r="AI76" s="5">
        <v>2.72709</v>
      </c>
      <c r="AJ76" s="5">
        <v>0.2240333</v>
      </c>
      <c r="AK76" s="5">
        <v>0.5384207</v>
      </c>
      <c r="AL76" s="5">
        <v>-0.8398834</v>
      </c>
      <c r="AM76" s="5">
        <v>1.270007</v>
      </c>
      <c r="AN76" s="6">
        <v>0.8976515</v>
      </c>
      <c r="AO76" s="6">
        <v>-0.4603691</v>
      </c>
      <c r="AP76" s="6">
        <v>2.255672</v>
      </c>
      <c r="AQ76" s="6">
        <v>0.1951354</v>
      </c>
      <c r="AR76" s="5" t="s">
        <v>761</v>
      </c>
      <c r="AS76" s="5" t="s">
        <v>436</v>
      </c>
      <c r="AT76" s="5" t="s">
        <v>762</v>
      </c>
      <c r="AU76" s="5">
        <v>4.986744</v>
      </c>
      <c r="AV76" s="5" t="s">
        <v>40</v>
      </c>
      <c r="AW76" s="5">
        <v>9.7691020171</v>
      </c>
      <c r="AX76" s="5">
        <v>5.879201E-4</v>
      </c>
      <c r="AY76" s="5" t="s">
        <v>436</v>
      </c>
      <c r="AZ76" s="5" t="s">
        <v>762</v>
      </c>
      <c r="BA76" s="5">
        <v>0.2272624</v>
      </c>
      <c r="BB76" s="5" t="s">
        <v>40</v>
      </c>
      <c r="BC76" s="5">
        <v>8.008426</v>
      </c>
      <c r="BD76" s="5">
        <v>0.825914</v>
      </c>
      <c r="BE76" s="5" t="s">
        <v>40</v>
      </c>
      <c r="BF76" s="5" t="s">
        <v>40</v>
      </c>
      <c r="BG76" s="5" t="s">
        <v>40</v>
      </c>
      <c r="BH76" s="5" t="s">
        <v>40</v>
      </c>
      <c r="BI76" s="5" t="s">
        <v>40</v>
      </c>
      <c r="BJ76" s="5" t="s">
        <v>769</v>
      </c>
      <c r="BK76" s="5">
        <v>1.610345</v>
      </c>
      <c r="BL76" s="5">
        <v>0.5865725</v>
      </c>
      <c r="BM76" s="5">
        <v>0.4425053</v>
      </c>
      <c r="BN76" s="5">
        <v>2.72709</v>
      </c>
      <c r="BO76" s="5">
        <v>0.2240333</v>
      </c>
      <c r="BP76" s="5">
        <v>0.5384207</v>
      </c>
      <c r="BQ76" s="5">
        <v>-0.8398834</v>
      </c>
      <c r="BR76" s="5">
        <v>1.270007</v>
      </c>
      <c r="BS76" s="6">
        <v>0.8976515</v>
      </c>
      <c r="BT76" s="6">
        <v>-0.4603691</v>
      </c>
      <c r="BU76" s="6">
        <v>2.255672</v>
      </c>
      <c r="BV76" s="6">
        <v>0.1951354</v>
      </c>
      <c r="BW76" s="5" t="s">
        <v>850</v>
      </c>
    </row>
    <row r="77" ht="15.75" customHeight="1">
      <c r="A77">
        <v>15.0</v>
      </c>
      <c r="B77" s="5">
        <v>2.0</v>
      </c>
      <c r="C77" s="5">
        <v>2.0</v>
      </c>
      <c r="D77" s="5">
        <v>1.0</v>
      </c>
      <c r="E77" t="s">
        <v>852</v>
      </c>
      <c r="F77" s="5" t="s">
        <v>789</v>
      </c>
      <c r="G77" s="5" t="s">
        <v>761</v>
      </c>
      <c r="H77" s="5">
        <v>30.0</v>
      </c>
      <c r="I77" s="5">
        <v>21.0</v>
      </c>
      <c r="J77" t="s">
        <v>33</v>
      </c>
      <c r="K77" s="5" t="s">
        <v>625</v>
      </c>
      <c r="L77" s="5" t="s">
        <v>625</v>
      </c>
      <c r="M77" s="5" t="s">
        <v>853</v>
      </c>
      <c r="N77" s="5">
        <v>0.04874</v>
      </c>
      <c r="O77" s="5">
        <v>2.0</v>
      </c>
      <c r="P77" s="5">
        <v>27.0</v>
      </c>
      <c r="Q77" s="5">
        <v>0.9525123</v>
      </c>
      <c r="R77" s="5" t="s">
        <v>625</v>
      </c>
      <c r="S77" s="5" t="s">
        <v>853</v>
      </c>
      <c r="T77" s="5">
        <v>1.665554</v>
      </c>
      <c r="U77" s="5">
        <v>2.0</v>
      </c>
      <c r="V77" s="5">
        <v>18.0</v>
      </c>
      <c r="W77" s="5">
        <v>0.2333175</v>
      </c>
      <c r="X77" t="s">
        <v>38</v>
      </c>
      <c r="Y77" s="5" t="s">
        <v>40</v>
      </c>
      <c r="Z77" s="5" t="s">
        <v>40</v>
      </c>
      <c r="AA77" s="5" t="s">
        <v>40</v>
      </c>
      <c r="AB77" s="5" t="s">
        <v>40</v>
      </c>
      <c r="AC77" s="5" t="s">
        <v>40</v>
      </c>
      <c r="AD77" s="5" t="s">
        <v>40</v>
      </c>
      <c r="AE77" s="5" t="s">
        <v>1019</v>
      </c>
      <c r="AF77" s="5">
        <v>0.0599781834272062</v>
      </c>
      <c r="AG77" s="5">
        <v>0.1924501</v>
      </c>
      <c r="AH77" s="5">
        <v>-0.306923124121222</v>
      </c>
      <c r="AI77" s="5">
        <v>0.411358647624549</v>
      </c>
      <c r="AJ77" s="5">
        <v>0.395173362769287</v>
      </c>
      <c r="AK77" s="5">
        <v>0.2357023</v>
      </c>
      <c r="AL77" s="5">
        <v>-0.0440234213059762</v>
      </c>
      <c r="AM77" s="5">
        <v>0.706361197121812</v>
      </c>
      <c r="AN77" s="6">
        <v>0.209941</v>
      </c>
      <c r="AO77" s="6">
        <v>-0.133112</v>
      </c>
      <c r="AP77" s="6">
        <v>0.5080708</v>
      </c>
      <c r="AQ77" s="6">
        <v>0.2287237</v>
      </c>
      <c r="AR77" s="5" t="s">
        <v>761</v>
      </c>
      <c r="AS77" s="5" t="s">
        <v>625</v>
      </c>
      <c r="AT77" s="5" t="s">
        <v>853</v>
      </c>
      <c r="AU77" s="5">
        <v>0.04874</v>
      </c>
      <c r="AV77" s="5">
        <v>2.0</v>
      </c>
      <c r="AW77" s="5">
        <v>27.0</v>
      </c>
      <c r="AX77" s="5">
        <v>0.9525123</v>
      </c>
      <c r="AY77" s="5" t="s">
        <v>625</v>
      </c>
      <c r="AZ77" s="5" t="s">
        <v>853</v>
      </c>
      <c r="BA77" s="5">
        <v>1.665554</v>
      </c>
      <c r="BB77" s="5">
        <v>2.0</v>
      </c>
      <c r="BC77" s="5">
        <v>18.0</v>
      </c>
      <c r="BD77" s="5">
        <v>0.2333175</v>
      </c>
      <c r="BE77" s="5" t="s">
        <v>40</v>
      </c>
      <c r="BF77" s="5" t="s">
        <v>40</v>
      </c>
      <c r="BG77" s="5" t="s">
        <v>40</v>
      </c>
      <c r="BH77" s="5" t="s">
        <v>40</v>
      </c>
      <c r="BI77" s="5" t="s">
        <v>40</v>
      </c>
      <c r="BJ77" s="18" t="s">
        <v>763</v>
      </c>
      <c r="BK77" s="9">
        <v>0.1047</v>
      </c>
      <c r="BL77" s="9">
        <v>0.3875564</v>
      </c>
      <c r="BM77" s="9">
        <v>-0.6548</v>
      </c>
      <c r="BN77" s="9">
        <v>0.8643</v>
      </c>
      <c r="BO77" s="9">
        <v>0.764</v>
      </c>
      <c r="BP77" s="9">
        <v>0.4777028</v>
      </c>
      <c r="BQ77" s="9">
        <v>-0.1722</v>
      </c>
      <c r="BR77" s="9">
        <v>1.7003</v>
      </c>
      <c r="BS77" s="9">
        <v>0.3751964</v>
      </c>
      <c r="BT77" s="9">
        <v>-0.2604184</v>
      </c>
      <c r="BU77" s="9">
        <v>1.010811</v>
      </c>
      <c r="BV77" s="9">
        <v>0.2472948</v>
      </c>
    </row>
    <row r="78" ht="15.75" customHeight="1">
      <c r="A78">
        <v>15.0</v>
      </c>
      <c r="B78" s="5">
        <v>3.0</v>
      </c>
      <c r="C78">
        <v>1.0</v>
      </c>
      <c r="D78" s="5">
        <v>1.0</v>
      </c>
      <c r="E78" t="s">
        <v>854</v>
      </c>
      <c r="F78" s="5" t="s">
        <v>760</v>
      </c>
      <c r="G78" s="5" t="s">
        <v>761</v>
      </c>
      <c r="H78" s="5">
        <v>20.0</v>
      </c>
      <c r="I78" s="5">
        <v>12.0</v>
      </c>
      <c r="J78" t="s">
        <v>33</v>
      </c>
      <c r="K78" s="5" t="s">
        <v>467</v>
      </c>
      <c r="L78" s="5" t="s">
        <v>467</v>
      </c>
      <c r="M78" s="5" t="s">
        <v>762</v>
      </c>
      <c r="N78" s="5">
        <v>5.138861</v>
      </c>
      <c r="O78" s="5" t="s">
        <v>40</v>
      </c>
      <c r="P78" s="5">
        <v>27.0</v>
      </c>
      <c r="Q78" s="62">
        <v>2.097435E-5</v>
      </c>
      <c r="R78" s="5" t="s">
        <v>467</v>
      </c>
      <c r="S78" s="5" t="s">
        <v>762</v>
      </c>
      <c r="T78" s="5">
        <v>0.4351507</v>
      </c>
      <c r="U78" s="5" t="s">
        <v>40</v>
      </c>
      <c r="V78" s="5">
        <v>15.0</v>
      </c>
      <c r="W78" s="5">
        <v>0.669649</v>
      </c>
      <c r="X78" t="s">
        <v>38</v>
      </c>
      <c r="Y78" s="5" t="s">
        <v>40</v>
      </c>
      <c r="Z78" s="5" t="s">
        <v>40</v>
      </c>
      <c r="AA78" s="5" t="s">
        <v>40</v>
      </c>
      <c r="AB78" s="5" t="s">
        <v>40</v>
      </c>
      <c r="AC78" s="5" t="s">
        <v>40</v>
      </c>
      <c r="AD78" s="5" t="s">
        <v>40</v>
      </c>
      <c r="AE78" s="5" t="s">
        <v>763</v>
      </c>
      <c r="AF78" s="5">
        <v>2.298168</v>
      </c>
      <c r="AG78" s="5">
        <v>0.6206721</v>
      </c>
      <c r="AH78" s="5">
        <v>1.129156</v>
      </c>
      <c r="AI78" s="5">
        <v>3.429967</v>
      </c>
      <c r="AJ78" s="5">
        <v>0.2512344</v>
      </c>
      <c r="AK78" s="5">
        <v>0.6354425</v>
      </c>
      <c r="AL78" s="5">
        <v>-0.8916921</v>
      </c>
      <c r="AM78" s="5">
        <v>1.3818889</v>
      </c>
      <c r="AN78" s="6">
        <v>1.27923334257371</v>
      </c>
      <c r="AO78" s="6">
        <v>-0.726705437019561</v>
      </c>
      <c r="AP78" s="6">
        <v>3.28517212216697</v>
      </c>
      <c r="AQ78" s="6">
        <v>0.2113309</v>
      </c>
      <c r="AR78" s="5" t="s">
        <v>761</v>
      </c>
      <c r="AS78" s="5" t="s">
        <v>467</v>
      </c>
      <c r="AT78" s="5" t="s">
        <v>762</v>
      </c>
      <c r="AU78" s="5">
        <v>5.138861</v>
      </c>
      <c r="AV78" s="5" t="s">
        <v>40</v>
      </c>
      <c r="AW78" s="5">
        <v>27.0</v>
      </c>
      <c r="AX78" s="62">
        <v>2.097435E-5</v>
      </c>
      <c r="AY78" s="5" t="s">
        <v>467</v>
      </c>
      <c r="AZ78" s="5" t="s">
        <v>762</v>
      </c>
      <c r="BA78" s="5">
        <v>0.4351507</v>
      </c>
      <c r="BB78" s="5" t="s">
        <v>40</v>
      </c>
      <c r="BC78" s="5">
        <v>15.0</v>
      </c>
      <c r="BD78" s="5">
        <v>0.669649</v>
      </c>
      <c r="BE78" s="5" t="s">
        <v>40</v>
      </c>
      <c r="BF78" s="5" t="s">
        <v>40</v>
      </c>
      <c r="BG78" s="5" t="s">
        <v>40</v>
      </c>
      <c r="BH78" s="5" t="s">
        <v>40</v>
      </c>
      <c r="BI78" s="5" t="s">
        <v>40</v>
      </c>
      <c r="BJ78" s="5" t="s">
        <v>763</v>
      </c>
      <c r="BK78" s="5">
        <v>2.298168</v>
      </c>
      <c r="BL78" s="5">
        <v>0.6206721</v>
      </c>
      <c r="BM78" s="5">
        <v>1.129156</v>
      </c>
      <c r="BN78" s="5">
        <v>3.429967</v>
      </c>
      <c r="BO78" s="5">
        <v>0.2512344</v>
      </c>
      <c r="BP78" s="5">
        <v>0.6354425</v>
      </c>
      <c r="BQ78" s="5">
        <v>-0.8916921</v>
      </c>
      <c r="BR78" s="5">
        <v>1.3818889</v>
      </c>
      <c r="BS78" s="6">
        <v>1.27923334257371</v>
      </c>
      <c r="BT78" s="6">
        <v>-0.726705437019561</v>
      </c>
      <c r="BU78" s="6">
        <v>3.28517212216697</v>
      </c>
      <c r="BV78" s="6">
        <v>0.2113309</v>
      </c>
    </row>
    <row r="79" ht="15.75" customHeight="1">
      <c r="A79">
        <v>16.0</v>
      </c>
      <c r="B79">
        <v>1.0</v>
      </c>
      <c r="C79">
        <v>1.0</v>
      </c>
      <c r="D79" s="5">
        <v>1.0</v>
      </c>
      <c r="E79" t="s">
        <v>855</v>
      </c>
      <c r="F79" s="5" t="s">
        <v>760</v>
      </c>
      <c r="G79" s="5" t="s">
        <v>760</v>
      </c>
      <c r="H79" s="5">
        <v>6.0</v>
      </c>
      <c r="I79" s="5">
        <v>14.0</v>
      </c>
      <c r="J79" t="s">
        <v>38</v>
      </c>
      <c r="K79" t="s">
        <v>40</v>
      </c>
      <c r="L79" t="s">
        <v>40</v>
      </c>
      <c r="M79" s="5" t="s">
        <v>40</v>
      </c>
      <c r="N79" s="5" t="s">
        <v>40</v>
      </c>
      <c r="O79" s="5" t="s">
        <v>40</v>
      </c>
      <c r="P79" s="5" t="s">
        <v>40</v>
      </c>
      <c r="Q79" s="5" t="s">
        <v>40</v>
      </c>
      <c r="R79" t="s">
        <v>481</v>
      </c>
      <c r="S79" s="5" t="s">
        <v>889</v>
      </c>
      <c r="T79" s="5">
        <v>3.130495</v>
      </c>
      <c r="U79" s="5" t="s">
        <v>40</v>
      </c>
      <c r="V79" s="5" t="s">
        <v>40</v>
      </c>
      <c r="W79" s="5">
        <v>5.827506E-4</v>
      </c>
      <c r="X79" t="s">
        <v>33</v>
      </c>
      <c r="Y79" s="5">
        <v>0.04441429</v>
      </c>
      <c r="Z79" s="5">
        <v>0.01338828</v>
      </c>
      <c r="AA79" s="5" t="s">
        <v>777</v>
      </c>
      <c r="AB79" s="5" t="s">
        <v>40</v>
      </c>
      <c r="AC79" s="5">
        <v>0.009944322</v>
      </c>
      <c r="AD79" s="5">
        <v>0.01743956</v>
      </c>
      <c r="AE79" s="5" t="s">
        <v>1017</v>
      </c>
      <c r="AF79" s="5" t="s">
        <v>40</v>
      </c>
      <c r="AG79" s="5" t="s">
        <v>40</v>
      </c>
      <c r="AH79" s="5" t="s">
        <v>40</v>
      </c>
      <c r="AI79" s="5" t="s">
        <v>40</v>
      </c>
      <c r="AJ79" s="5">
        <v>1.0</v>
      </c>
      <c r="AK79" s="5">
        <v>0.01226378</v>
      </c>
      <c r="AL79" s="5">
        <v>0.9382054</v>
      </c>
      <c r="AM79" s="5">
        <v>1.0</v>
      </c>
      <c r="AN79" s="44" t="s">
        <v>40</v>
      </c>
      <c r="AO79" s="44" t="s">
        <v>40</v>
      </c>
      <c r="AP79" s="44" t="s">
        <v>40</v>
      </c>
      <c r="AQ79" s="44" t="s">
        <v>40</v>
      </c>
      <c r="AR79" s="5" t="s">
        <v>760</v>
      </c>
      <c r="AS79" t="s">
        <v>40</v>
      </c>
      <c r="AT79" s="5" t="s">
        <v>40</v>
      </c>
      <c r="AU79" s="5" t="s">
        <v>40</v>
      </c>
      <c r="AV79" s="5" t="s">
        <v>40</v>
      </c>
      <c r="AW79" s="5" t="s">
        <v>40</v>
      </c>
      <c r="AX79" s="5" t="s">
        <v>40</v>
      </c>
      <c r="AY79" s="5" t="s">
        <v>291</v>
      </c>
      <c r="AZ79" s="5" t="s">
        <v>762</v>
      </c>
      <c r="BA79" s="5">
        <v>9.328734</v>
      </c>
      <c r="BB79" s="5" t="s">
        <v>40</v>
      </c>
      <c r="BC79" s="5">
        <v>12.0</v>
      </c>
      <c r="BD79" s="62">
        <v>7.547135E-7</v>
      </c>
      <c r="BE79" s="5">
        <v>0.01380366</v>
      </c>
      <c r="BF79" s="5" t="s">
        <v>796</v>
      </c>
      <c r="BG79" s="5">
        <v>0.001479693</v>
      </c>
      <c r="BH79" s="5">
        <v>0.01057969</v>
      </c>
      <c r="BI79" s="5">
        <v>0.01702764</v>
      </c>
      <c r="BJ79" s="5" t="s">
        <v>763</v>
      </c>
      <c r="BK79" s="5" t="s">
        <v>40</v>
      </c>
      <c r="BL79" s="5" t="s">
        <v>40</v>
      </c>
      <c r="BM79" s="5" t="s">
        <v>40</v>
      </c>
      <c r="BN79" s="5" t="s">
        <v>40</v>
      </c>
      <c r="BO79" s="5">
        <v>4.986418</v>
      </c>
      <c r="BP79" s="5">
        <v>1.24178</v>
      </c>
      <c r="BQ79" s="5">
        <v>2.73383</v>
      </c>
      <c r="BR79" s="5">
        <v>7.194822</v>
      </c>
      <c r="BS79" s="44" t="s">
        <v>40</v>
      </c>
      <c r="BT79" s="44" t="s">
        <v>40</v>
      </c>
      <c r="BU79" s="44" t="s">
        <v>40</v>
      </c>
      <c r="BV79" s="44" t="s">
        <v>40</v>
      </c>
      <c r="BW79" s="5" t="s">
        <v>859</v>
      </c>
    </row>
    <row r="80" ht="15.75" customHeight="1">
      <c r="A80">
        <v>16.0</v>
      </c>
      <c r="B80">
        <v>1.0</v>
      </c>
      <c r="C80">
        <v>2.0</v>
      </c>
      <c r="D80" s="5">
        <v>1.0</v>
      </c>
      <c r="E80" t="s">
        <v>857</v>
      </c>
      <c r="F80" s="5" t="s">
        <v>789</v>
      </c>
      <c r="G80" s="5" t="s">
        <v>761</v>
      </c>
      <c r="H80" s="5">
        <v>6.0</v>
      </c>
      <c r="I80" s="5">
        <v>14.0</v>
      </c>
      <c r="J80" t="s">
        <v>38</v>
      </c>
      <c r="K80" t="s">
        <v>40</v>
      </c>
      <c r="L80" t="s">
        <v>40</v>
      </c>
      <c r="M80" s="5" t="s">
        <v>40</v>
      </c>
      <c r="N80" s="5" t="s">
        <v>40</v>
      </c>
      <c r="O80" s="5" t="s">
        <v>40</v>
      </c>
      <c r="P80" s="5" t="s">
        <v>40</v>
      </c>
      <c r="Q80" s="5" t="s">
        <v>40</v>
      </c>
      <c r="R80" t="s">
        <v>481</v>
      </c>
      <c r="S80" s="5" t="s">
        <v>889</v>
      </c>
      <c r="T80" s="5">
        <v>1.597191</v>
      </c>
      <c r="U80" s="5" t="s">
        <v>40</v>
      </c>
      <c r="V80" s="5" t="s">
        <v>40</v>
      </c>
      <c r="W80" s="5">
        <v>0.1282051</v>
      </c>
      <c r="X80" t="s">
        <v>33</v>
      </c>
      <c r="Y80" s="5">
        <v>0.00235</v>
      </c>
      <c r="Z80" s="5">
        <v>9.516484E-4</v>
      </c>
      <c r="AA80" s="5" t="s">
        <v>777</v>
      </c>
      <c r="AB80" s="5" t="s">
        <v>40</v>
      </c>
      <c r="AC80" s="5">
        <v>-0.001430037</v>
      </c>
      <c r="AD80" s="5">
        <v>0.001666667</v>
      </c>
      <c r="AE80" s="5" t="s">
        <v>1017</v>
      </c>
      <c r="AF80" s="5" t="s">
        <v>40</v>
      </c>
      <c r="AG80" s="5" t="s">
        <v>40</v>
      </c>
      <c r="AH80" s="5" t="s">
        <v>40</v>
      </c>
      <c r="AI80" s="5" t="s">
        <v>40</v>
      </c>
      <c r="AJ80" s="5">
        <v>0.5102041</v>
      </c>
      <c r="AK80" s="5">
        <v>0.3222509</v>
      </c>
      <c r="AL80" s="5">
        <v>-0.2080929</v>
      </c>
      <c r="AM80" s="5">
        <v>0.8709953</v>
      </c>
      <c r="AN80" s="44" t="s">
        <v>40</v>
      </c>
      <c r="AO80" s="44" t="s">
        <v>40</v>
      </c>
      <c r="AP80" s="44" t="s">
        <v>40</v>
      </c>
      <c r="AQ80" s="44" t="s">
        <v>40</v>
      </c>
      <c r="AR80" s="5" t="s">
        <v>761</v>
      </c>
      <c r="AS80" t="s">
        <v>40</v>
      </c>
      <c r="AT80" s="5" t="s">
        <v>40</v>
      </c>
      <c r="AU80" s="5" t="s">
        <v>40</v>
      </c>
      <c r="AV80" s="5" t="s">
        <v>40</v>
      </c>
      <c r="AW80" s="5" t="s">
        <v>40</v>
      </c>
      <c r="AX80" s="5" t="s">
        <v>40</v>
      </c>
      <c r="AY80" s="5" t="s">
        <v>291</v>
      </c>
      <c r="AZ80" s="5" t="s">
        <v>762</v>
      </c>
      <c r="BA80" s="5">
        <v>0.831478</v>
      </c>
      <c r="BB80" s="5" t="s">
        <v>40</v>
      </c>
      <c r="BC80" s="5">
        <v>12.0</v>
      </c>
      <c r="BD80" s="5">
        <v>0.421941</v>
      </c>
      <c r="BE80" s="5">
        <v>9.192046E-4</v>
      </c>
      <c r="BF80" s="5" t="s">
        <v>796</v>
      </c>
      <c r="BG80" s="5">
        <v>0.001105507</v>
      </c>
      <c r="BH80" s="5">
        <v>-0.001489488</v>
      </c>
      <c r="BI80" s="5">
        <v>0.003327897</v>
      </c>
      <c r="BJ80" s="5" t="s">
        <v>763</v>
      </c>
      <c r="BK80" s="5" t="s">
        <v>40</v>
      </c>
      <c r="BL80" s="5" t="s">
        <v>40</v>
      </c>
      <c r="BM80" s="5" t="s">
        <v>40</v>
      </c>
      <c r="BN80" s="5" t="s">
        <v>40</v>
      </c>
      <c r="BO80" s="5">
        <v>0.4444437</v>
      </c>
      <c r="BP80" s="5">
        <v>0.5856069</v>
      </c>
      <c r="BQ80" s="5">
        <v>-0.6267644</v>
      </c>
      <c r="BR80" s="5">
        <v>1.497846</v>
      </c>
      <c r="BS80" s="44" t="s">
        <v>40</v>
      </c>
      <c r="BT80" s="44" t="s">
        <v>40</v>
      </c>
      <c r="BU80" s="44" t="s">
        <v>40</v>
      </c>
      <c r="BV80" s="44" t="s">
        <v>40</v>
      </c>
      <c r="BW80" s="5" t="s">
        <v>859</v>
      </c>
    </row>
    <row r="81" ht="15.75" customHeight="1">
      <c r="A81">
        <v>16.0</v>
      </c>
      <c r="B81">
        <v>1.0</v>
      </c>
      <c r="C81">
        <v>3.0</v>
      </c>
      <c r="D81" s="5">
        <v>1.0</v>
      </c>
      <c r="E81" t="s">
        <v>858</v>
      </c>
      <c r="F81" s="5" t="s">
        <v>789</v>
      </c>
      <c r="G81" s="5" t="s">
        <v>761</v>
      </c>
      <c r="H81" s="5">
        <v>6.0</v>
      </c>
      <c r="I81" s="5">
        <v>14.0</v>
      </c>
      <c r="J81" t="s">
        <v>38</v>
      </c>
      <c r="K81" t="s">
        <v>40</v>
      </c>
      <c r="L81" t="s">
        <v>40</v>
      </c>
      <c r="M81" s="5" t="s">
        <v>40</v>
      </c>
      <c r="N81" s="5" t="s">
        <v>40</v>
      </c>
      <c r="O81" s="5" t="s">
        <v>40</v>
      </c>
      <c r="P81" s="5" t="s">
        <v>40</v>
      </c>
      <c r="Q81" s="5" t="s">
        <v>40</v>
      </c>
      <c r="R81" t="s">
        <v>436</v>
      </c>
      <c r="S81" s="5" t="s">
        <v>762</v>
      </c>
      <c r="T81" s="5">
        <v>0.2941317</v>
      </c>
      <c r="U81" s="5" t="s">
        <v>40</v>
      </c>
      <c r="V81" s="5">
        <v>9.419855</v>
      </c>
      <c r="W81" s="5">
        <v>0.7750359</v>
      </c>
      <c r="X81" t="s">
        <v>33</v>
      </c>
      <c r="Y81" s="62">
        <v>5.264404E-5</v>
      </c>
      <c r="Z81" s="62">
        <v>1.64502E-6</v>
      </c>
      <c r="AA81" s="5" t="s">
        <v>796</v>
      </c>
      <c r="AB81" s="62">
        <v>5.592805E-6</v>
      </c>
      <c r="AC81" s="62">
        <v>-1.092134E-5</v>
      </c>
      <c r="AD81" s="62">
        <v>1.421139E-5</v>
      </c>
      <c r="AE81" s="5" t="s">
        <v>769</v>
      </c>
      <c r="AF81" s="5" t="s">
        <v>40</v>
      </c>
      <c r="AG81" s="5" t="s">
        <v>40</v>
      </c>
      <c r="AH81" s="5" t="s">
        <v>40</v>
      </c>
      <c r="AI81" s="5" t="s">
        <v>40</v>
      </c>
      <c r="AJ81" s="5">
        <v>0.1273816</v>
      </c>
      <c r="AK81" s="5">
        <v>0.5357858</v>
      </c>
      <c r="AL81" s="5">
        <v>-0.9277802</v>
      </c>
      <c r="AM81" s="5">
        <v>1.172241</v>
      </c>
      <c r="AN81" s="44" t="s">
        <v>40</v>
      </c>
      <c r="AO81" s="44" t="s">
        <v>40</v>
      </c>
      <c r="AP81" s="44" t="s">
        <v>40</v>
      </c>
      <c r="AQ81" s="44" t="s">
        <v>40</v>
      </c>
      <c r="AR81" s="5" t="s">
        <v>761</v>
      </c>
      <c r="AS81" t="s">
        <v>40</v>
      </c>
      <c r="AT81" s="5" t="s">
        <v>40</v>
      </c>
      <c r="AU81" s="5" t="s">
        <v>40</v>
      </c>
      <c r="AV81" s="5" t="s">
        <v>40</v>
      </c>
      <c r="AW81" s="5" t="s">
        <v>40</v>
      </c>
      <c r="AX81" s="5" t="s">
        <v>40</v>
      </c>
      <c r="AY81" t="s">
        <v>436</v>
      </c>
      <c r="AZ81" s="5" t="s">
        <v>762</v>
      </c>
      <c r="BA81" s="5">
        <v>0.2941317</v>
      </c>
      <c r="BB81" s="5" t="s">
        <v>40</v>
      </c>
      <c r="BC81" s="5">
        <v>9.419855</v>
      </c>
      <c r="BD81" s="5">
        <v>0.7750359</v>
      </c>
      <c r="BE81" s="62">
        <v>1.64502E-6</v>
      </c>
      <c r="BF81" s="5" t="s">
        <v>796</v>
      </c>
      <c r="BG81" s="62">
        <v>5.592805E-6</v>
      </c>
      <c r="BH81" s="62">
        <v>-1.092134E-5</v>
      </c>
      <c r="BI81" s="62">
        <v>1.421139E-5</v>
      </c>
      <c r="BJ81" s="5" t="s">
        <v>769</v>
      </c>
      <c r="BK81" s="5" t="s">
        <v>40</v>
      </c>
      <c r="BL81" s="5" t="s">
        <v>40</v>
      </c>
      <c r="BM81" s="5" t="s">
        <v>40</v>
      </c>
      <c r="BN81" s="5" t="s">
        <v>40</v>
      </c>
      <c r="BO81" s="5">
        <v>0.1273816</v>
      </c>
      <c r="BP81" s="5">
        <v>0.5357858</v>
      </c>
      <c r="BQ81" s="5">
        <v>-0.9277802</v>
      </c>
      <c r="BR81" s="5">
        <v>1.172241</v>
      </c>
      <c r="BS81" s="44" t="s">
        <v>40</v>
      </c>
      <c r="BT81" s="44" t="s">
        <v>40</v>
      </c>
      <c r="BU81" s="44" t="s">
        <v>40</v>
      </c>
      <c r="BV81" s="44" t="s">
        <v>40</v>
      </c>
      <c r="BW81" s="5" t="s">
        <v>859</v>
      </c>
    </row>
    <row r="82" ht="15.75" customHeight="1">
      <c r="A82">
        <v>16.0</v>
      </c>
      <c r="B82">
        <v>1.0</v>
      </c>
      <c r="C82">
        <v>4.0</v>
      </c>
      <c r="D82" s="5">
        <v>1.0</v>
      </c>
      <c r="E82" t="s">
        <v>860</v>
      </c>
      <c r="F82" s="5" t="s">
        <v>760</v>
      </c>
      <c r="G82" s="5" t="s">
        <v>760</v>
      </c>
      <c r="H82" s="5">
        <v>6.0</v>
      </c>
      <c r="I82" s="5">
        <v>14.0</v>
      </c>
      <c r="J82" t="s">
        <v>38</v>
      </c>
      <c r="K82" t="s">
        <v>40</v>
      </c>
      <c r="L82" t="s">
        <v>40</v>
      </c>
      <c r="M82" s="5" t="s">
        <v>40</v>
      </c>
      <c r="N82" s="5" t="s">
        <v>40</v>
      </c>
      <c r="O82" s="5" t="s">
        <v>40</v>
      </c>
      <c r="P82" s="5" t="s">
        <v>40</v>
      </c>
      <c r="Q82" s="5" t="s">
        <v>40</v>
      </c>
      <c r="R82" t="s">
        <v>436</v>
      </c>
      <c r="S82" s="5" t="s">
        <v>762</v>
      </c>
      <c r="T82" s="5">
        <v>5.96686</v>
      </c>
      <c r="U82" s="5" t="s">
        <v>40</v>
      </c>
      <c r="V82" s="5">
        <v>6.947853</v>
      </c>
      <c r="W82" s="5">
        <v>5.76582E-4</v>
      </c>
      <c r="X82" t="s">
        <v>33</v>
      </c>
      <c r="Y82" s="5">
        <v>3.033149E-4</v>
      </c>
      <c r="Z82" s="5">
        <v>1.073304E-4</v>
      </c>
      <c r="AA82" s="5" t="s">
        <v>796</v>
      </c>
      <c r="AB82" s="62">
        <v>1.798776E-5</v>
      </c>
      <c r="AC82" s="62">
        <v>6.473135E-5</v>
      </c>
      <c r="AD82" s="62">
        <v>1.499295E-4</v>
      </c>
      <c r="AE82" s="5" t="s">
        <v>769</v>
      </c>
      <c r="AF82" s="5" t="s">
        <v>40</v>
      </c>
      <c r="AG82" s="5" t="s">
        <v>40</v>
      </c>
      <c r="AH82" s="5" t="s">
        <v>40</v>
      </c>
      <c r="AI82" s="5" t="s">
        <v>40</v>
      </c>
      <c r="AJ82" s="5">
        <v>8.311091</v>
      </c>
      <c r="AK82" s="5">
        <v>2.458028</v>
      </c>
      <c r="AL82" s="5">
        <v>3.634329</v>
      </c>
      <c r="AM82" s="5">
        <v>13.0013</v>
      </c>
      <c r="AN82" s="44" t="s">
        <v>40</v>
      </c>
      <c r="AO82" s="44" t="s">
        <v>40</v>
      </c>
      <c r="AP82" s="44" t="s">
        <v>40</v>
      </c>
      <c r="AQ82" s="44" t="s">
        <v>40</v>
      </c>
      <c r="AR82" s="5" t="s">
        <v>760</v>
      </c>
      <c r="AS82" t="s">
        <v>40</v>
      </c>
      <c r="AT82" s="5" t="s">
        <v>40</v>
      </c>
      <c r="AU82" s="5" t="s">
        <v>40</v>
      </c>
      <c r="AV82" s="5" t="s">
        <v>40</v>
      </c>
      <c r="AW82" s="5" t="s">
        <v>40</v>
      </c>
      <c r="AX82" s="5" t="s">
        <v>40</v>
      </c>
      <c r="AY82" t="s">
        <v>436</v>
      </c>
      <c r="AZ82" s="5" t="s">
        <v>762</v>
      </c>
      <c r="BA82" s="5">
        <v>5.96686</v>
      </c>
      <c r="BB82" s="5" t="s">
        <v>40</v>
      </c>
      <c r="BC82" s="5">
        <v>6.947853</v>
      </c>
      <c r="BD82" s="5">
        <v>5.76582E-4</v>
      </c>
      <c r="BE82" s="5">
        <v>1.073304E-4</v>
      </c>
      <c r="BF82" s="5" t="s">
        <v>796</v>
      </c>
      <c r="BG82" s="62">
        <v>1.798776E-5</v>
      </c>
      <c r="BH82" s="62">
        <v>6.473135E-5</v>
      </c>
      <c r="BI82" s="62">
        <v>1.499295E-4</v>
      </c>
      <c r="BJ82" s="5" t="s">
        <v>769</v>
      </c>
      <c r="BK82" s="5" t="s">
        <v>40</v>
      </c>
      <c r="BL82" s="5" t="s">
        <v>40</v>
      </c>
      <c r="BM82" s="5" t="s">
        <v>40</v>
      </c>
      <c r="BN82" s="5" t="s">
        <v>40</v>
      </c>
      <c r="BO82" s="5">
        <v>8.311091</v>
      </c>
      <c r="BP82" s="5">
        <v>2.458028</v>
      </c>
      <c r="BQ82" s="5">
        <v>3.634329</v>
      </c>
      <c r="BR82" s="5">
        <v>13.0013</v>
      </c>
      <c r="BS82" s="44" t="s">
        <v>40</v>
      </c>
      <c r="BT82" s="44" t="s">
        <v>40</v>
      </c>
      <c r="BU82" s="44" t="s">
        <v>40</v>
      </c>
      <c r="BV82" s="44" t="s">
        <v>40</v>
      </c>
      <c r="BW82" s="5" t="s">
        <v>859</v>
      </c>
    </row>
    <row r="83" ht="15.75" customHeight="1">
      <c r="A83">
        <v>16.0</v>
      </c>
      <c r="B83">
        <v>2.0</v>
      </c>
      <c r="C83">
        <v>1.0</v>
      </c>
      <c r="D83" s="5">
        <v>1.0</v>
      </c>
      <c r="E83" t="s">
        <v>861</v>
      </c>
      <c r="F83" s="5" t="s">
        <v>760</v>
      </c>
      <c r="G83" s="5" t="s">
        <v>760</v>
      </c>
      <c r="H83" t="s">
        <v>352</v>
      </c>
      <c r="I83" s="5">
        <v>10.0</v>
      </c>
      <c r="J83" t="s">
        <v>38</v>
      </c>
      <c r="K83" t="s">
        <v>40</v>
      </c>
      <c r="L83" t="s">
        <v>40</v>
      </c>
      <c r="M83" s="5" t="s">
        <v>40</v>
      </c>
      <c r="N83" s="5" t="s">
        <v>40</v>
      </c>
      <c r="O83" s="5" t="s">
        <v>40</v>
      </c>
      <c r="P83" s="5" t="s">
        <v>40</v>
      </c>
      <c r="Q83" s="5" t="s">
        <v>40</v>
      </c>
      <c r="R83" s="5" t="s">
        <v>847</v>
      </c>
      <c r="S83" s="5" t="s">
        <v>762</v>
      </c>
      <c r="T83" s="5">
        <v>21.85794</v>
      </c>
      <c r="U83" s="5" t="s">
        <v>40</v>
      </c>
      <c r="V83" s="5">
        <v>9.0</v>
      </c>
      <c r="W83" s="62">
        <v>4.14216E-9</v>
      </c>
      <c r="X83" t="s">
        <v>33</v>
      </c>
      <c r="Y83" s="5">
        <v>2.057992</v>
      </c>
      <c r="Z83" s="5">
        <v>2.337054</v>
      </c>
      <c r="AA83" s="5" t="s">
        <v>796</v>
      </c>
      <c r="AB83" s="5">
        <v>0.1069201</v>
      </c>
      <c r="AC83" s="5">
        <v>2.095184</v>
      </c>
      <c r="AD83" s="5">
        <v>2.578924</v>
      </c>
      <c r="AE83" s="5" t="s">
        <v>763</v>
      </c>
      <c r="AF83" s="5" t="s">
        <v>40</v>
      </c>
      <c r="AG83" s="5" t="s">
        <v>40</v>
      </c>
      <c r="AH83" s="5" t="s">
        <v>40</v>
      </c>
      <c r="AI83" s="5" t="s">
        <v>40</v>
      </c>
      <c r="AJ83" s="5">
        <v>6.912087</v>
      </c>
      <c r="AK83" s="5">
        <v>1.577608</v>
      </c>
      <c r="AL83" s="5">
        <v>3.71711</v>
      </c>
      <c r="AM83" s="5">
        <v>10.10351</v>
      </c>
      <c r="AN83" s="44" t="s">
        <v>40</v>
      </c>
      <c r="AO83" s="44" t="s">
        <v>40</v>
      </c>
      <c r="AP83" s="44" t="s">
        <v>40</v>
      </c>
      <c r="AQ83" s="44" t="s">
        <v>40</v>
      </c>
      <c r="AR83" s="5" t="s">
        <v>760</v>
      </c>
      <c r="AS83" t="s">
        <v>40</v>
      </c>
      <c r="AT83" s="5" t="s">
        <v>40</v>
      </c>
      <c r="AU83" s="5" t="s">
        <v>40</v>
      </c>
      <c r="AV83" s="5" t="s">
        <v>40</v>
      </c>
      <c r="AW83" s="5" t="s">
        <v>40</v>
      </c>
      <c r="AX83" s="5" t="s">
        <v>40</v>
      </c>
      <c r="AY83" s="5" t="s">
        <v>847</v>
      </c>
      <c r="AZ83" s="5" t="s">
        <v>762</v>
      </c>
      <c r="BA83" s="5">
        <v>21.85794</v>
      </c>
      <c r="BB83" s="5" t="s">
        <v>40</v>
      </c>
      <c r="BC83" s="5">
        <v>9.0</v>
      </c>
      <c r="BD83" s="62">
        <v>4.14216E-9</v>
      </c>
      <c r="BE83" s="5">
        <v>2.337054</v>
      </c>
      <c r="BF83" s="5" t="s">
        <v>796</v>
      </c>
      <c r="BG83" s="5">
        <v>0.1069201</v>
      </c>
      <c r="BH83" s="5">
        <v>2.095184</v>
      </c>
      <c r="BI83" s="5">
        <v>2.578924</v>
      </c>
      <c r="BJ83" s="5" t="s">
        <v>763</v>
      </c>
      <c r="BK83" s="5" t="s">
        <v>40</v>
      </c>
      <c r="BL83" s="5" t="s">
        <v>40</v>
      </c>
      <c r="BM83" s="5" t="s">
        <v>40</v>
      </c>
      <c r="BN83" s="5" t="s">
        <v>40</v>
      </c>
      <c r="BO83" s="5">
        <v>6.912087</v>
      </c>
      <c r="BP83" s="5">
        <v>1.577608</v>
      </c>
      <c r="BQ83" s="5">
        <v>3.71711</v>
      </c>
      <c r="BR83" s="5">
        <v>10.10351</v>
      </c>
      <c r="BS83" s="44" t="s">
        <v>40</v>
      </c>
      <c r="BT83" s="44" t="s">
        <v>40</v>
      </c>
      <c r="BU83" s="44" t="s">
        <v>40</v>
      </c>
      <c r="BV83" s="44" t="s">
        <v>40</v>
      </c>
      <c r="BW83" s="5" t="s">
        <v>862</v>
      </c>
    </row>
    <row r="84" ht="15.75" customHeight="1">
      <c r="A84">
        <v>16.0</v>
      </c>
      <c r="B84">
        <v>3.0</v>
      </c>
      <c r="C84">
        <v>1.0</v>
      </c>
      <c r="D84" s="5">
        <v>1.0</v>
      </c>
      <c r="E84" t="s">
        <v>863</v>
      </c>
      <c r="F84" s="5" t="s">
        <v>760</v>
      </c>
      <c r="G84" s="5" t="s">
        <v>760</v>
      </c>
      <c r="H84" s="5">
        <v>5.0</v>
      </c>
      <c r="I84" s="5">
        <v>4.0</v>
      </c>
      <c r="J84" t="s">
        <v>38</v>
      </c>
      <c r="K84" t="s">
        <v>40</v>
      </c>
      <c r="L84" s="5" t="s">
        <v>847</v>
      </c>
      <c r="M84" s="5" t="s">
        <v>762</v>
      </c>
      <c r="N84" s="5">
        <v>18.79246</v>
      </c>
      <c r="O84" s="5" t="s">
        <v>40</v>
      </c>
      <c r="P84" s="5">
        <v>4.0</v>
      </c>
      <c r="Q84" s="62">
        <v>4.721315E-5</v>
      </c>
      <c r="R84" s="5" t="s">
        <v>847</v>
      </c>
      <c r="S84" s="5" t="s">
        <v>762</v>
      </c>
      <c r="T84" s="5">
        <v>4.468997</v>
      </c>
      <c r="U84" s="5" t="s">
        <v>40</v>
      </c>
      <c r="V84" s="5">
        <v>3.0</v>
      </c>
      <c r="W84" s="5">
        <v>0.02087446</v>
      </c>
      <c r="X84" t="s">
        <v>38</v>
      </c>
      <c r="Y84" s="5" t="s">
        <v>40</v>
      </c>
      <c r="Z84" s="5" t="s">
        <v>40</v>
      </c>
      <c r="AA84" s="5" t="s">
        <v>40</v>
      </c>
      <c r="AB84" s="5" t="s">
        <v>40</v>
      </c>
      <c r="AC84" s="5" t="s">
        <v>40</v>
      </c>
      <c r="AD84" s="5" t="s">
        <v>40</v>
      </c>
      <c r="AE84" s="5" t="s">
        <v>763</v>
      </c>
      <c r="AF84" s="5">
        <v>8.404241</v>
      </c>
      <c r="AG84" s="5">
        <v>2.695019</v>
      </c>
      <c r="AH84" s="5">
        <v>2.83925</v>
      </c>
      <c r="AI84" s="5">
        <v>14.08517</v>
      </c>
      <c r="AJ84" s="5">
        <v>2.234498</v>
      </c>
      <c r="AK84" s="5">
        <v>0.9349454</v>
      </c>
      <c r="AL84" s="5">
        <v>0.2632168</v>
      </c>
      <c r="AM84" s="5">
        <v>4.1670553</v>
      </c>
      <c r="AN84" s="6">
        <v>4.801601</v>
      </c>
      <c r="AO84" s="6">
        <v>-1.158864</v>
      </c>
      <c r="AP84" s="6">
        <v>10.762066</v>
      </c>
      <c r="AQ84" s="6">
        <v>0.1143595</v>
      </c>
      <c r="AR84" s="5" t="s">
        <v>760</v>
      </c>
      <c r="AS84" s="5" t="s">
        <v>847</v>
      </c>
      <c r="AT84" s="5" t="s">
        <v>762</v>
      </c>
      <c r="AU84" s="5">
        <v>18.79246</v>
      </c>
      <c r="AV84" s="5" t="s">
        <v>40</v>
      </c>
      <c r="AW84" s="5">
        <v>4.0</v>
      </c>
      <c r="AX84" s="62">
        <v>4.721315E-5</v>
      </c>
      <c r="AY84" s="5" t="s">
        <v>847</v>
      </c>
      <c r="AZ84" s="5" t="s">
        <v>762</v>
      </c>
      <c r="BA84" s="5">
        <v>4.468997</v>
      </c>
      <c r="BB84" s="5" t="s">
        <v>40</v>
      </c>
      <c r="BC84" s="5">
        <v>3.0</v>
      </c>
      <c r="BD84" s="5">
        <v>0.02087446</v>
      </c>
      <c r="BE84" s="5" t="s">
        <v>40</v>
      </c>
      <c r="BF84" s="5" t="s">
        <v>40</v>
      </c>
      <c r="BG84" s="5" t="s">
        <v>40</v>
      </c>
      <c r="BH84" s="5" t="s">
        <v>40</v>
      </c>
      <c r="BI84" s="5" t="s">
        <v>40</v>
      </c>
      <c r="BJ84" s="5" t="s">
        <v>763</v>
      </c>
      <c r="BK84" s="5">
        <v>8.404241</v>
      </c>
      <c r="BL84" s="5">
        <v>2.695019</v>
      </c>
      <c r="BM84" s="5">
        <v>2.83925</v>
      </c>
      <c r="BN84" s="5">
        <v>14.08517</v>
      </c>
      <c r="BO84" s="5">
        <v>2.234498</v>
      </c>
      <c r="BP84" s="5">
        <v>0.9349454</v>
      </c>
      <c r="BQ84" s="5">
        <v>0.2632168</v>
      </c>
      <c r="BR84" s="5">
        <v>4.1670553</v>
      </c>
      <c r="BS84" s="6">
        <v>4.801601</v>
      </c>
      <c r="BT84" s="6">
        <v>-1.158864</v>
      </c>
      <c r="BU84" s="6">
        <v>10.762066</v>
      </c>
      <c r="BV84" s="6">
        <v>0.1143595</v>
      </c>
      <c r="BW84" s="5" t="s">
        <v>864</v>
      </c>
    </row>
    <row r="85" ht="15.75" customHeight="1">
      <c r="A85">
        <v>16.0</v>
      </c>
      <c r="B85">
        <v>3.0</v>
      </c>
      <c r="C85">
        <v>2.0</v>
      </c>
      <c r="D85" s="5">
        <v>1.0</v>
      </c>
      <c r="E85" t="s">
        <v>865</v>
      </c>
      <c r="F85" s="5" t="s">
        <v>760</v>
      </c>
      <c r="G85" s="5" t="s">
        <v>760</v>
      </c>
      <c r="H85" s="5">
        <v>9.0</v>
      </c>
      <c r="I85" s="5">
        <v>4.0</v>
      </c>
      <c r="J85" t="s">
        <v>38</v>
      </c>
      <c r="K85" t="s">
        <v>40</v>
      </c>
      <c r="L85" s="5" t="s">
        <v>847</v>
      </c>
      <c r="M85" s="5" t="s">
        <v>762</v>
      </c>
      <c r="N85" s="5">
        <v>20.23687</v>
      </c>
      <c r="O85" s="5" t="s">
        <v>40</v>
      </c>
      <c r="P85" s="5">
        <v>8.0</v>
      </c>
      <c r="Q85" s="62">
        <v>3.713804E-8</v>
      </c>
      <c r="R85" s="5" t="s">
        <v>847</v>
      </c>
      <c r="S85" s="5" t="s">
        <v>762</v>
      </c>
      <c r="T85" s="5">
        <v>9.190985</v>
      </c>
      <c r="U85" s="5" t="s">
        <v>40</v>
      </c>
      <c r="V85" s="5">
        <v>3.0</v>
      </c>
      <c r="W85" s="5">
        <v>0.002723826</v>
      </c>
      <c r="X85" t="s">
        <v>38</v>
      </c>
      <c r="Y85" s="5" t="s">
        <v>40</v>
      </c>
      <c r="Z85" s="5" t="s">
        <v>40</v>
      </c>
      <c r="AA85" s="5" t="s">
        <v>40</v>
      </c>
      <c r="AB85" s="5" t="s">
        <v>40</v>
      </c>
      <c r="AC85" s="5" t="s">
        <v>40</v>
      </c>
      <c r="AD85" s="5" t="s">
        <v>40</v>
      </c>
      <c r="AE85" s="5" t="s">
        <v>763</v>
      </c>
      <c r="AF85" s="5">
        <v>6.745624</v>
      </c>
      <c r="AG85" s="5">
        <v>1.624525</v>
      </c>
      <c r="AH85" s="5">
        <v>3.446096</v>
      </c>
      <c r="AI85" s="5">
        <v>10.044942</v>
      </c>
      <c r="AJ85" s="5">
        <v>4.595493</v>
      </c>
      <c r="AK85" s="5">
        <v>1.699947</v>
      </c>
      <c r="AL85" s="5">
        <v>1.053507</v>
      </c>
      <c r="AM85" s="5">
        <v>8.224204</v>
      </c>
      <c r="AN85" s="6">
        <v>5.719313</v>
      </c>
      <c r="AO85" s="6">
        <v>3.417392</v>
      </c>
      <c r="AP85" s="6">
        <v>8.021234</v>
      </c>
      <c r="AQ85" s="63">
        <v>1.117717E-6</v>
      </c>
      <c r="AR85" s="5" t="s">
        <v>760</v>
      </c>
      <c r="AS85" s="5" t="s">
        <v>847</v>
      </c>
      <c r="AT85" s="5" t="s">
        <v>762</v>
      </c>
      <c r="AU85" s="5">
        <v>20.23687</v>
      </c>
      <c r="AV85" s="5" t="s">
        <v>40</v>
      </c>
      <c r="AW85" s="5">
        <v>8.0</v>
      </c>
      <c r="AX85" s="62">
        <v>3.713804E-8</v>
      </c>
      <c r="AY85" s="5" t="s">
        <v>847</v>
      </c>
      <c r="AZ85" s="5" t="s">
        <v>762</v>
      </c>
      <c r="BA85" s="5">
        <v>9.190985</v>
      </c>
      <c r="BB85" s="5" t="s">
        <v>40</v>
      </c>
      <c r="BC85" s="5">
        <v>3.0</v>
      </c>
      <c r="BD85" s="5">
        <v>0.002723826</v>
      </c>
      <c r="BE85" s="5" t="s">
        <v>40</v>
      </c>
      <c r="BF85" s="5" t="s">
        <v>40</v>
      </c>
      <c r="BG85" s="5" t="s">
        <v>40</v>
      </c>
      <c r="BH85" s="5" t="s">
        <v>40</v>
      </c>
      <c r="BI85" s="5" t="s">
        <v>40</v>
      </c>
      <c r="BJ85" s="5" t="s">
        <v>763</v>
      </c>
      <c r="BK85" s="5">
        <v>6.745624</v>
      </c>
      <c r="BL85" s="5">
        <v>1.624525</v>
      </c>
      <c r="BM85" s="5">
        <v>3.446096</v>
      </c>
      <c r="BN85" s="5">
        <v>10.044942</v>
      </c>
      <c r="BO85" s="5">
        <v>4.595493</v>
      </c>
      <c r="BP85" s="5">
        <v>1.699947</v>
      </c>
      <c r="BQ85" s="5">
        <v>1.053507</v>
      </c>
      <c r="BR85" s="5">
        <v>8.224204</v>
      </c>
      <c r="BS85" s="6">
        <v>5.719313</v>
      </c>
      <c r="BT85" s="6">
        <v>3.417392</v>
      </c>
      <c r="BU85" s="6">
        <v>8.021234</v>
      </c>
      <c r="BV85" s="63">
        <v>1.117717E-6</v>
      </c>
      <c r="BW85" s="5" t="s">
        <v>864</v>
      </c>
    </row>
    <row r="86" ht="15.75" customHeight="1">
      <c r="A86">
        <v>16.0</v>
      </c>
      <c r="B86">
        <v>3.0</v>
      </c>
      <c r="C86">
        <v>3.0</v>
      </c>
      <c r="D86" s="5">
        <v>1.0</v>
      </c>
      <c r="E86" t="s">
        <v>866</v>
      </c>
      <c r="F86" s="5" t="s">
        <v>760</v>
      </c>
      <c r="G86" s="5" t="s">
        <v>760</v>
      </c>
      <c r="H86" s="5">
        <v>14.0</v>
      </c>
      <c r="I86" s="5">
        <v>8.0</v>
      </c>
      <c r="J86" t="s">
        <v>38</v>
      </c>
      <c r="K86" t="s">
        <v>40</v>
      </c>
      <c r="L86" s="5" t="s">
        <v>847</v>
      </c>
      <c r="M86" s="5" t="s">
        <v>762</v>
      </c>
      <c r="N86" s="5">
        <v>16.31795</v>
      </c>
      <c r="O86" s="5" t="s">
        <v>40</v>
      </c>
      <c r="P86" s="5">
        <v>13.0</v>
      </c>
      <c r="Q86" s="62">
        <v>4.863977E-10</v>
      </c>
      <c r="R86" s="5" t="s">
        <v>847</v>
      </c>
      <c r="S86" s="5" t="s">
        <v>762</v>
      </c>
      <c r="T86" s="5">
        <v>8.72953</v>
      </c>
      <c r="U86" s="5" t="s">
        <v>40</v>
      </c>
      <c r="V86" s="5">
        <v>7.0</v>
      </c>
      <c r="W86" s="62">
        <v>5.199887E-5</v>
      </c>
      <c r="X86" t="s">
        <v>38</v>
      </c>
      <c r="Y86" s="5" t="s">
        <v>40</v>
      </c>
      <c r="Z86" s="5" t="s">
        <v>40</v>
      </c>
      <c r="AA86" s="5" t="s">
        <v>40</v>
      </c>
      <c r="AB86" s="5" t="s">
        <v>40</v>
      </c>
      <c r="AC86" s="5" t="s">
        <v>40</v>
      </c>
      <c r="AD86" s="5" t="s">
        <v>40</v>
      </c>
      <c r="AE86" s="5" t="s">
        <v>763</v>
      </c>
      <c r="AF86" s="5">
        <v>4.361155</v>
      </c>
      <c r="AG86" s="5">
        <v>0.8664309</v>
      </c>
      <c r="AH86" s="5">
        <v>2.617673</v>
      </c>
      <c r="AI86" s="5">
        <v>6.089983</v>
      </c>
      <c r="AJ86" s="5">
        <v>3.086355</v>
      </c>
      <c r="AK86" s="5">
        <v>0.8487339</v>
      </c>
      <c r="AL86" s="5">
        <v>1.349622</v>
      </c>
      <c r="AM86" s="5">
        <v>4.797836</v>
      </c>
      <c r="AN86" s="6">
        <v>3.71185</v>
      </c>
      <c r="AO86" s="6">
        <v>2.462787</v>
      </c>
      <c r="AP86" s="6">
        <v>4.960912</v>
      </c>
      <c r="AQ86" s="63">
        <v>5.730434E-9</v>
      </c>
      <c r="AR86" s="5" t="s">
        <v>760</v>
      </c>
      <c r="AS86" s="5" t="s">
        <v>847</v>
      </c>
      <c r="AT86" s="5" t="s">
        <v>762</v>
      </c>
      <c r="AU86" s="5">
        <v>16.31795</v>
      </c>
      <c r="AV86" s="5" t="s">
        <v>40</v>
      </c>
      <c r="AW86" s="5">
        <v>13.0</v>
      </c>
      <c r="AX86" s="62">
        <v>4.863977E-10</v>
      </c>
      <c r="AY86" s="5" t="s">
        <v>847</v>
      </c>
      <c r="AZ86" s="5" t="s">
        <v>762</v>
      </c>
      <c r="BA86" s="5">
        <v>8.72953</v>
      </c>
      <c r="BB86" s="5" t="s">
        <v>40</v>
      </c>
      <c r="BC86" s="5">
        <v>7.0</v>
      </c>
      <c r="BD86" s="62">
        <v>5.199887E-5</v>
      </c>
      <c r="BE86" s="5" t="s">
        <v>40</v>
      </c>
      <c r="BF86" s="5" t="s">
        <v>40</v>
      </c>
      <c r="BG86" s="5" t="s">
        <v>40</v>
      </c>
      <c r="BH86" s="5" t="s">
        <v>40</v>
      </c>
      <c r="BI86" s="5" t="s">
        <v>40</v>
      </c>
      <c r="BJ86" s="5" t="s">
        <v>763</v>
      </c>
      <c r="BK86" s="5">
        <v>4.361155</v>
      </c>
      <c r="BL86" s="5">
        <v>0.8664309</v>
      </c>
      <c r="BM86" s="5">
        <v>2.617673</v>
      </c>
      <c r="BN86" s="5">
        <v>6.089983</v>
      </c>
      <c r="BO86" s="5">
        <v>3.086355</v>
      </c>
      <c r="BP86" s="5">
        <v>0.8487339</v>
      </c>
      <c r="BQ86" s="5">
        <v>1.349622</v>
      </c>
      <c r="BR86" s="5">
        <v>4.797836</v>
      </c>
      <c r="BS86" s="6">
        <v>3.71185</v>
      </c>
      <c r="BT86" s="6">
        <v>2.462787</v>
      </c>
      <c r="BU86" s="6">
        <v>4.960912</v>
      </c>
      <c r="BV86" s="63">
        <v>5.730434E-9</v>
      </c>
      <c r="BW86" s="5" t="s">
        <v>864</v>
      </c>
    </row>
    <row r="87" ht="15.75" customHeight="1">
      <c r="A87">
        <v>19.0</v>
      </c>
      <c r="B87">
        <v>1.0</v>
      </c>
      <c r="C87">
        <v>1.0</v>
      </c>
      <c r="D87" s="5">
        <v>1.0</v>
      </c>
      <c r="E87" s="5" t="s">
        <v>867</v>
      </c>
      <c r="F87" s="5" t="s">
        <v>760</v>
      </c>
      <c r="G87" s="5" t="s">
        <v>760</v>
      </c>
      <c r="H87" s="5">
        <v>2.0</v>
      </c>
      <c r="I87" s="5">
        <v>5.0</v>
      </c>
      <c r="J87" t="s">
        <v>33</v>
      </c>
      <c r="K87" s="5" t="s">
        <v>487</v>
      </c>
      <c r="L87" s="5" t="s">
        <v>487</v>
      </c>
      <c r="M87" s="5" t="s">
        <v>762</v>
      </c>
      <c r="N87" s="5">
        <v>3.511476</v>
      </c>
      <c r="O87" s="5" t="s">
        <v>40</v>
      </c>
      <c r="P87" s="5">
        <v>1.0</v>
      </c>
      <c r="Q87" s="5">
        <v>0.1766213</v>
      </c>
      <c r="R87" s="5" t="s">
        <v>487</v>
      </c>
      <c r="S87" s="5" t="s">
        <v>762</v>
      </c>
      <c r="T87" s="5">
        <v>38.92091</v>
      </c>
      <c r="U87" s="5" t="s">
        <v>40</v>
      </c>
      <c r="V87" s="5">
        <v>4.0</v>
      </c>
      <c r="W87" s="62">
        <v>2.603218E-6</v>
      </c>
      <c r="X87" t="s">
        <v>38</v>
      </c>
      <c r="Y87" s="5" t="s">
        <v>40</v>
      </c>
      <c r="Z87" s="5" t="s">
        <v>40</v>
      </c>
      <c r="AA87" s="5" t="s">
        <v>40</v>
      </c>
      <c r="AB87" s="5" t="s">
        <v>40</v>
      </c>
      <c r="AC87" s="5" t="s">
        <v>40</v>
      </c>
      <c r="AD87" s="5" t="s">
        <v>40</v>
      </c>
      <c r="AE87" s="5" t="s">
        <v>868</v>
      </c>
      <c r="AF87" s="5">
        <v>2.482988</v>
      </c>
      <c r="AG87" s="5">
        <v>1.428743</v>
      </c>
      <c r="AH87" s="5">
        <v>-0.5946068</v>
      </c>
      <c r="AI87" s="5">
        <v>5.7866542</v>
      </c>
      <c r="AJ87" s="5">
        <v>17.40596</v>
      </c>
      <c r="AK87" s="5">
        <v>5.522385</v>
      </c>
      <c r="AL87" s="5">
        <v>6.015823</v>
      </c>
      <c r="AM87" s="5">
        <v>28.411386</v>
      </c>
      <c r="AN87" s="6">
        <v>8.991063</v>
      </c>
      <c r="AO87" s="6">
        <v>-5.513302</v>
      </c>
      <c r="AP87" s="6">
        <v>23.495428</v>
      </c>
      <c r="AQ87" s="6">
        <v>0.224383</v>
      </c>
      <c r="AR87" s="5" t="s">
        <v>760</v>
      </c>
      <c r="AS87" s="5" t="s">
        <v>487</v>
      </c>
      <c r="AT87" s="5" t="s">
        <v>762</v>
      </c>
      <c r="AU87" s="5">
        <v>3.511476</v>
      </c>
      <c r="AV87" s="5" t="s">
        <v>40</v>
      </c>
      <c r="AW87" s="5">
        <v>1.0</v>
      </c>
      <c r="AX87" s="5">
        <v>0.1766213</v>
      </c>
      <c r="AY87" s="5" t="s">
        <v>487</v>
      </c>
      <c r="AZ87" s="5" t="s">
        <v>762</v>
      </c>
      <c r="BA87" s="5">
        <v>38.92091</v>
      </c>
      <c r="BB87" s="5" t="s">
        <v>40</v>
      </c>
      <c r="BC87" s="5">
        <v>4.0</v>
      </c>
      <c r="BD87" s="62">
        <v>2.603218E-6</v>
      </c>
      <c r="BE87" s="5" t="s">
        <v>40</v>
      </c>
      <c r="BF87" s="5" t="s">
        <v>40</v>
      </c>
      <c r="BG87" s="5" t="s">
        <v>40</v>
      </c>
      <c r="BH87" s="5" t="s">
        <v>40</v>
      </c>
      <c r="BI87" s="5" t="s">
        <v>40</v>
      </c>
      <c r="BJ87" s="5" t="s">
        <v>868</v>
      </c>
      <c r="BK87" s="5">
        <v>2.482988</v>
      </c>
      <c r="BL87" s="5">
        <v>1.428743</v>
      </c>
      <c r="BM87" s="5">
        <v>-0.5946068</v>
      </c>
      <c r="BN87" s="5">
        <v>5.7866542</v>
      </c>
      <c r="BO87" s="5">
        <v>17.40596</v>
      </c>
      <c r="BP87" s="5">
        <v>5.522385</v>
      </c>
      <c r="BQ87" s="5">
        <v>6.015823</v>
      </c>
      <c r="BR87" s="5">
        <v>28.411386</v>
      </c>
      <c r="BS87" s="6">
        <v>8.991063</v>
      </c>
      <c r="BT87" s="6">
        <v>-5.513302</v>
      </c>
      <c r="BU87" s="6">
        <v>23.495428</v>
      </c>
      <c r="BV87" s="6">
        <v>0.224383</v>
      </c>
      <c r="BW87" s="5" t="s">
        <v>869</v>
      </c>
    </row>
    <row r="88" ht="15.75" customHeight="1">
      <c r="A88">
        <v>19.0</v>
      </c>
      <c r="B88">
        <v>1.0</v>
      </c>
      <c r="C88">
        <v>2.0</v>
      </c>
      <c r="D88" s="5">
        <v>1.0</v>
      </c>
      <c r="E88" s="5" t="s">
        <v>870</v>
      </c>
      <c r="F88" s="5" t="s">
        <v>760</v>
      </c>
      <c r="G88" s="5" t="s">
        <v>760</v>
      </c>
      <c r="H88" s="5">
        <v>2.0</v>
      </c>
      <c r="I88" s="5">
        <v>5.0</v>
      </c>
      <c r="J88" t="s">
        <v>33</v>
      </c>
      <c r="K88" s="5" t="s">
        <v>487</v>
      </c>
      <c r="L88" s="5" t="s">
        <v>487</v>
      </c>
      <c r="M88" s="5" t="s">
        <v>762</v>
      </c>
      <c r="N88" s="5">
        <v>3.411066</v>
      </c>
      <c r="O88" s="5" t="s">
        <v>40</v>
      </c>
      <c r="P88" s="5">
        <v>1.0</v>
      </c>
      <c r="Q88" s="5">
        <v>0.1815468</v>
      </c>
      <c r="R88" s="5" t="s">
        <v>487</v>
      </c>
      <c r="S88" s="5" t="s">
        <v>762</v>
      </c>
      <c r="T88" s="5">
        <v>25.09801</v>
      </c>
      <c r="U88" s="5" t="s">
        <v>40</v>
      </c>
      <c r="V88" s="5">
        <v>4.0</v>
      </c>
      <c r="W88" s="62">
        <v>1.496275E-5</v>
      </c>
      <c r="X88" t="s">
        <v>38</v>
      </c>
      <c r="Y88" s="5" t="s">
        <v>40</v>
      </c>
      <c r="Z88" s="5" t="s">
        <v>40</v>
      </c>
      <c r="AA88" s="5" t="s">
        <v>40</v>
      </c>
      <c r="AB88" s="5" t="s">
        <v>40</v>
      </c>
      <c r="AC88" s="5" t="s">
        <v>40</v>
      </c>
      <c r="AD88" s="5" t="s">
        <v>40</v>
      </c>
      <c r="AE88" s="5" t="s">
        <v>868</v>
      </c>
      <c r="AF88" s="5">
        <v>2.411988</v>
      </c>
      <c r="AG88" s="5">
        <v>1.398006</v>
      </c>
      <c r="AH88" s="5">
        <v>-0.605721</v>
      </c>
      <c r="AI88" s="5">
        <v>5.633767</v>
      </c>
      <c r="AJ88" s="5">
        <v>11.224173</v>
      </c>
      <c r="AK88" s="5">
        <v>3.577458</v>
      </c>
      <c r="AL88" s="5">
        <v>3.841858</v>
      </c>
      <c r="AM88" s="5">
        <v>18.349709</v>
      </c>
      <c r="AN88" s="6">
        <v>6.202808</v>
      </c>
      <c r="AO88" s="6">
        <v>-2.348363</v>
      </c>
      <c r="AP88" s="6">
        <v>14.753979</v>
      </c>
      <c r="AQ88" s="6">
        <v>0.1551106</v>
      </c>
      <c r="AR88" s="5" t="s">
        <v>760</v>
      </c>
      <c r="AS88" s="5" t="s">
        <v>487</v>
      </c>
      <c r="AT88" s="5" t="s">
        <v>762</v>
      </c>
      <c r="AU88" s="5">
        <v>3.411066</v>
      </c>
      <c r="AV88" s="5" t="s">
        <v>40</v>
      </c>
      <c r="AW88" s="5">
        <v>1.0</v>
      </c>
      <c r="AX88" s="5">
        <v>0.1815468</v>
      </c>
      <c r="AY88" s="5" t="s">
        <v>487</v>
      </c>
      <c r="AZ88" s="5" t="s">
        <v>762</v>
      </c>
      <c r="BA88" s="5">
        <v>25.09801</v>
      </c>
      <c r="BB88" s="5" t="s">
        <v>40</v>
      </c>
      <c r="BC88" s="5">
        <v>4.0</v>
      </c>
      <c r="BD88" s="62">
        <v>1.496275E-5</v>
      </c>
      <c r="BE88" s="5" t="s">
        <v>40</v>
      </c>
      <c r="BF88" s="5" t="s">
        <v>40</v>
      </c>
      <c r="BG88" s="5" t="s">
        <v>40</v>
      </c>
      <c r="BH88" s="5" t="s">
        <v>40</v>
      </c>
      <c r="BI88" s="5" t="s">
        <v>40</v>
      </c>
      <c r="BJ88" s="5" t="s">
        <v>868</v>
      </c>
      <c r="BK88" s="5">
        <v>2.411988</v>
      </c>
      <c r="BL88" s="5">
        <v>1.398006</v>
      </c>
      <c r="BM88" s="5">
        <v>-0.605721</v>
      </c>
      <c r="BN88" s="5">
        <v>5.633767</v>
      </c>
      <c r="BO88" s="5">
        <v>11.224173</v>
      </c>
      <c r="BP88" s="5">
        <v>3.577458</v>
      </c>
      <c r="BQ88" s="5">
        <v>3.841858</v>
      </c>
      <c r="BR88" s="5">
        <v>18.349709</v>
      </c>
      <c r="BS88" s="6">
        <v>6.202808</v>
      </c>
      <c r="BT88" s="6">
        <v>-2.348363</v>
      </c>
      <c r="BU88" s="6">
        <v>14.753979</v>
      </c>
      <c r="BV88" s="6">
        <v>0.1551106</v>
      </c>
      <c r="BW88" s="5" t="s">
        <v>869</v>
      </c>
    </row>
    <row r="89" ht="15.75" customHeight="1">
      <c r="A89">
        <v>19.0</v>
      </c>
      <c r="B89">
        <v>2.0</v>
      </c>
      <c r="C89">
        <v>1.0</v>
      </c>
      <c r="D89" s="5">
        <v>1.0</v>
      </c>
      <c r="E89" t="s">
        <v>871</v>
      </c>
      <c r="F89" s="5" t="s">
        <v>760</v>
      </c>
      <c r="G89" s="5" t="s">
        <v>760</v>
      </c>
      <c r="H89" s="5">
        <v>19.0</v>
      </c>
      <c r="I89" s="5">
        <v>24.0</v>
      </c>
      <c r="J89" t="s">
        <v>33</v>
      </c>
      <c r="K89" s="5" t="s">
        <v>431</v>
      </c>
      <c r="L89" s="5" t="s">
        <v>431</v>
      </c>
      <c r="M89" s="5" t="s">
        <v>823</v>
      </c>
      <c r="N89" s="5">
        <v>16.87163</v>
      </c>
      <c r="O89" s="5" t="s">
        <v>40</v>
      </c>
      <c r="P89" s="5">
        <v>1.0</v>
      </c>
      <c r="Q89" s="62">
        <v>3.999499E-5</v>
      </c>
      <c r="R89" s="5" t="s">
        <v>431</v>
      </c>
      <c r="S89" s="5" t="s">
        <v>823</v>
      </c>
      <c r="T89" s="5">
        <v>5.12079</v>
      </c>
      <c r="U89" s="5" t="s">
        <v>40</v>
      </c>
      <c r="V89" s="5">
        <v>1.0</v>
      </c>
      <c r="W89" s="5">
        <v>0.02364086</v>
      </c>
      <c r="X89" t="s">
        <v>38</v>
      </c>
      <c r="Y89" s="5" t="s">
        <v>40</v>
      </c>
      <c r="Z89" s="5" t="s">
        <v>40</v>
      </c>
      <c r="AA89" s="5" t="s">
        <v>40</v>
      </c>
      <c r="AB89" s="5" t="s">
        <v>40</v>
      </c>
      <c r="AC89" s="5" t="s">
        <v>40</v>
      </c>
      <c r="AD89" s="5" t="s">
        <v>40</v>
      </c>
      <c r="AE89" s="5" t="s">
        <v>872</v>
      </c>
      <c r="AF89" s="5">
        <v>25.92992</v>
      </c>
      <c r="AG89" s="5">
        <v>1.592021</v>
      </c>
      <c r="AH89" s="5">
        <v>5.484926</v>
      </c>
      <c r="AI89" s="5">
        <v>122.583391</v>
      </c>
      <c r="AJ89" s="5">
        <v>3.754594</v>
      </c>
      <c r="AK89" s="5">
        <v>2.925704</v>
      </c>
      <c r="AL89" s="5">
        <v>1.193745</v>
      </c>
      <c r="AM89" s="5">
        <v>11.809033</v>
      </c>
      <c r="AN89" s="6">
        <v>9.162342</v>
      </c>
      <c r="AO89" s="6">
        <v>1.386722</v>
      </c>
      <c r="AP89" s="6">
        <v>60.537364</v>
      </c>
      <c r="AQ89" s="6">
        <v>0.02148563</v>
      </c>
      <c r="AR89" s="5" t="s">
        <v>760</v>
      </c>
      <c r="AS89" s="5" t="s">
        <v>431</v>
      </c>
      <c r="AT89" s="5" t="s">
        <v>823</v>
      </c>
      <c r="AU89" s="5">
        <v>16.87163</v>
      </c>
      <c r="AV89" s="5" t="s">
        <v>40</v>
      </c>
      <c r="AW89" s="5">
        <v>1.0</v>
      </c>
      <c r="AX89" s="62">
        <v>3.999499E-5</v>
      </c>
      <c r="AY89" s="5" t="s">
        <v>431</v>
      </c>
      <c r="AZ89" s="5" t="s">
        <v>823</v>
      </c>
      <c r="BA89" s="5">
        <v>5.12079</v>
      </c>
      <c r="BB89" s="5" t="s">
        <v>40</v>
      </c>
      <c r="BC89" s="5">
        <v>1.0</v>
      </c>
      <c r="BD89" s="5">
        <v>0.02364086</v>
      </c>
      <c r="BE89" s="5" t="s">
        <v>40</v>
      </c>
      <c r="BF89" s="5" t="s">
        <v>40</v>
      </c>
      <c r="BG89" s="5" t="s">
        <v>40</v>
      </c>
      <c r="BH89" s="5" t="s">
        <v>40</v>
      </c>
      <c r="BI89" s="5" t="s">
        <v>40</v>
      </c>
      <c r="BJ89" s="5" t="s">
        <v>872</v>
      </c>
      <c r="BK89" s="5">
        <v>25.92992</v>
      </c>
      <c r="BL89" s="5">
        <v>1.592021</v>
      </c>
      <c r="BM89" s="5">
        <v>5.484926</v>
      </c>
      <c r="BN89" s="5">
        <v>122.583391</v>
      </c>
      <c r="BO89" s="5">
        <v>3.754594</v>
      </c>
      <c r="BP89" s="5">
        <v>2.925704</v>
      </c>
      <c r="BQ89" s="5">
        <v>1.193745</v>
      </c>
      <c r="BR89" s="5">
        <v>11.809033</v>
      </c>
      <c r="BS89" s="6">
        <v>9.162342</v>
      </c>
      <c r="BT89" s="6">
        <v>1.386722</v>
      </c>
      <c r="BU89" s="6">
        <v>60.537364</v>
      </c>
      <c r="BV89" s="6">
        <v>0.02148563</v>
      </c>
    </row>
    <row r="90" ht="15.75" customHeight="1">
      <c r="A90">
        <v>19.0</v>
      </c>
      <c r="B90" s="5">
        <v>2.0</v>
      </c>
      <c r="C90" s="5">
        <v>2.0</v>
      </c>
      <c r="D90" s="5">
        <v>1.0</v>
      </c>
      <c r="E90" t="s">
        <v>873</v>
      </c>
      <c r="F90" s="5" t="s">
        <v>760</v>
      </c>
      <c r="G90" s="5" t="s">
        <v>761</v>
      </c>
      <c r="H90" s="5">
        <v>19.0</v>
      </c>
      <c r="I90" s="5">
        <v>18.0</v>
      </c>
      <c r="J90" t="s">
        <v>33</v>
      </c>
      <c r="K90" s="5" t="s">
        <v>291</v>
      </c>
      <c r="L90" s="5" t="s">
        <v>291</v>
      </c>
      <c r="M90" s="5" t="s">
        <v>762</v>
      </c>
      <c r="N90" s="5">
        <v>5.000418</v>
      </c>
      <c r="O90" s="5" t="s">
        <v>40</v>
      </c>
      <c r="P90" s="5">
        <v>17.0</v>
      </c>
      <c r="Q90" s="5">
        <v>1.094824E-4</v>
      </c>
      <c r="R90" s="5" t="s">
        <v>291</v>
      </c>
      <c r="S90" s="5" t="s">
        <v>762</v>
      </c>
      <c r="T90" s="5">
        <v>1.15363</v>
      </c>
      <c r="U90" s="5" t="s">
        <v>40</v>
      </c>
      <c r="V90" s="5">
        <v>16.0</v>
      </c>
      <c r="W90" s="5">
        <v>0.2655945</v>
      </c>
      <c r="X90" t="s">
        <v>38</v>
      </c>
      <c r="Y90" s="5" t="s">
        <v>40</v>
      </c>
      <c r="Z90" s="5" t="s">
        <v>40</v>
      </c>
      <c r="AA90" s="5" t="s">
        <v>40</v>
      </c>
      <c r="AB90" s="5" t="s">
        <v>40</v>
      </c>
      <c r="AC90" s="5" t="s">
        <v>40</v>
      </c>
      <c r="AD90" s="5" t="s">
        <v>40</v>
      </c>
      <c r="AE90" s="5" t="s">
        <v>763</v>
      </c>
      <c r="AF90" s="5">
        <v>2.297534</v>
      </c>
      <c r="AG90" s="5">
        <v>0.6398966</v>
      </c>
      <c r="AH90" s="5">
        <v>1.09556</v>
      </c>
      <c r="AI90" s="5">
        <v>3.460222</v>
      </c>
      <c r="AJ90" s="5">
        <v>0.557773</v>
      </c>
      <c r="AK90" s="5">
        <v>0.523378</v>
      </c>
      <c r="AL90" s="5">
        <v>-0.417364</v>
      </c>
      <c r="AM90" s="5">
        <v>1.516296</v>
      </c>
      <c r="AN90" s="6">
        <v>1.388699</v>
      </c>
      <c r="AO90" s="6">
        <v>-0.3145252</v>
      </c>
      <c r="AP90" s="6">
        <v>3.0919225</v>
      </c>
      <c r="AQ90" s="6">
        <v>0.1100368</v>
      </c>
      <c r="AR90" s="5" t="s">
        <v>761</v>
      </c>
      <c r="AS90" s="5" t="s">
        <v>291</v>
      </c>
      <c r="AT90" s="5" t="s">
        <v>762</v>
      </c>
      <c r="AU90" s="5">
        <v>5.000418</v>
      </c>
      <c r="AV90" s="5" t="s">
        <v>40</v>
      </c>
      <c r="AW90" s="5">
        <v>17.0</v>
      </c>
      <c r="AX90" s="5">
        <v>1.094824E-4</v>
      </c>
      <c r="AY90" s="5" t="s">
        <v>291</v>
      </c>
      <c r="AZ90" s="5" t="s">
        <v>762</v>
      </c>
      <c r="BA90" s="5">
        <v>1.15363</v>
      </c>
      <c r="BB90" s="5" t="s">
        <v>40</v>
      </c>
      <c r="BC90" s="5">
        <v>16.0</v>
      </c>
      <c r="BD90" s="5">
        <v>0.2655945</v>
      </c>
      <c r="BE90" s="5" t="s">
        <v>40</v>
      </c>
      <c r="BF90" s="5" t="s">
        <v>40</v>
      </c>
      <c r="BG90" s="5" t="s">
        <v>40</v>
      </c>
      <c r="BH90" s="5" t="s">
        <v>40</v>
      </c>
      <c r="BI90" s="5" t="s">
        <v>40</v>
      </c>
      <c r="BJ90" s="5" t="s">
        <v>763</v>
      </c>
      <c r="BK90" s="5">
        <v>2.297534</v>
      </c>
      <c r="BL90" s="5">
        <v>0.6398966</v>
      </c>
      <c r="BM90" s="5">
        <v>1.09556</v>
      </c>
      <c r="BN90" s="5">
        <v>3.460222</v>
      </c>
      <c r="BO90" s="5">
        <v>0.557773</v>
      </c>
      <c r="BP90" s="5">
        <v>0.523378</v>
      </c>
      <c r="BQ90" s="5">
        <v>-0.417364</v>
      </c>
      <c r="BR90" s="5">
        <v>1.516296</v>
      </c>
      <c r="BS90" s="6">
        <v>1.388699</v>
      </c>
      <c r="BT90" s="6">
        <v>-0.3145252</v>
      </c>
      <c r="BU90" s="6">
        <v>3.0919225</v>
      </c>
      <c r="BV90" s="6">
        <v>0.1100368</v>
      </c>
    </row>
    <row r="91" ht="15.75" customHeight="1">
      <c r="A91">
        <v>20.0</v>
      </c>
      <c r="B91" s="5">
        <v>1.0</v>
      </c>
      <c r="C91" s="5">
        <v>1.0</v>
      </c>
      <c r="D91" s="5">
        <v>1.0</v>
      </c>
      <c r="E91" s="5" t="s">
        <v>874</v>
      </c>
      <c r="F91" s="5" t="s">
        <v>789</v>
      </c>
      <c r="G91" s="5" t="s">
        <v>761</v>
      </c>
      <c r="H91" s="5">
        <v>34.0</v>
      </c>
      <c r="I91" s="5">
        <v>61.0</v>
      </c>
      <c r="J91" s="5" t="s">
        <v>38</v>
      </c>
      <c r="K91" s="5" t="s">
        <v>40</v>
      </c>
      <c r="L91" s="5" t="s">
        <v>1020</v>
      </c>
      <c r="M91" s="5" t="s">
        <v>823</v>
      </c>
      <c r="N91" s="5">
        <v>0.8877569</v>
      </c>
      <c r="O91" s="5" t="s">
        <v>40</v>
      </c>
      <c r="P91" s="5">
        <v>2.0</v>
      </c>
      <c r="Q91" s="5">
        <v>0.6415434</v>
      </c>
      <c r="R91" s="5" t="s">
        <v>1020</v>
      </c>
      <c r="S91" s="5" t="s">
        <v>823</v>
      </c>
      <c r="T91" s="5">
        <v>0.0439328</v>
      </c>
      <c r="U91" s="5" t="s">
        <v>40</v>
      </c>
      <c r="V91" s="5">
        <v>2.0</v>
      </c>
      <c r="W91" s="5">
        <v>0.9782731</v>
      </c>
      <c r="X91" s="5" t="s">
        <v>38</v>
      </c>
      <c r="Y91" s="5" t="s">
        <v>40</v>
      </c>
      <c r="Z91" s="5" t="s">
        <v>40</v>
      </c>
      <c r="AA91" s="5" t="s">
        <v>40</v>
      </c>
      <c r="AB91" s="5" t="s">
        <v>40</v>
      </c>
      <c r="AC91" s="5" t="s">
        <v>40</v>
      </c>
      <c r="AD91" s="5" t="s">
        <v>40</v>
      </c>
      <c r="AE91" s="5" t="s">
        <v>1019</v>
      </c>
      <c r="AF91" s="5">
        <v>0.1680213</v>
      </c>
      <c r="AG91" s="5">
        <v>0.1796053</v>
      </c>
      <c r="AH91" s="5">
        <v>-0.1803942</v>
      </c>
      <c r="AI91" s="5">
        <v>0.4789723</v>
      </c>
      <c r="AJ91" s="5">
        <v>0.02751682</v>
      </c>
      <c r="AK91" s="5">
        <v>0.1313064</v>
      </c>
      <c r="AL91" s="5">
        <v>-0.225869</v>
      </c>
      <c r="AM91" s="5">
        <v>0.2774153</v>
      </c>
      <c r="AN91" s="6">
        <v>0.07686942</v>
      </c>
      <c r="AO91" s="6">
        <v>-0.1299946</v>
      </c>
      <c r="AP91" s="6">
        <v>0.2773206</v>
      </c>
      <c r="AQ91" s="6">
        <v>0.4674599</v>
      </c>
      <c r="AR91" s="5" t="s">
        <v>784</v>
      </c>
      <c r="AS91" s="5" t="s">
        <v>625</v>
      </c>
      <c r="AT91" s="5" t="s">
        <v>853</v>
      </c>
      <c r="AU91" s="5">
        <v>0.1411344</v>
      </c>
      <c r="AV91" s="5">
        <v>2.0</v>
      </c>
      <c r="AW91" s="5">
        <v>31.0</v>
      </c>
      <c r="AX91" s="5">
        <v>0.8689274</v>
      </c>
      <c r="AY91" s="5" t="s">
        <v>625</v>
      </c>
      <c r="AZ91" s="5" t="s">
        <v>853</v>
      </c>
      <c r="BA91" s="5">
        <v>2.876159</v>
      </c>
      <c r="BB91" s="5">
        <v>2.0</v>
      </c>
      <c r="BC91" s="5">
        <v>58.0</v>
      </c>
      <c r="BD91" s="5">
        <v>0.06442112</v>
      </c>
      <c r="BE91" s="5" t="s">
        <v>40</v>
      </c>
      <c r="BF91" s="5" t="s">
        <v>40</v>
      </c>
      <c r="BG91" s="5" t="s">
        <v>40</v>
      </c>
      <c r="BH91" s="5" t="s">
        <v>40</v>
      </c>
      <c r="BI91" s="5" t="s">
        <v>40</v>
      </c>
      <c r="BJ91" s="5" t="s">
        <v>763</v>
      </c>
      <c r="BK91" s="5">
        <v>0.1874</v>
      </c>
      <c r="BL91" s="5">
        <v>0.3536948</v>
      </c>
      <c r="BM91" s="5">
        <v>-0.5057</v>
      </c>
      <c r="BN91" s="5">
        <v>0.8805</v>
      </c>
      <c r="BO91" s="5">
        <v>-0.2942</v>
      </c>
      <c r="BP91" s="5">
        <v>0.2601922</v>
      </c>
      <c r="BQ91" s="5">
        <v>-0.8043</v>
      </c>
      <c r="BR91" s="5">
        <v>0.2159</v>
      </c>
      <c r="BS91" s="6">
        <v>-0.112993</v>
      </c>
      <c r="BT91" s="6">
        <v>-0.5702712</v>
      </c>
      <c r="BU91" s="6">
        <v>0.3442851</v>
      </c>
      <c r="BV91" s="6">
        <v>0.6281692</v>
      </c>
    </row>
    <row r="92" ht="15.75" customHeight="1">
      <c r="A92">
        <v>20.0</v>
      </c>
      <c r="B92" s="5">
        <v>1.0</v>
      </c>
      <c r="C92" s="5">
        <v>2.0</v>
      </c>
      <c r="D92" s="5">
        <v>1.0</v>
      </c>
      <c r="E92" s="5" t="s">
        <v>875</v>
      </c>
      <c r="F92" s="5" t="s">
        <v>760</v>
      </c>
      <c r="G92" s="5" t="s">
        <v>761</v>
      </c>
      <c r="H92" s="5">
        <v>18.0</v>
      </c>
      <c r="I92" s="5">
        <v>36.0</v>
      </c>
      <c r="J92" s="5" t="s">
        <v>33</v>
      </c>
      <c r="K92" s="5" t="s">
        <v>352</v>
      </c>
      <c r="L92" s="5" t="s">
        <v>481</v>
      </c>
      <c r="M92" s="5" t="s">
        <v>889</v>
      </c>
      <c r="N92" s="5">
        <v>3.006397</v>
      </c>
      <c r="O92" s="5" t="s">
        <v>40</v>
      </c>
      <c r="P92" s="5" t="s">
        <v>40</v>
      </c>
      <c r="Q92" s="5">
        <v>0.001023486</v>
      </c>
      <c r="R92" s="5" t="s">
        <v>481</v>
      </c>
      <c r="S92" s="5" t="s">
        <v>889</v>
      </c>
      <c r="T92" s="5">
        <v>0.998848</v>
      </c>
      <c r="U92" s="5" t="s">
        <v>40</v>
      </c>
      <c r="V92" s="5" t="s">
        <v>40</v>
      </c>
      <c r="W92" s="5">
        <v>0.327788</v>
      </c>
      <c r="X92" s="5" t="s">
        <v>38</v>
      </c>
      <c r="Y92" s="5" t="s">
        <v>40</v>
      </c>
      <c r="Z92" s="5" t="s">
        <v>40</v>
      </c>
      <c r="AA92" s="5" t="s">
        <v>40</v>
      </c>
      <c r="AB92" s="5" t="s">
        <v>40</v>
      </c>
      <c r="AC92" s="5" t="s">
        <v>40</v>
      </c>
      <c r="AD92" s="5" t="s">
        <v>40</v>
      </c>
      <c r="AE92" s="5" t="s">
        <v>1017</v>
      </c>
      <c r="AF92" s="5">
        <v>0.8888889</v>
      </c>
      <c r="AG92" s="5">
        <v>0.1111111</v>
      </c>
      <c r="AH92" s="5">
        <v>0.469068</v>
      </c>
      <c r="AI92" s="5">
        <v>0.9810331</v>
      </c>
      <c r="AJ92" s="5">
        <v>0.2076923</v>
      </c>
      <c r="AK92" s="5">
        <v>0.1416304</v>
      </c>
      <c r="AL92" s="5">
        <v>-0.07528094</v>
      </c>
      <c r="AM92" s="5">
        <v>0.45970759</v>
      </c>
      <c r="AN92" s="6">
        <v>0.5482906</v>
      </c>
      <c r="AO92" s="6">
        <v>-0.2287807</v>
      </c>
      <c r="AP92" s="6">
        <v>0.8985751</v>
      </c>
      <c r="AQ92" s="6">
        <v>0.1074444</v>
      </c>
      <c r="AR92" s="5" t="s">
        <v>761</v>
      </c>
      <c r="AS92" s="5" t="s">
        <v>291</v>
      </c>
      <c r="AT92" s="5" t="s">
        <v>762</v>
      </c>
      <c r="AU92" s="5">
        <v>2.806311</v>
      </c>
      <c r="AV92" s="5" t="s">
        <v>40</v>
      </c>
      <c r="AW92" s="5">
        <v>16.0</v>
      </c>
      <c r="AX92" s="5">
        <v>0.01267524</v>
      </c>
      <c r="AY92" s="5" t="s">
        <v>291</v>
      </c>
      <c r="AZ92" s="5" t="s">
        <v>762</v>
      </c>
      <c r="BA92" s="5">
        <v>-1.52892</v>
      </c>
      <c r="BB92" s="5" t="s">
        <v>40</v>
      </c>
      <c r="BC92" s="5">
        <v>34.0</v>
      </c>
      <c r="BD92" s="5">
        <v>0.1355357</v>
      </c>
      <c r="BE92" s="5" t="s">
        <v>40</v>
      </c>
      <c r="BF92" s="5" t="s">
        <v>40</v>
      </c>
      <c r="BG92" s="5" t="s">
        <v>40</v>
      </c>
      <c r="BH92" s="5" t="s">
        <v>40</v>
      </c>
      <c r="BI92" s="5" t="s">
        <v>40</v>
      </c>
      <c r="BJ92" s="5" t="s">
        <v>763</v>
      </c>
      <c r="BK92" s="5">
        <v>2.563103</v>
      </c>
      <c r="BL92" s="5">
        <v>0.7156877</v>
      </c>
      <c r="BM92" s="5">
        <v>1.223514</v>
      </c>
      <c r="BN92" s="5">
        <v>3.858346</v>
      </c>
      <c r="BO92" s="5">
        <v>0.2914964</v>
      </c>
      <c r="BP92" s="5">
        <v>0.3846159</v>
      </c>
      <c r="BQ92" s="5">
        <v>-0.4431904</v>
      </c>
      <c r="BR92" s="5">
        <v>1.021949</v>
      </c>
      <c r="BS92" s="5">
        <v>1.347119</v>
      </c>
      <c r="BT92" s="5">
        <v>-0.873461</v>
      </c>
      <c r="BU92" s="5">
        <v>3.567699</v>
      </c>
      <c r="BV92" s="5">
        <v>0.2344335</v>
      </c>
      <c r="BW92" s="5" t="s">
        <v>1021</v>
      </c>
    </row>
    <row r="93" ht="15.75" customHeight="1">
      <c r="A93">
        <v>20.0</v>
      </c>
      <c r="B93" s="5">
        <v>1.0</v>
      </c>
      <c r="C93" s="5">
        <v>3.0</v>
      </c>
      <c r="D93" s="5">
        <v>1.0</v>
      </c>
      <c r="E93" s="5" t="s">
        <v>877</v>
      </c>
      <c r="F93" s="5" t="s">
        <v>789</v>
      </c>
      <c r="G93" s="5" t="s">
        <v>761</v>
      </c>
      <c r="H93" s="5">
        <v>21.0</v>
      </c>
      <c r="I93" s="5">
        <v>35.0</v>
      </c>
      <c r="J93" s="5" t="s">
        <v>33</v>
      </c>
      <c r="K93" s="5" t="s">
        <v>352</v>
      </c>
      <c r="L93" s="5" t="s">
        <v>481</v>
      </c>
      <c r="M93" s="5" t="s">
        <v>889</v>
      </c>
      <c r="N93" s="5">
        <v>1.487869</v>
      </c>
      <c r="O93" s="5" t="s">
        <v>40</v>
      </c>
      <c r="P93" s="5" t="s">
        <v>40</v>
      </c>
      <c r="Q93" s="5">
        <v>0.1460453</v>
      </c>
      <c r="R93" s="5" t="s">
        <v>481</v>
      </c>
      <c r="S93" s="5" t="s">
        <v>889</v>
      </c>
      <c r="T93" s="5">
        <v>1.868766</v>
      </c>
      <c r="U93" s="5" t="s">
        <v>40</v>
      </c>
      <c r="V93" s="5" t="s">
        <v>40</v>
      </c>
      <c r="W93" s="5">
        <v>0.0623144</v>
      </c>
      <c r="X93" s="5" t="s">
        <v>38</v>
      </c>
      <c r="Y93" s="5" t="s">
        <v>40</v>
      </c>
      <c r="Z93" s="5" t="s">
        <v>40</v>
      </c>
      <c r="AA93" s="5" t="s">
        <v>40</v>
      </c>
      <c r="AB93" s="5" t="s">
        <v>40</v>
      </c>
      <c r="AC93" s="5" t="s">
        <v>40</v>
      </c>
      <c r="AD93" s="5" t="s">
        <v>40</v>
      </c>
      <c r="AE93" s="5" t="s">
        <v>1017</v>
      </c>
      <c r="AF93" s="5">
        <v>0.4222222</v>
      </c>
      <c r="AG93" s="5">
        <v>0.2340503</v>
      </c>
      <c r="AH93" s="5">
        <v>-0.0821183</v>
      </c>
      <c r="AI93" s="5">
        <v>0.7544005</v>
      </c>
      <c r="AJ93" s="5">
        <v>0.404</v>
      </c>
      <c r="AK93" s="5">
        <v>0.1442775</v>
      </c>
      <c r="AL93" s="5">
        <v>0.09630774</v>
      </c>
      <c r="AM93" s="5">
        <v>0.64121404</v>
      </c>
      <c r="AN93" s="6">
        <v>0.4131111</v>
      </c>
      <c r="AO93" s="6">
        <v>0.1193567</v>
      </c>
      <c r="AP93" s="6">
        <v>0.6403608</v>
      </c>
      <c r="AQ93" s="6">
        <v>0.002655548</v>
      </c>
      <c r="AR93" s="5" t="s">
        <v>761</v>
      </c>
      <c r="AS93" s="5" t="s">
        <v>291</v>
      </c>
      <c r="AT93" s="5" t="s">
        <v>762</v>
      </c>
      <c r="AU93" s="5">
        <v>1.980263</v>
      </c>
      <c r="AV93" s="5" t="s">
        <v>40</v>
      </c>
      <c r="AW93" s="5">
        <v>19.0</v>
      </c>
      <c r="AX93" s="5">
        <v>0.06234209</v>
      </c>
      <c r="AY93" s="5" t="s">
        <v>291</v>
      </c>
      <c r="AZ93" s="5" t="s">
        <v>762</v>
      </c>
      <c r="BA93" s="5">
        <v>-1.137378</v>
      </c>
      <c r="BB93" s="5" t="s">
        <v>40</v>
      </c>
      <c r="BC93" s="5">
        <v>33.0</v>
      </c>
      <c r="BD93" s="5">
        <v>0.2635716</v>
      </c>
      <c r="BE93" s="5" t="s">
        <v>40</v>
      </c>
      <c r="BF93" s="5" t="s">
        <v>40</v>
      </c>
      <c r="BG93" s="5" t="s">
        <v>40</v>
      </c>
      <c r="BH93" s="5" t="s">
        <v>40</v>
      </c>
      <c r="BI93" s="5" t="s">
        <v>40</v>
      </c>
      <c r="BJ93" s="5" t="s">
        <v>763</v>
      </c>
      <c r="BK93" s="5">
        <v>0.6838845</v>
      </c>
      <c r="BL93" s="5">
        <v>0.5210548</v>
      </c>
      <c r="BM93" s="5">
        <v>-0.2956912</v>
      </c>
      <c r="BN93" s="5">
        <v>1.646454</v>
      </c>
      <c r="BO93" s="5">
        <v>0.645546</v>
      </c>
      <c r="BP93" s="5">
        <v>0.393931</v>
      </c>
      <c r="BQ93" s="5">
        <v>-0.1087057</v>
      </c>
      <c r="BR93" s="5">
        <v>1.390458</v>
      </c>
      <c r="BS93" s="5">
        <v>0.6594895</v>
      </c>
      <c r="BT93" s="5">
        <v>0.04360311</v>
      </c>
      <c r="BU93" s="5">
        <v>1.275376</v>
      </c>
      <c r="BV93" s="5">
        <v>0.03584122</v>
      </c>
      <c r="BW93" s="5" t="s">
        <v>876</v>
      </c>
    </row>
    <row r="94" ht="15.75" customHeight="1">
      <c r="A94">
        <v>20.0</v>
      </c>
      <c r="B94" s="5">
        <v>1.0</v>
      </c>
      <c r="C94" s="5">
        <v>4.0</v>
      </c>
      <c r="D94" s="5">
        <v>1.0</v>
      </c>
      <c r="E94" s="5" t="s">
        <v>878</v>
      </c>
      <c r="F94" s="5" t="s">
        <v>760</v>
      </c>
      <c r="G94" s="5" t="s">
        <v>784</v>
      </c>
      <c r="H94" s="5">
        <v>27.0</v>
      </c>
      <c r="I94" s="5">
        <v>51.0</v>
      </c>
      <c r="J94" s="5" t="s">
        <v>33</v>
      </c>
      <c r="K94" s="5" t="s">
        <v>352</v>
      </c>
      <c r="L94" s="5" t="s">
        <v>481</v>
      </c>
      <c r="M94" s="5" t="s">
        <v>889</v>
      </c>
      <c r="N94" s="5">
        <v>2.10043</v>
      </c>
      <c r="O94" s="5" t="s">
        <v>40</v>
      </c>
      <c r="P94" s="5" t="s">
        <v>40</v>
      </c>
      <c r="Q94" s="5">
        <v>0.03519667</v>
      </c>
      <c r="R94" s="5" t="s">
        <v>481</v>
      </c>
      <c r="S94" s="5" t="s">
        <v>889</v>
      </c>
      <c r="T94" s="5">
        <v>-1.229224</v>
      </c>
      <c r="U94" s="5" t="s">
        <v>40</v>
      </c>
      <c r="V94" s="5" t="s">
        <v>40</v>
      </c>
      <c r="W94" s="5">
        <v>0.2227251</v>
      </c>
      <c r="X94" s="5" t="s">
        <v>38</v>
      </c>
      <c r="Y94" s="5" t="s">
        <v>40</v>
      </c>
      <c r="Z94" s="5" t="s">
        <v>40</v>
      </c>
      <c r="AA94" s="5" t="s">
        <v>40</v>
      </c>
      <c r="AB94" s="5" t="s">
        <v>40</v>
      </c>
      <c r="AC94" s="5" t="s">
        <v>40</v>
      </c>
      <c r="AD94" s="5" t="s">
        <v>40</v>
      </c>
      <c r="AE94" s="5" t="s">
        <v>1017</v>
      </c>
      <c r="AF94" s="5">
        <v>0.4777778</v>
      </c>
      <c r="AG94" s="5">
        <v>0.2002604</v>
      </c>
      <c r="AH94" s="5">
        <v>0.03119762</v>
      </c>
      <c r="AI94" s="5">
        <v>0.76534551</v>
      </c>
      <c r="AJ94" s="5">
        <v>-0.1984615</v>
      </c>
      <c r="AK94" s="5">
        <v>0.1559415</v>
      </c>
      <c r="AL94" s="5">
        <v>-0.4731837</v>
      </c>
      <c r="AM94" s="5">
        <v>0.1114388</v>
      </c>
      <c r="AN94" s="6">
        <v>0.1396581</v>
      </c>
      <c r="AO94" s="6">
        <v>-0.4559783</v>
      </c>
      <c r="AP94" s="6">
        <v>0.6488882</v>
      </c>
      <c r="AQ94" s="6">
        <v>0.6795748</v>
      </c>
      <c r="AR94" s="5" t="s">
        <v>784</v>
      </c>
      <c r="AS94" s="5" t="s">
        <v>291</v>
      </c>
      <c r="AT94" s="5" t="s">
        <v>762</v>
      </c>
      <c r="AU94" s="5">
        <v>2.554782</v>
      </c>
      <c r="AV94" s="5" t="s">
        <v>40</v>
      </c>
      <c r="AW94" s="5">
        <v>25.0</v>
      </c>
      <c r="AX94" s="5">
        <v>0.01709515</v>
      </c>
      <c r="AY94" s="5" t="s">
        <v>291</v>
      </c>
      <c r="AZ94" s="5" t="s">
        <v>762</v>
      </c>
      <c r="BA94" s="5">
        <v>-1.174624</v>
      </c>
      <c r="BB94" s="5" t="s">
        <v>40</v>
      </c>
      <c r="BC94" s="5">
        <v>49.0</v>
      </c>
      <c r="BD94" s="5">
        <v>0.2458221</v>
      </c>
      <c r="BE94" s="5" t="s">
        <v>40</v>
      </c>
      <c r="BF94" s="5" t="s">
        <v>40</v>
      </c>
      <c r="BG94" s="5" t="s">
        <v>40</v>
      </c>
      <c r="BH94" s="5" t="s">
        <v>40</v>
      </c>
      <c r="BI94" s="5" t="s">
        <v>40</v>
      </c>
      <c r="BJ94" s="5" t="s">
        <v>763</v>
      </c>
      <c r="BK94" s="5">
        <v>0.8082212</v>
      </c>
      <c r="BL94" s="5">
        <v>0.4196541</v>
      </c>
      <c r="BM94" s="5">
        <v>0.009667198</v>
      </c>
      <c r="BN94" s="5">
        <v>1.591935</v>
      </c>
      <c r="BO94" s="5">
        <v>-0.2267656</v>
      </c>
      <c r="BP94" s="5">
        <v>0.2867232</v>
      </c>
      <c r="BQ94" s="5">
        <v>-0.7764475</v>
      </c>
      <c r="BR94" s="5">
        <v>0.3252096</v>
      </c>
      <c r="BS94" s="5">
        <v>0.2453652</v>
      </c>
      <c r="BT94" s="5">
        <v>-0.7649989</v>
      </c>
      <c r="BU94" s="5">
        <v>1.255729</v>
      </c>
      <c r="BV94" s="5">
        <v>0.634093</v>
      </c>
      <c r="BW94" s="5" t="s">
        <v>1021</v>
      </c>
    </row>
    <row r="95" ht="15.75" customHeight="1">
      <c r="A95">
        <v>20.0</v>
      </c>
      <c r="B95" s="5">
        <v>2.0</v>
      </c>
      <c r="C95" s="5">
        <v>1.0</v>
      </c>
      <c r="D95" s="5">
        <v>1.0</v>
      </c>
      <c r="E95" s="5" t="s">
        <v>879</v>
      </c>
      <c r="F95" s="5" t="s">
        <v>760</v>
      </c>
      <c r="G95" s="5" t="s">
        <v>761</v>
      </c>
      <c r="H95" s="5">
        <v>13.0</v>
      </c>
      <c r="I95" s="5">
        <v>13.0</v>
      </c>
      <c r="J95" s="5" t="s">
        <v>33</v>
      </c>
      <c r="K95" s="5" t="s">
        <v>352</v>
      </c>
      <c r="L95" s="5" t="s">
        <v>481</v>
      </c>
      <c r="M95" s="5" t="s">
        <v>889</v>
      </c>
      <c r="N95" s="5">
        <v>2.9277</v>
      </c>
      <c r="O95" s="5" t="s">
        <v>40</v>
      </c>
      <c r="P95" s="5" t="s">
        <v>40</v>
      </c>
      <c r="Q95" s="5">
        <v>0.001554002</v>
      </c>
      <c r="R95" s="5" t="s">
        <v>481</v>
      </c>
      <c r="S95" s="5" t="s">
        <v>889</v>
      </c>
      <c r="T95" s="5">
        <v>0.146385</v>
      </c>
      <c r="U95" s="5" t="s">
        <v>40</v>
      </c>
      <c r="V95" s="5" t="s">
        <v>40</v>
      </c>
      <c r="W95" s="5">
        <v>0.9432789</v>
      </c>
      <c r="X95" s="5" t="s">
        <v>38</v>
      </c>
      <c r="Y95" s="5" t="s">
        <v>40</v>
      </c>
      <c r="Z95" s="5" t="s">
        <v>40</v>
      </c>
      <c r="AA95" s="5" t="s">
        <v>40</v>
      </c>
      <c r="AB95" s="5" t="s">
        <v>40</v>
      </c>
      <c r="AC95" s="5" t="s">
        <v>40</v>
      </c>
      <c r="AD95" s="5" t="s">
        <v>40</v>
      </c>
      <c r="AE95" s="5" t="s">
        <v>1017</v>
      </c>
      <c r="AF95" s="5">
        <v>1.0</v>
      </c>
      <c r="AG95" s="5">
        <v>0.01636634</v>
      </c>
      <c r="AH95" s="5">
        <v>0.9176244</v>
      </c>
      <c r="AI95" s="5">
        <v>1.0</v>
      </c>
      <c r="AJ95" s="5">
        <v>0.05</v>
      </c>
      <c r="AK95" s="5">
        <v>0.4170474</v>
      </c>
      <c r="AL95" s="5">
        <v>-0.6029312</v>
      </c>
      <c r="AM95" s="5">
        <v>0.6628181</v>
      </c>
      <c r="AN95" s="6">
        <v>0.525</v>
      </c>
      <c r="AO95" s="6">
        <v>-0.4511882</v>
      </c>
      <c r="AP95" s="6">
        <v>0.9292171</v>
      </c>
      <c r="AQ95" s="6">
        <v>0.2690456</v>
      </c>
      <c r="AR95" s="5" t="s">
        <v>761</v>
      </c>
      <c r="AS95" s="5" t="s">
        <v>291</v>
      </c>
      <c r="AT95" s="5" t="s">
        <v>762</v>
      </c>
      <c r="AU95" s="5">
        <v>4.508929</v>
      </c>
      <c r="AV95" s="5" t="s">
        <v>40</v>
      </c>
      <c r="AW95" s="5">
        <v>11.0</v>
      </c>
      <c r="AX95" s="5">
        <v>8.880629E-4</v>
      </c>
      <c r="AY95" s="5" t="s">
        <v>291</v>
      </c>
      <c r="AZ95" s="5" t="s">
        <v>762</v>
      </c>
      <c r="BA95" s="5">
        <v>0.652025</v>
      </c>
      <c r="BB95" s="5" t="s">
        <v>40</v>
      </c>
      <c r="BC95" s="5">
        <v>11.0</v>
      </c>
      <c r="BD95" s="5">
        <v>0.5277742</v>
      </c>
      <c r="BE95" s="5" t="s">
        <v>40</v>
      </c>
      <c r="BF95" s="5" t="s">
        <v>40</v>
      </c>
      <c r="BG95" s="5" t="s">
        <v>40</v>
      </c>
      <c r="BH95" s="5" t="s">
        <v>40</v>
      </c>
      <c r="BI95" s="5" t="s">
        <v>40</v>
      </c>
      <c r="BJ95" s="5" t="s">
        <v>763</v>
      </c>
      <c r="BK95" s="5">
        <v>2.570485</v>
      </c>
      <c r="BL95" s="5">
        <v>0.8596706</v>
      </c>
      <c r="BM95" s="5">
        <v>0.9998724</v>
      </c>
      <c r="BN95" s="5">
        <v>4.080861</v>
      </c>
      <c r="BO95" s="5">
        <v>0.3717114</v>
      </c>
      <c r="BP95" s="5">
        <v>0.6257102</v>
      </c>
      <c r="BQ95" s="5">
        <v>-0.7643179</v>
      </c>
      <c r="BR95" s="5">
        <v>1.491367</v>
      </c>
      <c r="BS95" s="5">
        <v>1.392072</v>
      </c>
      <c r="BT95" s="5">
        <v>-0.7571122</v>
      </c>
      <c r="BU95" s="5">
        <v>3.541257</v>
      </c>
      <c r="BV95" s="5">
        <v>0.2042592</v>
      </c>
      <c r="BW95" s="5" t="s">
        <v>1021</v>
      </c>
    </row>
    <row r="96" ht="15.75" customHeight="1">
      <c r="A96">
        <v>20.0</v>
      </c>
      <c r="B96" s="5">
        <v>2.0</v>
      </c>
      <c r="C96" s="5">
        <v>2.0</v>
      </c>
      <c r="D96" s="5">
        <v>1.0</v>
      </c>
      <c r="E96" s="5" t="s">
        <v>880</v>
      </c>
      <c r="F96" s="5" t="s">
        <v>760</v>
      </c>
      <c r="G96" s="5" t="s">
        <v>761</v>
      </c>
      <c r="H96" s="5">
        <v>18.0</v>
      </c>
      <c r="I96" s="5">
        <v>15.0</v>
      </c>
      <c r="J96" s="5" t="s">
        <v>33</v>
      </c>
      <c r="K96" s="5" t="s">
        <v>352</v>
      </c>
      <c r="L96" s="5" t="s">
        <v>481</v>
      </c>
      <c r="M96" s="5" t="s">
        <v>889</v>
      </c>
      <c r="N96" s="5">
        <v>2.487865</v>
      </c>
      <c r="O96" s="5" t="s">
        <v>40</v>
      </c>
      <c r="P96" s="5" t="s">
        <v>40</v>
      </c>
      <c r="Q96" s="5">
        <v>0.01165501</v>
      </c>
      <c r="R96" s="5" t="s">
        <v>481</v>
      </c>
      <c r="S96" s="5" t="s">
        <v>889</v>
      </c>
      <c r="T96" s="5">
        <v>1.735913</v>
      </c>
      <c r="U96" s="5" t="s">
        <v>40</v>
      </c>
      <c r="V96" s="5" t="s">
        <v>40</v>
      </c>
      <c r="W96" s="5">
        <v>0.09386169</v>
      </c>
      <c r="X96" s="5" t="s">
        <v>38</v>
      </c>
      <c r="Y96" s="5" t="s">
        <v>40</v>
      </c>
      <c r="Z96" s="5" t="s">
        <v>40</v>
      </c>
      <c r="AA96" s="5" t="s">
        <v>40</v>
      </c>
      <c r="AB96" s="5" t="s">
        <v>40</v>
      </c>
      <c r="AC96" s="5" t="s">
        <v>40</v>
      </c>
      <c r="AD96" s="5" t="s">
        <v>40</v>
      </c>
      <c r="AE96" s="5" t="s">
        <v>1017</v>
      </c>
      <c r="AF96" s="5">
        <v>0.7</v>
      </c>
      <c r="AG96" s="5">
        <v>0.1812654</v>
      </c>
      <c r="AH96" s="5">
        <v>0.2140474</v>
      </c>
      <c r="AI96" s="5">
        <v>0.908207</v>
      </c>
      <c r="AJ96" s="5">
        <v>0.5357143</v>
      </c>
      <c r="AK96" s="5">
        <v>0.2632541</v>
      </c>
      <c r="AL96" s="5">
        <v>-0.0736732</v>
      </c>
      <c r="AM96" s="5">
        <v>0.8538133</v>
      </c>
      <c r="AN96" s="6">
        <v>0.6178571</v>
      </c>
      <c r="AO96" s="6">
        <v>0.2301957</v>
      </c>
      <c r="AP96" s="6">
        <v>0.8362792</v>
      </c>
      <c r="AQ96" s="6">
        <v>1.105701E-4</v>
      </c>
      <c r="AR96" s="5" t="s">
        <v>761</v>
      </c>
      <c r="AS96" s="5" t="s">
        <v>291</v>
      </c>
      <c r="AT96" s="5" t="s">
        <v>762</v>
      </c>
      <c r="AU96" s="5">
        <v>3.750793</v>
      </c>
      <c r="AV96" s="5" t="s">
        <v>40</v>
      </c>
      <c r="AW96" s="5">
        <v>16.0</v>
      </c>
      <c r="AX96" s="5">
        <v>0.001744839</v>
      </c>
      <c r="AY96" s="5" t="s">
        <v>291</v>
      </c>
      <c r="AZ96" s="5" t="s">
        <v>762</v>
      </c>
      <c r="BA96" s="5">
        <v>1.673947</v>
      </c>
      <c r="BB96" s="5" t="s">
        <v>40</v>
      </c>
      <c r="BC96" s="5">
        <v>13.0</v>
      </c>
      <c r="BD96" s="5">
        <v>0.1180168</v>
      </c>
      <c r="BE96" s="5" t="s">
        <v>40</v>
      </c>
      <c r="BF96" s="5" t="s">
        <v>40</v>
      </c>
      <c r="BG96" s="5" t="s">
        <v>40</v>
      </c>
      <c r="BH96" s="5" t="s">
        <v>40</v>
      </c>
      <c r="BI96" s="5" t="s">
        <v>40</v>
      </c>
      <c r="BJ96" s="5" t="s">
        <v>763</v>
      </c>
      <c r="BK96" s="5">
        <v>1.779157</v>
      </c>
      <c r="BL96" s="5">
        <v>0.6036627</v>
      </c>
      <c r="BM96" s="5">
        <v>0.6471271</v>
      </c>
      <c r="BN96" s="5">
        <v>2.872486</v>
      </c>
      <c r="BO96" s="5">
        <v>0.86635</v>
      </c>
      <c r="BP96" s="5">
        <v>0.5851281</v>
      </c>
      <c r="BQ96" s="5">
        <v>-0.2151739</v>
      </c>
      <c r="BR96" s="5">
        <v>1.918034</v>
      </c>
      <c r="BS96" s="5">
        <v>1.310684</v>
      </c>
      <c r="BT96" s="5">
        <v>0.4164627</v>
      </c>
      <c r="BU96" s="5">
        <v>2.204906</v>
      </c>
      <c r="BV96" s="5">
        <v>0.004068889</v>
      </c>
      <c r="BW96" s="5" t="s">
        <v>1021</v>
      </c>
    </row>
    <row r="97" ht="15.75" customHeight="1">
      <c r="A97">
        <v>20.0</v>
      </c>
      <c r="B97" s="5">
        <v>2.0</v>
      </c>
      <c r="C97" s="5">
        <v>3.0</v>
      </c>
      <c r="D97" s="5">
        <v>1.0</v>
      </c>
      <c r="E97" s="5" t="s">
        <v>881</v>
      </c>
      <c r="F97" s="5" t="s">
        <v>760</v>
      </c>
      <c r="G97" s="5" t="s">
        <v>816</v>
      </c>
      <c r="H97" s="5">
        <v>25.0</v>
      </c>
      <c r="I97" s="5">
        <v>20.0</v>
      </c>
      <c r="J97" s="5" t="s">
        <v>33</v>
      </c>
      <c r="K97" s="5" t="s">
        <v>882</v>
      </c>
      <c r="L97" s="5" t="s">
        <v>882</v>
      </c>
      <c r="M97" s="5" t="s">
        <v>1022</v>
      </c>
      <c r="N97" s="5">
        <v>0.6766662</v>
      </c>
      <c r="O97" s="5" t="s">
        <v>40</v>
      </c>
      <c r="P97" s="5" t="s">
        <v>40</v>
      </c>
      <c r="Q97" s="5">
        <v>2.038955E-4</v>
      </c>
      <c r="R97" s="5" t="s">
        <v>882</v>
      </c>
      <c r="S97" s="5" t="s">
        <v>1022</v>
      </c>
      <c r="T97" s="5">
        <v>-0.5003121</v>
      </c>
      <c r="U97" s="5" t="s">
        <v>40</v>
      </c>
      <c r="V97" s="5" t="s">
        <v>40</v>
      </c>
      <c r="W97" s="5">
        <v>0.02466544</v>
      </c>
      <c r="X97" s="5" t="s">
        <v>38</v>
      </c>
      <c r="Y97" s="5" t="s">
        <v>40</v>
      </c>
      <c r="Z97" s="5" t="s">
        <v>40</v>
      </c>
      <c r="AA97" s="5" t="s">
        <v>40</v>
      </c>
      <c r="AB97" s="5" t="s">
        <v>40</v>
      </c>
      <c r="AC97" s="5" t="s">
        <v>40</v>
      </c>
      <c r="AD97" s="5" t="s">
        <v>40</v>
      </c>
      <c r="AE97" s="5" t="s">
        <v>1023</v>
      </c>
      <c r="AF97" s="5">
        <v>0.6766662</v>
      </c>
      <c r="AG97" s="5">
        <v>0.2132007</v>
      </c>
      <c r="AH97" s="5">
        <v>0.3842812</v>
      </c>
      <c r="AI97" s="5">
        <v>0.8456849</v>
      </c>
      <c r="AJ97" s="5">
        <v>-0.5003121</v>
      </c>
      <c r="AK97" s="5">
        <v>0.2425356</v>
      </c>
      <c r="AL97" s="5">
        <v>-0.77192894</v>
      </c>
      <c r="AM97" s="5">
        <v>-0.07422445</v>
      </c>
      <c r="AN97" s="6">
        <v>0.1405415</v>
      </c>
      <c r="AO97" s="6">
        <v>-0.834771</v>
      </c>
      <c r="AP97" s="6">
        <v>0.9027022</v>
      </c>
      <c r="AQ97" s="6">
        <v>0.83668</v>
      </c>
      <c r="AR97" s="5" t="s">
        <v>816</v>
      </c>
      <c r="AS97" s="5" t="s">
        <v>883</v>
      </c>
      <c r="AT97" s="5" t="s">
        <v>762</v>
      </c>
      <c r="AU97" s="5">
        <v>7.492424</v>
      </c>
      <c r="AV97" s="5" t="s">
        <v>40</v>
      </c>
      <c r="AW97" s="5">
        <v>23.0</v>
      </c>
      <c r="AX97" s="62">
        <v>1.295973E-7</v>
      </c>
      <c r="AY97" s="5" t="s">
        <v>883</v>
      </c>
      <c r="AZ97" s="5" t="s">
        <v>762</v>
      </c>
      <c r="BA97" s="5">
        <v>-2.243402</v>
      </c>
      <c r="BB97" s="5" t="s">
        <v>40</v>
      </c>
      <c r="BC97" s="5">
        <v>18.0</v>
      </c>
      <c r="BD97" s="5">
        <v>0.03769116</v>
      </c>
      <c r="BE97" s="5" t="s">
        <v>40</v>
      </c>
      <c r="BF97" s="5" t="s">
        <v>40</v>
      </c>
      <c r="BG97" s="5" t="s">
        <v>40</v>
      </c>
      <c r="BH97" s="5" t="s">
        <v>40</v>
      </c>
      <c r="BI97" s="5" t="s">
        <v>40</v>
      </c>
      <c r="BJ97" s="5" t="s">
        <v>884</v>
      </c>
      <c r="BK97" s="5">
        <v>0.8422367</v>
      </c>
      <c r="BL97" s="5">
        <v>0.2132007</v>
      </c>
      <c r="BM97" s="5">
        <v>0.6701163</v>
      </c>
      <c r="BN97" s="5">
        <v>0.9284014</v>
      </c>
      <c r="BO97" s="5">
        <v>-0.4674479</v>
      </c>
      <c r="BP97" s="5">
        <v>0.2425356</v>
      </c>
      <c r="BQ97" s="5">
        <v>-0.75399977</v>
      </c>
      <c r="BR97" s="5">
        <v>-0.03142826</v>
      </c>
      <c r="BS97" s="5">
        <v>0.3494889</v>
      </c>
      <c r="BT97" s="5">
        <v>-0.8707076</v>
      </c>
      <c r="BU97" s="5">
        <v>0.9683882</v>
      </c>
      <c r="BV97" s="5">
        <v>0.6741614</v>
      </c>
      <c r="BW97" s="5" t="s">
        <v>1024</v>
      </c>
    </row>
    <row r="98" ht="15.75" customHeight="1">
      <c r="A98">
        <v>21.0</v>
      </c>
      <c r="B98">
        <v>1.0</v>
      </c>
      <c r="C98">
        <v>1.0</v>
      </c>
      <c r="D98" s="5">
        <v>1.0</v>
      </c>
      <c r="E98" t="s">
        <v>886</v>
      </c>
      <c r="F98" s="5" t="s">
        <v>760</v>
      </c>
      <c r="G98" s="5" t="s">
        <v>760</v>
      </c>
      <c r="H98" s="5">
        <v>12.0</v>
      </c>
      <c r="I98" s="5">
        <v>27.0</v>
      </c>
      <c r="J98" s="5" t="s">
        <v>33</v>
      </c>
      <c r="K98" s="5" t="s">
        <v>291</v>
      </c>
      <c r="L98" s="5" t="s">
        <v>291</v>
      </c>
      <c r="M98" s="5" t="s">
        <v>762</v>
      </c>
      <c r="N98" s="5">
        <v>2.348576</v>
      </c>
      <c r="O98" s="5" t="s">
        <v>40</v>
      </c>
      <c r="P98" s="5">
        <v>10.0</v>
      </c>
      <c r="Q98" s="5">
        <v>0.04073944</v>
      </c>
      <c r="R98" s="5" t="s">
        <v>291</v>
      </c>
      <c r="S98" s="5" t="s">
        <v>762</v>
      </c>
      <c r="T98" s="5">
        <v>2.411154</v>
      </c>
      <c r="U98" s="5" t="s">
        <v>40</v>
      </c>
      <c r="V98" s="5">
        <v>25.0</v>
      </c>
      <c r="W98" s="5">
        <v>0.02357807</v>
      </c>
      <c r="X98" s="5" t="s">
        <v>38</v>
      </c>
      <c r="Y98" s="5" t="s">
        <v>40</v>
      </c>
      <c r="Z98" s="5" t="s">
        <v>40</v>
      </c>
      <c r="AA98" s="5" t="s">
        <v>40</v>
      </c>
      <c r="AB98" s="5" t="s">
        <v>40</v>
      </c>
      <c r="AC98" s="5" t="s">
        <v>40</v>
      </c>
      <c r="AD98" s="5" t="s">
        <v>40</v>
      </c>
      <c r="AE98" s="5" t="s">
        <v>763</v>
      </c>
      <c r="AF98" s="5">
        <v>1.355951</v>
      </c>
      <c r="AG98" s="5">
        <v>0.7143642</v>
      </c>
      <c r="AH98" s="5">
        <v>0.05518853</v>
      </c>
      <c r="AI98" s="5">
        <v>2.60415546</v>
      </c>
      <c r="AJ98" s="5">
        <v>0.928691</v>
      </c>
      <c r="AK98" s="5">
        <v>0.4229055</v>
      </c>
      <c r="AL98" s="5">
        <v>0.1232132</v>
      </c>
      <c r="AM98" s="5">
        <v>1.7175443</v>
      </c>
      <c r="AN98" s="6">
        <v>1.039572</v>
      </c>
      <c r="AO98" s="6">
        <v>0.3263091</v>
      </c>
      <c r="AP98" s="6">
        <v>1.7528341</v>
      </c>
      <c r="AQ98" s="6">
        <v>0.004281727</v>
      </c>
      <c r="AR98" s="5" t="s">
        <v>760</v>
      </c>
      <c r="AS98" s="5" t="s">
        <v>291</v>
      </c>
      <c r="AT98" s="5" t="s">
        <v>762</v>
      </c>
      <c r="AU98" s="5">
        <v>2.348576</v>
      </c>
      <c r="AV98" s="5" t="s">
        <v>40</v>
      </c>
      <c r="AW98" s="5">
        <v>10.0</v>
      </c>
      <c r="AX98" s="5">
        <v>0.04073944</v>
      </c>
      <c r="AY98" s="5" t="s">
        <v>291</v>
      </c>
      <c r="AZ98" s="5" t="s">
        <v>762</v>
      </c>
      <c r="BA98" s="5">
        <v>2.411154</v>
      </c>
      <c r="BB98" s="5" t="s">
        <v>40</v>
      </c>
      <c r="BC98" s="5">
        <v>25.0</v>
      </c>
      <c r="BD98" s="5">
        <v>0.02357807</v>
      </c>
      <c r="BE98" s="5" t="s">
        <v>40</v>
      </c>
      <c r="BF98" s="5" t="s">
        <v>40</v>
      </c>
      <c r="BG98" s="5" t="s">
        <v>40</v>
      </c>
      <c r="BH98" s="5" t="s">
        <v>40</v>
      </c>
      <c r="BI98" s="5" t="s">
        <v>40</v>
      </c>
      <c r="BJ98" s="5" t="s">
        <v>763</v>
      </c>
      <c r="BK98" s="5">
        <v>1.355951</v>
      </c>
      <c r="BL98" s="5">
        <v>0.7143642</v>
      </c>
      <c r="BM98" s="5">
        <v>0.05518853</v>
      </c>
      <c r="BN98" s="5">
        <v>2.60415546</v>
      </c>
      <c r="BO98" s="5">
        <v>0.928691</v>
      </c>
      <c r="BP98" s="5">
        <v>0.4229055</v>
      </c>
      <c r="BQ98" s="5">
        <v>0.1232132</v>
      </c>
      <c r="BR98" s="5">
        <v>1.7175443</v>
      </c>
      <c r="BS98" s="6">
        <v>1.039572</v>
      </c>
      <c r="BT98" s="6">
        <v>0.3263091</v>
      </c>
      <c r="BU98" s="6">
        <v>1.7528341</v>
      </c>
      <c r="BV98" s="6">
        <v>0.004281727</v>
      </c>
    </row>
    <row r="99" ht="15.75" customHeight="1">
      <c r="A99">
        <v>21.0</v>
      </c>
      <c r="B99">
        <v>1.0</v>
      </c>
      <c r="C99">
        <v>2.0</v>
      </c>
      <c r="D99" s="5">
        <v>1.0</v>
      </c>
      <c r="E99" s="5" t="s">
        <v>887</v>
      </c>
      <c r="F99" s="5" t="s">
        <v>760</v>
      </c>
      <c r="G99" s="5" t="s">
        <v>760</v>
      </c>
      <c r="H99" s="5">
        <v>12.0</v>
      </c>
      <c r="I99" s="5">
        <v>18.0</v>
      </c>
      <c r="J99" s="5" t="s">
        <v>38</v>
      </c>
      <c r="K99" s="5" t="s">
        <v>40</v>
      </c>
      <c r="L99" s="5" t="s">
        <v>291</v>
      </c>
      <c r="M99" s="5" t="s">
        <v>762</v>
      </c>
      <c r="N99" s="5">
        <v>5.204783</v>
      </c>
      <c r="O99" s="5" t="s">
        <v>40</v>
      </c>
      <c r="P99" s="5">
        <v>10.0</v>
      </c>
      <c r="Q99" s="5">
        <v>3.985327E-4</v>
      </c>
      <c r="R99" s="5" t="s">
        <v>291</v>
      </c>
      <c r="S99" s="5" t="s">
        <v>762</v>
      </c>
      <c r="T99" s="5">
        <v>2.227984</v>
      </c>
      <c r="U99" s="5" t="s">
        <v>40</v>
      </c>
      <c r="V99" s="5">
        <v>16.0</v>
      </c>
      <c r="W99" s="5">
        <v>0.04057874</v>
      </c>
      <c r="X99" s="5" t="s">
        <v>38</v>
      </c>
      <c r="Y99" s="5" t="s">
        <v>40</v>
      </c>
      <c r="Z99" s="5" t="s">
        <v>40</v>
      </c>
      <c r="AA99" s="5" t="s">
        <v>40</v>
      </c>
      <c r="AB99" s="5" t="s">
        <v>40</v>
      </c>
      <c r="AC99" s="5" t="s">
        <v>40</v>
      </c>
      <c r="AD99" s="5" t="s">
        <v>40</v>
      </c>
      <c r="AE99" s="5" t="s">
        <v>763</v>
      </c>
      <c r="AF99" s="5">
        <v>3.004983</v>
      </c>
      <c r="AG99" s="5">
        <v>0.9704614</v>
      </c>
      <c r="AH99" s="5">
        <v>1.251697</v>
      </c>
      <c r="AI99" s="5">
        <v>4.695657</v>
      </c>
      <c r="AJ99" s="5">
        <v>1.263148</v>
      </c>
      <c r="AK99" s="5">
        <v>0.6462975</v>
      </c>
      <c r="AL99" s="5">
        <v>0.05315685</v>
      </c>
      <c r="AM99" s="5">
        <v>2.43910131</v>
      </c>
      <c r="AN99" s="6">
        <v>1.983622</v>
      </c>
      <c r="AO99" s="6">
        <v>0.3023162</v>
      </c>
      <c r="AP99" s="6">
        <v>3.6649283</v>
      </c>
      <c r="AQ99" s="6">
        <v>0.02075643</v>
      </c>
      <c r="AR99" s="5" t="s">
        <v>760</v>
      </c>
      <c r="AS99" s="5" t="s">
        <v>291</v>
      </c>
      <c r="AT99" s="5" t="s">
        <v>762</v>
      </c>
      <c r="AU99" s="5">
        <v>5.204783</v>
      </c>
      <c r="AV99" s="5" t="s">
        <v>40</v>
      </c>
      <c r="AW99" s="5">
        <v>10.0</v>
      </c>
      <c r="AX99" s="5">
        <v>3.985327E-4</v>
      </c>
      <c r="AY99" s="5" t="s">
        <v>291</v>
      </c>
      <c r="AZ99" s="5" t="s">
        <v>762</v>
      </c>
      <c r="BA99" s="5">
        <v>2.227984</v>
      </c>
      <c r="BB99" s="5" t="s">
        <v>40</v>
      </c>
      <c r="BC99" s="5">
        <v>16.0</v>
      </c>
      <c r="BD99" s="5">
        <v>0.04057874</v>
      </c>
      <c r="BE99" s="5" t="s">
        <v>40</v>
      </c>
      <c r="BF99" s="5" t="s">
        <v>40</v>
      </c>
      <c r="BG99" s="5" t="s">
        <v>40</v>
      </c>
      <c r="BH99" s="5" t="s">
        <v>40</v>
      </c>
      <c r="BI99" s="5" t="s">
        <v>40</v>
      </c>
      <c r="BJ99" s="5" t="s">
        <v>763</v>
      </c>
      <c r="BK99" s="5">
        <v>3.004983</v>
      </c>
      <c r="BL99" s="5">
        <v>0.9704614</v>
      </c>
      <c r="BM99" s="5">
        <v>1.251697</v>
      </c>
      <c r="BN99" s="5">
        <v>4.695657</v>
      </c>
      <c r="BO99" s="5">
        <v>1.263148</v>
      </c>
      <c r="BP99" s="5">
        <v>0.6462975</v>
      </c>
      <c r="BQ99" s="5">
        <v>0.05315685</v>
      </c>
      <c r="BR99" s="5">
        <v>2.43910131</v>
      </c>
      <c r="BS99" s="6">
        <v>1.983622</v>
      </c>
      <c r="BT99" s="6">
        <v>0.3023162</v>
      </c>
      <c r="BU99" s="6">
        <v>3.6649283</v>
      </c>
      <c r="BV99" s="6">
        <v>0.02075643</v>
      </c>
    </row>
    <row r="100" ht="15.75" customHeight="1">
      <c r="A100">
        <v>21.0</v>
      </c>
      <c r="B100">
        <v>1.0</v>
      </c>
      <c r="C100">
        <v>3.0</v>
      </c>
      <c r="D100" s="5">
        <v>1.0</v>
      </c>
      <c r="E100" t="s">
        <v>888</v>
      </c>
      <c r="F100" s="5" t="s">
        <v>789</v>
      </c>
      <c r="G100" s="5" t="s">
        <v>784</v>
      </c>
      <c r="H100" s="5">
        <v>12.0</v>
      </c>
      <c r="I100" s="5">
        <v>30.0</v>
      </c>
      <c r="J100" s="5" t="s">
        <v>33</v>
      </c>
      <c r="K100" s="5" t="s">
        <v>291</v>
      </c>
      <c r="L100" s="5" t="s">
        <v>291</v>
      </c>
      <c r="M100" s="5" t="s">
        <v>762</v>
      </c>
      <c r="N100" s="5">
        <v>1.053297</v>
      </c>
      <c r="O100" s="5" t="s">
        <v>40</v>
      </c>
      <c r="P100" s="5">
        <v>10.0</v>
      </c>
      <c r="Q100" s="5">
        <v>0.31699</v>
      </c>
      <c r="R100" s="5" t="s">
        <v>481</v>
      </c>
      <c r="S100" s="5" t="s">
        <v>889</v>
      </c>
      <c r="T100" s="5">
        <v>-0.7258662</v>
      </c>
      <c r="U100" s="5" t="s">
        <v>40</v>
      </c>
      <c r="V100" s="5" t="s">
        <v>40</v>
      </c>
      <c r="W100" s="5">
        <v>0.4863648</v>
      </c>
      <c r="X100" s="5" t="s">
        <v>38</v>
      </c>
      <c r="Y100" s="5" t="s">
        <v>40</v>
      </c>
      <c r="Z100" s="5" t="s">
        <v>40</v>
      </c>
      <c r="AA100" s="5" t="s">
        <v>40</v>
      </c>
      <c r="AB100" s="5" t="s">
        <v>40</v>
      </c>
      <c r="AC100" s="5" t="s">
        <v>40</v>
      </c>
      <c r="AD100" s="5" t="s">
        <v>40</v>
      </c>
      <c r="AE100" s="5" t="s">
        <v>763</v>
      </c>
      <c r="AF100" s="5">
        <v>0.6081211</v>
      </c>
      <c r="AG100" s="5">
        <v>0.6497605</v>
      </c>
      <c r="AH100" s="5">
        <v>-0.5678437</v>
      </c>
      <c r="AI100" s="5">
        <v>1.7556535</v>
      </c>
      <c r="AJ100" s="5">
        <v>-0.181138</v>
      </c>
      <c r="AK100" s="5">
        <v>0.378794</v>
      </c>
      <c r="AL100" s="5">
        <v>-0.8967692</v>
      </c>
      <c r="AM100" s="5">
        <v>0.5376991</v>
      </c>
      <c r="AN100" s="6">
        <v>0.03693119</v>
      </c>
      <c r="AO100" s="6">
        <v>-0.6547971</v>
      </c>
      <c r="AP100" s="6">
        <v>0.7286595</v>
      </c>
      <c r="AQ100" s="6">
        <v>0.9166599</v>
      </c>
      <c r="AR100" s="5" t="s">
        <v>784</v>
      </c>
      <c r="AS100" s="5" t="s">
        <v>291</v>
      </c>
      <c r="AT100" s="5" t="s">
        <v>762</v>
      </c>
      <c r="AU100" s="5">
        <v>1.053297</v>
      </c>
      <c r="AV100" s="5" t="s">
        <v>40</v>
      </c>
      <c r="AW100" s="5">
        <v>10.0</v>
      </c>
      <c r="AX100" s="5">
        <v>0.31699</v>
      </c>
      <c r="AY100" s="5" t="s">
        <v>291</v>
      </c>
      <c r="AZ100" s="5" t="s">
        <v>762</v>
      </c>
      <c r="BA100" s="5">
        <v>-0.8826982</v>
      </c>
      <c r="BB100" s="5" t="s">
        <v>40</v>
      </c>
      <c r="BC100" s="5">
        <v>28.0</v>
      </c>
      <c r="BD100" s="5">
        <v>0.3849151</v>
      </c>
      <c r="BE100" s="5" t="s">
        <v>40</v>
      </c>
      <c r="BF100" s="5" t="s">
        <v>40</v>
      </c>
      <c r="BG100" s="5" t="s">
        <v>40</v>
      </c>
      <c r="BH100" s="5" t="s">
        <v>40</v>
      </c>
      <c r="BI100" s="5" t="s">
        <v>40</v>
      </c>
      <c r="BJ100" s="5" t="s">
        <v>763</v>
      </c>
      <c r="BK100" s="5">
        <v>0.6081211</v>
      </c>
      <c r="BL100" s="5">
        <v>0.6497605</v>
      </c>
      <c r="BM100" s="5">
        <v>-0.5678437</v>
      </c>
      <c r="BN100" s="5">
        <v>1.7556535</v>
      </c>
      <c r="BO100" s="5">
        <v>-0.181138</v>
      </c>
      <c r="BP100" s="5">
        <v>0.378794</v>
      </c>
      <c r="BQ100" s="5">
        <v>-0.8967692</v>
      </c>
      <c r="BR100" s="5">
        <v>0.5376991</v>
      </c>
      <c r="BS100" s="6">
        <v>0.03693119</v>
      </c>
      <c r="BT100" s="6">
        <v>-0.6547971</v>
      </c>
      <c r="BU100" s="6">
        <v>0.7286595</v>
      </c>
      <c r="BV100" s="6">
        <v>0.9166599</v>
      </c>
    </row>
    <row r="101" ht="15.75" customHeight="1">
      <c r="A101">
        <v>24.0</v>
      </c>
      <c r="B101" s="5">
        <v>1.0</v>
      </c>
      <c r="C101" s="5">
        <v>1.0</v>
      </c>
      <c r="D101" s="5">
        <v>1.0</v>
      </c>
      <c r="E101" s="15" t="s">
        <v>890</v>
      </c>
      <c r="F101" s="5" t="s">
        <v>760</v>
      </c>
      <c r="G101" s="5" t="s">
        <v>784</v>
      </c>
      <c r="H101" s="5">
        <v>8.0</v>
      </c>
      <c r="I101" s="5">
        <v>8.0</v>
      </c>
      <c r="J101" s="5" t="s">
        <v>33</v>
      </c>
      <c r="K101" s="5" t="s">
        <v>291</v>
      </c>
      <c r="L101" s="5" t="s">
        <v>291</v>
      </c>
      <c r="M101" s="5" t="s">
        <v>762</v>
      </c>
      <c r="N101" s="5">
        <v>5.114467</v>
      </c>
      <c r="O101" s="5" t="s">
        <v>40</v>
      </c>
      <c r="P101" s="5">
        <v>6.0</v>
      </c>
      <c r="Q101" s="5">
        <v>0.002190081</v>
      </c>
      <c r="R101" s="5" t="s">
        <v>291</v>
      </c>
      <c r="S101" s="5" t="s">
        <v>762</v>
      </c>
      <c r="T101" s="5">
        <v>-0.1767</v>
      </c>
      <c r="U101" s="5" t="s">
        <v>40</v>
      </c>
      <c r="V101" s="5">
        <v>6.0</v>
      </c>
      <c r="W101" s="5">
        <v>0.8655577</v>
      </c>
      <c r="X101" s="5" t="s">
        <v>38</v>
      </c>
      <c r="Y101" s="5" t="s">
        <v>40</v>
      </c>
      <c r="Z101" s="5" t="s">
        <v>40</v>
      </c>
      <c r="AA101" s="5" t="s">
        <v>40</v>
      </c>
      <c r="AB101" s="5" t="s">
        <v>40</v>
      </c>
      <c r="AC101" s="5" t="s">
        <v>40</v>
      </c>
      <c r="AD101" s="5" t="s">
        <v>40</v>
      </c>
      <c r="AE101" s="5" t="s">
        <v>763</v>
      </c>
      <c r="AF101" s="5">
        <v>3.616474</v>
      </c>
      <c r="AG101" s="5">
        <v>1.455979</v>
      </c>
      <c r="AH101" s="5">
        <v>1.147255</v>
      </c>
      <c r="AI101" s="5">
        <v>6.003115</v>
      </c>
      <c r="AJ101" s="5">
        <v>-0.1249458</v>
      </c>
      <c r="AK101" s="5">
        <v>0.8175581</v>
      </c>
      <c r="AL101" s="5">
        <v>-1.507507</v>
      </c>
      <c r="AM101" s="5">
        <v>1.267743</v>
      </c>
      <c r="AN101" s="6">
        <v>1.55179</v>
      </c>
      <c r="AO101" s="6">
        <v>-2.09497</v>
      </c>
      <c r="AP101" s="6">
        <v>5.198551</v>
      </c>
      <c r="AQ101" s="6">
        <v>0.4042725</v>
      </c>
      <c r="AR101" s="5" t="s">
        <v>784</v>
      </c>
      <c r="AS101" s="5" t="s">
        <v>291</v>
      </c>
      <c r="AT101" s="5" t="s">
        <v>762</v>
      </c>
      <c r="AU101" s="5">
        <v>5.114467</v>
      </c>
      <c r="AV101" s="5" t="s">
        <v>40</v>
      </c>
      <c r="AW101" s="5">
        <v>6.0</v>
      </c>
      <c r="AX101" s="5">
        <v>0.002190081</v>
      </c>
      <c r="AY101" s="5" t="s">
        <v>291</v>
      </c>
      <c r="AZ101" s="5" t="s">
        <v>762</v>
      </c>
      <c r="BA101" s="5">
        <v>-0.1767</v>
      </c>
      <c r="BB101" s="5" t="s">
        <v>40</v>
      </c>
      <c r="BC101" s="5">
        <v>6.0</v>
      </c>
      <c r="BD101" s="5">
        <v>0.8655577</v>
      </c>
      <c r="BE101" s="5" t="s">
        <v>40</v>
      </c>
      <c r="BF101" s="5" t="s">
        <v>40</v>
      </c>
      <c r="BG101" s="5" t="s">
        <v>40</v>
      </c>
      <c r="BH101" s="5" t="s">
        <v>40</v>
      </c>
      <c r="BI101" s="5" t="s">
        <v>40</v>
      </c>
      <c r="BJ101" s="5" t="s">
        <v>763</v>
      </c>
      <c r="BK101" s="5">
        <v>3.616474</v>
      </c>
      <c r="BL101" s="5">
        <v>1.455979</v>
      </c>
      <c r="BM101" s="5">
        <v>1.147255</v>
      </c>
      <c r="BN101" s="5">
        <v>6.003115</v>
      </c>
      <c r="BO101" s="5">
        <v>-0.1249458</v>
      </c>
      <c r="BP101" s="5">
        <v>0.8175581</v>
      </c>
      <c r="BQ101" s="5">
        <v>-1.507507</v>
      </c>
      <c r="BR101" s="5">
        <v>1.267743</v>
      </c>
      <c r="BS101" s="6">
        <v>1.55179</v>
      </c>
      <c r="BT101" s="6">
        <v>-2.09497</v>
      </c>
      <c r="BU101" s="6">
        <v>5.198551</v>
      </c>
      <c r="BV101" s="6">
        <v>0.4042725</v>
      </c>
    </row>
    <row r="102" ht="15.75" customHeight="1">
      <c r="A102">
        <v>24.0</v>
      </c>
      <c r="B102" s="5">
        <v>1.0</v>
      </c>
      <c r="C102" s="5">
        <v>2.0</v>
      </c>
      <c r="D102" s="5">
        <v>1.0</v>
      </c>
      <c r="E102" s="15" t="s">
        <v>891</v>
      </c>
      <c r="F102" s="5" t="s">
        <v>789</v>
      </c>
      <c r="G102" s="5" t="s">
        <v>761</v>
      </c>
      <c r="H102" s="5">
        <v>8.0</v>
      </c>
      <c r="I102" s="5">
        <v>8.0</v>
      </c>
      <c r="J102" s="5" t="s">
        <v>38</v>
      </c>
      <c r="K102" s="5" t="s">
        <v>40</v>
      </c>
      <c r="L102" s="5" t="s">
        <v>291</v>
      </c>
      <c r="M102" s="5" t="s">
        <v>762</v>
      </c>
      <c r="N102" s="5">
        <v>1.319308</v>
      </c>
      <c r="O102" s="5" t="s">
        <v>40</v>
      </c>
      <c r="P102" s="5">
        <v>6.0</v>
      </c>
      <c r="Q102" s="5">
        <v>0.2351748</v>
      </c>
      <c r="R102" s="5" t="s">
        <v>291</v>
      </c>
      <c r="S102" s="5" t="s">
        <v>762</v>
      </c>
      <c r="T102" s="5">
        <v>0.899187</v>
      </c>
      <c r="U102" s="5" t="s">
        <v>40</v>
      </c>
      <c r="V102" s="5">
        <v>6.0</v>
      </c>
      <c r="W102" s="5">
        <v>0.4031949</v>
      </c>
      <c r="X102" s="5" t="s">
        <v>38</v>
      </c>
      <c r="Y102" s="5" t="s">
        <v>40</v>
      </c>
      <c r="Z102" s="5" t="s">
        <v>40</v>
      </c>
      <c r="AA102" s="5" t="s">
        <v>40</v>
      </c>
      <c r="AB102" s="5" t="s">
        <v>40</v>
      </c>
      <c r="AC102" s="5" t="s">
        <v>40</v>
      </c>
      <c r="AD102" s="5" t="s">
        <v>40</v>
      </c>
      <c r="AE102" s="5" t="s">
        <v>763</v>
      </c>
      <c r="AF102" s="5">
        <v>0.9328917</v>
      </c>
      <c r="AG102" s="5">
        <v>0.8737077</v>
      </c>
      <c r="AH102" s="5">
        <v>-0.5789872</v>
      </c>
      <c r="AI102" s="5">
        <v>2.378636</v>
      </c>
      <c r="AJ102" s="5">
        <v>0.6358212</v>
      </c>
      <c r="AK102" s="5">
        <v>0.8435552</v>
      </c>
      <c r="AL102" s="5">
        <v>-0.8181923</v>
      </c>
      <c r="AM102" s="5">
        <v>2.041438</v>
      </c>
      <c r="AN102" s="6">
        <v>0.7791419</v>
      </c>
      <c r="AO102" s="6">
        <v>-0.4102885</v>
      </c>
      <c r="AP102" s="6">
        <v>1.9685724</v>
      </c>
      <c r="AQ102" s="6">
        <v>0.1991827</v>
      </c>
      <c r="AR102" s="5" t="s">
        <v>761</v>
      </c>
      <c r="AS102" s="5" t="s">
        <v>291</v>
      </c>
      <c r="AT102" s="5" t="s">
        <v>762</v>
      </c>
      <c r="AU102" s="5">
        <v>1.319308</v>
      </c>
      <c r="AV102" s="5" t="s">
        <v>40</v>
      </c>
      <c r="AW102" s="5">
        <v>6.0</v>
      </c>
      <c r="AX102" s="5">
        <v>0.2351748</v>
      </c>
      <c r="AY102" s="5" t="s">
        <v>291</v>
      </c>
      <c r="AZ102" s="5" t="s">
        <v>762</v>
      </c>
      <c r="BA102" s="5">
        <v>0.899187</v>
      </c>
      <c r="BB102" s="5" t="s">
        <v>40</v>
      </c>
      <c r="BC102" s="5">
        <v>6.0</v>
      </c>
      <c r="BD102" s="5">
        <v>0.4031949</v>
      </c>
      <c r="BE102" s="5" t="s">
        <v>40</v>
      </c>
      <c r="BF102" s="5" t="s">
        <v>40</v>
      </c>
      <c r="BG102" s="5" t="s">
        <v>40</v>
      </c>
      <c r="BH102" s="5" t="s">
        <v>40</v>
      </c>
      <c r="BI102" s="5" t="s">
        <v>40</v>
      </c>
      <c r="BJ102" s="5" t="s">
        <v>763</v>
      </c>
      <c r="BK102" s="5">
        <v>0.9328917</v>
      </c>
      <c r="BL102" s="5">
        <v>0.8737077</v>
      </c>
      <c r="BM102" s="5">
        <v>-0.5789872</v>
      </c>
      <c r="BN102" s="5">
        <v>2.378636</v>
      </c>
      <c r="BO102" s="5">
        <v>0.6358212</v>
      </c>
      <c r="BP102" s="5">
        <v>0.8435552</v>
      </c>
      <c r="BQ102" s="5">
        <v>-0.8181923</v>
      </c>
      <c r="BR102" s="5">
        <v>2.041438</v>
      </c>
      <c r="BS102" s="6">
        <v>0.7791419</v>
      </c>
      <c r="BT102" s="6">
        <v>-0.4102885</v>
      </c>
      <c r="BU102" s="6">
        <v>1.9685724</v>
      </c>
      <c r="BV102" s="6">
        <v>0.1991827</v>
      </c>
      <c r="BW102" s="5" t="s">
        <v>892</v>
      </c>
    </row>
    <row r="103" ht="15.75" customHeight="1">
      <c r="A103">
        <v>24.0</v>
      </c>
      <c r="B103" s="5">
        <v>1.0</v>
      </c>
      <c r="C103" s="5">
        <v>3.0</v>
      </c>
      <c r="D103" s="5">
        <v>1.0</v>
      </c>
      <c r="E103" s="15" t="s">
        <v>893</v>
      </c>
      <c r="F103" s="5" t="s">
        <v>760</v>
      </c>
      <c r="G103" s="5" t="s">
        <v>761</v>
      </c>
      <c r="H103" s="5">
        <v>8.0</v>
      </c>
      <c r="I103" s="5">
        <v>8.0</v>
      </c>
      <c r="J103" s="5" t="s">
        <v>33</v>
      </c>
      <c r="K103" s="5" t="s">
        <v>291</v>
      </c>
      <c r="L103" s="5" t="s">
        <v>436</v>
      </c>
      <c r="M103" s="5" t="s">
        <v>762</v>
      </c>
      <c r="N103" s="5">
        <v>10.79469</v>
      </c>
      <c r="O103" s="5" t="s">
        <v>40</v>
      </c>
      <c r="P103" s="5">
        <v>3.576481</v>
      </c>
      <c r="Q103" s="5">
        <v>7.419815E-4</v>
      </c>
      <c r="R103" s="5" t="s">
        <v>291</v>
      </c>
      <c r="S103" s="5" t="s">
        <v>762</v>
      </c>
      <c r="T103" s="5">
        <v>0.2254175</v>
      </c>
      <c r="U103" s="5" t="s">
        <v>40</v>
      </c>
      <c r="V103" s="5">
        <v>6.0</v>
      </c>
      <c r="W103" s="5">
        <v>0.8291362</v>
      </c>
      <c r="X103" s="5" t="s">
        <v>38</v>
      </c>
      <c r="Y103" s="5" t="s">
        <v>40</v>
      </c>
      <c r="Z103" s="5" t="s">
        <v>40</v>
      </c>
      <c r="AA103" s="5" t="s">
        <v>40</v>
      </c>
      <c r="AB103" s="5" t="s">
        <v>40</v>
      </c>
      <c r="AC103" s="5" t="s">
        <v>40</v>
      </c>
      <c r="AD103" s="5" t="s">
        <v>40</v>
      </c>
      <c r="AE103" s="5" t="s">
        <v>769</v>
      </c>
      <c r="AF103" s="5">
        <v>5.653017</v>
      </c>
      <c r="AG103" s="5">
        <v>2.413732</v>
      </c>
      <c r="AH103" s="5">
        <v>1.227296</v>
      </c>
      <c r="AI103" s="5">
        <v>10.16045</v>
      </c>
      <c r="AJ103" s="5">
        <v>0.1556105</v>
      </c>
      <c r="AK103" s="5">
        <v>0.7099548</v>
      </c>
      <c r="AL103" s="5">
        <v>-1.2475</v>
      </c>
      <c r="AM103" s="5">
        <v>1.534436</v>
      </c>
      <c r="AN103" s="6">
        <v>2.420262</v>
      </c>
      <c r="AO103" s="6">
        <v>-2.882904</v>
      </c>
      <c r="AP103" s="6">
        <v>7.723427</v>
      </c>
      <c r="AQ103" s="6">
        <v>0.3710601</v>
      </c>
      <c r="AR103" s="5" t="s">
        <v>761</v>
      </c>
      <c r="AS103" s="5" t="s">
        <v>436</v>
      </c>
      <c r="AT103" s="5" t="s">
        <v>762</v>
      </c>
      <c r="AU103" s="5">
        <v>10.79469</v>
      </c>
      <c r="AV103" s="5" t="s">
        <v>40</v>
      </c>
      <c r="AW103" s="5">
        <v>3.576481</v>
      </c>
      <c r="AX103" s="5">
        <v>7.419815E-4</v>
      </c>
      <c r="AY103" s="5" t="s">
        <v>291</v>
      </c>
      <c r="AZ103" s="5" t="s">
        <v>762</v>
      </c>
      <c r="BA103" s="5">
        <v>0.2254175</v>
      </c>
      <c r="BB103" s="5" t="s">
        <v>40</v>
      </c>
      <c r="BC103" s="5">
        <v>6.0</v>
      </c>
      <c r="BD103" s="5">
        <v>0.8291362</v>
      </c>
      <c r="BE103" s="5" t="s">
        <v>40</v>
      </c>
      <c r="BF103" s="5" t="s">
        <v>40</v>
      </c>
      <c r="BG103" s="5" t="s">
        <v>40</v>
      </c>
      <c r="BH103" s="5" t="s">
        <v>40</v>
      </c>
      <c r="BI103" s="5" t="s">
        <v>40</v>
      </c>
      <c r="BJ103" s="5" t="s">
        <v>769</v>
      </c>
      <c r="BK103" s="5">
        <v>5.653017</v>
      </c>
      <c r="BL103" s="5">
        <v>2.413732</v>
      </c>
      <c r="BM103" s="5">
        <v>1.227296</v>
      </c>
      <c r="BN103" s="5">
        <v>10.16045</v>
      </c>
      <c r="BO103" s="5">
        <v>0.1556105</v>
      </c>
      <c r="BP103" s="5">
        <v>0.7099548</v>
      </c>
      <c r="BQ103" s="5">
        <v>-1.2475</v>
      </c>
      <c r="BR103" s="5">
        <v>1.534436</v>
      </c>
      <c r="BS103" s="6">
        <v>2.420262</v>
      </c>
      <c r="BT103" s="6">
        <v>-2.882904</v>
      </c>
      <c r="BU103" s="6">
        <v>7.723427</v>
      </c>
      <c r="BV103" s="6">
        <v>0.3710601</v>
      </c>
    </row>
    <row r="104" ht="15.75" customHeight="1">
      <c r="A104">
        <v>24.0</v>
      </c>
      <c r="B104" s="5">
        <v>1.0</v>
      </c>
      <c r="C104" s="5">
        <v>4.0</v>
      </c>
      <c r="D104" s="5">
        <v>1.0</v>
      </c>
      <c r="E104" s="15" t="s">
        <v>894</v>
      </c>
      <c r="F104" s="5" t="s">
        <v>760</v>
      </c>
      <c r="G104" s="5" t="s">
        <v>761</v>
      </c>
      <c r="H104" s="5">
        <v>8.0</v>
      </c>
      <c r="I104" s="5">
        <v>8.0</v>
      </c>
      <c r="J104" s="5" t="s">
        <v>33</v>
      </c>
      <c r="K104" s="5" t="s">
        <v>291</v>
      </c>
      <c r="L104" s="5" t="s">
        <v>436</v>
      </c>
      <c r="M104" s="5" t="s">
        <v>762</v>
      </c>
      <c r="N104" s="5">
        <v>6.044029</v>
      </c>
      <c r="O104" s="5" t="s">
        <v>40</v>
      </c>
      <c r="P104" s="5">
        <v>3.925518</v>
      </c>
      <c r="Q104" s="5">
        <v>0.004015118</v>
      </c>
      <c r="R104" s="5" t="s">
        <v>291</v>
      </c>
      <c r="S104" s="5" t="s">
        <v>762</v>
      </c>
      <c r="T104" s="5">
        <v>0.425898</v>
      </c>
      <c r="U104" s="5" t="s">
        <v>40</v>
      </c>
      <c r="V104" s="5">
        <v>6.0</v>
      </c>
      <c r="W104" s="5">
        <v>0.6850368</v>
      </c>
      <c r="X104" s="5" t="s">
        <v>38</v>
      </c>
      <c r="Y104" s="5" t="s">
        <v>40</v>
      </c>
      <c r="Z104" s="5" t="s">
        <v>40</v>
      </c>
      <c r="AA104" s="5" t="s">
        <v>40</v>
      </c>
      <c r="AB104" s="5" t="s">
        <v>40</v>
      </c>
      <c r="AC104" s="5" t="s">
        <v>40</v>
      </c>
      <c r="AD104" s="5" t="s">
        <v>40</v>
      </c>
      <c r="AE104" s="5" t="s">
        <v>769</v>
      </c>
      <c r="AF104" s="5">
        <v>3.252155</v>
      </c>
      <c r="AG104" s="5">
        <v>1.504245</v>
      </c>
      <c r="AH104" s="5">
        <v>0.407338</v>
      </c>
      <c r="AI104" s="5">
        <v>6.0475</v>
      </c>
      <c r="AJ104" s="5">
        <v>0.3363867</v>
      </c>
      <c r="AK104" s="5">
        <v>0.7203189</v>
      </c>
      <c r="AL104" s="5">
        <v>-1.098502</v>
      </c>
      <c r="AM104" s="5">
        <v>1.720333</v>
      </c>
      <c r="AN104" s="6">
        <v>1.495226</v>
      </c>
      <c r="AO104" s="6">
        <v>-1.301416</v>
      </c>
      <c r="AP104" s="6">
        <v>4.291867</v>
      </c>
      <c r="AQ104" s="6">
        <v>0.2946867</v>
      </c>
      <c r="AR104" s="5" t="s">
        <v>761</v>
      </c>
      <c r="AS104" s="5" t="s">
        <v>436</v>
      </c>
      <c r="AT104" s="5" t="s">
        <v>762</v>
      </c>
      <c r="AU104" s="5">
        <v>6.044029</v>
      </c>
      <c r="AV104" s="5" t="s">
        <v>40</v>
      </c>
      <c r="AW104" s="5">
        <v>3.925518</v>
      </c>
      <c r="AX104" s="5">
        <v>0.004015118</v>
      </c>
      <c r="AY104" s="5" t="s">
        <v>291</v>
      </c>
      <c r="AZ104" s="5" t="s">
        <v>762</v>
      </c>
      <c r="BA104" s="5">
        <v>0.425898</v>
      </c>
      <c r="BB104" s="5" t="s">
        <v>40</v>
      </c>
      <c r="BC104" s="5">
        <v>6.0</v>
      </c>
      <c r="BD104" s="5">
        <v>0.6850368</v>
      </c>
      <c r="BE104" s="5" t="s">
        <v>40</v>
      </c>
      <c r="BF104" s="5" t="s">
        <v>40</v>
      </c>
      <c r="BG104" s="5" t="s">
        <v>40</v>
      </c>
      <c r="BH104" s="5" t="s">
        <v>40</v>
      </c>
      <c r="BI104" s="5" t="s">
        <v>40</v>
      </c>
      <c r="BJ104" s="5" t="s">
        <v>769</v>
      </c>
      <c r="BK104" s="5">
        <v>3.252155</v>
      </c>
      <c r="BL104" s="5">
        <v>1.504245</v>
      </c>
      <c r="BM104" s="5">
        <v>0.407338</v>
      </c>
      <c r="BN104" s="5">
        <v>6.0475</v>
      </c>
      <c r="BO104" s="5">
        <v>0.3363867</v>
      </c>
      <c r="BP104" s="5">
        <v>0.7203189</v>
      </c>
      <c r="BQ104" s="5">
        <v>-1.098502</v>
      </c>
      <c r="BR104" s="5">
        <v>1.720333</v>
      </c>
      <c r="BS104" s="6">
        <v>1.495226</v>
      </c>
      <c r="BT104" s="6">
        <v>-1.301416</v>
      </c>
      <c r="BU104" s="6">
        <v>4.291867</v>
      </c>
      <c r="BV104" s="6">
        <v>0.2946867</v>
      </c>
    </row>
    <row r="105" ht="15.75" customHeight="1">
      <c r="A105">
        <v>24.0</v>
      </c>
      <c r="B105" s="5">
        <v>1.0</v>
      </c>
      <c r="C105" s="5">
        <v>5.0</v>
      </c>
      <c r="D105" s="5">
        <v>1.0</v>
      </c>
      <c r="E105" s="15" t="s">
        <v>895</v>
      </c>
      <c r="F105" s="5" t="s">
        <v>760</v>
      </c>
      <c r="G105" s="5" t="s">
        <v>760</v>
      </c>
      <c r="H105" s="5">
        <v>8.0</v>
      </c>
      <c r="I105" s="5">
        <v>8.0</v>
      </c>
      <c r="J105" s="5" t="s">
        <v>33</v>
      </c>
      <c r="K105" s="5" t="s">
        <v>291</v>
      </c>
      <c r="L105" s="5" t="s">
        <v>436</v>
      </c>
      <c r="M105" s="5" t="s">
        <v>762</v>
      </c>
      <c r="N105" s="5">
        <v>17.05087</v>
      </c>
      <c r="O105" s="5" t="s">
        <v>40</v>
      </c>
      <c r="P105" s="5">
        <v>3.085825</v>
      </c>
      <c r="Q105" s="5">
        <v>3.724277E-4</v>
      </c>
      <c r="R105" s="5" t="s">
        <v>481</v>
      </c>
      <c r="S105" s="5" t="s">
        <v>889</v>
      </c>
      <c r="T105" s="5">
        <v>2.309401</v>
      </c>
      <c r="U105" s="5" t="s">
        <v>40</v>
      </c>
      <c r="V105" s="5" t="s">
        <v>40</v>
      </c>
      <c r="W105" s="5">
        <v>0.02857143</v>
      </c>
      <c r="X105" s="5" t="s">
        <v>38</v>
      </c>
      <c r="Y105" s="5" t="s">
        <v>40</v>
      </c>
      <c r="Z105" s="5" t="s">
        <v>40</v>
      </c>
      <c r="AA105" s="5" t="s">
        <v>40</v>
      </c>
      <c r="AB105" s="5" t="s">
        <v>40</v>
      </c>
      <c r="AC105" s="5" t="s">
        <v>40</v>
      </c>
      <c r="AD105" s="5" t="s">
        <v>40</v>
      </c>
      <c r="AE105" s="5" t="s">
        <v>769</v>
      </c>
      <c r="AF105" s="5">
        <v>8.586207</v>
      </c>
      <c r="AG105" s="5">
        <v>3.575914</v>
      </c>
      <c r="AH105" s="5">
        <v>2.109776</v>
      </c>
      <c r="AI105" s="5">
        <v>15.2773</v>
      </c>
      <c r="AJ105" s="5">
        <v>2.484508</v>
      </c>
      <c r="AK105" s="5">
        <v>1.236445</v>
      </c>
      <c r="AL105" s="5">
        <v>0.1009866</v>
      </c>
      <c r="AM105" s="5">
        <v>4.77607</v>
      </c>
      <c r="AN105" s="6">
        <v>4.612798</v>
      </c>
      <c r="AO105" s="6">
        <v>-1.086812</v>
      </c>
      <c r="AP105" s="6">
        <v>10.312408</v>
      </c>
      <c r="AQ105" s="6">
        <v>0.1126861</v>
      </c>
      <c r="AR105" s="5" t="s">
        <v>760</v>
      </c>
      <c r="AS105" s="5" t="s">
        <v>436</v>
      </c>
      <c r="AT105" s="5" t="s">
        <v>762</v>
      </c>
      <c r="AU105" s="5">
        <v>17.05087</v>
      </c>
      <c r="AV105" s="5" t="s">
        <v>40</v>
      </c>
      <c r="AW105" s="5">
        <v>3.085825</v>
      </c>
      <c r="AX105" s="5">
        <v>3.724277E-4</v>
      </c>
      <c r="AY105" s="5" t="s">
        <v>436</v>
      </c>
      <c r="AZ105" s="5" t="s">
        <v>762</v>
      </c>
      <c r="BA105" s="5">
        <v>4.960165</v>
      </c>
      <c r="BB105" s="5" t="s">
        <v>40</v>
      </c>
      <c r="BC105" s="5">
        <v>3.021432</v>
      </c>
      <c r="BD105" s="5">
        <v>0.01547023</v>
      </c>
      <c r="BE105" s="5" t="s">
        <v>40</v>
      </c>
      <c r="BF105" s="5" t="s">
        <v>40</v>
      </c>
      <c r="BG105" s="5" t="s">
        <v>40</v>
      </c>
      <c r="BH105" s="5" t="s">
        <v>40</v>
      </c>
      <c r="BI105" s="5" t="s">
        <v>40</v>
      </c>
      <c r="BJ105" s="5" t="s">
        <v>769</v>
      </c>
      <c r="BK105" s="5">
        <v>8.586207</v>
      </c>
      <c r="BL105" s="5">
        <v>3.575914</v>
      </c>
      <c r="BM105" s="5">
        <v>2.109776</v>
      </c>
      <c r="BN105" s="5">
        <v>15.2773</v>
      </c>
      <c r="BO105" s="5">
        <v>2.484508</v>
      </c>
      <c r="BP105" s="5">
        <v>1.236445</v>
      </c>
      <c r="BQ105" s="5">
        <v>0.1009866</v>
      </c>
      <c r="BR105" s="5">
        <v>4.77607</v>
      </c>
      <c r="BS105" s="6">
        <v>4.612798</v>
      </c>
      <c r="BT105" s="6">
        <v>-1.086812</v>
      </c>
      <c r="BU105" s="6">
        <v>10.312408</v>
      </c>
      <c r="BV105" s="6">
        <v>0.1126861</v>
      </c>
    </row>
    <row r="106" ht="15.75" customHeight="1">
      <c r="A106">
        <v>24.0</v>
      </c>
      <c r="B106" s="5">
        <v>2.0</v>
      </c>
      <c r="C106" s="5">
        <v>1.0</v>
      </c>
      <c r="D106" s="5">
        <v>1.0</v>
      </c>
      <c r="E106" s="15" t="s">
        <v>896</v>
      </c>
      <c r="F106" s="5" t="s">
        <v>760</v>
      </c>
      <c r="G106" s="5" t="s">
        <v>816</v>
      </c>
      <c r="H106" s="5">
        <v>8.0</v>
      </c>
      <c r="I106" s="5">
        <v>12.0</v>
      </c>
      <c r="J106" s="5" t="s">
        <v>33</v>
      </c>
      <c r="K106" s="5" t="s">
        <v>291</v>
      </c>
      <c r="L106" s="5" t="s">
        <v>291</v>
      </c>
      <c r="M106" s="5" t="s">
        <v>762</v>
      </c>
      <c r="N106" s="5">
        <v>3.824188</v>
      </c>
      <c r="O106" s="5" t="s">
        <v>40</v>
      </c>
      <c r="P106" s="5">
        <v>6.0</v>
      </c>
      <c r="Q106" s="5">
        <v>0.008718023</v>
      </c>
      <c r="R106" s="5" t="s">
        <v>291</v>
      </c>
      <c r="S106" s="5" t="s">
        <v>762</v>
      </c>
      <c r="T106" s="5">
        <v>-3.320952</v>
      </c>
      <c r="U106" s="5" t="s">
        <v>40</v>
      </c>
      <c r="V106" s="5">
        <v>10.0</v>
      </c>
      <c r="W106" s="5">
        <v>0.007735024</v>
      </c>
      <c r="X106" s="5" t="s">
        <v>38</v>
      </c>
      <c r="Y106" s="5" t="s">
        <v>40</v>
      </c>
      <c r="Z106" s="5" t="s">
        <v>40</v>
      </c>
      <c r="AA106" s="5" t="s">
        <v>40</v>
      </c>
      <c r="AB106" s="5" t="s">
        <v>40</v>
      </c>
      <c r="AC106" s="5" t="s">
        <v>40</v>
      </c>
      <c r="AD106" s="5" t="s">
        <v>40</v>
      </c>
      <c r="AE106" s="5" t="s">
        <v>763</v>
      </c>
      <c r="AF106" s="5">
        <v>2.704109</v>
      </c>
      <c r="AG106" s="5">
        <v>1.216196</v>
      </c>
      <c r="AH106" s="5">
        <v>0.6200775</v>
      </c>
      <c r="AI106" s="5">
        <v>4.693687</v>
      </c>
      <c r="AJ106" s="5">
        <v>-1.917353</v>
      </c>
      <c r="AK106" s="5">
        <v>0.7877655</v>
      </c>
      <c r="AL106" s="5">
        <v>-3.289486</v>
      </c>
      <c r="AM106" s="5">
        <v>-0.484107</v>
      </c>
      <c r="AN106" s="6">
        <v>0.3004899</v>
      </c>
      <c r="AO106" s="6">
        <v>-4.224798</v>
      </c>
      <c r="AP106" s="6">
        <v>4.825778</v>
      </c>
      <c r="AQ106" s="6">
        <v>0.8964507</v>
      </c>
      <c r="AR106" s="5" t="s">
        <v>816</v>
      </c>
      <c r="AS106" s="5" t="s">
        <v>291</v>
      </c>
      <c r="AT106" s="5" t="s">
        <v>762</v>
      </c>
      <c r="AU106" s="5">
        <v>3.824188</v>
      </c>
      <c r="AV106" s="5" t="s">
        <v>40</v>
      </c>
      <c r="AW106" s="5">
        <v>6.0</v>
      </c>
      <c r="AX106" s="5">
        <v>0.008718023</v>
      </c>
      <c r="AY106" s="5" t="s">
        <v>291</v>
      </c>
      <c r="AZ106" s="5" t="s">
        <v>762</v>
      </c>
      <c r="BA106" s="5">
        <v>-3.320952</v>
      </c>
      <c r="BB106" s="5" t="s">
        <v>40</v>
      </c>
      <c r="BC106" s="5">
        <v>10.0</v>
      </c>
      <c r="BD106" s="5">
        <v>0.007735024</v>
      </c>
      <c r="BE106" s="5" t="s">
        <v>40</v>
      </c>
      <c r="BF106" s="5" t="s">
        <v>40</v>
      </c>
      <c r="BG106" s="5" t="s">
        <v>40</v>
      </c>
      <c r="BH106" s="5" t="s">
        <v>40</v>
      </c>
      <c r="BI106" s="5" t="s">
        <v>40</v>
      </c>
      <c r="BJ106" s="5" t="s">
        <v>763</v>
      </c>
      <c r="BK106" s="5">
        <v>2.704109</v>
      </c>
      <c r="BL106" s="5">
        <v>1.216196</v>
      </c>
      <c r="BM106" s="5">
        <v>0.6200775</v>
      </c>
      <c r="BN106" s="5">
        <v>4.693687</v>
      </c>
      <c r="BO106" s="5">
        <v>-1.917353</v>
      </c>
      <c r="BP106" s="5">
        <v>0.7877655</v>
      </c>
      <c r="BQ106" s="5">
        <v>-3.289486</v>
      </c>
      <c r="BR106" s="5">
        <v>-0.484107</v>
      </c>
      <c r="BS106" s="6">
        <v>0.3004899</v>
      </c>
      <c r="BT106" s="6">
        <v>-4.224798</v>
      </c>
      <c r="BU106" s="6">
        <v>4.825778</v>
      </c>
      <c r="BV106" s="6">
        <v>0.8964507</v>
      </c>
    </row>
    <row r="107" ht="15.75" customHeight="1">
      <c r="A107">
        <v>24.0</v>
      </c>
      <c r="B107" s="5">
        <v>2.0</v>
      </c>
      <c r="C107" s="5">
        <v>2.0</v>
      </c>
      <c r="D107" s="5">
        <v>1.0</v>
      </c>
      <c r="E107" s="15" t="s">
        <v>897</v>
      </c>
      <c r="F107" s="5" t="s">
        <v>760</v>
      </c>
      <c r="G107" s="5" t="s">
        <v>816</v>
      </c>
      <c r="H107" s="5">
        <v>8.0</v>
      </c>
      <c r="I107" s="5">
        <v>12.0</v>
      </c>
      <c r="J107" s="5" t="s">
        <v>33</v>
      </c>
      <c r="K107" s="5" t="s">
        <v>291</v>
      </c>
      <c r="L107" s="5" t="s">
        <v>436</v>
      </c>
      <c r="M107" s="5" t="s">
        <v>762</v>
      </c>
      <c r="N107" s="5">
        <v>4.110761</v>
      </c>
      <c r="O107" s="5" t="s">
        <v>40</v>
      </c>
      <c r="P107" s="5">
        <v>4.392191</v>
      </c>
      <c r="Q107" s="5">
        <v>0.01214254</v>
      </c>
      <c r="R107" s="5" t="s">
        <v>291</v>
      </c>
      <c r="S107" s="5" t="s">
        <v>762</v>
      </c>
      <c r="T107" s="5">
        <v>-3.132738</v>
      </c>
      <c r="U107" s="5" t="s">
        <v>40</v>
      </c>
      <c r="V107" s="5">
        <v>10.0</v>
      </c>
      <c r="W107" s="5">
        <v>0.0106408</v>
      </c>
      <c r="X107" s="5" t="s">
        <v>38</v>
      </c>
      <c r="Y107" s="5" t="s">
        <v>40</v>
      </c>
      <c r="Z107" s="5" t="s">
        <v>40</v>
      </c>
      <c r="AA107" s="5" t="s">
        <v>40</v>
      </c>
      <c r="AB107" s="5" t="s">
        <v>40</v>
      </c>
      <c r="AC107" s="5" t="s">
        <v>40</v>
      </c>
      <c r="AD107" s="5" t="s">
        <v>40</v>
      </c>
      <c r="AE107" s="5" t="s">
        <v>769</v>
      </c>
      <c r="AF107" s="5">
        <v>4.625142</v>
      </c>
      <c r="AG107" s="5">
        <v>2.016264</v>
      </c>
      <c r="AH107" s="5">
        <v>0.8937053</v>
      </c>
      <c r="AI107" s="5">
        <v>8.384744</v>
      </c>
      <c r="AJ107" s="5">
        <v>-1.441733</v>
      </c>
      <c r="AK107" s="5">
        <v>0.735658</v>
      </c>
      <c r="AL107" s="5">
        <v>-2.826101</v>
      </c>
      <c r="AM107" s="5">
        <v>0.02658932</v>
      </c>
      <c r="AN107" s="6">
        <v>1.301264</v>
      </c>
      <c r="AO107" s="6">
        <v>-4.616849</v>
      </c>
      <c r="AP107" s="6">
        <v>7.219377</v>
      </c>
      <c r="AQ107" s="6">
        <v>0.6665023</v>
      </c>
      <c r="AR107" s="5" t="s">
        <v>816</v>
      </c>
      <c r="AS107" s="5" t="s">
        <v>436</v>
      </c>
      <c r="AT107" s="5" t="s">
        <v>762</v>
      </c>
      <c r="AU107" s="5">
        <v>4.110761</v>
      </c>
      <c r="AV107" s="5" t="s">
        <v>40</v>
      </c>
      <c r="AW107" s="5">
        <v>4.392191</v>
      </c>
      <c r="AX107" s="5">
        <v>0.01214254</v>
      </c>
      <c r="AY107" s="5" t="s">
        <v>291</v>
      </c>
      <c r="AZ107" s="5" t="s">
        <v>762</v>
      </c>
      <c r="BA107" s="5">
        <v>-3.132738</v>
      </c>
      <c r="BB107" s="5" t="s">
        <v>40</v>
      </c>
      <c r="BC107" s="5">
        <v>10.0</v>
      </c>
      <c r="BD107" s="5">
        <v>0.0106408</v>
      </c>
      <c r="BE107" s="5" t="s">
        <v>40</v>
      </c>
      <c r="BF107" s="5" t="s">
        <v>40</v>
      </c>
      <c r="BG107" s="5" t="s">
        <v>40</v>
      </c>
      <c r="BH107" s="5" t="s">
        <v>40</v>
      </c>
      <c r="BI107" s="5" t="s">
        <v>40</v>
      </c>
      <c r="BJ107" s="5" t="s">
        <v>769</v>
      </c>
      <c r="BK107" s="5">
        <v>4.625142</v>
      </c>
      <c r="BL107" s="5">
        <v>2.016264</v>
      </c>
      <c r="BM107" s="5">
        <v>0.8937053</v>
      </c>
      <c r="BN107" s="5">
        <v>8.384744</v>
      </c>
      <c r="BO107" s="5">
        <v>-1.441733</v>
      </c>
      <c r="BP107" s="5">
        <v>0.735658</v>
      </c>
      <c r="BQ107" s="5">
        <v>-2.826101</v>
      </c>
      <c r="BR107" s="5">
        <v>0.02658932</v>
      </c>
      <c r="BS107" s="6">
        <v>1.301264</v>
      </c>
      <c r="BT107" s="6">
        <v>-4.616849</v>
      </c>
      <c r="BU107" s="6">
        <v>7.219377</v>
      </c>
      <c r="BV107" s="6">
        <v>0.6665023</v>
      </c>
    </row>
    <row r="108" ht="15.75" customHeight="1">
      <c r="A108">
        <v>24.0</v>
      </c>
      <c r="B108" s="5">
        <v>2.0</v>
      </c>
      <c r="C108" s="5">
        <v>3.0</v>
      </c>
      <c r="D108" s="5">
        <v>1.0</v>
      </c>
      <c r="E108" s="15" t="s">
        <v>898</v>
      </c>
      <c r="F108" s="5" t="s">
        <v>760</v>
      </c>
      <c r="G108" s="5" t="s">
        <v>816</v>
      </c>
      <c r="H108" s="5">
        <v>8.0</v>
      </c>
      <c r="I108" s="5">
        <v>12.0</v>
      </c>
      <c r="J108" s="5" t="s">
        <v>33</v>
      </c>
      <c r="K108" s="5" t="s">
        <v>291</v>
      </c>
      <c r="L108" s="5" t="s">
        <v>291</v>
      </c>
      <c r="M108" s="5" t="s">
        <v>762</v>
      </c>
      <c r="N108" s="5">
        <v>7.805821</v>
      </c>
      <c r="O108" s="5" t="s">
        <v>40</v>
      </c>
      <c r="P108" s="5">
        <v>6.0</v>
      </c>
      <c r="Q108" s="5">
        <v>2.331278E-4</v>
      </c>
      <c r="R108" s="5" t="s">
        <v>291</v>
      </c>
      <c r="S108" s="5" t="s">
        <v>762</v>
      </c>
      <c r="T108" s="5">
        <v>-4.832133</v>
      </c>
      <c r="U108" s="5" t="s">
        <v>40</v>
      </c>
      <c r="V108" s="5">
        <v>10.0</v>
      </c>
      <c r="W108" s="5">
        <v>6.895721E-4</v>
      </c>
      <c r="X108" s="5" t="s">
        <v>38</v>
      </c>
      <c r="Y108" s="5" t="s">
        <v>40</v>
      </c>
      <c r="Z108" s="5" t="s">
        <v>40</v>
      </c>
      <c r="AA108" s="5" t="s">
        <v>40</v>
      </c>
      <c r="AB108" s="5" t="s">
        <v>40</v>
      </c>
      <c r="AC108" s="5" t="s">
        <v>40</v>
      </c>
      <c r="AD108" s="5" t="s">
        <v>40</v>
      </c>
      <c r="AE108" s="5" t="s">
        <v>763</v>
      </c>
      <c r="AF108" s="5">
        <v>5.519549</v>
      </c>
      <c r="AG108" s="5">
        <v>2.012887</v>
      </c>
      <c r="AH108" s="5">
        <v>2.156096</v>
      </c>
      <c r="AI108" s="5">
        <v>8.832212</v>
      </c>
      <c r="AJ108" s="5">
        <v>-2.789833</v>
      </c>
      <c r="AK108" s="5">
        <v>0.931123</v>
      </c>
      <c r="AL108" s="5">
        <v>-4.411396</v>
      </c>
      <c r="AM108" s="5">
        <v>-1.104969</v>
      </c>
      <c r="AN108" s="6">
        <v>1.173224</v>
      </c>
      <c r="AO108" s="6">
        <v>-6.961154</v>
      </c>
      <c r="AP108" s="6">
        <v>9.307602</v>
      </c>
      <c r="AQ108" s="6">
        <v>0.7774174</v>
      </c>
      <c r="AR108" s="5" t="s">
        <v>816</v>
      </c>
      <c r="AS108" s="5" t="s">
        <v>291</v>
      </c>
      <c r="AT108" s="5" t="s">
        <v>762</v>
      </c>
      <c r="AU108" s="5">
        <v>7.805821</v>
      </c>
      <c r="AV108" s="5" t="s">
        <v>40</v>
      </c>
      <c r="AW108" s="5">
        <v>6.0</v>
      </c>
      <c r="AX108" s="5">
        <v>2.331278E-4</v>
      </c>
      <c r="AY108" s="5" t="s">
        <v>291</v>
      </c>
      <c r="AZ108" s="5" t="s">
        <v>762</v>
      </c>
      <c r="BA108" s="5">
        <v>-4.832133</v>
      </c>
      <c r="BB108" s="5" t="s">
        <v>40</v>
      </c>
      <c r="BC108" s="5">
        <v>10.0</v>
      </c>
      <c r="BD108" s="5">
        <v>6.895721E-4</v>
      </c>
      <c r="BE108" s="5" t="s">
        <v>40</v>
      </c>
      <c r="BF108" s="5" t="s">
        <v>40</v>
      </c>
      <c r="BG108" s="5" t="s">
        <v>40</v>
      </c>
      <c r="BH108" s="5" t="s">
        <v>40</v>
      </c>
      <c r="BI108" s="5" t="s">
        <v>40</v>
      </c>
      <c r="BJ108" s="5" t="s">
        <v>763</v>
      </c>
      <c r="BK108" s="5">
        <v>5.519549</v>
      </c>
      <c r="BL108" s="5">
        <v>2.012887</v>
      </c>
      <c r="BM108" s="5">
        <v>2.156096</v>
      </c>
      <c r="BN108" s="5">
        <v>8.832212</v>
      </c>
      <c r="BO108" s="5">
        <v>-2.789833</v>
      </c>
      <c r="BP108" s="5">
        <v>0.931123</v>
      </c>
      <c r="BQ108" s="5">
        <v>-4.411396</v>
      </c>
      <c r="BR108" s="5">
        <v>-1.104969</v>
      </c>
      <c r="BS108" s="6">
        <v>1.173224</v>
      </c>
      <c r="BT108" s="6">
        <v>-6.961154</v>
      </c>
      <c r="BU108" s="6">
        <v>9.307602</v>
      </c>
      <c r="BV108" s="6">
        <v>0.7774174</v>
      </c>
    </row>
    <row r="109" ht="15.75" customHeight="1">
      <c r="A109">
        <v>24.0</v>
      </c>
      <c r="B109" s="5">
        <v>2.0</v>
      </c>
      <c r="C109" s="5">
        <v>4.0</v>
      </c>
      <c r="D109" s="5">
        <v>1.0</v>
      </c>
      <c r="E109" s="15" t="s">
        <v>899</v>
      </c>
      <c r="F109" s="5" t="s">
        <v>760</v>
      </c>
      <c r="G109" s="5" t="s">
        <v>816</v>
      </c>
      <c r="H109" s="5">
        <v>8.0</v>
      </c>
      <c r="I109" s="5">
        <v>12.0</v>
      </c>
      <c r="J109" s="5" t="s">
        <v>33</v>
      </c>
      <c r="K109" s="5" t="s">
        <v>291</v>
      </c>
      <c r="L109" s="5" t="s">
        <v>291</v>
      </c>
      <c r="M109" s="5" t="s">
        <v>762</v>
      </c>
      <c r="N109" s="5">
        <v>6.46204</v>
      </c>
      <c r="O109" s="5" t="s">
        <v>40</v>
      </c>
      <c r="P109" s="5">
        <v>6.0</v>
      </c>
      <c r="Q109" s="5">
        <v>6.512861E-4</v>
      </c>
      <c r="R109" s="5" t="s">
        <v>291</v>
      </c>
      <c r="S109" s="5" t="s">
        <v>762</v>
      </c>
      <c r="T109" s="5">
        <v>-4.419996</v>
      </c>
      <c r="U109" s="5" t="s">
        <v>40</v>
      </c>
      <c r="V109" s="5">
        <v>10.0</v>
      </c>
      <c r="W109" s="5">
        <v>0.00129412</v>
      </c>
      <c r="X109" s="5" t="s">
        <v>38</v>
      </c>
      <c r="Y109" s="5" t="s">
        <v>40</v>
      </c>
      <c r="Z109" s="5" t="s">
        <v>40</v>
      </c>
      <c r="AA109" s="5" t="s">
        <v>40</v>
      </c>
      <c r="AB109" s="5" t="s">
        <v>40</v>
      </c>
      <c r="AC109" s="5" t="s">
        <v>40</v>
      </c>
      <c r="AD109" s="5" t="s">
        <v>40</v>
      </c>
      <c r="AE109" s="5" t="s">
        <v>763</v>
      </c>
      <c r="AF109" s="5">
        <v>4.569352</v>
      </c>
      <c r="AG109" s="5">
        <v>1.728165</v>
      </c>
      <c r="AH109" s="5">
        <v>1.66362</v>
      </c>
      <c r="AI109" s="5">
        <v>7.408486</v>
      </c>
      <c r="AJ109" s="5">
        <v>-2.551886</v>
      </c>
      <c r="AK109" s="5">
        <v>0.8892285</v>
      </c>
      <c r="AL109" s="5">
        <v>-4.100061</v>
      </c>
      <c r="AM109" s="5">
        <v>-0.9400836</v>
      </c>
      <c r="AN109" s="6">
        <v>0.8545588</v>
      </c>
      <c r="AO109" s="6">
        <v>-6.117581</v>
      </c>
      <c r="AP109" s="6">
        <v>7.826698</v>
      </c>
      <c r="AQ109" s="6">
        <v>0.8101534</v>
      </c>
      <c r="AR109" s="5" t="s">
        <v>816</v>
      </c>
      <c r="AS109" s="5" t="s">
        <v>291</v>
      </c>
      <c r="AT109" s="5" t="s">
        <v>762</v>
      </c>
      <c r="AU109" s="5">
        <v>6.46204</v>
      </c>
      <c r="AV109" s="5" t="s">
        <v>40</v>
      </c>
      <c r="AW109" s="5">
        <v>6.0</v>
      </c>
      <c r="AX109" s="5">
        <v>6.512861E-4</v>
      </c>
      <c r="AY109" s="5" t="s">
        <v>291</v>
      </c>
      <c r="AZ109" s="5" t="s">
        <v>762</v>
      </c>
      <c r="BA109" s="5">
        <v>-4.419996</v>
      </c>
      <c r="BB109" s="5" t="s">
        <v>40</v>
      </c>
      <c r="BC109" s="5">
        <v>10.0</v>
      </c>
      <c r="BD109" s="5">
        <v>0.00129412</v>
      </c>
      <c r="BE109" s="5" t="s">
        <v>40</v>
      </c>
      <c r="BF109" s="5" t="s">
        <v>40</v>
      </c>
      <c r="BG109" s="5" t="s">
        <v>40</v>
      </c>
      <c r="BH109" s="5" t="s">
        <v>40</v>
      </c>
      <c r="BI109" s="5" t="s">
        <v>40</v>
      </c>
      <c r="BJ109" s="5" t="s">
        <v>763</v>
      </c>
      <c r="BK109" s="5">
        <v>4.569352</v>
      </c>
      <c r="BL109" s="5">
        <v>1.728165</v>
      </c>
      <c r="BM109" s="5">
        <v>1.66362</v>
      </c>
      <c r="BN109" s="5">
        <v>7.408486</v>
      </c>
      <c r="BO109" s="5">
        <v>-2.551886</v>
      </c>
      <c r="BP109" s="5">
        <v>0.8892285</v>
      </c>
      <c r="BQ109" s="5">
        <v>-4.100061</v>
      </c>
      <c r="BR109" s="5">
        <v>-0.9400836</v>
      </c>
      <c r="BS109" s="6">
        <v>0.8545588</v>
      </c>
      <c r="BT109" s="6">
        <v>-6.117581</v>
      </c>
      <c r="BU109" s="6">
        <v>7.826698</v>
      </c>
      <c r="BV109" s="6">
        <v>0.8101534</v>
      </c>
    </row>
    <row r="110" ht="15.75" customHeight="1">
      <c r="A110">
        <v>24.0</v>
      </c>
      <c r="B110" s="5">
        <v>2.0</v>
      </c>
      <c r="C110" s="5">
        <v>5.0</v>
      </c>
      <c r="D110" s="5">
        <v>1.0</v>
      </c>
      <c r="E110" s="15" t="s">
        <v>900</v>
      </c>
      <c r="F110" s="5" t="s">
        <v>760</v>
      </c>
      <c r="G110" s="5" t="s">
        <v>816</v>
      </c>
      <c r="H110" s="5">
        <v>8.0</v>
      </c>
      <c r="I110" s="5">
        <v>12.0</v>
      </c>
      <c r="J110" s="5" t="s">
        <v>33</v>
      </c>
      <c r="K110" s="5" t="s">
        <v>291</v>
      </c>
      <c r="L110" s="5" t="s">
        <v>291</v>
      </c>
      <c r="M110" s="5" t="s">
        <v>762</v>
      </c>
      <c r="N110" s="5">
        <v>6.654921</v>
      </c>
      <c r="O110" s="5" t="s">
        <v>40</v>
      </c>
      <c r="P110" s="5">
        <v>6.0</v>
      </c>
      <c r="Q110" s="5">
        <v>5.563789E-4</v>
      </c>
      <c r="R110" s="5" t="s">
        <v>436</v>
      </c>
      <c r="S110" s="5" t="s">
        <v>762</v>
      </c>
      <c r="T110" s="5">
        <v>-5.085004</v>
      </c>
      <c r="U110" s="5" t="s">
        <v>40</v>
      </c>
      <c r="V110" s="5">
        <v>7.100732</v>
      </c>
      <c r="W110" s="5">
        <v>0.001362887</v>
      </c>
      <c r="X110" s="5" t="s">
        <v>38</v>
      </c>
      <c r="Y110" s="5" t="s">
        <v>40</v>
      </c>
      <c r="Z110" s="5" t="s">
        <v>40</v>
      </c>
      <c r="AA110" s="5" t="s">
        <v>40</v>
      </c>
      <c r="AB110" s="5" t="s">
        <v>40</v>
      </c>
      <c r="AC110" s="5" t="s">
        <v>40</v>
      </c>
      <c r="AD110" s="5" t="s">
        <v>40</v>
      </c>
      <c r="AE110" s="5" t="s">
        <v>769</v>
      </c>
      <c r="AF110" s="5">
        <v>5.195923</v>
      </c>
      <c r="AG110" s="5">
        <v>2.235979</v>
      </c>
      <c r="AH110" s="5">
        <v>1.081294</v>
      </c>
      <c r="AI110" s="5">
        <v>9.369</v>
      </c>
      <c r="AJ110" s="5">
        <v>-2.293205</v>
      </c>
      <c r="AK110" s="5">
        <v>0.9269369</v>
      </c>
      <c r="AL110" s="5">
        <v>-4.037522</v>
      </c>
      <c r="AM110" s="5">
        <v>-0.4709422</v>
      </c>
      <c r="AN110" s="6">
        <v>1.174932</v>
      </c>
      <c r="AO110" s="6">
        <v>-6.144253</v>
      </c>
      <c r="AP110" s="6">
        <v>8.494118</v>
      </c>
      <c r="AQ110" s="6">
        <v>0.7530436</v>
      </c>
      <c r="AR110" s="5" t="s">
        <v>816</v>
      </c>
      <c r="AS110" s="5" t="s">
        <v>291</v>
      </c>
      <c r="AT110" s="5" t="s">
        <v>762</v>
      </c>
      <c r="AU110" s="5">
        <v>6.654921</v>
      </c>
      <c r="AV110" s="5" t="s">
        <v>40</v>
      </c>
      <c r="AW110" s="5">
        <v>6.0</v>
      </c>
      <c r="AX110" s="5">
        <v>5.563789E-4</v>
      </c>
      <c r="AY110" s="5" t="s">
        <v>436</v>
      </c>
      <c r="AZ110" s="5" t="s">
        <v>762</v>
      </c>
      <c r="BA110" s="5">
        <v>-5.085004</v>
      </c>
      <c r="BB110" s="5" t="s">
        <v>40</v>
      </c>
      <c r="BC110" s="5">
        <v>7.100732</v>
      </c>
      <c r="BD110" s="5">
        <v>0.001362887</v>
      </c>
      <c r="BE110" s="5" t="s">
        <v>40</v>
      </c>
      <c r="BF110" s="5" t="s">
        <v>40</v>
      </c>
      <c r="BG110" s="5" t="s">
        <v>40</v>
      </c>
      <c r="BH110" s="5" t="s">
        <v>40</v>
      </c>
      <c r="BI110" s="5" t="s">
        <v>40</v>
      </c>
      <c r="BJ110" s="5" t="s">
        <v>769</v>
      </c>
      <c r="BK110" s="5">
        <v>5.195923</v>
      </c>
      <c r="BL110" s="5">
        <v>2.235979</v>
      </c>
      <c r="BM110" s="5">
        <v>1.081294</v>
      </c>
      <c r="BN110" s="5">
        <v>9.369</v>
      </c>
      <c r="BO110" s="5">
        <v>-2.293205</v>
      </c>
      <c r="BP110" s="5">
        <v>0.9269369</v>
      </c>
      <c r="BQ110" s="5">
        <v>-4.037522</v>
      </c>
      <c r="BR110" s="5">
        <v>-0.4709422</v>
      </c>
      <c r="BS110" s="6">
        <v>1.174932</v>
      </c>
      <c r="BT110" s="6">
        <v>-6.144253</v>
      </c>
      <c r="BU110" s="6">
        <v>8.494118</v>
      </c>
      <c r="BV110" s="6">
        <v>0.7530436</v>
      </c>
    </row>
    <row r="111" ht="15.75" customHeight="1">
      <c r="A111">
        <v>24.0</v>
      </c>
      <c r="B111" s="5">
        <v>2.0</v>
      </c>
      <c r="C111" s="5">
        <v>6.0</v>
      </c>
      <c r="D111" s="5">
        <v>1.0</v>
      </c>
      <c r="E111" s="15" t="s">
        <v>901</v>
      </c>
      <c r="F111" s="5" t="s">
        <v>760</v>
      </c>
      <c r="G111" s="5" t="s">
        <v>816</v>
      </c>
      <c r="H111" s="5">
        <v>8.0</v>
      </c>
      <c r="I111" s="5">
        <v>10.0</v>
      </c>
      <c r="J111" s="5" t="s">
        <v>33</v>
      </c>
      <c r="K111" s="5" t="s">
        <v>291</v>
      </c>
      <c r="L111" s="5" t="s">
        <v>436</v>
      </c>
      <c r="M111" s="5" t="s">
        <v>762</v>
      </c>
      <c r="N111" s="5">
        <v>11.76119</v>
      </c>
      <c r="O111" s="5" t="s">
        <v>40</v>
      </c>
      <c r="P111" s="5">
        <v>3.325596</v>
      </c>
      <c r="Q111" s="5">
        <v>7.993519E-4</v>
      </c>
      <c r="R111" s="5" t="s">
        <v>436</v>
      </c>
      <c r="S111" s="5" t="s">
        <v>762</v>
      </c>
      <c r="T111" s="5">
        <v>-7.502377</v>
      </c>
      <c r="U111" s="5" t="s">
        <v>40</v>
      </c>
      <c r="V111" s="5">
        <v>5.602625</v>
      </c>
      <c r="W111" s="5">
        <v>3.991548E-4</v>
      </c>
      <c r="X111" s="5" t="s">
        <v>38</v>
      </c>
      <c r="Y111" s="5" t="s">
        <v>40</v>
      </c>
      <c r="Z111" s="5" t="s">
        <v>40</v>
      </c>
      <c r="AA111" s="5" t="s">
        <v>40</v>
      </c>
      <c r="AB111" s="5" t="s">
        <v>40</v>
      </c>
      <c r="AC111" s="5" t="s">
        <v>40</v>
      </c>
      <c r="AD111" s="5" t="s">
        <v>40</v>
      </c>
      <c r="AE111" s="5" t="s">
        <v>769</v>
      </c>
      <c r="AF111" s="5">
        <v>6.038505</v>
      </c>
      <c r="AG111" s="5">
        <v>2.564616</v>
      </c>
      <c r="AH111" s="5">
        <v>1.348041</v>
      </c>
      <c r="AI111" s="5">
        <v>10.82966</v>
      </c>
      <c r="AJ111" s="5">
        <v>-3.154098</v>
      </c>
      <c r="AK111" s="5">
        <v>1.152461</v>
      </c>
      <c r="AL111" s="5">
        <v>-5.328959</v>
      </c>
      <c r="AM111" s="5">
        <v>-0.9197438</v>
      </c>
      <c r="AN111" s="6">
        <v>1.156698</v>
      </c>
      <c r="AO111" s="6">
        <v>-7.834491</v>
      </c>
      <c r="AP111" s="6">
        <v>10.147886</v>
      </c>
      <c r="AQ111" s="6">
        <v>0.8009288</v>
      </c>
      <c r="AR111" s="5" t="s">
        <v>816</v>
      </c>
      <c r="AS111" s="5" t="s">
        <v>436</v>
      </c>
      <c r="AT111" s="5" t="s">
        <v>762</v>
      </c>
      <c r="AU111" s="5">
        <v>11.76119</v>
      </c>
      <c r="AV111" s="5" t="s">
        <v>40</v>
      </c>
      <c r="AW111" s="5">
        <v>3.325596</v>
      </c>
      <c r="AX111" s="5">
        <v>7.993519E-4</v>
      </c>
      <c r="AY111" s="5" t="s">
        <v>436</v>
      </c>
      <c r="AZ111" s="5" t="s">
        <v>762</v>
      </c>
      <c r="BA111" s="5">
        <v>-7.502377</v>
      </c>
      <c r="BB111" s="5" t="s">
        <v>40</v>
      </c>
      <c r="BC111" s="5">
        <v>5.602625</v>
      </c>
      <c r="BD111" s="5">
        <v>3.991548E-4</v>
      </c>
      <c r="BE111" s="5" t="s">
        <v>40</v>
      </c>
      <c r="BF111" s="5" t="s">
        <v>40</v>
      </c>
      <c r="BG111" s="5" t="s">
        <v>40</v>
      </c>
      <c r="BH111" s="5" t="s">
        <v>40</v>
      </c>
      <c r="BI111" s="5" t="s">
        <v>40</v>
      </c>
      <c r="BJ111" s="5" t="s">
        <v>769</v>
      </c>
      <c r="BK111" s="5">
        <v>6.038505</v>
      </c>
      <c r="BL111" s="5">
        <v>2.564616</v>
      </c>
      <c r="BM111" s="5">
        <v>1.348041</v>
      </c>
      <c r="BN111" s="5">
        <v>10.82966</v>
      </c>
      <c r="BO111" s="5">
        <v>-3.154098</v>
      </c>
      <c r="BP111" s="5">
        <v>1.152461</v>
      </c>
      <c r="BQ111" s="5">
        <v>-5.328959</v>
      </c>
      <c r="BR111" s="5">
        <v>-0.9197438</v>
      </c>
      <c r="BS111" s="6">
        <v>1.156698</v>
      </c>
      <c r="BT111" s="6">
        <v>-7.834491</v>
      </c>
      <c r="BU111" s="6">
        <v>10.147886</v>
      </c>
      <c r="BV111" s="6">
        <v>0.8009288</v>
      </c>
    </row>
    <row r="112" ht="15.75" customHeight="1">
      <c r="A112">
        <v>24.0</v>
      </c>
      <c r="B112" s="5">
        <v>3.0</v>
      </c>
      <c r="C112" s="5">
        <v>1.0</v>
      </c>
      <c r="D112" s="5">
        <v>1.0</v>
      </c>
      <c r="E112" s="15" t="s">
        <v>902</v>
      </c>
      <c r="F112" s="5" t="s">
        <v>760</v>
      </c>
      <c r="G112" s="5" t="s">
        <v>761</v>
      </c>
      <c r="H112" s="5">
        <v>8.0</v>
      </c>
      <c r="I112" s="5">
        <v>6.0</v>
      </c>
      <c r="J112" s="5" t="s">
        <v>33</v>
      </c>
      <c r="K112" s="5" t="s">
        <v>291</v>
      </c>
      <c r="L112" s="5" t="s">
        <v>291</v>
      </c>
      <c r="M112" s="5" t="s">
        <v>762</v>
      </c>
      <c r="N112" s="5">
        <v>7.789881</v>
      </c>
      <c r="O112" s="5" t="s">
        <v>40</v>
      </c>
      <c r="P112" s="5">
        <v>6.0</v>
      </c>
      <c r="Q112" s="5">
        <v>2.357769E-4</v>
      </c>
      <c r="R112" s="5" t="s">
        <v>291</v>
      </c>
      <c r="S112" s="5" t="s">
        <v>762</v>
      </c>
      <c r="T112" s="5">
        <v>1.814961</v>
      </c>
      <c r="U112" s="5" t="s">
        <v>40</v>
      </c>
      <c r="V112" s="5">
        <v>4.0</v>
      </c>
      <c r="W112" s="5">
        <v>0.143716</v>
      </c>
      <c r="X112" s="5" t="s">
        <v>38</v>
      </c>
      <c r="Y112" s="5" t="s">
        <v>40</v>
      </c>
      <c r="Z112" s="5" t="s">
        <v>40</v>
      </c>
      <c r="AA112" s="5" t="s">
        <v>40</v>
      </c>
      <c r="AB112" s="5" t="s">
        <v>40</v>
      </c>
      <c r="AC112" s="5" t="s">
        <v>40</v>
      </c>
      <c r="AD112" s="5" t="s">
        <v>40</v>
      </c>
      <c r="AE112" s="5" t="s">
        <v>763</v>
      </c>
      <c r="AF112" s="5">
        <v>5.508277</v>
      </c>
      <c r="AG112" s="5">
        <v>2.009453</v>
      </c>
      <c r="AH112" s="5">
        <v>2.150352</v>
      </c>
      <c r="AI112" s="5">
        <v>8.815231</v>
      </c>
      <c r="AJ112" s="5">
        <v>1.48191</v>
      </c>
      <c r="AK112" s="5">
        <v>1.188175</v>
      </c>
      <c r="AL112" s="5">
        <v>-0.4619813</v>
      </c>
      <c r="AM112" s="5">
        <v>3.302322</v>
      </c>
      <c r="AN112" s="6">
        <v>3.168976</v>
      </c>
      <c r="AO112" s="6">
        <v>-0.7246773</v>
      </c>
      <c r="AP112" s="6">
        <v>7.0626286</v>
      </c>
      <c r="AQ112" s="6">
        <v>0.1106719</v>
      </c>
      <c r="AR112" s="5" t="s">
        <v>761</v>
      </c>
      <c r="AS112" s="5" t="s">
        <v>291</v>
      </c>
      <c r="AT112" s="5" t="s">
        <v>762</v>
      </c>
      <c r="AU112" s="5">
        <v>7.789881</v>
      </c>
      <c r="AV112" s="5" t="s">
        <v>40</v>
      </c>
      <c r="AW112" s="5">
        <v>6.0</v>
      </c>
      <c r="AX112" s="5">
        <v>2.357769E-4</v>
      </c>
      <c r="AY112" s="5" t="s">
        <v>291</v>
      </c>
      <c r="AZ112" s="5" t="s">
        <v>762</v>
      </c>
      <c r="BA112" s="5">
        <v>1.814961</v>
      </c>
      <c r="BB112" s="5" t="s">
        <v>40</v>
      </c>
      <c r="BC112" s="5">
        <v>4.0</v>
      </c>
      <c r="BD112" s="5">
        <v>0.143716</v>
      </c>
      <c r="BE112" s="5" t="s">
        <v>40</v>
      </c>
      <c r="BF112" s="5" t="s">
        <v>40</v>
      </c>
      <c r="BG112" s="5" t="s">
        <v>40</v>
      </c>
      <c r="BH112" s="5" t="s">
        <v>40</v>
      </c>
      <c r="BI112" s="5" t="s">
        <v>40</v>
      </c>
      <c r="BJ112" s="5" t="s">
        <v>763</v>
      </c>
      <c r="BK112" s="5">
        <v>5.508277</v>
      </c>
      <c r="BL112" s="5">
        <v>2.009453</v>
      </c>
      <c r="BM112" s="5">
        <v>2.150352</v>
      </c>
      <c r="BN112" s="5">
        <v>8.815231</v>
      </c>
      <c r="BO112" s="5">
        <v>1.48191</v>
      </c>
      <c r="BP112" s="5">
        <v>1.188175</v>
      </c>
      <c r="BQ112" s="5">
        <v>-0.4619813</v>
      </c>
      <c r="BR112" s="5">
        <v>3.302322</v>
      </c>
      <c r="BS112" s="6">
        <v>3.168976</v>
      </c>
      <c r="BT112" s="6">
        <v>-0.7246773</v>
      </c>
      <c r="BU112" s="6">
        <v>7.0626286</v>
      </c>
      <c r="BV112" s="6">
        <v>0.1106719</v>
      </c>
    </row>
    <row r="113" ht="15.75" customHeight="1">
      <c r="A113">
        <v>24.0</v>
      </c>
      <c r="B113" s="5">
        <v>3.0</v>
      </c>
      <c r="C113" s="5">
        <v>2.0</v>
      </c>
      <c r="D113" s="5">
        <v>1.0</v>
      </c>
      <c r="E113" s="15" t="s">
        <v>903</v>
      </c>
      <c r="F113" s="5" t="s">
        <v>760</v>
      </c>
      <c r="G113" s="5" t="s">
        <v>760</v>
      </c>
      <c r="H113" s="5">
        <v>8.0</v>
      </c>
      <c r="I113" s="5">
        <v>6.0</v>
      </c>
      <c r="J113" s="5" t="s">
        <v>33</v>
      </c>
      <c r="K113" s="5" t="s">
        <v>291</v>
      </c>
      <c r="L113" s="5" t="s">
        <v>291</v>
      </c>
      <c r="M113" s="5" t="s">
        <v>762</v>
      </c>
      <c r="N113" s="5">
        <v>9.16309</v>
      </c>
      <c r="O113" s="5" t="s">
        <v>40</v>
      </c>
      <c r="P113" s="5">
        <v>6.0</v>
      </c>
      <c r="Q113" s="62">
        <v>9.512535E-5</v>
      </c>
      <c r="R113" s="5" t="s">
        <v>291</v>
      </c>
      <c r="S113" s="5" t="s">
        <v>762</v>
      </c>
      <c r="T113" s="5">
        <v>5.40547</v>
      </c>
      <c r="U113" s="5" t="s">
        <v>40</v>
      </c>
      <c r="V113" s="5">
        <v>4.0</v>
      </c>
      <c r="W113" s="5">
        <v>0.005671521</v>
      </c>
      <c r="X113" s="5" t="s">
        <v>38</v>
      </c>
      <c r="Y113" s="5" t="s">
        <v>40</v>
      </c>
      <c r="Z113" s="5" t="s">
        <v>40</v>
      </c>
      <c r="AA113" s="5" t="s">
        <v>40</v>
      </c>
      <c r="AB113" s="5" t="s">
        <v>40</v>
      </c>
      <c r="AC113" s="5" t="s">
        <v>40</v>
      </c>
      <c r="AD113" s="5" t="s">
        <v>40</v>
      </c>
      <c r="AE113" s="5" t="s">
        <v>763</v>
      </c>
      <c r="AF113" s="5">
        <v>6.479283</v>
      </c>
      <c r="AG113" s="5">
        <v>2.308946</v>
      </c>
      <c r="AH113" s="5">
        <v>2.638413</v>
      </c>
      <c r="AI113" s="5">
        <v>10.2841</v>
      </c>
      <c r="AJ113" s="5">
        <v>4.413548</v>
      </c>
      <c r="AK113" s="5">
        <v>2.156939</v>
      </c>
      <c r="AL113" s="5">
        <v>1.040123</v>
      </c>
      <c r="AM113" s="5">
        <v>7.719426</v>
      </c>
      <c r="AN113" s="6">
        <v>5.376184</v>
      </c>
      <c r="AO113" s="6">
        <v>2.286914</v>
      </c>
      <c r="AP113" s="6">
        <v>8.465454</v>
      </c>
      <c r="AQ113" s="63">
        <v>6.475369E-4</v>
      </c>
      <c r="AR113" s="5" t="s">
        <v>760</v>
      </c>
      <c r="AS113" s="5" t="s">
        <v>291</v>
      </c>
      <c r="AT113" s="5" t="s">
        <v>762</v>
      </c>
      <c r="AU113" s="5">
        <v>9.16309</v>
      </c>
      <c r="AV113" s="5" t="s">
        <v>40</v>
      </c>
      <c r="AW113" s="5">
        <v>6.0</v>
      </c>
      <c r="AX113" s="62">
        <v>9.512535E-5</v>
      </c>
      <c r="AY113" s="5" t="s">
        <v>291</v>
      </c>
      <c r="AZ113" s="5" t="s">
        <v>762</v>
      </c>
      <c r="BA113" s="5">
        <v>5.40547</v>
      </c>
      <c r="BB113" s="5" t="s">
        <v>40</v>
      </c>
      <c r="BC113" s="5">
        <v>4.0</v>
      </c>
      <c r="BD113" s="5">
        <v>0.005671521</v>
      </c>
      <c r="BE113" s="5" t="s">
        <v>40</v>
      </c>
      <c r="BF113" s="5" t="s">
        <v>40</v>
      </c>
      <c r="BG113" s="5" t="s">
        <v>40</v>
      </c>
      <c r="BH113" s="5" t="s">
        <v>40</v>
      </c>
      <c r="BI113" s="5" t="s">
        <v>40</v>
      </c>
      <c r="BJ113" s="5" t="s">
        <v>763</v>
      </c>
      <c r="BK113" s="5">
        <v>6.479283</v>
      </c>
      <c r="BL113" s="5">
        <v>2.308946</v>
      </c>
      <c r="BM113" s="5">
        <v>2.638413</v>
      </c>
      <c r="BN113" s="5">
        <v>10.2841</v>
      </c>
      <c r="BO113" s="5">
        <v>4.413548</v>
      </c>
      <c r="BP113" s="5">
        <v>2.156939</v>
      </c>
      <c r="BQ113" s="5">
        <v>1.040123</v>
      </c>
      <c r="BR113" s="5">
        <v>7.719426</v>
      </c>
      <c r="BS113" s="6">
        <v>5.376184</v>
      </c>
      <c r="BT113" s="6">
        <v>2.286914</v>
      </c>
      <c r="BU113" s="6">
        <v>8.465454</v>
      </c>
      <c r="BV113" s="63">
        <v>6.475369E-4</v>
      </c>
    </row>
    <row r="114" ht="15.75" customHeight="1">
      <c r="A114">
        <v>24.0</v>
      </c>
      <c r="B114" s="5">
        <v>3.0</v>
      </c>
      <c r="C114" s="5">
        <v>3.0</v>
      </c>
      <c r="D114" s="5">
        <v>1.0</v>
      </c>
      <c r="E114" s="15" t="s">
        <v>904</v>
      </c>
      <c r="F114" s="5" t="s">
        <v>760</v>
      </c>
      <c r="G114" s="5" t="s">
        <v>761</v>
      </c>
      <c r="H114" s="5">
        <v>8.0</v>
      </c>
      <c r="I114" s="5">
        <v>6.0</v>
      </c>
      <c r="J114" s="5" t="s">
        <v>33</v>
      </c>
      <c r="K114" s="5" t="s">
        <v>291</v>
      </c>
      <c r="L114" s="5" t="s">
        <v>291</v>
      </c>
      <c r="M114" s="5" t="s">
        <v>762</v>
      </c>
      <c r="N114" s="5">
        <v>8.748704</v>
      </c>
      <c r="O114" s="5" t="s">
        <v>40</v>
      </c>
      <c r="P114" s="5">
        <v>6.0</v>
      </c>
      <c r="Q114" s="5">
        <v>1.234589E-4</v>
      </c>
      <c r="R114" s="5" t="s">
        <v>291</v>
      </c>
      <c r="S114" s="5" t="s">
        <v>762</v>
      </c>
      <c r="T114" s="5">
        <v>2.554485</v>
      </c>
      <c r="U114" s="5" t="s">
        <v>40</v>
      </c>
      <c r="V114" s="5">
        <v>4.0</v>
      </c>
      <c r="W114" s="5">
        <v>0.06300514</v>
      </c>
      <c r="X114" s="5" t="s">
        <v>38</v>
      </c>
      <c r="Y114" s="5" t="s">
        <v>40</v>
      </c>
      <c r="Z114" s="5" t="s">
        <v>40</v>
      </c>
      <c r="AA114" s="5" t="s">
        <v>40</v>
      </c>
      <c r="AB114" s="5" t="s">
        <v>40</v>
      </c>
      <c r="AC114" s="5" t="s">
        <v>40</v>
      </c>
      <c r="AD114" s="5" t="s">
        <v>40</v>
      </c>
      <c r="AE114" s="5" t="s">
        <v>763</v>
      </c>
      <c r="AF114" s="5">
        <v>6.186268</v>
      </c>
      <c r="AG114" s="5">
        <v>2.217855</v>
      </c>
      <c r="AH114" s="5">
        <v>2.492441</v>
      </c>
      <c r="AI114" s="5">
        <v>9.839689</v>
      </c>
      <c r="AJ114" s="5">
        <v>2.085728</v>
      </c>
      <c r="AK114" s="5">
        <v>1.347469</v>
      </c>
      <c r="AL114" s="5">
        <v>-0.1010185</v>
      </c>
      <c r="AM114" s="5">
        <v>4.142058</v>
      </c>
      <c r="AN114" s="6">
        <v>3.757608</v>
      </c>
      <c r="AO114" s="6">
        <v>-0.1918181</v>
      </c>
      <c r="AP114" s="6">
        <v>7.7070346</v>
      </c>
      <c r="AQ114" s="6">
        <v>0.06221347</v>
      </c>
      <c r="AR114" s="5" t="s">
        <v>761</v>
      </c>
      <c r="AS114" s="5" t="s">
        <v>291</v>
      </c>
      <c r="AT114" s="5" t="s">
        <v>762</v>
      </c>
      <c r="AU114" s="5">
        <v>8.748704</v>
      </c>
      <c r="AV114" s="5" t="s">
        <v>40</v>
      </c>
      <c r="AW114" s="5">
        <v>6.0</v>
      </c>
      <c r="AX114" s="5">
        <v>1.234589E-4</v>
      </c>
      <c r="AY114" s="5" t="s">
        <v>291</v>
      </c>
      <c r="AZ114" s="5" t="s">
        <v>762</v>
      </c>
      <c r="BA114" s="5">
        <v>2.554485</v>
      </c>
      <c r="BB114" s="5" t="s">
        <v>40</v>
      </c>
      <c r="BC114" s="5">
        <v>4.0</v>
      </c>
      <c r="BD114" s="5">
        <v>0.06300514</v>
      </c>
      <c r="BE114" s="5" t="s">
        <v>40</v>
      </c>
      <c r="BF114" s="5" t="s">
        <v>40</v>
      </c>
      <c r="BG114" s="5" t="s">
        <v>40</v>
      </c>
      <c r="BH114" s="5" t="s">
        <v>40</v>
      </c>
      <c r="BI114" s="5" t="s">
        <v>40</v>
      </c>
      <c r="BJ114" s="5" t="s">
        <v>763</v>
      </c>
      <c r="BK114" s="5">
        <v>6.186268</v>
      </c>
      <c r="BL114" s="5">
        <v>2.217855</v>
      </c>
      <c r="BM114" s="5">
        <v>2.492441</v>
      </c>
      <c r="BN114" s="5">
        <v>9.839689</v>
      </c>
      <c r="BO114" s="5">
        <v>2.085728</v>
      </c>
      <c r="BP114" s="5">
        <v>1.347469</v>
      </c>
      <c r="BQ114" s="5">
        <v>-0.1010185</v>
      </c>
      <c r="BR114" s="5">
        <v>4.142058</v>
      </c>
      <c r="BS114" s="6">
        <v>3.757608</v>
      </c>
      <c r="BT114" s="6">
        <v>-0.1918181</v>
      </c>
      <c r="BU114" s="6">
        <v>7.7070346</v>
      </c>
      <c r="BV114" s="6">
        <v>0.06221347</v>
      </c>
    </row>
    <row r="115" ht="15.75" customHeight="1">
      <c r="A115">
        <v>24.0</v>
      </c>
      <c r="B115" s="5">
        <v>3.0</v>
      </c>
      <c r="C115" s="5">
        <v>4.0</v>
      </c>
      <c r="D115" s="5">
        <v>1.0</v>
      </c>
      <c r="E115" s="15" t="s">
        <v>905</v>
      </c>
      <c r="F115" s="5" t="s">
        <v>760</v>
      </c>
      <c r="G115" s="5" t="s">
        <v>760</v>
      </c>
      <c r="H115" s="5">
        <v>8.0</v>
      </c>
      <c r="I115" s="5">
        <v>6.0</v>
      </c>
      <c r="J115" s="5" t="s">
        <v>33</v>
      </c>
      <c r="K115" s="5" t="s">
        <v>291</v>
      </c>
      <c r="L115" s="5" t="s">
        <v>436</v>
      </c>
      <c r="M115" s="5" t="s">
        <v>762</v>
      </c>
      <c r="N115" s="5">
        <v>23.63169</v>
      </c>
      <c r="O115" s="5" t="s">
        <v>40</v>
      </c>
      <c r="P115" s="5">
        <v>3.003484</v>
      </c>
      <c r="Q115" s="5">
        <v>1.647319E-4</v>
      </c>
      <c r="R115" s="5" t="s">
        <v>291</v>
      </c>
      <c r="S115" s="5" t="s">
        <v>762</v>
      </c>
      <c r="T115" s="5">
        <v>10.01587</v>
      </c>
      <c r="U115" s="5" t="s">
        <v>40</v>
      </c>
      <c r="V115" s="5">
        <v>4.0</v>
      </c>
      <c r="W115" s="5">
        <v>5.585633E-4</v>
      </c>
      <c r="X115" s="5" t="s">
        <v>38</v>
      </c>
      <c r="Y115" s="5" t="s">
        <v>40</v>
      </c>
      <c r="Z115" s="5" t="s">
        <v>40</v>
      </c>
      <c r="AA115" s="5" t="s">
        <v>40</v>
      </c>
      <c r="AB115" s="5" t="s">
        <v>40</v>
      </c>
      <c r="AC115" s="5" t="s">
        <v>40</v>
      </c>
      <c r="AD115" s="5" t="s">
        <v>40</v>
      </c>
      <c r="AE115" s="5" t="s">
        <v>769</v>
      </c>
      <c r="AF115" s="5">
        <v>11.81928</v>
      </c>
      <c r="AG115" s="5">
        <v>4.876736</v>
      </c>
      <c r="AH115" s="5">
        <v>3.029334</v>
      </c>
      <c r="AI115" s="5">
        <v>20.95182</v>
      </c>
      <c r="AJ115" s="5">
        <v>5.788292</v>
      </c>
      <c r="AK115" s="5">
        <v>3.007116</v>
      </c>
      <c r="AL115" s="5">
        <v>0.5530485</v>
      </c>
      <c r="AM115" s="5">
        <v>11.30629</v>
      </c>
      <c r="AN115" s="6">
        <v>7.581778</v>
      </c>
      <c r="AO115" s="6">
        <v>2.178567</v>
      </c>
      <c r="AP115" s="6">
        <v>12.984989</v>
      </c>
      <c r="AQ115" s="6">
        <v>0.005955549</v>
      </c>
      <c r="AR115" s="5" t="s">
        <v>760</v>
      </c>
      <c r="AS115" s="5" t="s">
        <v>436</v>
      </c>
      <c r="AT115" s="5" t="s">
        <v>762</v>
      </c>
      <c r="AU115" s="5">
        <v>23.63169</v>
      </c>
      <c r="AV115" s="5" t="s">
        <v>40</v>
      </c>
      <c r="AW115" s="5">
        <v>3.003484</v>
      </c>
      <c r="AX115" s="5">
        <v>1.647319E-4</v>
      </c>
      <c r="AY115" s="5" t="s">
        <v>291</v>
      </c>
      <c r="AZ115" s="5" t="s">
        <v>762</v>
      </c>
      <c r="BA115" s="5">
        <v>10.01587</v>
      </c>
      <c r="BB115" s="5" t="s">
        <v>40</v>
      </c>
      <c r="BC115" s="5">
        <v>4.0</v>
      </c>
      <c r="BD115" s="5">
        <v>5.585633E-4</v>
      </c>
      <c r="BE115" s="5" t="s">
        <v>40</v>
      </c>
      <c r="BF115" s="5" t="s">
        <v>40</v>
      </c>
      <c r="BG115" s="5" t="s">
        <v>40</v>
      </c>
      <c r="BH115" s="5" t="s">
        <v>40</v>
      </c>
      <c r="BI115" s="5" t="s">
        <v>40</v>
      </c>
      <c r="BJ115" s="5" t="s">
        <v>769</v>
      </c>
      <c r="BK115" s="5">
        <v>11.81928</v>
      </c>
      <c r="BL115" s="5">
        <v>4.876736</v>
      </c>
      <c r="BM115" s="5">
        <v>3.029334</v>
      </c>
      <c r="BN115" s="5">
        <v>20.95182</v>
      </c>
      <c r="BO115" s="5">
        <v>5.788292</v>
      </c>
      <c r="BP115" s="5">
        <v>3.007116</v>
      </c>
      <c r="BQ115" s="5">
        <v>0.5530485</v>
      </c>
      <c r="BR115" s="5">
        <v>11.30629</v>
      </c>
      <c r="BS115" s="6">
        <v>7.581778</v>
      </c>
      <c r="BT115" s="6">
        <v>2.178567</v>
      </c>
      <c r="BU115" s="6">
        <v>12.984989</v>
      </c>
      <c r="BV115" s="6">
        <v>0.005955549</v>
      </c>
    </row>
    <row r="116" ht="15.75" customHeight="1">
      <c r="A116">
        <v>24.0</v>
      </c>
      <c r="B116" s="5">
        <v>3.0</v>
      </c>
      <c r="C116" s="5">
        <v>5.0</v>
      </c>
      <c r="D116" s="5">
        <v>1.0</v>
      </c>
      <c r="E116" s="15" t="s">
        <v>906</v>
      </c>
      <c r="F116" s="5" t="s">
        <v>760</v>
      </c>
      <c r="G116" s="5" t="s">
        <v>760</v>
      </c>
      <c r="H116" s="5">
        <v>8.0</v>
      </c>
      <c r="I116" s="5">
        <v>8.0</v>
      </c>
      <c r="J116" s="5" t="s">
        <v>38</v>
      </c>
      <c r="K116" s="5" t="s">
        <v>40</v>
      </c>
      <c r="L116" s="5" t="s">
        <v>291</v>
      </c>
      <c r="M116" s="5" t="s">
        <v>762</v>
      </c>
      <c r="N116" s="5">
        <v>4.207805</v>
      </c>
      <c r="O116" s="5" t="s">
        <v>40</v>
      </c>
      <c r="P116" s="5">
        <v>6.0</v>
      </c>
      <c r="Q116" s="5">
        <v>0.005636838</v>
      </c>
      <c r="R116" s="5" t="s">
        <v>291</v>
      </c>
      <c r="S116" s="5" t="s">
        <v>762</v>
      </c>
      <c r="T116" s="5">
        <v>3.963494</v>
      </c>
      <c r="U116" s="5" t="s">
        <v>40</v>
      </c>
      <c r="V116" s="5">
        <v>6.0</v>
      </c>
      <c r="W116" s="5">
        <v>0.007422007</v>
      </c>
      <c r="X116" s="5" t="s">
        <v>38</v>
      </c>
      <c r="Y116" s="5" t="s">
        <v>40</v>
      </c>
      <c r="Z116" s="5" t="s">
        <v>40</v>
      </c>
      <c r="AA116" s="5" t="s">
        <v>40</v>
      </c>
      <c r="AB116" s="5" t="s">
        <v>40</v>
      </c>
      <c r="AC116" s="5" t="s">
        <v>40</v>
      </c>
      <c r="AD116" s="5" t="s">
        <v>40</v>
      </c>
      <c r="AE116" s="5" t="s">
        <v>763</v>
      </c>
      <c r="AF116" s="5">
        <v>2.975367</v>
      </c>
      <c r="AG116" s="5">
        <v>1.284645</v>
      </c>
      <c r="AH116" s="5">
        <v>0.7811132</v>
      </c>
      <c r="AI116" s="5">
        <v>5.077952</v>
      </c>
      <c r="AJ116" s="5">
        <v>2.802613</v>
      </c>
      <c r="AK116" s="5">
        <v>1.240727</v>
      </c>
      <c r="AL116" s="5">
        <v>0.6790372</v>
      </c>
      <c r="AM116" s="5">
        <v>4.832643</v>
      </c>
      <c r="AN116" s="6">
        <v>2.885987</v>
      </c>
      <c r="AO116" s="6">
        <v>1.136819</v>
      </c>
      <c r="AP116" s="6">
        <v>4.635155</v>
      </c>
      <c r="AQ116" s="6">
        <v>0.001221619</v>
      </c>
      <c r="AR116" s="5" t="s">
        <v>760</v>
      </c>
      <c r="AS116" s="5" t="s">
        <v>291</v>
      </c>
      <c r="AT116" s="5" t="s">
        <v>762</v>
      </c>
      <c r="AU116" s="5">
        <v>4.207805</v>
      </c>
      <c r="AV116" s="5" t="s">
        <v>40</v>
      </c>
      <c r="AW116" s="5">
        <v>6.0</v>
      </c>
      <c r="AX116" s="5">
        <v>0.005636838</v>
      </c>
      <c r="AY116" s="5" t="s">
        <v>291</v>
      </c>
      <c r="AZ116" s="5" t="s">
        <v>762</v>
      </c>
      <c r="BA116" s="5">
        <v>3.963494</v>
      </c>
      <c r="BB116" s="5" t="s">
        <v>40</v>
      </c>
      <c r="BC116" s="5">
        <v>6.0</v>
      </c>
      <c r="BD116" s="5">
        <v>0.007422007</v>
      </c>
      <c r="BE116" s="5" t="s">
        <v>40</v>
      </c>
      <c r="BF116" s="5" t="s">
        <v>40</v>
      </c>
      <c r="BG116" s="5" t="s">
        <v>40</v>
      </c>
      <c r="BH116" s="5" t="s">
        <v>40</v>
      </c>
      <c r="BI116" s="5" t="s">
        <v>40</v>
      </c>
      <c r="BJ116" s="5" t="s">
        <v>763</v>
      </c>
      <c r="BK116" s="5">
        <v>2.975367</v>
      </c>
      <c r="BL116" s="5">
        <v>1.284645</v>
      </c>
      <c r="BM116" s="5">
        <v>0.7811132</v>
      </c>
      <c r="BN116" s="5">
        <v>5.077952</v>
      </c>
      <c r="BO116" s="5">
        <v>2.802613</v>
      </c>
      <c r="BP116" s="5">
        <v>1.240727</v>
      </c>
      <c r="BQ116" s="5">
        <v>0.6790372</v>
      </c>
      <c r="BR116" s="5">
        <v>4.832643</v>
      </c>
      <c r="BS116" s="6">
        <v>2.885987</v>
      </c>
      <c r="BT116" s="6">
        <v>1.136819</v>
      </c>
      <c r="BU116" s="6">
        <v>4.635155</v>
      </c>
      <c r="BV116" s="6">
        <v>0.001221619</v>
      </c>
      <c r="BW116" s="5" t="s">
        <v>907</v>
      </c>
    </row>
    <row r="117" ht="15.75" customHeight="1">
      <c r="A117">
        <v>24.0</v>
      </c>
      <c r="B117" s="5">
        <v>3.0</v>
      </c>
      <c r="C117" s="5">
        <v>6.0</v>
      </c>
      <c r="D117" s="5">
        <v>1.0</v>
      </c>
      <c r="E117" s="15" t="s">
        <v>908</v>
      </c>
      <c r="F117" s="5" t="s">
        <v>789</v>
      </c>
      <c r="G117" s="5" t="s">
        <v>761</v>
      </c>
      <c r="H117" s="5">
        <v>8.0</v>
      </c>
      <c r="I117" s="5">
        <v>8.0</v>
      </c>
      <c r="J117" s="5" t="s">
        <v>38</v>
      </c>
      <c r="K117" s="5" t="s">
        <v>40</v>
      </c>
      <c r="L117" s="5" t="s">
        <v>291</v>
      </c>
      <c r="M117" s="5" t="s">
        <v>762</v>
      </c>
      <c r="N117" s="5">
        <v>1.421179</v>
      </c>
      <c r="O117" s="5" t="s">
        <v>40</v>
      </c>
      <c r="P117" s="5">
        <v>6.0</v>
      </c>
      <c r="Q117" s="5">
        <v>0.2050917</v>
      </c>
      <c r="R117" s="5" t="s">
        <v>291</v>
      </c>
      <c r="S117" s="5" t="s">
        <v>762</v>
      </c>
      <c r="T117" s="5">
        <v>0.8955753</v>
      </c>
      <c r="U117" s="5" t="s">
        <v>40</v>
      </c>
      <c r="V117" s="5">
        <v>6.0</v>
      </c>
      <c r="W117" s="5">
        <v>0.404974</v>
      </c>
      <c r="X117" s="5" t="s">
        <v>38</v>
      </c>
      <c r="Y117" s="5" t="s">
        <v>40</v>
      </c>
      <c r="Z117" s="5" t="s">
        <v>40</v>
      </c>
      <c r="AA117" s="5" t="s">
        <v>40</v>
      </c>
      <c r="AB117" s="5" t="s">
        <v>40</v>
      </c>
      <c r="AC117" s="5" t="s">
        <v>40</v>
      </c>
      <c r="AD117" s="5" t="s">
        <v>40</v>
      </c>
      <c r="AE117" s="5" t="s">
        <v>763</v>
      </c>
      <c r="AF117" s="5">
        <v>1.004925</v>
      </c>
      <c r="AG117" s="5">
        <v>0.8825389</v>
      </c>
      <c r="AH117" s="5">
        <v>-0.5231449</v>
      </c>
      <c r="AI117" s="5">
        <v>2.463199</v>
      </c>
      <c r="AJ117" s="5">
        <v>0.6332674</v>
      </c>
      <c r="AK117" s="5">
        <v>0.8433417</v>
      </c>
      <c r="AL117" s="5">
        <v>-0.8203145</v>
      </c>
      <c r="AM117" s="5">
        <v>2.038622</v>
      </c>
      <c r="AN117" s="6">
        <v>0.8106597</v>
      </c>
      <c r="AO117" s="6">
        <v>-0.3843676</v>
      </c>
      <c r="AP117" s="6">
        <v>2.0056869</v>
      </c>
      <c r="AQ117" s="6">
        <v>0.1836624</v>
      </c>
      <c r="AR117" s="5" t="s">
        <v>761</v>
      </c>
      <c r="AS117" s="5" t="s">
        <v>291</v>
      </c>
      <c r="AT117" s="5" t="s">
        <v>762</v>
      </c>
      <c r="AU117" s="5">
        <v>1.421179</v>
      </c>
      <c r="AV117" s="5" t="s">
        <v>40</v>
      </c>
      <c r="AW117" s="5">
        <v>6.0</v>
      </c>
      <c r="AX117" s="5">
        <v>0.2050917</v>
      </c>
      <c r="AY117" s="5" t="s">
        <v>291</v>
      </c>
      <c r="AZ117" s="5" t="s">
        <v>762</v>
      </c>
      <c r="BA117" s="5">
        <v>0.8955753</v>
      </c>
      <c r="BB117" s="5" t="s">
        <v>40</v>
      </c>
      <c r="BC117" s="5">
        <v>6.0</v>
      </c>
      <c r="BD117" s="5">
        <v>0.404974</v>
      </c>
      <c r="BE117" s="5" t="s">
        <v>40</v>
      </c>
      <c r="BF117" s="5" t="s">
        <v>40</v>
      </c>
      <c r="BG117" s="5" t="s">
        <v>40</v>
      </c>
      <c r="BH117" s="5" t="s">
        <v>40</v>
      </c>
      <c r="BI117" s="5" t="s">
        <v>40</v>
      </c>
      <c r="BJ117" s="5" t="s">
        <v>763</v>
      </c>
      <c r="BK117" s="5">
        <v>1.004925</v>
      </c>
      <c r="BL117" s="5">
        <v>0.8825389</v>
      </c>
      <c r="BM117" s="5">
        <v>-0.5231449</v>
      </c>
      <c r="BN117" s="5">
        <v>2.463199</v>
      </c>
      <c r="BO117" s="5">
        <v>0.6332674</v>
      </c>
      <c r="BP117" s="5">
        <v>0.8433417</v>
      </c>
      <c r="BQ117" s="5">
        <v>-0.8203145</v>
      </c>
      <c r="BR117" s="5">
        <v>2.038622</v>
      </c>
      <c r="BS117" s="6">
        <v>0.8106597</v>
      </c>
      <c r="BT117" s="6">
        <v>-0.3843676</v>
      </c>
      <c r="BU117" s="6">
        <v>2.0056869</v>
      </c>
      <c r="BV117" s="6">
        <v>0.1836624</v>
      </c>
      <c r="BW117" s="5" t="s">
        <v>909</v>
      </c>
    </row>
    <row r="118" ht="15.75" customHeight="1">
      <c r="A118">
        <v>24.0</v>
      </c>
      <c r="B118" s="5">
        <v>3.0</v>
      </c>
      <c r="C118" s="5">
        <v>7.0</v>
      </c>
      <c r="D118" s="5">
        <v>1.0</v>
      </c>
      <c r="E118" s="15" t="s">
        <v>910</v>
      </c>
      <c r="F118" s="5" t="s">
        <v>760</v>
      </c>
      <c r="G118" s="5" t="s">
        <v>760</v>
      </c>
      <c r="H118" s="5">
        <v>8.0</v>
      </c>
      <c r="I118" s="5">
        <v>8.0</v>
      </c>
      <c r="J118" s="5" t="s">
        <v>38</v>
      </c>
      <c r="K118" s="5" t="s">
        <v>40</v>
      </c>
      <c r="L118" s="5" t="s">
        <v>291</v>
      </c>
      <c r="M118" s="5" t="s">
        <v>762</v>
      </c>
      <c r="N118" s="5">
        <v>3.992918</v>
      </c>
      <c r="O118" s="5" t="s">
        <v>40</v>
      </c>
      <c r="P118" s="5">
        <v>6.0</v>
      </c>
      <c r="Q118" s="5">
        <v>0.007176665</v>
      </c>
      <c r="R118" s="5" t="s">
        <v>436</v>
      </c>
      <c r="S118" s="5" t="s">
        <v>762</v>
      </c>
      <c r="T118" s="5">
        <v>2.920492</v>
      </c>
      <c r="U118" s="5" t="s">
        <v>40</v>
      </c>
      <c r="V118" s="5">
        <v>4.357305</v>
      </c>
      <c r="W118" s="5">
        <v>0.03894628</v>
      </c>
      <c r="X118" s="5" t="s">
        <v>38</v>
      </c>
      <c r="Y118" s="5" t="s">
        <v>40</v>
      </c>
      <c r="Z118" s="5" t="s">
        <v>40</v>
      </c>
      <c r="AA118" s="5" t="s">
        <v>40</v>
      </c>
      <c r="AB118" s="5" t="s">
        <v>40</v>
      </c>
      <c r="AC118" s="5" t="s">
        <v>40</v>
      </c>
      <c r="AD118" s="5" t="s">
        <v>40</v>
      </c>
      <c r="AE118" s="5" t="s">
        <v>769</v>
      </c>
      <c r="AF118" s="5">
        <v>2.708333</v>
      </c>
      <c r="AG118" s="5">
        <v>1.312445</v>
      </c>
      <c r="AH118" s="5">
        <v>0.193857</v>
      </c>
      <c r="AI118" s="5">
        <v>5.142675</v>
      </c>
      <c r="AJ118" s="5">
        <v>3.323902</v>
      </c>
      <c r="AK118" s="5">
        <v>1.530159</v>
      </c>
      <c r="AL118" s="5">
        <v>0.4344105</v>
      </c>
      <c r="AM118" s="5">
        <v>6.168055</v>
      </c>
      <c r="AN118" s="6">
        <v>2.969246</v>
      </c>
      <c r="AO118" s="6">
        <v>1.016731</v>
      </c>
      <c r="AP118" s="6">
        <v>4.921761</v>
      </c>
      <c r="AQ118" s="6">
        <v>0.002877083</v>
      </c>
      <c r="AR118" s="5" t="s">
        <v>760</v>
      </c>
      <c r="AS118" s="5" t="s">
        <v>291</v>
      </c>
      <c r="AT118" s="5" t="s">
        <v>762</v>
      </c>
      <c r="AU118" s="5">
        <v>3.992918</v>
      </c>
      <c r="AV118" s="5" t="s">
        <v>40</v>
      </c>
      <c r="AW118" s="5">
        <v>6.0</v>
      </c>
      <c r="AX118" s="5">
        <v>0.007176665</v>
      </c>
      <c r="AY118" s="5" t="s">
        <v>436</v>
      </c>
      <c r="AZ118" s="5" t="s">
        <v>762</v>
      </c>
      <c r="BA118" s="5">
        <v>2.920492</v>
      </c>
      <c r="BB118" s="5" t="s">
        <v>40</v>
      </c>
      <c r="BC118" s="5">
        <v>4.357305</v>
      </c>
      <c r="BD118" s="5">
        <v>0.03894628</v>
      </c>
      <c r="BE118" s="5" t="s">
        <v>40</v>
      </c>
      <c r="BF118" s="5" t="s">
        <v>40</v>
      </c>
      <c r="BG118" s="5" t="s">
        <v>40</v>
      </c>
      <c r="BH118" s="5" t="s">
        <v>40</v>
      </c>
      <c r="BI118" s="5" t="s">
        <v>40</v>
      </c>
      <c r="BJ118" s="5" t="s">
        <v>769</v>
      </c>
      <c r="BK118" s="5">
        <v>2.708333</v>
      </c>
      <c r="BL118" s="5">
        <v>1.312445</v>
      </c>
      <c r="BM118" s="5">
        <v>0.193857</v>
      </c>
      <c r="BN118" s="5">
        <v>5.142675</v>
      </c>
      <c r="BO118" s="5">
        <v>3.323902</v>
      </c>
      <c r="BP118" s="5">
        <v>1.530159</v>
      </c>
      <c r="BQ118" s="5">
        <v>0.4344105</v>
      </c>
      <c r="BR118" s="5">
        <v>6.168055</v>
      </c>
      <c r="BS118" s="6">
        <v>2.969246</v>
      </c>
      <c r="BT118" s="6">
        <v>1.016731</v>
      </c>
      <c r="BU118" s="6">
        <v>4.921761</v>
      </c>
      <c r="BV118" s="6">
        <v>0.002877083</v>
      </c>
      <c r="BW118" s="5" t="s">
        <v>911</v>
      </c>
    </row>
    <row r="119" ht="15.75" customHeight="1">
      <c r="A119">
        <v>24.0</v>
      </c>
      <c r="B119" s="5">
        <v>3.0</v>
      </c>
      <c r="C119" s="5">
        <v>8.0</v>
      </c>
      <c r="D119" s="5">
        <v>1.0</v>
      </c>
      <c r="E119" s="15" t="s">
        <v>912</v>
      </c>
      <c r="F119" s="5" t="s">
        <v>760</v>
      </c>
      <c r="G119" s="5" t="s">
        <v>760</v>
      </c>
      <c r="H119" s="5">
        <v>8.0</v>
      </c>
      <c r="I119" s="5">
        <v>8.0</v>
      </c>
      <c r="J119" s="5" t="s">
        <v>33</v>
      </c>
      <c r="K119" s="5" t="s">
        <v>291</v>
      </c>
      <c r="L119" s="5" t="s">
        <v>436</v>
      </c>
      <c r="M119" s="5" t="s">
        <v>762</v>
      </c>
      <c r="N119" s="5">
        <v>41.125</v>
      </c>
      <c r="O119" s="5" t="s">
        <v>40</v>
      </c>
      <c r="P119" s="5">
        <v>3.0</v>
      </c>
      <c r="Q119" s="62">
        <v>3.163946E-5</v>
      </c>
      <c r="R119" s="5" t="s">
        <v>291</v>
      </c>
      <c r="S119" s="5" t="s">
        <v>762</v>
      </c>
      <c r="T119" s="5">
        <v>4.149283</v>
      </c>
      <c r="U119" s="5" t="s">
        <v>40</v>
      </c>
      <c r="V119" s="5">
        <v>6.0</v>
      </c>
      <c r="W119" s="5">
        <v>0.006015906</v>
      </c>
      <c r="X119" s="5" t="s">
        <v>38</v>
      </c>
      <c r="Y119" s="5" t="s">
        <v>40</v>
      </c>
      <c r="Z119" s="5" t="s">
        <v>40</v>
      </c>
      <c r="AA119" s="5" t="s">
        <v>40</v>
      </c>
      <c r="AB119" s="5" t="s">
        <v>40</v>
      </c>
      <c r="AC119" s="5" t="s">
        <v>40</v>
      </c>
      <c r="AD119" s="5" t="s">
        <v>40</v>
      </c>
      <c r="AE119" s="5" t="s">
        <v>769</v>
      </c>
      <c r="AF119" s="5">
        <v>20.5625</v>
      </c>
      <c r="AG119" s="5">
        <v>8.424334</v>
      </c>
      <c r="AH119" s="5">
        <v>5.434002</v>
      </c>
      <c r="AI119" s="5">
        <v>35.36035</v>
      </c>
      <c r="AJ119" s="5">
        <v>2.075854</v>
      </c>
      <c r="AK119" s="5">
        <v>1.103719</v>
      </c>
      <c r="AL119" s="5">
        <v>-0.07814925</v>
      </c>
      <c r="AM119" s="5">
        <v>4.119009</v>
      </c>
      <c r="AN119" s="6">
        <v>9.432648</v>
      </c>
      <c r="AO119" s="6">
        <v>-8.302593</v>
      </c>
      <c r="AP119" s="6">
        <v>27.167888</v>
      </c>
      <c r="AQ119" s="6">
        <v>0.2972149</v>
      </c>
      <c r="AR119" s="5" t="s">
        <v>760</v>
      </c>
      <c r="AS119" s="5" t="s">
        <v>436</v>
      </c>
      <c r="AT119" s="5" t="s">
        <v>762</v>
      </c>
      <c r="AU119" s="5">
        <v>41.125</v>
      </c>
      <c r="AV119" s="5" t="s">
        <v>40</v>
      </c>
      <c r="AW119" s="5">
        <v>3.0</v>
      </c>
      <c r="AX119" s="62">
        <v>3.163946E-5</v>
      </c>
      <c r="AY119" s="5" t="s">
        <v>291</v>
      </c>
      <c r="AZ119" s="5" t="s">
        <v>762</v>
      </c>
      <c r="BA119" s="5">
        <v>4.149283</v>
      </c>
      <c r="BB119" s="5" t="s">
        <v>40</v>
      </c>
      <c r="BC119" s="5">
        <v>6.0</v>
      </c>
      <c r="BD119" s="5">
        <v>0.006015906</v>
      </c>
      <c r="BE119" s="5" t="s">
        <v>40</v>
      </c>
      <c r="BF119" s="5" t="s">
        <v>40</v>
      </c>
      <c r="BG119" s="5" t="s">
        <v>40</v>
      </c>
      <c r="BH119" s="5" t="s">
        <v>40</v>
      </c>
      <c r="BI119" s="5" t="s">
        <v>40</v>
      </c>
      <c r="BJ119" s="5" t="s">
        <v>769</v>
      </c>
      <c r="BK119" s="5">
        <v>20.5625</v>
      </c>
      <c r="BL119" s="5">
        <v>8.424334</v>
      </c>
      <c r="BM119" s="5">
        <v>5.434002</v>
      </c>
      <c r="BN119" s="5">
        <v>35.36035</v>
      </c>
      <c r="BO119" s="5">
        <v>2.075854</v>
      </c>
      <c r="BP119" s="5">
        <v>1.103719</v>
      </c>
      <c r="BQ119" s="5">
        <v>-0.07814925</v>
      </c>
      <c r="BR119" s="5">
        <v>4.119009</v>
      </c>
      <c r="BS119" s="6">
        <v>9.432648</v>
      </c>
      <c r="BT119" s="6">
        <v>-8.302593</v>
      </c>
      <c r="BU119" s="6">
        <v>27.167888</v>
      </c>
      <c r="BV119" s="6">
        <v>0.2972149</v>
      </c>
    </row>
    <row r="120" ht="15.75" customHeight="1">
      <c r="A120">
        <v>24.0</v>
      </c>
      <c r="B120" s="5">
        <v>4.0</v>
      </c>
      <c r="C120" s="5">
        <v>1.0</v>
      </c>
      <c r="D120" s="5">
        <v>1.0</v>
      </c>
      <c r="E120" s="15" t="s">
        <v>913</v>
      </c>
      <c r="F120" s="5" t="s">
        <v>760</v>
      </c>
      <c r="G120" s="5" t="s">
        <v>760</v>
      </c>
      <c r="H120" s="5">
        <v>6.0</v>
      </c>
      <c r="I120" s="5">
        <v>8.0</v>
      </c>
      <c r="J120" s="5" t="s">
        <v>33</v>
      </c>
      <c r="K120" s="5" t="s">
        <v>291</v>
      </c>
      <c r="L120" s="5" t="s">
        <v>291</v>
      </c>
      <c r="M120" s="5" t="s">
        <v>762</v>
      </c>
      <c r="N120" s="5">
        <v>7.456842</v>
      </c>
      <c r="O120" s="5" t="s">
        <v>40</v>
      </c>
      <c r="P120" s="5">
        <v>4.0</v>
      </c>
      <c r="Q120" s="5">
        <v>0.001728131</v>
      </c>
      <c r="R120" s="5" t="s">
        <v>291</v>
      </c>
      <c r="S120" s="5" t="s">
        <v>762</v>
      </c>
      <c r="T120" s="5">
        <v>3.071358</v>
      </c>
      <c r="U120" s="5" t="s">
        <v>40</v>
      </c>
      <c r="V120" s="5">
        <v>6.0</v>
      </c>
      <c r="W120" s="5">
        <v>0.02190393</v>
      </c>
      <c r="X120" s="5" t="s">
        <v>38</v>
      </c>
      <c r="Y120" s="5" t="s">
        <v>40</v>
      </c>
      <c r="Z120" s="5" t="s">
        <v>40</v>
      </c>
      <c r="AA120" s="5" t="s">
        <v>40</v>
      </c>
      <c r="AB120" s="5" t="s">
        <v>40</v>
      </c>
      <c r="AC120" s="5" t="s">
        <v>40</v>
      </c>
      <c r="AD120" s="5" t="s">
        <v>40</v>
      </c>
      <c r="AE120" s="5" t="s">
        <v>763</v>
      </c>
      <c r="AF120" s="5">
        <v>6.088486</v>
      </c>
      <c r="AG120" s="5">
        <v>2.819674</v>
      </c>
      <c r="AH120" s="5">
        <v>1.742122</v>
      </c>
      <c r="AI120" s="5">
        <v>10.42311</v>
      </c>
      <c r="AJ120" s="5">
        <v>2.171778</v>
      </c>
      <c r="AK120" s="5">
        <v>1.091208</v>
      </c>
      <c r="AL120" s="5">
        <v>0.2904801</v>
      </c>
      <c r="AM120" s="5">
        <v>3.956579</v>
      </c>
      <c r="AN120" s="6">
        <v>3.267185</v>
      </c>
      <c r="AO120" s="6">
        <v>-0.1783803</v>
      </c>
      <c r="AP120" s="6">
        <v>6.7127496</v>
      </c>
      <c r="AQ120" s="6">
        <v>0.0630988</v>
      </c>
      <c r="AR120" s="5" t="s">
        <v>760</v>
      </c>
      <c r="AS120" s="5" t="s">
        <v>291</v>
      </c>
      <c r="AT120" s="5" t="s">
        <v>762</v>
      </c>
      <c r="AU120" s="5">
        <v>7.456842</v>
      </c>
      <c r="AV120" s="5" t="s">
        <v>40</v>
      </c>
      <c r="AW120" s="5">
        <v>4.0</v>
      </c>
      <c r="AX120" s="5">
        <v>0.001728131</v>
      </c>
      <c r="AY120" s="5" t="s">
        <v>291</v>
      </c>
      <c r="AZ120" s="5" t="s">
        <v>762</v>
      </c>
      <c r="BA120" s="5">
        <v>3.071358</v>
      </c>
      <c r="BB120" s="5" t="s">
        <v>40</v>
      </c>
      <c r="BC120" s="5">
        <v>6.0</v>
      </c>
      <c r="BD120" s="5">
        <v>0.02190393</v>
      </c>
      <c r="BE120" s="5" t="s">
        <v>40</v>
      </c>
      <c r="BF120" s="5" t="s">
        <v>40</v>
      </c>
      <c r="BG120" s="5" t="s">
        <v>40</v>
      </c>
      <c r="BH120" s="5" t="s">
        <v>40</v>
      </c>
      <c r="BI120" s="5" t="s">
        <v>40</v>
      </c>
      <c r="BJ120" s="5" t="s">
        <v>763</v>
      </c>
      <c r="BK120" s="5">
        <v>6.088486</v>
      </c>
      <c r="BL120" s="5">
        <v>2.819674</v>
      </c>
      <c r="BM120" s="5">
        <v>1.742122</v>
      </c>
      <c r="BN120" s="5">
        <v>10.42311</v>
      </c>
      <c r="BO120" s="5">
        <v>2.171778</v>
      </c>
      <c r="BP120" s="5">
        <v>1.091208</v>
      </c>
      <c r="BQ120" s="5">
        <v>0.2904801</v>
      </c>
      <c r="BR120" s="5">
        <v>3.956579</v>
      </c>
      <c r="BS120" s="6">
        <v>3.267185</v>
      </c>
      <c r="BT120" s="6">
        <v>-0.1783803</v>
      </c>
      <c r="BU120" s="6">
        <v>6.7127496</v>
      </c>
      <c r="BV120" s="6">
        <v>0.0630988</v>
      </c>
    </row>
    <row r="121" ht="15.75" customHeight="1">
      <c r="A121">
        <v>24.0</v>
      </c>
      <c r="B121" s="5">
        <v>4.0</v>
      </c>
      <c r="C121" s="5">
        <v>2.0</v>
      </c>
      <c r="D121" s="5">
        <v>1.0</v>
      </c>
      <c r="E121" s="15" t="s">
        <v>914</v>
      </c>
      <c r="F121" s="5" t="s">
        <v>760</v>
      </c>
      <c r="G121" s="5" t="s">
        <v>761</v>
      </c>
      <c r="H121" s="5">
        <v>6.0</v>
      </c>
      <c r="I121" s="5">
        <v>8.0</v>
      </c>
      <c r="J121" s="5" t="s">
        <v>33</v>
      </c>
      <c r="K121" s="5" t="s">
        <v>291</v>
      </c>
      <c r="L121" s="5" t="s">
        <v>291</v>
      </c>
      <c r="M121" s="5" t="s">
        <v>762</v>
      </c>
      <c r="N121" s="5">
        <v>9.946121</v>
      </c>
      <c r="O121" s="5" t="s">
        <v>40</v>
      </c>
      <c r="P121" s="5">
        <v>4.0</v>
      </c>
      <c r="Q121" s="5">
        <v>5.738803E-4</v>
      </c>
      <c r="R121" s="5" t="s">
        <v>291</v>
      </c>
      <c r="S121" s="5" t="s">
        <v>762</v>
      </c>
      <c r="T121" s="5">
        <v>0.6022279</v>
      </c>
      <c r="U121" s="5" t="s">
        <v>40</v>
      </c>
      <c r="V121" s="5">
        <v>6.0</v>
      </c>
      <c r="W121" s="5">
        <v>0.5690665</v>
      </c>
      <c r="X121" s="5" t="s">
        <v>38</v>
      </c>
      <c r="Y121" s="5" t="s">
        <v>40</v>
      </c>
      <c r="Z121" s="5" t="s">
        <v>40</v>
      </c>
      <c r="AA121" s="5" t="s">
        <v>40</v>
      </c>
      <c r="AB121" s="5" t="s">
        <v>40</v>
      </c>
      <c r="AC121" s="5" t="s">
        <v>40</v>
      </c>
      <c r="AD121" s="5" t="s">
        <v>40</v>
      </c>
      <c r="AE121" s="5" t="s">
        <v>763</v>
      </c>
      <c r="AF121" s="5">
        <v>8.120974</v>
      </c>
      <c r="AG121" s="5">
        <v>3.655908</v>
      </c>
      <c r="AH121" s="5">
        <v>2.537121</v>
      </c>
      <c r="AI121" s="5">
        <v>13.75216</v>
      </c>
      <c r="AJ121" s="5">
        <v>0.4258394</v>
      </c>
      <c r="AK121" s="5">
        <v>0.8287433</v>
      </c>
      <c r="AL121" s="5">
        <v>-0.996725</v>
      </c>
      <c r="AM121" s="5">
        <v>1.814815</v>
      </c>
      <c r="AN121" s="6">
        <v>3.449584</v>
      </c>
      <c r="AO121" s="6">
        <v>-3.916619</v>
      </c>
      <c r="AP121" s="6">
        <v>10.815787</v>
      </c>
      <c r="AQ121" s="6">
        <v>0.358698</v>
      </c>
      <c r="AR121" s="5" t="s">
        <v>761</v>
      </c>
      <c r="AS121" s="5" t="s">
        <v>291</v>
      </c>
      <c r="AT121" s="5" t="s">
        <v>762</v>
      </c>
      <c r="AU121" s="5">
        <v>9.946121</v>
      </c>
      <c r="AV121" s="5" t="s">
        <v>40</v>
      </c>
      <c r="AW121" s="5">
        <v>4.0</v>
      </c>
      <c r="AX121" s="5">
        <v>5.738803E-4</v>
      </c>
      <c r="AY121" s="5" t="s">
        <v>291</v>
      </c>
      <c r="AZ121" s="5" t="s">
        <v>762</v>
      </c>
      <c r="BA121" s="5">
        <v>0.6022279</v>
      </c>
      <c r="BB121" s="5" t="s">
        <v>40</v>
      </c>
      <c r="BC121" s="5">
        <v>6.0</v>
      </c>
      <c r="BD121" s="5">
        <v>0.5690665</v>
      </c>
      <c r="BE121" s="5" t="s">
        <v>40</v>
      </c>
      <c r="BF121" s="5" t="s">
        <v>40</v>
      </c>
      <c r="BG121" s="5" t="s">
        <v>40</v>
      </c>
      <c r="BH121" s="5" t="s">
        <v>40</v>
      </c>
      <c r="BI121" s="5" t="s">
        <v>40</v>
      </c>
      <c r="BJ121" s="5" t="s">
        <v>763</v>
      </c>
      <c r="BK121" s="5">
        <v>8.120974</v>
      </c>
      <c r="BL121" s="5">
        <v>3.655908</v>
      </c>
      <c r="BM121" s="5">
        <v>2.537121</v>
      </c>
      <c r="BN121" s="5">
        <v>13.75216</v>
      </c>
      <c r="BO121" s="5">
        <v>0.4258394</v>
      </c>
      <c r="BP121" s="5">
        <v>0.8287433</v>
      </c>
      <c r="BQ121" s="5">
        <v>-0.996725</v>
      </c>
      <c r="BR121" s="5">
        <v>1.814815</v>
      </c>
      <c r="BS121" s="6">
        <v>3.449584</v>
      </c>
      <c r="BT121" s="6">
        <v>-3.916619</v>
      </c>
      <c r="BU121" s="6">
        <v>10.815787</v>
      </c>
      <c r="BV121" s="6">
        <v>0.358698</v>
      </c>
    </row>
    <row r="122" ht="15.75" customHeight="1">
      <c r="A122">
        <v>24.0</v>
      </c>
      <c r="B122" s="5">
        <v>4.0</v>
      </c>
      <c r="C122" s="5">
        <v>3.0</v>
      </c>
      <c r="D122" s="5">
        <v>1.0</v>
      </c>
      <c r="E122" s="15" t="s">
        <v>915</v>
      </c>
      <c r="F122" s="5" t="s">
        <v>760</v>
      </c>
      <c r="G122" s="5" t="s">
        <v>760</v>
      </c>
      <c r="H122" s="5">
        <v>6.0</v>
      </c>
      <c r="I122" s="5">
        <v>8.0</v>
      </c>
      <c r="J122" s="5" t="s">
        <v>33</v>
      </c>
      <c r="K122" s="5" t="s">
        <v>291</v>
      </c>
      <c r="L122" s="5" t="s">
        <v>291</v>
      </c>
      <c r="M122" s="5" t="s">
        <v>762</v>
      </c>
      <c r="N122" s="5">
        <v>10.03484</v>
      </c>
      <c r="O122" s="5" t="s">
        <v>40</v>
      </c>
      <c r="P122" s="5">
        <v>4.0</v>
      </c>
      <c r="Q122" s="5">
        <v>5.544865E-4</v>
      </c>
      <c r="R122" s="5" t="s">
        <v>291</v>
      </c>
      <c r="S122" s="5" t="s">
        <v>762</v>
      </c>
      <c r="T122" s="5">
        <v>3.34189</v>
      </c>
      <c r="U122" s="5" t="s">
        <v>40</v>
      </c>
      <c r="V122" s="5">
        <v>6.0</v>
      </c>
      <c r="W122" s="5">
        <v>0.01557516</v>
      </c>
      <c r="X122" s="5" t="s">
        <v>38</v>
      </c>
      <c r="Y122" s="5" t="s">
        <v>40</v>
      </c>
      <c r="Z122" s="5" t="s">
        <v>40</v>
      </c>
      <c r="AA122" s="5" t="s">
        <v>40</v>
      </c>
      <c r="AB122" s="5" t="s">
        <v>40</v>
      </c>
      <c r="AC122" s="5" t="s">
        <v>40</v>
      </c>
      <c r="AD122" s="5" t="s">
        <v>40</v>
      </c>
      <c r="AE122" s="5" t="s">
        <v>763</v>
      </c>
      <c r="AF122" s="5">
        <v>8.193411</v>
      </c>
      <c r="AG122" s="5">
        <v>3.686088</v>
      </c>
      <c r="AH122" s="5">
        <v>2.564739</v>
      </c>
      <c r="AI122" s="5">
        <v>13.87136</v>
      </c>
      <c r="AJ122" s="5">
        <v>2.363073</v>
      </c>
      <c r="AK122" s="5">
        <v>1.134515</v>
      </c>
      <c r="AL122" s="5">
        <v>0.4112248</v>
      </c>
      <c r="AM122" s="5">
        <v>4.218505</v>
      </c>
      <c r="AN122" s="6">
        <v>4.223404</v>
      </c>
      <c r="AO122" s="6">
        <v>-1.103057</v>
      </c>
      <c r="AP122" s="6">
        <v>9.549866</v>
      </c>
      <c r="AQ122" s="6">
        <v>0.1201666</v>
      </c>
      <c r="AR122" s="5" t="s">
        <v>760</v>
      </c>
      <c r="AS122" s="5" t="s">
        <v>291</v>
      </c>
      <c r="AT122" s="5" t="s">
        <v>762</v>
      </c>
      <c r="AU122" s="5">
        <v>10.03484</v>
      </c>
      <c r="AV122" s="5" t="s">
        <v>40</v>
      </c>
      <c r="AW122" s="5">
        <v>4.0</v>
      </c>
      <c r="AX122" s="5">
        <v>5.544865E-4</v>
      </c>
      <c r="AY122" s="5" t="s">
        <v>291</v>
      </c>
      <c r="AZ122" s="5" t="s">
        <v>762</v>
      </c>
      <c r="BA122" s="5">
        <v>3.34189</v>
      </c>
      <c r="BB122" s="5" t="s">
        <v>40</v>
      </c>
      <c r="BC122" s="5">
        <v>6.0</v>
      </c>
      <c r="BD122" s="5">
        <v>0.01557516</v>
      </c>
      <c r="BE122" s="5" t="s">
        <v>40</v>
      </c>
      <c r="BF122" s="5" t="s">
        <v>40</v>
      </c>
      <c r="BG122" s="5" t="s">
        <v>40</v>
      </c>
      <c r="BH122" s="5" t="s">
        <v>40</v>
      </c>
      <c r="BI122" s="5" t="s">
        <v>40</v>
      </c>
      <c r="BJ122" s="5" t="s">
        <v>763</v>
      </c>
      <c r="BK122" s="5">
        <v>8.193411</v>
      </c>
      <c r="BL122" s="5">
        <v>3.686088</v>
      </c>
      <c r="BM122" s="5">
        <v>2.564739</v>
      </c>
      <c r="BN122" s="5">
        <v>13.87136</v>
      </c>
      <c r="BO122" s="5">
        <v>2.363073</v>
      </c>
      <c r="BP122" s="5">
        <v>1.134515</v>
      </c>
      <c r="BQ122" s="5">
        <v>0.4112248</v>
      </c>
      <c r="BR122" s="5">
        <v>4.218505</v>
      </c>
      <c r="BS122" s="6">
        <v>4.223404</v>
      </c>
      <c r="BT122" s="6">
        <v>-1.103057</v>
      </c>
      <c r="BU122" s="6">
        <v>9.549866</v>
      </c>
      <c r="BV122" s="6">
        <v>0.1201666</v>
      </c>
    </row>
    <row r="123" ht="15.75" customHeight="1">
      <c r="A123">
        <v>24.0</v>
      </c>
      <c r="B123" s="5">
        <v>4.0</v>
      </c>
      <c r="C123" s="5">
        <v>4.0</v>
      </c>
      <c r="D123" s="5">
        <v>1.0</v>
      </c>
      <c r="E123" s="15" t="s">
        <v>916</v>
      </c>
      <c r="F123" s="5" t="s">
        <v>760</v>
      </c>
      <c r="G123" s="5" t="s">
        <v>761</v>
      </c>
      <c r="H123" s="5">
        <v>6.0</v>
      </c>
      <c r="I123" s="5">
        <v>8.0</v>
      </c>
      <c r="J123" s="5" t="s">
        <v>33</v>
      </c>
      <c r="K123" s="5" t="s">
        <v>291</v>
      </c>
      <c r="L123" s="5" t="s">
        <v>291</v>
      </c>
      <c r="M123" s="5" t="s">
        <v>762</v>
      </c>
      <c r="N123" s="5">
        <v>5.922951</v>
      </c>
      <c r="O123" s="5" t="s">
        <v>40</v>
      </c>
      <c r="P123" s="5">
        <v>4.0</v>
      </c>
      <c r="Q123" s="5">
        <v>0.004070677</v>
      </c>
      <c r="R123" s="5" t="s">
        <v>291</v>
      </c>
      <c r="S123" s="5" t="s">
        <v>762</v>
      </c>
      <c r="T123" s="5">
        <v>2.108672</v>
      </c>
      <c r="U123" s="5" t="s">
        <v>40</v>
      </c>
      <c r="V123" s="5">
        <v>6.0</v>
      </c>
      <c r="W123" s="5">
        <v>0.07951859</v>
      </c>
      <c r="X123" s="5" t="s">
        <v>38</v>
      </c>
      <c r="Y123" s="5" t="s">
        <v>40</v>
      </c>
      <c r="Z123" s="5" t="s">
        <v>40</v>
      </c>
      <c r="AA123" s="5" t="s">
        <v>40</v>
      </c>
      <c r="AB123" s="5" t="s">
        <v>40</v>
      </c>
      <c r="AC123" s="5" t="s">
        <v>40</v>
      </c>
      <c r="AD123" s="5" t="s">
        <v>40</v>
      </c>
      <c r="AE123" s="5" t="s">
        <v>763</v>
      </c>
      <c r="AF123" s="5">
        <v>4.836069</v>
      </c>
      <c r="AG123" s="5">
        <v>2.320597</v>
      </c>
      <c r="AH123" s="5">
        <v>1.223106</v>
      </c>
      <c r="AI123" s="5">
        <v>8.396053</v>
      </c>
      <c r="AJ123" s="5">
        <v>1.491057</v>
      </c>
      <c r="AK123" s="5">
        <v>0.9558736</v>
      </c>
      <c r="AL123" s="5">
        <v>-0.1653935</v>
      </c>
      <c r="AM123" s="5">
        <v>3.059672</v>
      </c>
      <c r="AN123" s="6">
        <v>2.495184</v>
      </c>
      <c r="AO123" s="6">
        <v>-0.5097336</v>
      </c>
      <c r="AP123" s="6">
        <v>5.5001009</v>
      </c>
      <c r="AQ123" s="6">
        <v>0.1036333</v>
      </c>
      <c r="AR123" s="5" t="s">
        <v>761</v>
      </c>
      <c r="AS123" s="5" t="s">
        <v>291</v>
      </c>
      <c r="AT123" s="5" t="s">
        <v>762</v>
      </c>
      <c r="AU123" s="5">
        <v>5.922951</v>
      </c>
      <c r="AV123" s="5" t="s">
        <v>40</v>
      </c>
      <c r="AW123" s="5">
        <v>4.0</v>
      </c>
      <c r="AX123" s="5">
        <v>0.004070677</v>
      </c>
      <c r="AY123" s="5" t="s">
        <v>291</v>
      </c>
      <c r="AZ123" s="5" t="s">
        <v>762</v>
      </c>
      <c r="BA123" s="5">
        <v>2.108672</v>
      </c>
      <c r="BB123" s="5" t="s">
        <v>40</v>
      </c>
      <c r="BC123" s="5">
        <v>6.0</v>
      </c>
      <c r="BD123" s="5">
        <v>0.07951859</v>
      </c>
      <c r="BE123" s="5" t="s">
        <v>40</v>
      </c>
      <c r="BF123" s="5" t="s">
        <v>40</v>
      </c>
      <c r="BG123" s="5" t="s">
        <v>40</v>
      </c>
      <c r="BH123" s="5" t="s">
        <v>40</v>
      </c>
      <c r="BI123" s="5" t="s">
        <v>40</v>
      </c>
      <c r="BJ123" s="5" t="s">
        <v>763</v>
      </c>
      <c r="BK123" s="5">
        <v>4.836069</v>
      </c>
      <c r="BL123" s="5">
        <v>2.320597</v>
      </c>
      <c r="BM123" s="5">
        <v>1.223106</v>
      </c>
      <c r="BN123" s="5">
        <v>8.396053</v>
      </c>
      <c r="BO123" s="5">
        <v>1.491057</v>
      </c>
      <c r="BP123" s="5">
        <v>0.9558736</v>
      </c>
      <c r="BQ123" s="5">
        <v>-0.1653935</v>
      </c>
      <c r="BR123" s="5">
        <v>3.059672</v>
      </c>
      <c r="BS123" s="6">
        <v>2.495184</v>
      </c>
      <c r="BT123" s="6">
        <v>-0.5097336</v>
      </c>
      <c r="BU123" s="6">
        <v>5.5001009</v>
      </c>
      <c r="BV123" s="6">
        <v>0.1036333</v>
      </c>
    </row>
    <row r="124" ht="15.75" customHeight="1">
      <c r="A124">
        <v>24.0</v>
      </c>
      <c r="B124" s="5">
        <v>4.0</v>
      </c>
      <c r="C124" s="5">
        <v>5.0</v>
      </c>
      <c r="D124" s="5">
        <v>1.0</v>
      </c>
      <c r="E124" s="15" t="s">
        <v>917</v>
      </c>
      <c r="F124" s="5" t="s">
        <v>760</v>
      </c>
      <c r="G124" s="5" t="s">
        <v>760</v>
      </c>
      <c r="H124" s="5">
        <v>6.0</v>
      </c>
      <c r="I124" s="5">
        <v>8.0</v>
      </c>
      <c r="J124" s="5" t="s">
        <v>33</v>
      </c>
      <c r="K124" s="5" t="s">
        <v>291</v>
      </c>
      <c r="L124" s="5" t="s">
        <v>436</v>
      </c>
      <c r="M124" s="5" t="s">
        <v>762</v>
      </c>
      <c r="N124" s="5">
        <v>4.5802</v>
      </c>
      <c r="O124" s="5" t="s">
        <v>40</v>
      </c>
      <c r="P124" s="5">
        <v>2.835155</v>
      </c>
      <c r="Q124" s="5">
        <v>0.0220685</v>
      </c>
      <c r="R124" s="5" t="s">
        <v>291</v>
      </c>
      <c r="S124" s="5" t="s">
        <v>762</v>
      </c>
      <c r="T124" s="5">
        <v>3.428638</v>
      </c>
      <c r="U124" s="5" t="s">
        <v>40</v>
      </c>
      <c r="V124" s="5">
        <v>6.0</v>
      </c>
      <c r="W124" s="5">
        <v>0.01399455</v>
      </c>
      <c r="X124" s="5" t="s">
        <v>38</v>
      </c>
      <c r="Y124" s="5" t="s">
        <v>40</v>
      </c>
      <c r="Z124" s="5" t="s">
        <v>40</v>
      </c>
      <c r="AA124" s="5" t="s">
        <v>40</v>
      </c>
      <c r="AB124" s="5" t="s">
        <v>40</v>
      </c>
      <c r="AC124" s="5" t="s">
        <v>40</v>
      </c>
      <c r="AD124" s="5" t="s">
        <v>40</v>
      </c>
      <c r="AE124" s="5" t="s">
        <v>769</v>
      </c>
      <c r="AF124" s="5">
        <v>2.919355</v>
      </c>
      <c r="AG124" s="5">
        <v>1.672521</v>
      </c>
      <c r="AH124" s="5">
        <v>-0.1722412</v>
      </c>
      <c r="AI124" s="5">
        <v>5.970023</v>
      </c>
      <c r="AJ124" s="5">
        <v>2.839691</v>
      </c>
      <c r="AK124" s="5">
        <v>1.35793</v>
      </c>
      <c r="AL124" s="5">
        <v>0.2468907</v>
      </c>
      <c r="AM124" s="5">
        <v>5.359584</v>
      </c>
      <c r="AN124" s="6">
        <v>2.871341</v>
      </c>
      <c r="AO124" s="6">
        <v>0.8051183</v>
      </c>
      <c r="AP124" s="6">
        <v>4.9375644</v>
      </c>
      <c r="AQ124" s="6">
        <v>0.006455947</v>
      </c>
      <c r="AR124" s="5" t="s">
        <v>760</v>
      </c>
      <c r="AS124" s="5" t="s">
        <v>436</v>
      </c>
      <c r="AT124" s="5" t="s">
        <v>762</v>
      </c>
      <c r="AU124" s="5">
        <v>4.5802</v>
      </c>
      <c r="AV124" s="5" t="s">
        <v>40</v>
      </c>
      <c r="AW124" s="5">
        <v>2.835155</v>
      </c>
      <c r="AX124" s="5">
        <v>0.0220685</v>
      </c>
      <c r="AY124" s="5" t="s">
        <v>291</v>
      </c>
      <c r="AZ124" s="5" t="s">
        <v>762</v>
      </c>
      <c r="BA124" s="5">
        <v>3.428638</v>
      </c>
      <c r="BB124" s="5" t="s">
        <v>40</v>
      </c>
      <c r="BC124" s="5">
        <v>6.0</v>
      </c>
      <c r="BD124" s="5">
        <v>0.01399455</v>
      </c>
      <c r="BE124" s="5" t="s">
        <v>40</v>
      </c>
      <c r="BF124" s="5" t="s">
        <v>40</v>
      </c>
      <c r="BG124" s="5" t="s">
        <v>40</v>
      </c>
      <c r="BH124" s="5" t="s">
        <v>40</v>
      </c>
      <c r="BI124" s="5" t="s">
        <v>40</v>
      </c>
      <c r="BJ124" s="5" t="s">
        <v>769</v>
      </c>
      <c r="BK124" s="5">
        <v>2.919355</v>
      </c>
      <c r="BL124" s="5">
        <v>1.672521</v>
      </c>
      <c r="BM124" s="5">
        <v>-0.1722412</v>
      </c>
      <c r="BN124" s="5">
        <v>5.970023</v>
      </c>
      <c r="BO124" s="5">
        <v>2.839691</v>
      </c>
      <c r="BP124" s="5">
        <v>1.35793</v>
      </c>
      <c r="BQ124" s="5">
        <v>0.2468907</v>
      </c>
      <c r="BR124" s="5">
        <v>5.359584</v>
      </c>
      <c r="BS124" s="6">
        <v>2.871341</v>
      </c>
      <c r="BT124" s="6">
        <v>0.8051183</v>
      </c>
      <c r="BU124" s="6">
        <v>4.9375644</v>
      </c>
      <c r="BV124" s="6">
        <v>0.006455947</v>
      </c>
    </row>
    <row r="125" ht="15.75" customHeight="1">
      <c r="A125">
        <v>24.0</v>
      </c>
      <c r="B125" s="5">
        <v>4.0</v>
      </c>
      <c r="C125" s="5">
        <v>6.0</v>
      </c>
      <c r="D125" s="5">
        <v>1.0</v>
      </c>
      <c r="E125" s="15" t="s">
        <v>918</v>
      </c>
      <c r="F125" s="5" t="s">
        <v>760</v>
      </c>
      <c r="G125" s="5" t="s">
        <v>760</v>
      </c>
      <c r="H125" s="5">
        <v>6.0</v>
      </c>
      <c r="I125" s="5">
        <v>8.0</v>
      </c>
      <c r="J125" s="5" t="s">
        <v>33</v>
      </c>
      <c r="K125" s="5" t="s">
        <v>291</v>
      </c>
      <c r="L125" s="5" t="s">
        <v>436</v>
      </c>
      <c r="M125" s="5" t="s">
        <v>762</v>
      </c>
      <c r="N125" s="5">
        <v>13.28773</v>
      </c>
      <c r="O125" s="5" t="s">
        <v>40</v>
      </c>
      <c r="P125" s="5">
        <v>2.005994</v>
      </c>
      <c r="Q125" s="5">
        <v>0.005551034</v>
      </c>
      <c r="R125" s="5" t="s">
        <v>291</v>
      </c>
      <c r="S125" s="5" t="s">
        <v>762</v>
      </c>
      <c r="T125" s="5">
        <v>4.855373</v>
      </c>
      <c r="U125" s="5" t="s">
        <v>40</v>
      </c>
      <c r="V125" s="5">
        <v>6.0</v>
      </c>
      <c r="W125" s="5">
        <v>0.002836135</v>
      </c>
      <c r="X125" s="5" t="s">
        <v>38</v>
      </c>
      <c r="Y125" s="5" t="s">
        <v>40</v>
      </c>
      <c r="Z125" s="5" t="s">
        <v>40</v>
      </c>
      <c r="AA125" s="5" t="s">
        <v>40</v>
      </c>
      <c r="AB125" s="5" t="s">
        <v>40</v>
      </c>
      <c r="AC125" s="5" t="s">
        <v>40</v>
      </c>
      <c r="AD125" s="5" t="s">
        <v>40</v>
      </c>
      <c r="AE125" s="5" t="s">
        <v>769</v>
      </c>
      <c r="AF125" s="5">
        <v>7.677419</v>
      </c>
      <c r="AG125" s="5">
        <v>3.924584</v>
      </c>
      <c r="AH125" s="5">
        <v>0.9427065</v>
      </c>
      <c r="AI125" s="5">
        <v>14.88883</v>
      </c>
      <c r="AJ125" s="5">
        <v>2.677871</v>
      </c>
      <c r="AK125" s="5">
        <v>1.301985</v>
      </c>
      <c r="AL125" s="5">
        <v>0.1814093</v>
      </c>
      <c r="AM125" s="5">
        <v>5.092549</v>
      </c>
      <c r="AN125" s="6">
        <v>3.806802</v>
      </c>
      <c r="AO125" s="6">
        <v>-0.2902536</v>
      </c>
      <c r="AP125" s="6">
        <v>7.9038578</v>
      </c>
      <c r="AQ125" s="6">
        <v>0.06858992</v>
      </c>
      <c r="AR125" s="5" t="s">
        <v>760</v>
      </c>
      <c r="AS125" s="5" t="s">
        <v>436</v>
      </c>
      <c r="AT125" s="5" t="s">
        <v>762</v>
      </c>
      <c r="AU125" s="5">
        <v>13.28773</v>
      </c>
      <c r="AV125" s="5" t="s">
        <v>40</v>
      </c>
      <c r="AW125" s="5">
        <v>2.005994</v>
      </c>
      <c r="AX125" s="5">
        <v>0.005551034</v>
      </c>
      <c r="AY125" s="5" t="s">
        <v>291</v>
      </c>
      <c r="AZ125" s="5" t="s">
        <v>762</v>
      </c>
      <c r="BA125" s="5">
        <v>4.855373</v>
      </c>
      <c r="BB125" s="5" t="s">
        <v>40</v>
      </c>
      <c r="BC125" s="5">
        <v>6.0</v>
      </c>
      <c r="BD125" s="5">
        <v>0.002836135</v>
      </c>
      <c r="BE125" s="5" t="s">
        <v>40</v>
      </c>
      <c r="BF125" s="5" t="s">
        <v>40</v>
      </c>
      <c r="BG125" s="5" t="s">
        <v>40</v>
      </c>
      <c r="BH125" s="5" t="s">
        <v>40</v>
      </c>
      <c r="BI125" s="5" t="s">
        <v>40</v>
      </c>
      <c r="BJ125" s="5" t="s">
        <v>769</v>
      </c>
      <c r="BK125" s="5">
        <v>7.677419</v>
      </c>
      <c r="BL125" s="5">
        <v>3.924584</v>
      </c>
      <c r="BM125" s="5">
        <v>0.9427065</v>
      </c>
      <c r="BN125" s="5">
        <v>14.88883</v>
      </c>
      <c r="BO125" s="5">
        <v>2.677871</v>
      </c>
      <c r="BP125" s="5">
        <v>1.301985</v>
      </c>
      <c r="BQ125" s="5">
        <v>0.1814093</v>
      </c>
      <c r="BR125" s="5">
        <v>5.092549</v>
      </c>
      <c r="BS125" s="6">
        <v>3.806802</v>
      </c>
      <c r="BT125" s="6">
        <v>-0.2902536</v>
      </c>
      <c r="BU125" s="6">
        <v>7.9038578</v>
      </c>
      <c r="BV125" s="6">
        <v>0.06858992</v>
      </c>
    </row>
    <row r="126" ht="15.75" customHeight="1">
      <c r="A126">
        <v>24.0</v>
      </c>
      <c r="B126" s="5">
        <v>4.0</v>
      </c>
      <c r="C126" s="5">
        <v>7.0</v>
      </c>
      <c r="D126" s="5">
        <v>1.0</v>
      </c>
      <c r="E126" s="15" t="s">
        <v>919</v>
      </c>
      <c r="F126" s="5" t="s">
        <v>760</v>
      </c>
      <c r="G126" s="5" t="s">
        <v>761</v>
      </c>
      <c r="H126" s="5">
        <v>6.0</v>
      </c>
      <c r="I126" s="5">
        <v>10.0</v>
      </c>
      <c r="J126" s="5" t="s">
        <v>33</v>
      </c>
      <c r="K126" s="5" t="s">
        <v>291</v>
      </c>
      <c r="L126" s="5" t="s">
        <v>436</v>
      </c>
      <c r="M126" s="5" t="s">
        <v>762</v>
      </c>
      <c r="N126" s="5">
        <v>6.066082</v>
      </c>
      <c r="O126" s="5" t="s">
        <v>40</v>
      </c>
      <c r="P126" s="5">
        <v>2.413834</v>
      </c>
      <c r="Q126" s="5">
        <v>0.01632962</v>
      </c>
      <c r="R126" s="5" t="s">
        <v>291</v>
      </c>
      <c r="S126" s="5" t="s">
        <v>762</v>
      </c>
      <c r="T126" s="5">
        <v>0.5407342</v>
      </c>
      <c r="U126" s="5" t="s">
        <v>40</v>
      </c>
      <c r="V126" s="5">
        <v>8.0</v>
      </c>
      <c r="W126" s="5">
        <v>0.6034163</v>
      </c>
      <c r="X126" s="5" t="s">
        <v>38</v>
      </c>
      <c r="Y126" s="5" t="s">
        <v>40</v>
      </c>
      <c r="Z126" s="5" t="s">
        <v>40</v>
      </c>
      <c r="AA126" s="5" t="s">
        <v>40</v>
      </c>
      <c r="AB126" s="5" t="s">
        <v>40</v>
      </c>
      <c r="AC126" s="5" t="s">
        <v>40</v>
      </c>
      <c r="AD126" s="5" t="s">
        <v>40</v>
      </c>
      <c r="AE126" s="5" t="s">
        <v>769</v>
      </c>
      <c r="AF126" s="5">
        <v>3.680851</v>
      </c>
      <c r="AG126" s="5">
        <v>2.013413</v>
      </c>
      <c r="AH126" s="5">
        <v>0.04586493</v>
      </c>
      <c r="AI126" s="5">
        <v>7.362028</v>
      </c>
      <c r="AJ126" s="5">
        <v>0.4207117</v>
      </c>
      <c r="AK126" s="5">
        <v>0.6497113</v>
      </c>
      <c r="AL126" s="5">
        <v>-0.8743082</v>
      </c>
      <c r="AM126" s="5">
        <v>1.667941</v>
      </c>
      <c r="AN126" s="6">
        <v>1.493795</v>
      </c>
      <c r="AO126" s="6">
        <v>-1.508786</v>
      </c>
      <c r="AP126" s="6">
        <v>4.496376</v>
      </c>
      <c r="AQ126" s="6">
        <v>0.3295161</v>
      </c>
      <c r="AR126" s="5" t="s">
        <v>761</v>
      </c>
      <c r="AS126" s="5" t="s">
        <v>436</v>
      </c>
      <c r="AT126" s="5" t="s">
        <v>762</v>
      </c>
      <c r="AU126" s="5">
        <v>6.066082</v>
      </c>
      <c r="AV126" s="5" t="s">
        <v>40</v>
      </c>
      <c r="AW126" s="5">
        <v>2.413834</v>
      </c>
      <c r="AX126" s="5">
        <v>0.01632962</v>
      </c>
      <c r="AY126" s="5" t="s">
        <v>291</v>
      </c>
      <c r="AZ126" s="5" t="s">
        <v>762</v>
      </c>
      <c r="BA126" s="5">
        <v>0.5407342</v>
      </c>
      <c r="BB126" s="5" t="s">
        <v>40</v>
      </c>
      <c r="BC126" s="5">
        <v>8.0</v>
      </c>
      <c r="BD126" s="5">
        <v>0.6034163</v>
      </c>
      <c r="BE126" s="5" t="s">
        <v>40</v>
      </c>
      <c r="BF126" s="5" t="s">
        <v>40</v>
      </c>
      <c r="BG126" s="5" t="s">
        <v>40</v>
      </c>
      <c r="BH126" s="5" t="s">
        <v>40</v>
      </c>
      <c r="BI126" s="5" t="s">
        <v>40</v>
      </c>
      <c r="BJ126" s="5" t="s">
        <v>769</v>
      </c>
      <c r="BK126" s="5">
        <v>3.680851</v>
      </c>
      <c r="BL126" s="5">
        <v>2.013413</v>
      </c>
      <c r="BM126" s="5">
        <v>0.04586493</v>
      </c>
      <c r="BN126" s="5">
        <v>7.362028</v>
      </c>
      <c r="BO126" s="5">
        <v>0.4207117</v>
      </c>
      <c r="BP126" s="5">
        <v>0.6497113</v>
      </c>
      <c r="BQ126" s="5">
        <v>-0.8743082</v>
      </c>
      <c r="BR126" s="5">
        <v>1.667941</v>
      </c>
      <c r="BS126" s="6">
        <v>1.493795</v>
      </c>
      <c r="BT126" s="6">
        <v>-1.508786</v>
      </c>
      <c r="BU126" s="6">
        <v>4.496376</v>
      </c>
      <c r="BV126" s="6">
        <v>0.3295161</v>
      </c>
    </row>
    <row r="127" ht="15.75" customHeight="1">
      <c r="A127">
        <v>24.0</v>
      </c>
      <c r="B127" s="5">
        <v>4.0</v>
      </c>
      <c r="C127" s="5">
        <v>8.0</v>
      </c>
      <c r="D127" s="5">
        <v>1.0</v>
      </c>
      <c r="E127" s="15" t="s">
        <v>920</v>
      </c>
      <c r="F127" s="5" t="s">
        <v>760</v>
      </c>
      <c r="G127" s="5" t="s">
        <v>784</v>
      </c>
      <c r="H127" s="5">
        <v>6.0</v>
      </c>
      <c r="I127" s="5">
        <v>10.0</v>
      </c>
      <c r="J127" s="5" t="s">
        <v>33</v>
      </c>
      <c r="K127" s="5" t="s">
        <v>291</v>
      </c>
      <c r="L127" s="5" t="s">
        <v>291</v>
      </c>
      <c r="M127" s="5" t="s">
        <v>762</v>
      </c>
      <c r="N127" s="5">
        <v>3.855255</v>
      </c>
      <c r="O127" s="5" t="s">
        <v>40</v>
      </c>
      <c r="P127" s="5">
        <v>4.0</v>
      </c>
      <c r="Q127" s="5">
        <v>0.01822076</v>
      </c>
      <c r="R127" s="5" t="s">
        <v>291</v>
      </c>
      <c r="S127" s="5" t="s">
        <v>762</v>
      </c>
      <c r="T127" s="5">
        <v>-1.030908</v>
      </c>
      <c r="U127" s="5" t="s">
        <v>40</v>
      </c>
      <c r="V127" s="5">
        <v>8.0</v>
      </c>
      <c r="W127" s="5">
        <v>0.3327408</v>
      </c>
      <c r="X127" s="5" t="s">
        <v>38</v>
      </c>
      <c r="Y127" s="5" t="s">
        <v>40</v>
      </c>
      <c r="Z127" s="5" t="s">
        <v>40</v>
      </c>
      <c r="AA127" s="5" t="s">
        <v>40</v>
      </c>
      <c r="AB127" s="5" t="s">
        <v>40</v>
      </c>
      <c r="AC127" s="5" t="s">
        <v>40</v>
      </c>
      <c r="AD127" s="5" t="s">
        <v>40</v>
      </c>
      <c r="AE127" s="5" t="s">
        <v>763</v>
      </c>
      <c r="AF127" s="5">
        <v>3.147803</v>
      </c>
      <c r="AG127" s="5">
        <v>1.690525</v>
      </c>
      <c r="AH127" s="5">
        <v>0.4555848</v>
      </c>
      <c r="AI127" s="5">
        <v>5.730333</v>
      </c>
      <c r="AJ127" s="5">
        <v>-0.6520032</v>
      </c>
      <c r="AK127" s="5">
        <v>0.7302134</v>
      </c>
      <c r="AL127" s="5">
        <v>-1.912009</v>
      </c>
      <c r="AM127" s="5">
        <v>0.6455526</v>
      </c>
      <c r="AN127" s="6">
        <v>0.9420075</v>
      </c>
      <c r="AO127" s="6">
        <v>-2.733153</v>
      </c>
      <c r="AP127" s="6">
        <v>4.617168</v>
      </c>
      <c r="AQ127" s="6">
        <v>0.6154053</v>
      </c>
      <c r="AR127" s="5" t="s">
        <v>784</v>
      </c>
      <c r="AS127" s="5" t="s">
        <v>291</v>
      </c>
      <c r="AT127" s="5" t="s">
        <v>762</v>
      </c>
      <c r="AU127" s="5">
        <v>3.855255</v>
      </c>
      <c r="AV127" s="5" t="s">
        <v>40</v>
      </c>
      <c r="AW127" s="5">
        <v>4.0</v>
      </c>
      <c r="AX127" s="5">
        <v>0.01822076</v>
      </c>
      <c r="AY127" s="5" t="s">
        <v>291</v>
      </c>
      <c r="AZ127" s="5" t="s">
        <v>762</v>
      </c>
      <c r="BA127" s="5">
        <v>-1.030908</v>
      </c>
      <c r="BB127" s="5" t="s">
        <v>40</v>
      </c>
      <c r="BC127" s="5">
        <v>8.0</v>
      </c>
      <c r="BD127" s="5">
        <v>0.3327408</v>
      </c>
      <c r="BE127" s="5" t="s">
        <v>40</v>
      </c>
      <c r="BF127" s="5" t="s">
        <v>40</v>
      </c>
      <c r="BG127" s="5" t="s">
        <v>40</v>
      </c>
      <c r="BH127" s="5" t="s">
        <v>40</v>
      </c>
      <c r="BI127" s="5" t="s">
        <v>40</v>
      </c>
      <c r="BJ127" s="5" t="s">
        <v>763</v>
      </c>
      <c r="BK127" s="5">
        <v>3.147803</v>
      </c>
      <c r="BL127" s="5">
        <v>1.690525</v>
      </c>
      <c r="BM127" s="5">
        <v>0.4555848</v>
      </c>
      <c r="BN127" s="5">
        <v>5.730333</v>
      </c>
      <c r="BO127" s="5">
        <v>-0.6520032</v>
      </c>
      <c r="BP127" s="5">
        <v>0.7302134</v>
      </c>
      <c r="BQ127" s="5">
        <v>-1.912009</v>
      </c>
      <c r="BR127" s="5">
        <v>0.6455526</v>
      </c>
      <c r="BS127" s="6">
        <v>0.9420075</v>
      </c>
      <c r="BT127" s="6">
        <v>-2.733153</v>
      </c>
      <c r="BU127" s="6">
        <v>4.617168</v>
      </c>
      <c r="BV127" s="6">
        <v>0.6154053</v>
      </c>
    </row>
    <row r="128" ht="15.75" customHeight="1">
      <c r="A128">
        <v>24.0</v>
      </c>
      <c r="B128" s="5">
        <v>4.0</v>
      </c>
      <c r="C128" s="5">
        <v>9.0</v>
      </c>
      <c r="D128" s="5">
        <v>1.0</v>
      </c>
      <c r="E128" s="15" t="s">
        <v>921</v>
      </c>
      <c r="F128" s="5" t="s">
        <v>760</v>
      </c>
      <c r="G128" s="5" t="s">
        <v>760</v>
      </c>
      <c r="H128" s="5">
        <v>6.0</v>
      </c>
      <c r="I128" s="5">
        <v>10.0</v>
      </c>
      <c r="J128" s="5" t="s">
        <v>33</v>
      </c>
      <c r="K128" s="5" t="s">
        <v>291</v>
      </c>
      <c r="L128" s="5" t="s">
        <v>291</v>
      </c>
      <c r="M128" s="5" t="s">
        <v>762</v>
      </c>
      <c r="N128" s="5">
        <v>6.711864</v>
      </c>
      <c r="O128" s="5" t="s">
        <v>40</v>
      </c>
      <c r="P128" s="5">
        <v>4.0</v>
      </c>
      <c r="Q128" s="5">
        <v>0.002565041</v>
      </c>
      <c r="R128" s="5" t="s">
        <v>291</v>
      </c>
      <c r="S128" s="5" t="s">
        <v>762</v>
      </c>
      <c r="T128" s="5">
        <v>2.568878</v>
      </c>
      <c r="U128" s="5" t="s">
        <v>40</v>
      </c>
      <c r="V128" s="5">
        <v>8.0</v>
      </c>
      <c r="W128" s="5">
        <v>0.03318543</v>
      </c>
      <c r="X128" s="5" t="s">
        <v>38</v>
      </c>
      <c r="Y128" s="5" t="s">
        <v>40</v>
      </c>
      <c r="Z128" s="5" t="s">
        <v>40</v>
      </c>
      <c r="AA128" s="5" t="s">
        <v>40</v>
      </c>
      <c r="AB128" s="5" t="s">
        <v>40</v>
      </c>
      <c r="AC128" s="5" t="s">
        <v>40</v>
      </c>
      <c r="AD128" s="5" t="s">
        <v>40</v>
      </c>
      <c r="AE128" s="5" t="s">
        <v>763</v>
      </c>
      <c r="AF128" s="5">
        <v>5.480214</v>
      </c>
      <c r="AG128" s="5">
        <v>2.5751</v>
      </c>
      <c r="AH128" s="5">
        <v>1.493808</v>
      </c>
      <c r="AI128" s="5">
        <v>9.435297</v>
      </c>
      <c r="AJ128" s="5">
        <v>1.624701</v>
      </c>
      <c r="AK128" s="5">
        <v>0.8403707</v>
      </c>
      <c r="AL128" s="5">
        <v>0.123476</v>
      </c>
      <c r="AM128" s="5">
        <v>3.055395</v>
      </c>
      <c r="AN128" s="6">
        <v>2.784088</v>
      </c>
      <c r="AO128" s="6">
        <v>-0.6811443</v>
      </c>
      <c r="AP128" s="6">
        <v>6.2493203</v>
      </c>
      <c r="AQ128" s="6">
        <v>0.115325</v>
      </c>
      <c r="AR128" s="5" t="s">
        <v>760</v>
      </c>
      <c r="AS128" s="5" t="s">
        <v>291</v>
      </c>
      <c r="AT128" s="5" t="s">
        <v>762</v>
      </c>
      <c r="AU128" s="5">
        <v>6.711864</v>
      </c>
      <c r="AV128" s="5" t="s">
        <v>40</v>
      </c>
      <c r="AW128" s="5">
        <v>4.0</v>
      </c>
      <c r="AX128" s="5">
        <v>0.002565041</v>
      </c>
      <c r="AY128" s="5" t="s">
        <v>291</v>
      </c>
      <c r="AZ128" s="5" t="s">
        <v>762</v>
      </c>
      <c r="BA128" s="5">
        <v>2.568878</v>
      </c>
      <c r="BB128" s="5" t="s">
        <v>40</v>
      </c>
      <c r="BC128" s="5">
        <v>8.0</v>
      </c>
      <c r="BD128" s="5">
        <v>0.03318543</v>
      </c>
      <c r="BE128" s="5" t="s">
        <v>40</v>
      </c>
      <c r="BF128" s="5" t="s">
        <v>40</v>
      </c>
      <c r="BG128" s="5" t="s">
        <v>40</v>
      </c>
      <c r="BH128" s="5" t="s">
        <v>40</v>
      </c>
      <c r="BI128" s="5" t="s">
        <v>40</v>
      </c>
      <c r="BJ128" s="5" t="s">
        <v>763</v>
      </c>
      <c r="BK128" s="5">
        <v>5.480214</v>
      </c>
      <c r="BL128" s="5">
        <v>2.5751</v>
      </c>
      <c r="BM128" s="5">
        <v>1.493808</v>
      </c>
      <c r="BN128" s="5">
        <v>9.435297</v>
      </c>
      <c r="BO128" s="5">
        <v>1.624701</v>
      </c>
      <c r="BP128" s="5">
        <v>0.8403707</v>
      </c>
      <c r="BQ128" s="5">
        <v>0.123476</v>
      </c>
      <c r="BR128" s="5">
        <v>3.055395</v>
      </c>
      <c r="BS128" s="6">
        <v>2.784088</v>
      </c>
      <c r="BT128" s="6">
        <v>-0.6811443</v>
      </c>
      <c r="BU128" s="6">
        <v>6.2493203</v>
      </c>
      <c r="BV128" s="6">
        <v>0.115325</v>
      </c>
    </row>
    <row r="129" ht="15.75" customHeight="1">
      <c r="A129">
        <v>28.0</v>
      </c>
      <c r="B129" s="5">
        <v>1.0</v>
      </c>
      <c r="C129" s="5">
        <v>1.0</v>
      </c>
      <c r="D129" s="5">
        <v>1.0</v>
      </c>
      <c r="E129" s="5" t="s">
        <v>922</v>
      </c>
      <c r="F129" s="5" t="s">
        <v>760</v>
      </c>
      <c r="G129" s="5" t="s">
        <v>760</v>
      </c>
      <c r="H129" s="5" t="s">
        <v>352</v>
      </c>
      <c r="I129" s="5">
        <v>1.0</v>
      </c>
      <c r="J129" s="5" t="s">
        <v>38</v>
      </c>
      <c r="K129" s="5" t="s">
        <v>40</v>
      </c>
      <c r="L129" s="5" t="s">
        <v>40</v>
      </c>
      <c r="M129" s="5" t="s">
        <v>40</v>
      </c>
      <c r="N129" s="5" t="s">
        <v>40</v>
      </c>
      <c r="O129" s="5" t="s">
        <v>40</v>
      </c>
      <c r="P129" s="5" t="s">
        <v>40</v>
      </c>
      <c r="Q129" s="5" t="s">
        <v>40</v>
      </c>
      <c r="R129" s="5" t="s">
        <v>40</v>
      </c>
      <c r="S129" s="5" t="s">
        <v>40</v>
      </c>
      <c r="T129" s="5" t="s">
        <v>40</v>
      </c>
      <c r="U129" s="5" t="s">
        <v>40</v>
      </c>
      <c r="V129" s="5" t="s">
        <v>40</v>
      </c>
      <c r="W129" s="5" t="s">
        <v>40</v>
      </c>
      <c r="X129" s="5" t="s">
        <v>33</v>
      </c>
      <c r="Y129" s="5">
        <v>70.25</v>
      </c>
      <c r="Z129" s="5">
        <v>99.79873</v>
      </c>
      <c r="AA129" s="5" t="s">
        <v>40</v>
      </c>
      <c r="AB129" s="5" t="s">
        <v>40</v>
      </c>
      <c r="AC129" s="5" t="s">
        <v>40</v>
      </c>
      <c r="AD129" s="5" t="s">
        <v>40</v>
      </c>
      <c r="AE129" s="5" t="s">
        <v>40</v>
      </c>
      <c r="AF129" s="5" t="s">
        <v>40</v>
      </c>
      <c r="AG129" s="5" t="s">
        <v>40</v>
      </c>
      <c r="AH129" s="5" t="s">
        <v>40</v>
      </c>
      <c r="AI129" s="5" t="s">
        <v>40</v>
      </c>
      <c r="AJ129" s="5" t="s">
        <v>40</v>
      </c>
      <c r="AK129" s="5" t="s">
        <v>40</v>
      </c>
      <c r="AL129" s="5" t="s">
        <v>40</v>
      </c>
      <c r="AM129" s="5" t="s">
        <v>40</v>
      </c>
      <c r="AN129" s="44" t="s">
        <v>40</v>
      </c>
      <c r="AO129" s="44" t="s">
        <v>40</v>
      </c>
      <c r="AP129" s="44" t="s">
        <v>40</v>
      </c>
      <c r="AQ129" s="44" t="s">
        <v>40</v>
      </c>
      <c r="AR129" s="5" t="s">
        <v>760</v>
      </c>
      <c r="AS129" s="5" t="s">
        <v>40</v>
      </c>
      <c r="AT129" s="5" t="s">
        <v>40</v>
      </c>
      <c r="AU129" s="5" t="s">
        <v>40</v>
      </c>
      <c r="AV129" s="5" t="s">
        <v>40</v>
      </c>
      <c r="AW129" s="5" t="s">
        <v>40</v>
      </c>
      <c r="AX129" s="5" t="s">
        <v>40</v>
      </c>
      <c r="AY129" s="5" t="s">
        <v>40</v>
      </c>
      <c r="AZ129" s="5" t="s">
        <v>40</v>
      </c>
      <c r="BA129" s="5" t="s">
        <v>40</v>
      </c>
      <c r="BB129" s="5" t="s">
        <v>40</v>
      </c>
      <c r="BC129" s="5" t="s">
        <v>40</v>
      </c>
      <c r="BD129" s="5" t="s">
        <v>40</v>
      </c>
      <c r="BE129" s="5">
        <v>99.79873</v>
      </c>
      <c r="BF129" s="5" t="s">
        <v>40</v>
      </c>
      <c r="BG129" s="5" t="s">
        <v>40</v>
      </c>
      <c r="BH129" s="5" t="s">
        <v>40</v>
      </c>
      <c r="BI129" s="5" t="s">
        <v>40</v>
      </c>
      <c r="BJ129" s="5" t="s">
        <v>40</v>
      </c>
      <c r="BK129" s="5" t="s">
        <v>40</v>
      </c>
      <c r="BL129" s="5" t="s">
        <v>40</v>
      </c>
      <c r="BM129" s="5" t="s">
        <v>40</v>
      </c>
      <c r="BN129" s="5" t="s">
        <v>40</v>
      </c>
      <c r="BO129" s="5" t="s">
        <v>40</v>
      </c>
      <c r="BP129" s="5" t="s">
        <v>40</v>
      </c>
      <c r="BQ129" s="5" t="s">
        <v>40</v>
      </c>
      <c r="BR129" s="5" t="s">
        <v>40</v>
      </c>
      <c r="BS129" s="44" t="s">
        <v>40</v>
      </c>
      <c r="BT129" s="44" t="s">
        <v>40</v>
      </c>
      <c r="BU129" s="44" t="s">
        <v>40</v>
      </c>
      <c r="BV129" s="44" t="s">
        <v>40</v>
      </c>
      <c r="BW129" s="5" t="s">
        <v>862</v>
      </c>
    </row>
    <row r="130" ht="15.75" customHeight="1">
      <c r="A130" s="68">
        <v>28.0</v>
      </c>
      <c r="B130" s="64">
        <v>1.0</v>
      </c>
      <c r="C130" s="64">
        <v>2.0</v>
      </c>
      <c r="D130" s="64">
        <v>1.0</v>
      </c>
      <c r="E130" s="64" t="s">
        <v>923</v>
      </c>
      <c r="F130" s="64" t="s">
        <v>760</v>
      </c>
      <c r="G130" s="64" t="s">
        <v>816</v>
      </c>
      <c r="H130" s="64" t="s">
        <v>352</v>
      </c>
      <c r="I130" s="64">
        <v>1.0</v>
      </c>
      <c r="J130" s="64" t="s">
        <v>38</v>
      </c>
      <c r="K130" s="64" t="s">
        <v>40</v>
      </c>
      <c r="L130" s="64" t="s">
        <v>40</v>
      </c>
      <c r="M130" s="64" t="s">
        <v>40</v>
      </c>
      <c r="N130" s="64" t="s">
        <v>40</v>
      </c>
      <c r="O130" s="64" t="s">
        <v>40</v>
      </c>
      <c r="P130" s="64" t="s">
        <v>40</v>
      </c>
      <c r="Q130" s="64" t="s">
        <v>40</v>
      </c>
      <c r="R130" s="64" t="s">
        <v>40</v>
      </c>
      <c r="S130" s="64" t="s">
        <v>40</v>
      </c>
      <c r="T130" s="64" t="s">
        <v>40</v>
      </c>
      <c r="U130" s="64" t="s">
        <v>40</v>
      </c>
      <c r="V130" s="64" t="s">
        <v>40</v>
      </c>
      <c r="W130" s="64" t="s">
        <v>40</v>
      </c>
      <c r="X130" s="64" t="s">
        <v>33</v>
      </c>
      <c r="Y130" s="64">
        <v>96.6</v>
      </c>
      <c r="Z130" s="64">
        <v>-101.857</v>
      </c>
      <c r="AA130" s="64" t="s">
        <v>40</v>
      </c>
      <c r="AB130" s="64" t="s">
        <v>40</v>
      </c>
      <c r="AC130" s="64" t="s">
        <v>40</v>
      </c>
      <c r="AD130" s="64" t="s">
        <v>40</v>
      </c>
      <c r="AE130" s="64" t="s">
        <v>40</v>
      </c>
      <c r="AF130" s="64" t="s">
        <v>40</v>
      </c>
      <c r="AG130" s="64" t="s">
        <v>40</v>
      </c>
      <c r="AH130" s="64" t="s">
        <v>40</v>
      </c>
      <c r="AI130" s="64" t="s">
        <v>40</v>
      </c>
      <c r="AJ130" s="64" t="s">
        <v>40</v>
      </c>
      <c r="AK130" s="64" t="s">
        <v>40</v>
      </c>
      <c r="AL130" s="64" t="s">
        <v>40</v>
      </c>
      <c r="AM130" s="64" t="s">
        <v>40</v>
      </c>
      <c r="AN130" s="69" t="s">
        <v>40</v>
      </c>
      <c r="AO130" s="69" t="s">
        <v>40</v>
      </c>
      <c r="AP130" s="69" t="s">
        <v>40</v>
      </c>
      <c r="AQ130" s="69" t="s">
        <v>40</v>
      </c>
      <c r="AR130" s="5" t="s">
        <v>816</v>
      </c>
      <c r="AS130" s="5" t="s">
        <v>40</v>
      </c>
      <c r="AT130" s="5" t="s">
        <v>40</v>
      </c>
      <c r="AU130" s="5" t="s">
        <v>40</v>
      </c>
      <c r="AV130" s="5" t="s">
        <v>40</v>
      </c>
      <c r="AW130" s="5" t="s">
        <v>40</v>
      </c>
      <c r="AX130" s="5" t="s">
        <v>40</v>
      </c>
      <c r="AY130" s="5" t="s">
        <v>40</v>
      </c>
      <c r="AZ130" s="5" t="s">
        <v>40</v>
      </c>
      <c r="BA130" s="5" t="s">
        <v>40</v>
      </c>
      <c r="BB130" s="5" t="s">
        <v>40</v>
      </c>
      <c r="BC130" s="5" t="s">
        <v>40</v>
      </c>
      <c r="BD130" s="5" t="s">
        <v>40</v>
      </c>
      <c r="BE130" s="64">
        <v>-101.857</v>
      </c>
      <c r="BF130" s="64" t="s">
        <v>40</v>
      </c>
      <c r="BG130" s="64" t="s">
        <v>40</v>
      </c>
      <c r="BH130" s="64" t="s">
        <v>40</v>
      </c>
      <c r="BI130" s="64" t="s">
        <v>40</v>
      </c>
      <c r="BJ130" s="5" t="s">
        <v>40</v>
      </c>
      <c r="BK130" s="5" t="s">
        <v>40</v>
      </c>
      <c r="BL130" s="64" t="s">
        <v>40</v>
      </c>
      <c r="BM130" s="5" t="s">
        <v>40</v>
      </c>
      <c r="BN130" s="5" t="s">
        <v>40</v>
      </c>
      <c r="BO130" s="5" t="s">
        <v>40</v>
      </c>
      <c r="BP130" s="64" t="s">
        <v>40</v>
      </c>
      <c r="BQ130" s="5" t="s">
        <v>40</v>
      </c>
      <c r="BR130" s="5" t="s">
        <v>40</v>
      </c>
      <c r="BS130" s="44" t="s">
        <v>40</v>
      </c>
      <c r="BT130" s="44" t="s">
        <v>40</v>
      </c>
      <c r="BU130" s="44" t="s">
        <v>40</v>
      </c>
      <c r="BV130" s="44" t="s">
        <v>40</v>
      </c>
      <c r="BW130" s="64" t="s">
        <v>862</v>
      </c>
    </row>
    <row r="131" ht="15.75" customHeight="1">
      <c r="A131" s="68">
        <v>28.0</v>
      </c>
      <c r="B131" s="64">
        <v>2.0</v>
      </c>
      <c r="C131" s="64">
        <v>1.0</v>
      </c>
      <c r="D131" s="64">
        <v>1.0</v>
      </c>
      <c r="E131" s="64" t="s">
        <v>924</v>
      </c>
      <c r="F131" s="64" t="s">
        <v>760</v>
      </c>
      <c r="G131" s="64" t="s">
        <v>784</v>
      </c>
      <c r="H131" s="64">
        <v>12.0</v>
      </c>
      <c r="I131" s="64">
        <v>14.0</v>
      </c>
      <c r="J131" s="64" t="s">
        <v>33</v>
      </c>
      <c r="K131" s="64" t="s">
        <v>291</v>
      </c>
      <c r="L131" s="64" t="s">
        <v>436</v>
      </c>
      <c r="M131" s="64" t="s">
        <v>762</v>
      </c>
      <c r="N131" s="64">
        <v>2.873817</v>
      </c>
      <c r="O131" s="64" t="s">
        <v>40</v>
      </c>
      <c r="P131" s="64">
        <v>5.786097</v>
      </c>
      <c r="Q131" s="64">
        <v>0.0294672</v>
      </c>
      <c r="R131" s="64" t="s">
        <v>291</v>
      </c>
      <c r="S131" s="64" t="s">
        <v>762</v>
      </c>
      <c r="T131" s="64">
        <v>-0.3777682</v>
      </c>
      <c r="U131" s="64" t="s">
        <v>40</v>
      </c>
      <c r="V131" s="64">
        <v>12.0</v>
      </c>
      <c r="W131" s="64">
        <v>0.7121999</v>
      </c>
      <c r="X131" s="64" t="s">
        <v>38</v>
      </c>
      <c r="Y131" s="64" t="s">
        <v>40</v>
      </c>
      <c r="Z131" s="64" t="s">
        <v>40</v>
      </c>
      <c r="AA131" s="64" t="s">
        <v>40</v>
      </c>
      <c r="AB131" s="64" t="s">
        <v>40</v>
      </c>
      <c r="AC131" s="64" t="s">
        <v>40</v>
      </c>
      <c r="AD131" s="64" t="s">
        <v>40</v>
      </c>
      <c r="AE131" s="64" t="s">
        <v>769</v>
      </c>
      <c r="AF131" s="64">
        <v>1.21875</v>
      </c>
      <c r="AG131" s="64">
        <v>0.6941675</v>
      </c>
      <c r="AH131" s="64">
        <v>-0.1704775</v>
      </c>
      <c r="AI131" s="64">
        <v>2.5274522</v>
      </c>
      <c r="AJ131" s="64">
        <v>-0.1689181</v>
      </c>
      <c r="AK131" s="64">
        <v>0.5367421</v>
      </c>
      <c r="AL131" s="64">
        <v>-1.2139127</v>
      </c>
      <c r="AM131" s="64">
        <v>0.8896899</v>
      </c>
      <c r="AN131" s="70">
        <v>0.4550951</v>
      </c>
      <c r="AO131" s="70">
        <v>-0.8978918</v>
      </c>
      <c r="AP131" s="70">
        <v>1.8080819</v>
      </c>
      <c r="AQ131" s="70">
        <v>0.5097289</v>
      </c>
      <c r="AR131" s="5" t="s">
        <v>784</v>
      </c>
      <c r="AS131" s="5" t="s">
        <v>436</v>
      </c>
      <c r="AT131" s="5" t="s">
        <v>762</v>
      </c>
      <c r="AU131" s="5">
        <v>2.873817</v>
      </c>
      <c r="AV131" s="5" t="s">
        <v>40</v>
      </c>
      <c r="AW131" s="5">
        <v>5.786097</v>
      </c>
      <c r="AX131" s="5">
        <v>0.0294672</v>
      </c>
      <c r="AY131" s="5" t="s">
        <v>291</v>
      </c>
      <c r="AZ131" s="5" t="s">
        <v>762</v>
      </c>
      <c r="BA131" s="5">
        <v>-0.3777682</v>
      </c>
      <c r="BB131" s="5" t="s">
        <v>40</v>
      </c>
      <c r="BC131" s="5">
        <v>12.0</v>
      </c>
      <c r="BD131" s="5">
        <v>0.7121999</v>
      </c>
      <c r="BE131" s="64" t="s">
        <v>40</v>
      </c>
      <c r="BF131" s="64" t="s">
        <v>40</v>
      </c>
      <c r="BG131" s="64" t="s">
        <v>40</v>
      </c>
      <c r="BH131" s="64" t="s">
        <v>40</v>
      </c>
      <c r="BI131" s="64" t="s">
        <v>40</v>
      </c>
      <c r="BJ131" s="5" t="s">
        <v>769</v>
      </c>
      <c r="BK131" s="5">
        <v>1.21875</v>
      </c>
      <c r="BL131" s="5">
        <v>0.6941675</v>
      </c>
      <c r="BM131" s="5">
        <v>-0.1704775</v>
      </c>
      <c r="BN131" s="5">
        <v>2.5274522</v>
      </c>
      <c r="BO131" s="5">
        <v>-0.1689181</v>
      </c>
      <c r="BP131" s="5">
        <v>0.5367421</v>
      </c>
      <c r="BQ131" s="5">
        <v>-1.2139127</v>
      </c>
      <c r="BR131" s="5">
        <v>0.8896899</v>
      </c>
      <c r="BS131" s="6">
        <v>0.4550951</v>
      </c>
      <c r="BT131" s="6">
        <v>-0.8978918</v>
      </c>
      <c r="BU131" s="6">
        <v>1.8080819</v>
      </c>
      <c r="BV131" s="6">
        <v>0.5097289</v>
      </c>
      <c r="BW131" s="64" t="s">
        <v>925</v>
      </c>
    </row>
    <row r="132" ht="15.75" customHeight="1">
      <c r="A132" s="65">
        <v>28.0</v>
      </c>
      <c r="B132" s="65">
        <v>2.0</v>
      </c>
      <c r="C132" s="65">
        <v>2.0</v>
      </c>
      <c r="D132" s="65">
        <v>1.0</v>
      </c>
      <c r="E132" s="66" t="s">
        <v>926</v>
      </c>
      <c r="F132" s="66" t="s">
        <v>760</v>
      </c>
      <c r="G132" s="66" t="s">
        <v>816</v>
      </c>
      <c r="H132" s="5" t="s">
        <v>352</v>
      </c>
      <c r="I132" s="65">
        <v>14.0</v>
      </c>
      <c r="J132" s="66" t="s">
        <v>38</v>
      </c>
      <c r="K132" s="66" t="s">
        <v>40</v>
      </c>
      <c r="L132" s="5" t="s">
        <v>40</v>
      </c>
      <c r="M132" s="5" t="s">
        <v>40</v>
      </c>
      <c r="N132" s="5" t="s">
        <v>40</v>
      </c>
      <c r="O132" s="5" t="s">
        <v>40</v>
      </c>
      <c r="P132" s="5" t="s">
        <v>40</v>
      </c>
      <c r="Q132" s="5" t="s">
        <v>40</v>
      </c>
      <c r="R132" t="s">
        <v>40</v>
      </c>
      <c r="S132" s="5" t="s">
        <v>40</v>
      </c>
      <c r="T132" s="5" t="s">
        <v>40</v>
      </c>
      <c r="U132" s="66" t="s">
        <v>40</v>
      </c>
      <c r="V132" s="66" t="s">
        <v>40</v>
      </c>
      <c r="W132" s="66" t="s">
        <v>40</v>
      </c>
      <c r="X132" s="64" t="s">
        <v>38</v>
      </c>
      <c r="Y132" s="64" t="s">
        <v>40</v>
      </c>
      <c r="Z132" s="65">
        <v>-100.0</v>
      </c>
      <c r="AA132" s="64" t="s">
        <v>40</v>
      </c>
      <c r="AB132" s="64" t="s">
        <v>40</v>
      </c>
      <c r="AC132" s="64" t="s">
        <v>40</v>
      </c>
      <c r="AD132" s="64" t="s">
        <v>40</v>
      </c>
      <c r="AE132" s="66" t="s">
        <v>40</v>
      </c>
      <c r="AF132" s="44" t="s">
        <v>40</v>
      </c>
      <c r="AG132" s="5" t="s">
        <v>40</v>
      </c>
      <c r="AH132" s="44" t="s">
        <v>40</v>
      </c>
      <c r="AI132" s="44" t="s">
        <v>40</v>
      </c>
      <c r="AJ132" s="44" t="s">
        <v>40</v>
      </c>
      <c r="AK132" s="44" t="s">
        <v>40</v>
      </c>
      <c r="AL132" s="44" t="s">
        <v>40</v>
      </c>
      <c r="AM132" s="44" t="s">
        <v>40</v>
      </c>
      <c r="AN132" s="44" t="s">
        <v>40</v>
      </c>
      <c r="AO132" s="44" t="s">
        <v>40</v>
      </c>
      <c r="AP132" s="44" t="s">
        <v>40</v>
      </c>
      <c r="AQ132" s="44" t="s">
        <v>40</v>
      </c>
      <c r="AR132" s="66" t="s">
        <v>816</v>
      </c>
      <c r="AS132" s="5" t="s">
        <v>40</v>
      </c>
      <c r="AT132" s="5" t="s">
        <v>40</v>
      </c>
      <c r="AU132" s="5" t="s">
        <v>40</v>
      </c>
      <c r="AV132" s="5" t="s">
        <v>40</v>
      </c>
      <c r="AW132" s="5" t="s">
        <v>40</v>
      </c>
      <c r="AX132" s="5" t="s">
        <v>40</v>
      </c>
      <c r="AY132" t="s">
        <v>40</v>
      </c>
      <c r="AZ132" s="5" t="s">
        <v>40</v>
      </c>
      <c r="BA132" s="5" t="s">
        <v>40</v>
      </c>
      <c r="BB132" s="66" t="s">
        <v>40</v>
      </c>
      <c r="BC132" s="66" t="s">
        <v>40</v>
      </c>
      <c r="BD132" s="66" t="s">
        <v>40</v>
      </c>
      <c r="BE132" s="65">
        <v>-100.0</v>
      </c>
      <c r="BF132" s="64" t="s">
        <v>40</v>
      </c>
      <c r="BG132" s="64" t="s">
        <v>40</v>
      </c>
      <c r="BH132" s="64" t="s">
        <v>40</v>
      </c>
      <c r="BI132" s="64" t="s">
        <v>40</v>
      </c>
      <c r="BJ132" s="66" t="s">
        <v>40</v>
      </c>
      <c r="BK132" s="44" t="s">
        <v>40</v>
      </c>
      <c r="BL132" s="5" t="s">
        <v>40</v>
      </c>
      <c r="BM132" s="44" t="s">
        <v>40</v>
      </c>
      <c r="BN132" s="44" t="s">
        <v>40</v>
      </c>
      <c r="BO132" s="44" t="s">
        <v>40</v>
      </c>
      <c r="BP132" s="44" t="s">
        <v>40</v>
      </c>
      <c r="BQ132" s="44" t="s">
        <v>40</v>
      </c>
      <c r="BR132" s="44" t="s">
        <v>40</v>
      </c>
      <c r="BS132" s="44" t="s">
        <v>40</v>
      </c>
      <c r="BT132" s="44" t="s">
        <v>40</v>
      </c>
      <c r="BU132" s="44" t="s">
        <v>40</v>
      </c>
      <c r="BV132" s="44" t="s">
        <v>40</v>
      </c>
      <c r="BW132" s="66" t="s">
        <v>927</v>
      </c>
    </row>
    <row r="133" ht="15.75" customHeight="1">
      <c r="A133" s="65">
        <v>28.0</v>
      </c>
      <c r="B133" s="65">
        <v>2.0</v>
      </c>
      <c r="C133" s="65">
        <v>3.0</v>
      </c>
      <c r="D133" s="65">
        <v>1.0</v>
      </c>
      <c r="E133" s="66" t="s">
        <v>928</v>
      </c>
      <c r="F133" s="66" t="s">
        <v>760</v>
      </c>
      <c r="G133" s="5" t="s">
        <v>784</v>
      </c>
      <c r="H133" s="5" t="s">
        <v>352</v>
      </c>
      <c r="I133" s="65">
        <v>14.0</v>
      </c>
      <c r="J133" s="66" t="s">
        <v>38</v>
      </c>
      <c r="K133" s="66" t="s">
        <v>40</v>
      </c>
      <c r="L133" s="5" t="s">
        <v>40</v>
      </c>
      <c r="M133" s="5" t="s">
        <v>40</v>
      </c>
      <c r="N133" s="5" t="s">
        <v>40</v>
      </c>
      <c r="O133" s="5" t="s">
        <v>40</v>
      </c>
      <c r="P133" s="5" t="s">
        <v>40</v>
      </c>
      <c r="Q133" s="5" t="s">
        <v>40</v>
      </c>
      <c r="R133" s="66" t="s">
        <v>291</v>
      </c>
      <c r="S133" s="66" t="s">
        <v>762</v>
      </c>
      <c r="T133" s="65">
        <v>-0.4149198</v>
      </c>
      <c r="U133" s="64" t="s">
        <v>40</v>
      </c>
      <c r="V133" s="65">
        <v>12.0</v>
      </c>
      <c r="W133" s="65">
        <v>0.6855224</v>
      </c>
      <c r="X133" s="66" t="s">
        <v>33</v>
      </c>
      <c r="Y133" s="64" t="s">
        <v>40</v>
      </c>
      <c r="Z133" s="64">
        <v>-0.0966021</v>
      </c>
      <c r="AA133" s="64" t="s">
        <v>796</v>
      </c>
      <c r="AB133" s="64">
        <v>0.2328211</v>
      </c>
      <c r="AC133" s="64">
        <v>-0.6038758</v>
      </c>
      <c r="AD133" s="64">
        <v>0.4106716</v>
      </c>
      <c r="AE133" s="66" t="s">
        <v>763</v>
      </c>
      <c r="AF133" s="5" t="s">
        <v>40</v>
      </c>
      <c r="AG133" s="64" t="s">
        <v>40</v>
      </c>
      <c r="AH133" s="5" t="s">
        <v>40</v>
      </c>
      <c r="AI133" s="5" t="s">
        <v>40</v>
      </c>
      <c r="AJ133" s="65">
        <v>-0.221784</v>
      </c>
      <c r="AK133" s="65">
        <v>0.5794173</v>
      </c>
      <c r="AL133" s="65">
        <v>-1.268563</v>
      </c>
      <c r="AM133" s="65">
        <v>0.8340664</v>
      </c>
      <c r="AN133" s="44" t="s">
        <v>40</v>
      </c>
      <c r="AO133" s="44" t="s">
        <v>40</v>
      </c>
      <c r="AP133" s="44" t="s">
        <v>40</v>
      </c>
      <c r="AQ133" s="44" t="s">
        <v>40</v>
      </c>
      <c r="AR133" s="5" t="s">
        <v>784</v>
      </c>
      <c r="AS133" s="5" t="s">
        <v>40</v>
      </c>
      <c r="AT133" s="5" t="s">
        <v>40</v>
      </c>
      <c r="AU133" s="5" t="s">
        <v>40</v>
      </c>
      <c r="AV133" s="5" t="s">
        <v>40</v>
      </c>
      <c r="AW133" s="5" t="s">
        <v>40</v>
      </c>
      <c r="AX133" s="5" t="s">
        <v>40</v>
      </c>
      <c r="AY133" s="66" t="s">
        <v>291</v>
      </c>
      <c r="AZ133" s="66" t="s">
        <v>762</v>
      </c>
      <c r="BA133" s="65">
        <v>-0.4149198</v>
      </c>
      <c r="BB133" s="64" t="s">
        <v>40</v>
      </c>
      <c r="BC133" s="65">
        <v>12.0</v>
      </c>
      <c r="BD133" s="65">
        <v>0.6855224</v>
      </c>
      <c r="BE133" s="64">
        <v>-0.0966021</v>
      </c>
      <c r="BF133" s="64" t="s">
        <v>796</v>
      </c>
      <c r="BG133" s="64">
        <v>0.2328211</v>
      </c>
      <c r="BH133" s="64">
        <v>-0.6038758</v>
      </c>
      <c r="BI133" s="64">
        <v>0.4106716</v>
      </c>
      <c r="BJ133" s="66" t="s">
        <v>763</v>
      </c>
      <c r="BK133" s="5" t="s">
        <v>40</v>
      </c>
      <c r="BL133" s="64" t="s">
        <v>40</v>
      </c>
      <c r="BM133" s="5" t="s">
        <v>40</v>
      </c>
      <c r="BN133" s="5" t="s">
        <v>40</v>
      </c>
      <c r="BO133" s="65">
        <v>-0.221784</v>
      </c>
      <c r="BP133" s="65">
        <v>0.5794173</v>
      </c>
      <c r="BQ133" s="65">
        <v>-1.268563</v>
      </c>
      <c r="BR133" s="65">
        <v>0.8340664</v>
      </c>
      <c r="BS133" s="44" t="s">
        <v>40</v>
      </c>
      <c r="BT133" s="44" t="s">
        <v>40</v>
      </c>
      <c r="BU133" s="44" t="s">
        <v>40</v>
      </c>
      <c r="BV133" s="44" t="s">
        <v>40</v>
      </c>
      <c r="BW133" s="66" t="s">
        <v>929</v>
      </c>
    </row>
    <row r="134" ht="15.75" customHeight="1">
      <c r="A134" s="68">
        <v>28.0</v>
      </c>
      <c r="B134" s="64">
        <v>3.0</v>
      </c>
      <c r="C134" s="64">
        <v>1.0</v>
      </c>
      <c r="D134" s="64">
        <v>1.0</v>
      </c>
      <c r="E134" s="64" t="s">
        <v>930</v>
      </c>
      <c r="F134" s="64" t="s">
        <v>760</v>
      </c>
      <c r="G134" s="64" t="s">
        <v>761</v>
      </c>
      <c r="H134" s="64">
        <v>6.0</v>
      </c>
      <c r="I134" s="64">
        <v>32.0</v>
      </c>
      <c r="J134" s="64" t="s">
        <v>38</v>
      </c>
      <c r="K134" s="64" t="s">
        <v>40</v>
      </c>
      <c r="L134" s="64" t="s">
        <v>291</v>
      </c>
      <c r="M134" s="64" t="s">
        <v>762</v>
      </c>
      <c r="N134" s="64">
        <v>1.036113</v>
      </c>
      <c r="O134" s="64" t="s">
        <v>40</v>
      </c>
      <c r="P134" s="64">
        <v>4.0</v>
      </c>
      <c r="Q134" s="64">
        <v>0.3586755</v>
      </c>
      <c r="R134" s="64" t="s">
        <v>481</v>
      </c>
      <c r="S134" s="64" t="s">
        <v>889</v>
      </c>
      <c r="T134" s="64">
        <v>0.904534</v>
      </c>
      <c r="U134" s="64" t="s">
        <v>40</v>
      </c>
      <c r="V134" s="64" t="s">
        <v>40</v>
      </c>
      <c r="W134" s="64">
        <v>0.3808965</v>
      </c>
      <c r="X134" s="64" t="s">
        <v>38</v>
      </c>
      <c r="Y134" s="64" t="s">
        <v>40</v>
      </c>
      <c r="Z134" s="64" t="s">
        <v>40</v>
      </c>
      <c r="AA134" s="64" t="s">
        <v>40</v>
      </c>
      <c r="AB134" s="64" t="s">
        <v>40</v>
      </c>
      <c r="AC134" s="64" t="s">
        <v>40</v>
      </c>
      <c r="AD134" s="64" t="s">
        <v>40</v>
      </c>
      <c r="AE134" s="64" t="s">
        <v>763</v>
      </c>
      <c r="AF134" s="64">
        <v>0.8459824</v>
      </c>
      <c r="AG134" s="64">
        <v>1.064984</v>
      </c>
      <c r="AH134" s="64">
        <v>-0.8959904</v>
      </c>
      <c r="AI134" s="64">
        <v>2.4987841</v>
      </c>
      <c r="AJ134" s="64">
        <v>0.2600372</v>
      </c>
      <c r="AK134" s="64">
        <v>0.3667908</v>
      </c>
      <c r="AL134" s="64">
        <v>-0.4381443</v>
      </c>
      <c r="AM134" s="64">
        <v>0.9539404</v>
      </c>
      <c r="AN134" s="70">
        <v>0.3221707</v>
      </c>
      <c r="AO134" s="70">
        <v>-0.3575423</v>
      </c>
      <c r="AP134" s="70">
        <v>1.0018836</v>
      </c>
      <c r="AQ134" s="70">
        <v>0.3528971</v>
      </c>
      <c r="AR134" s="5" t="s">
        <v>761</v>
      </c>
      <c r="AS134" s="5" t="s">
        <v>291</v>
      </c>
      <c r="AT134" s="5" t="s">
        <v>762</v>
      </c>
      <c r="AU134" s="5">
        <v>1.036113</v>
      </c>
      <c r="AV134" s="5" t="s">
        <v>40</v>
      </c>
      <c r="AW134" s="5">
        <v>4.0</v>
      </c>
      <c r="AX134" s="5">
        <v>0.3586755</v>
      </c>
      <c r="AY134" s="5" t="s">
        <v>291</v>
      </c>
      <c r="AZ134" s="5" t="s">
        <v>762</v>
      </c>
      <c r="BA134" s="5">
        <v>1.114752</v>
      </c>
      <c r="BB134" s="5" t="s">
        <v>40</v>
      </c>
      <c r="BC134" s="5">
        <v>30.0</v>
      </c>
      <c r="BD134" s="5">
        <v>0.2738076</v>
      </c>
      <c r="BE134" s="64" t="s">
        <v>40</v>
      </c>
      <c r="BF134" s="64" t="s">
        <v>40</v>
      </c>
      <c r="BG134" s="64" t="s">
        <v>40</v>
      </c>
      <c r="BH134" s="64" t="s">
        <v>40</v>
      </c>
      <c r="BI134" s="64" t="s">
        <v>40</v>
      </c>
      <c r="BJ134" s="5" t="s">
        <v>763</v>
      </c>
      <c r="BK134" s="5">
        <v>0.8459824</v>
      </c>
      <c r="BL134" s="5">
        <v>1.064984</v>
      </c>
      <c r="BM134" s="5">
        <v>-0.8959904</v>
      </c>
      <c r="BN134" s="5">
        <v>2.4987841</v>
      </c>
      <c r="BO134" s="5">
        <v>0.2600372</v>
      </c>
      <c r="BP134" s="5">
        <v>0.3667908</v>
      </c>
      <c r="BQ134" s="5">
        <v>-0.4381443</v>
      </c>
      <c r="BR134" s="5">
        <v>0.9539404</v>
      </c>
      <c r="BS134" s="6">
        <v>0.3221707</v>
      </c>
      <c r="BT134" s="6">
        <v>-0.3575423</v>
      </c>
      <c r="BU134" s="6">
        <v>1.0018836</v>
      </c>
      <c r="BV134" s="6">
        <v>0.3528971</v>
      </c>
      <c r="BW134" s="68"/>
    </row>
    <row r="135" ht="15.75" customHeight="1">
      <c r="A135" s="68">
        <v>28.0</v>
      </c>
      <c r="B135" s="64">
        <v>3.0</v>
      </c>
      <c r="C135" s="64">
        <v>2.0</v>
      </c>
      <c r="D135" s="64">
        <v>1.0</v>
      </c>
      <c r="E135" s="64" t="s">
        <v>931</v>
      </c>
      <c r="F135" s="64" t="s">
        <v>760</v>
      </c>
      <c r="G135" s="64" t="s">
        <v>761</v>
      </c>
      <c r="H135" s="64">
        <v>3.0</v>
      </c>
      <c r="I135" s="64">
        <v>16.0</v>
      </c>
      <c r="J135" s="64" t="s">
        <v>33</v>
      </c>
      <c r="K135" s="64" t="s">
        <v>291</v>
      </c>
      <c r="L135" s="64" t="s">
        <v>847</v>
      </c>
      <c r="M135" s="64" t="s">
        <v>762</v>
      </c>
      <c r="N135" s="64">
        <v>3.783908</v>
      </c>
      <c r="O135" s="64" t="s">
        <v>40</v>
      </c>
      <c r="P135" s="64">
        <v>2.0</v>
      </c>
      <c r="Q135" s="64">
        <v>0.06328464</v>
      </c>
      <c r="R135" s="64" t="s">
        <v>932</v>
      </c>
      <c r="S135" s="64" t="s">
        <v>889</v>
      </c>
      <c r="T135" s="64">
        <v>0.5170877</v>
      </c>
      <c r="U135" s="64" t="s">
        <v>40</v>
      </c>
      <c r="V135" s="64" t="s">
        <v>40</v>
      </c>
      <c r="W135" s="64">
        <v>0.6321716</v>
      </c>
      <c r="X135" s="64" t="s">
        <v>38</v>
      </c>
      <c r="Y135" s="64" t="s">
        <v>40</v>
      </c>
      <c r="Z135" s="64" t="s">
        <v>40</v>
      </c>
      <c r="AA135" s="64" t="s">
        <v>40</v>
      </c>
      <c r="AB135" s="64" t="s">
        <v>40</v>
      </c>
      <c r="AC135" s="64" t="s">
        <v>40</v>
      </c>
      <c r="AD135" s="64" t="s">
        <v>40</v>
      </c>
      <c r="AE135" s="64" t="s">
        <v>763</v>
      </c>
      <c r="AF135" s="64">
        <v>2.18464</v>
      </c>
      <c r="AG135" s="64">
        <v>1.062438</v>
      </c>
      <c r="AH135" s="64">
        <v>-0.0856468</v>
      </c>
      <c r="AI135" s="64">
        <v>4.4395266</v>
      </c>
      <c r="AJ135" s="64">
        <v>0.02047842</v>
      </c>
      <c r="AK135" s="64">
        <v>0.2500262</v>
      </c>
      <c r="AL135" s="64">
        <v>-0.4699046</v>
      </c>
      <c r="AM135" s="64">
        <v>0.5101851</v>
      </c>
      <c r="AN135" s="70">
        <v>0.856214</v>
      </c>
      <c r="AO135" s="70">
        <v>-1.208934</v>
      </c>
      <c r="AP135" s="70">
        <v>2.921362</v>
      </c>
      <c r="AQ135" s="70">
        <v>0.4164449</v>
      </c>
      <c r="AR135" s="5" t="s">
        <v>761</v>
      </c>
      <c r="AS135" s="5" t="s">
        <v>847</v>
      </c>
      <c r="AT135" s="5" t="s">
        <v>762</v>
      </c>
      <c r="AU135" s="5">
        <v>3.783908</v>
      </c>
      <c r="AV135" s="5" t="s">
        <v>40</v>
      </c>
      <c r="AW135" s="5">
        <v>2.0</v>
      </c>
      <c r="AX135" s="5">
        <v>0.06328464</v>
      </c>
      <c r="AY135" s="5" t="s">
        <v>847</v>
      </c>
      <c r="AZ135" s="5" t="s">
        <v>762</v>
      </c>
      <c r="BA135" s="5">
        <v>0.08191368</v>
      </c>
      <c r="BB135" s="5" t="s">
        <v>40</v>
      </c>
      <c r="BC135" s="5">
        <v>15.0</v>
      </c>
      <c r="BD135" s="5">
        <v>0.9357984</v>
      </c>
      <c r="BE135" s="64" t="s">
        <v>40</v>
      </c>
      <c r="BF135" s="64" t="s">
        <v>40</v>
      </c>
      <c r="BG135" s="64" t="s">
        <v>40</v>
      </c>
      <c r="BH135" s="64" t="s">
        <v>40</v>
      </c>
      <c r="BI135" s="64" t="s">
        <v>40</v>
      </c>
      <c r="BJ135" s="5" t="s">
        <v>763</v>
      </c>
      <c r="BK135" s="5">
        <v>2.18464</v>
      </c>
      <c r="BL135" s="5">
        <v>1.062438</v>
      </c>
      <c r="BM135" s="5">
        <v>-0.0856468</v>
      </c>
      <c r="BN135" s="5">
        <v>4.4395266</v>
      </c>
      <c r="BO135" s="5">
        <v>0.02047842</v>
      </c>
      <c r="BP135" s="5">
        <v>0.2500262</v>
      </c>
      <c r="BQ135" s="5">
        <v>-0.4699046</v>
      </c>
      <c r="BR135" s="5">
        <v>0.5101851</v>
      </c>
      <c r="BS135" s="6">
        <v>0.856214</v>
      </c>
      <c r="BT135" s="6">
        <v>-1.208934</v>
      </c>
      <c r="BU135" s="6">
        <v>2.921362</v>
      </c>
      <c r="BV135" s="6">
        <v>0.4164449</v>
      </c>
      <c r="BW135" s="64" t="s">
        <v>925</v>
      </c>
    </row>
    <row r="136" ht="15.75" customHeight="1">
      <c r="A136" s="68">
        <v>28.0</v>
      </c>
      <c r="B136" s="64">
        <v>3.0</v>
      </c>
      <c r="C136" s="64">
        <v>3.0</v>
      </c>
      <c r="D136" s="64">
        <v>1.0</v>
      </c>
      <c r="E136" s="64" t="s">
        <v>933</v>
      </c>
      <c r="F136" s="64" t="s">
        <v>789</v>
      </c>
      <c r="G136" s="64" t="s">
        <v>784</v>
      </c>
      <c r="H136" s="64">
        <v>3.0</v>
      </c>
      <c r="I136" s="64">
        <v>16.0</v>
      </c>
      <c r="J136" s="64" t="s">
        <v>38</v>
      </c>
      <c r="K136" s="64" t="s">
        <v>40</v>
      </c>
      <c r="L136" s="64" t="s">
        <v>847</v>
      </c>
      <c r="M136" s="64" t="s">
        <v>762</v>
      </c>
      <c r="N136" s="64">
        <v>3.661667</v>
      </c>
      <c r="O136" s="64" t="s">
        <v>40</v>
      </c>
      <c r="P136" s="64">
        <v>2.0</v>
      </c>
      <c r="Q136" s="64">
        <v>0.06715723</v>
      </c>
      <c r="R136" s="64" t="s">
        <v>932</v>
      </c>
      <c r="S136" s="64" t="s">
        <v>889</v>
      </c>
      <c r="T136" s="64">
        <v>-0.3102526</v>
      </c>
      <c r="U136" s="64" t="s">
        <v>40</v>
      </c>
      <c r="V136" s="64" t="s">
        <v>40</v>
      </c>
      <c r="W136" s="64">
        <v>0.7819519</v>
      </c>
      <c r="X136" s="64" t="s">
        <v>38</v>
      </c>
      <c r="Y136" s="64" t="s">
        <v>40</v>
      </c>
      <c r="Z136" s="64" t="s">
        <v>40</v>
      </c>
      <c r="AA136" s="64" t="s">
        <v>40</v>
      </c>
      <c r="AB136" s="64" t="s">
        <v>40</v>
      </c>
      <c r="AC136" s="64" t="s">
        <v>40</v>
      </c>
      <c r="AD136" s="64" t="s">
        <v>40</v>
      </c>
      <c r="AE136" s="64" t="s">
        <v>763</v>
      </c>
      <c r="AF136" s="64">
        <v>2.114064</v>
      </c>
      <c r="AG136" s="64">
        <v>1.03837</v>
      </c>
      <c r="AH136" s="64">
        <v>-0.1067127</v>
      </c>
      <c r="AI136" s="64">
        <v>4.311473</v>
      </c>
      <c r="AJ136" s="64">
        <v>-0.3576466</v>
      </c>
      <c r="AK136" s="64">
        <v>0.2578706</v>
      </c>
      <c r="AL136" s="64">
        <v>-0.8582565</v>
      </c>
      <c r="AM136" s="64">
        <v>0.1540444</v>
      </c>
      <c r="AN136" s="70">
        <v>0.6735502</v>
      </c>
      <c r="AO136" s="70">
        <v>-1.715238</v>
      </c>
      <c r="AP136" s="70">
        <v>3.062338</v>
      </c>
      <c r="AQ136" s="70">
        <v>0.5805116</v>
      </c>
      <c r="AR136" s="5" t="s">
        <v>784</v>
      </c>
      <c r="AS136" s="5" t="s">
        <v>847</v>
      </c>
      <c r="AT136" s="5" t="s">
        <v>762</v>
      </c>
      <c r="AU136" s="5">
        <v>3.661667</v>
      </c>
      <c r="AV136" s="5" t="s">
        <v>40</v>
      </c>
      <c r="AW136" s="5">
        <v>2.0</v>
      </c>
      <c r="AX136" s="5">
        <v>0.06715723</v>
      </c>
      <c r="AY136" s="5" t="s">
        <v>847</v>
      </c>
      <c r="AZ136" s="5" t="s">
        <v>762</v>
      </c>
      <c r="BA136" s="5">
        <v>-1.430586</v>
      </c>
      <c r="BB136" s="5" t="s">
        <v>40</v>
      </c>
      <c r="BC136" s="5">
        <v>15.0</v>
      </c>
      <c r="BD136" s="5">
        <v>0.1730503</v>
      </c>
      <c r="BE136" s="64" t="s">
        <v>40</v>
      </c>
      <c r="BF136" s="64" t="s">
        <v>40</v>
      </c>
      <c r="BG136" s="64" t="s">
        <v>40</v>
      </c>
      <c r="BH136" s="64" t="s">
        <v>40</v>
      </c>
      <c r="BI136" s="64" t="s">
        <v>40</v>
      </c>
      <c r="BJ136" s="5" t="s">
        <v>763</v>
      </c>
      <c r="BK136" s="5">
        <v>2.114064</v>
      </c>
      <c r="BL136" s="5">
        <v>1.03837</v>
      </c>
      <c r="BM136" s="5">
        <v>-0.1067127</v>
      </c>
      <c r="BN136" s="5">
        <v>4.311473</v>
      </c>
      <c r="BO136" s="5">
        <v>-0.3576466</v>
      </c>
      <c r="BP136" s="5">
        <v>0.2578706</v>
      </c>
      <c r="BQ136" s="5">
        <v>-0.8582565</v>
      </c>
      <c r="BR136" s="5">
        <v>0.1540444</v>
      </c>
      <c r="BS136" s="6">
        <v>0.6735502</v>
      </c>
      <c r="BT136" s="6">
        <v>-1.715238</v>
      </c>
      <c r="BU136" s="6">
        <v>3.062338</v>
      </c>
      <c r="BV136" s="6">
        <v>0.5805116</v>
      </c>
      <c r="BW136" s="68"/>
    </row>
    <row r="137" ht="15.75" customHeight="1">
      <c r="A137">
        <v>29.0</v>
      </c>
      <c r="B137">
        <v>1.0</v>
      </c>
      <c r="C137">
        <v>1.0</v>
      </c>
      <c r="D137" s="5">
        <v>1.0</v>
      </c>
      <c r="E137" t="s">
        <v>934</v>
      </c>
      <c r="F137" s="5" t="s">
        <v>760</v>
      </c>
      <c r="G137" s="5" t="s">
        <v>760</v>
      </c>
      <c r="H137" s="5" t="s">
        <v>352</v>
      </c>
      <c r="I137" s="5">
        <v>5.0</v>
      </c>
      <c r="J137" s="5" t="s">
        <v>38</v>
      </c>
      <c r="K137" s="5" t="s">
        <v>40</v>
      </c>
      <c r="L137" s="5" t="s">
        <v>40</v>
      </c>
      <c r="M137" s="5" t="s">
        <v>40</v>
      </c>
      <c r="N137" s="5" t="s">
        <v>40</v>
      </c>
      <c r="O137" s="5" t="s">
        <v>40</v>
      </c>
      <c r="P137" s="5" t="s">
        <v>40</v>
      </c>
      <c r="Q137" s="5" t="s">
        <v>40</v>
      </c>
      <c r="R137" s="5" t="s">
        <v>847</v>
      </c>
      <c r="S137" s="5" t="s">
        <v>762</v>
      </c>
      <c r="T137" s="5">
        <v>20.63118</v>
      </c>
      <c r="U137" s="5" t="s">
        <v>40</v>
      </c>
      <c r="V137" s="5">
        <v>4.0</v>
      </c>
      <c r="W137" s="62">
        <v>3.260491E-5</v>
      </c>
      <c r="X137" s="5" t="s">
        <v>33</v>
      </c>
      <c r="Y137" s="62">
        <v>3846.154</v>
      </c>
      <c r="Z137" s="62">
        <v>16764.99</v>
      </c>
      <c r="AA137" s="5" t="s">
        <v>796</v>
      </c>
      <c r="AB137" s="5">
        <v>1.602353</v>
      </c>
      <c r="AC137" s="62">
        <v>62073.045</v>
      </c>
      <c r="AD137" s="62">
        <v>4527.969</v>
      </c>
      <c r="AE137" s="5" t="s">
        <v>763</v>
      </c>
      <c r="AF137" s="5" t="s">
        <v>40</v>
      </c>
      <c r="AG137" s="44" t="s">
        <v>40</v>
      </c>
      <c r="AH137" s="5" t="s">
        <v>40</v>
      </c>
      <c r="AI137" s="5" t="s">
        <v>40</v>
      </c>
      <c r="AJ137" s="5">
        <v>9.226546</v>
      </c>
      <c r="AK137" s="5">
        <v>2.951765</v>
      </c>
      <c r="AL137" s="5">
        <v>15.452539</v>
      </c>
      <c r="AM137" s="5">
        <v>3.132934</v>
      </c>
      <c r="AN137" s="44" t="s">
        <v>40</v>
      </c>
      <c r="AO137" s="44" t="s">
        <v>40</v>
      </c>
      <c r="AP137" s="44" t="s">
        <v>40</v>
      </c>
      <c r="AQ137" s="44" t="s">
        <v>40</v>
      </c>
      <c r="AR137" s="5" t="s">
        <v>760</v>
      </c>
      <c r="AS137" s="5" t="s">
        <v>40</v>
      </c>
      <c r="AT137" s="5" t="s">
        <v>40</v>
      </c>
      <c r="AU137" s="5" t="s">
        <v>40</v>
      </c>
      <c r="AV137" s="5" t="s">
        <v>40</v>
      </c>
      <c r="AW137" s="5" t="s">
        <v>40</v>
      </c>
      <c r="AX137" s="5" t="s">
        <v>40</v>
      </c>
      <c r="AY137" s="5" t="s">
        <v>847</v>
      </c>
      <c r="AZ137" s="5" t="s">
        <v>762</v>
      </c>
      <c r="BA137" s="5">
        <v>20.63118</v>
      </c>
      <c r="BB137" s="5" t="s">
        <v>40</v>
      </c>
      <c r="BC137" s="5">
        <v>4.0</v>
      </c>
      <c r="BD137" s="62">
        <v>3.260491E-5</v>
      </c>
      <c r="BE137" s="62">
        <v>16764.99</v>
      </c>
      <c r="BF137" s="5" t="s">
        <v>796</v>
      </c>
      <c r="BG137" s="5">
        <v>1.602353</v>
      </c>
      <c r="BH137" s="62">
        <v>62073.045</v>
      </c>
      <c r="BI137" s="62">
        <v>4527.969</v>
      </c>
      <c r="BJ137" s="5" t="s">
        <v>763</v>
      </c>
      <c r="BK137" s="5" t="s">
        <v>40</v>
      </c>
      <c r="BL137" s="44" t="s">
        <v>40</v>
      </c>
      <c r="BM137" s="5" t="s">
        <v>40</v>
      </c>
      <c r="BN137" s="5" t="s">
        <v>40</v>
      </c>
      <c r="BO137" s="5">
        <v>9.226546</v>
      </c>
      <c r="BP137" s="5">
        <v>2.951765</v>
      </c>
      <c r="BQ137" s="5">
        <v>15.452539</v>
      </c>
      <c r="BR137" s="5">
        <v>3.132934</v>
      </c>
      <c r="BS137" s="44" t="s">
        <v>40</v>
      </c>
      <c r="BT137" s="44" t="s">
        <v>40</v>
      </c>
      <c r="BU137" s="44" t="s">
        <v>40</v>
      </c>
      <c r="BV137" s="44" t="s">
        <v>40</v>
      </c>
      <c r="BW137" s="5" t="s">
        <v>935</v>
      </c>
    </row>
    <row r="138" ht="15.75" customHeight="1">
      <c r="A138">
        <v>29.0</v>
      </c>
      <c r="B138">
        <v>2.0</v>
      </c>
      <c r="C138">
        <v>1.0</v>
      </c>
      <c r="D138" s="5">
        <v>1.0</v>
      </c>
      <c r="E138" t="s">
        <v>936</v>
      </c>
      <c r="F138" s="5" t="s">
        <v>760</v>
      </c>
      <c r="G138" s="5" t="s">
        <v>760</v>
      </c>
      <c r="H138" s="5">
        <v>3.0</v>
      </c>
      <c r="I138" s="5">
        <v>3.0</v>
      </c>
      <c r="J138" s="5" t="s">
        <v>38</v>
      </c>
      <c r="K138" s="5" t="s">
        <v>40</v>
      </c>
      <c r="L138" s="5" t="s">
        <v>847</v>
      </c>
      <c r="M138" s="5" t="s">
        <v>762</v>
      </c>
      <c r="N138" s="5">
        <v>45.03332</v>
      </c>
      <c r="O138" s="5" t="s">
        <v>40</v>
      </c>
      <c r="P138" s="5">
        <v>2.0</v>
      </c>
      <c r="Q138" s="5">
        <v>4.927322E-4</v>
      </c>
      <c r="R138" s="5" t="s">
        <v>847</v>
      </c>
      <c r="S138" s="5" t="s">
        <v>762</v>
      </c>
      <c r="T138" s="5">
        <v>17.85735</v>
      </c>
      <c r="U138" s="5" t="s">
        <v>40</v>
      </c>
      <c r="V138" s="5">
        <v>2.0</v>
      </c>
      <c r="W138" s="5">
        <v>0.003121253</v>
      </c>
      <c r="X138" s="5" t="s">
        <v>38</v>
      </c>
      <c r="Y138" s="5" t="s">
        <v>40</v>
      </c>
      <c r="Z138" s="5" t="s">
        <v>40</v>
      </c>
      <c r="AA138" s="5" t="s">
        <v>40</v>
      </c>
      <c r="AB138" s="5" t="s">
        <v>40</v>
      </c>
      <c r="AC138" s="5" t="s">
        <v>40</v>
      </c>
      <c r="AD138" s="5" t="s">
        <v>40</v>
      </c>
      <c r="AE138" s="5" t="s">
        <v>763</v>
      </c>
      <c r="AF138" s="5">
        <v>26.0</v>
      </c>
      <c r="AG138" s="5">
        <v>10.63015</v>
      </c>
      <c r="AH138" s="5">
        <v>4.098563</v>
      </c>
      <c r="AI138" s="5">
        <v>48.254647</v>
      </c>
      <c r="AJ138" s="5">
        <v>10.30995</v>
      </c>
      <c r="AK138" s="5">
        <v>4.248431</v>
      </c>
      <c r="AL138" s="5">
        <v>1.540743</v>
      </c>
      <c r="AM138" s="5">
        <v>19.855333</v>
      </c>
      <c r="AN138" s="6">
        <v>15.12914</v>
      </c>
      <c r="AO138" s="6">
        <v>0.9429019</v>
      </c>
      <c r="AP138" s="6">
        <v>29.3153861</v>
      </c>
      <c r="AQ138" s="6">
        <v>0.03659671</v>
      </c>
      <c r="AR138" s="5" t="s">
        <v>760</v>
      </c>
      <c r="AS138" s="5" t="s">
        <v>847</v>
      </c>
      <c r="AT138" s="5" t="s">
        <v>762</v>
      </c>
      <c r="AU138" s="5">
        <v>45.03332</v>
      </c>
      <c r="AV138" s="5" t="s">
        <v>40</v>
      </c>
      <c r="AW138" s="5">
        <v>2.0</v>
      </c>
      <c r="AX138" s="5">
        <v>4.927322E-4</v>
      </c>
      <c r="AY138" s="5" t="s">
        <v>847</v>
      </c>
      <c r="AZ138" s="5" t="s">
        <v>762</v>
      </c>
      <c r="BA138" s="5">
        <v>17.85735</v>
      </c>
      <c r="BB138" s="5" t="s">
        <v>40</v>
      </c>
      <c r="BC138" s="5">
        <v>2.0</v>
      </c>
      <c r="BD138" s="5">
        <v>0.003121253</v>
      </c>
      <c r="BE138" s="5" t="s">
        <v>40</v>
      </c>
      <c r="BF138" s="5" t="s">
        <v>40</v>
      </c>
      <c r="BG138" s="5" t="s">
        <v>40</v>
      </c>
      <c r="BH138" s="5" t="s">
        <v>40</v>
      </c>
      <c r="BI138" s="5" t="s">
        <v>40</v>
      </c>
      <c r="BJ138" s="5" t="s">
        <v>763</v>
      </c>
      <c r="BK138" s="5">
        <v>26.0</v>
      </c>
      <c r="BL138" s="5">
        <v>10.63015</v>
      </c>
      <c r="BM138" s="5">
        <v>4.098563</v>
      </c>
      <c r="BN138" s="5">
        <v>48.254647</v>
      </c>
      <c r="BO138" s="5">
        <v>10.30995</v>
      </c>
      <c r="BP138" s="5">
        <v>4.248431</v>
      </c>
      <c r="BQ138" s="5">
        <v>1.540743</v>
      </c>
      <c r="BR138" s="5">
        <v>19.855333</v>
      </c>
      <c r="BS138" s="6">
        <v>15.12914</v>
      </c>
      <c r="BT138" s="6">
        <v>0.9429019</v>
      </c>
      <c r="BU138" s="6">
        <v>29.3153861</v>
      </c>
      <c r="BV138" s="6">
        <v>0.03659671</v>
      </c>
    </row>
    <row r="139" ht="15.75" customHeight="1">
      <c r="A139">
        <v>29.0</v>
      </c>
      <c r="B139">
        <v>2.0</v>
      </c>
      <c r="C139">
        <v>2.0</v>
      </c>
      <c r="D139" s="5">
        <v>1.0</v>
      </c>
      <c r="E139" t="s">
        <v>937</v>
      </c>
      <c r="F139" s="5" t="s">
        <v>789</v>
      </c>
      <c r="G139" s="5" t="s">
        <v>784</v>
      </c>
      <c r="H139" s="5">
        <v>3.0</v>
      </c>
      <c r="I139" s="5">
        <v>3.0</v>
      </c>
      <c r="J139" s="5" t="s">
        <v>38</v>
      </c>
      <c r="K139" s="5" t="s">
        <v>40</v>
      </c>
      <c r="L139" s="5" t="s">
        <v>847</v>
      </c>
      <c r="M139" s="5" t="s">
        <v>762</v>
      </c>
      <c r="N139" s="5">
        <v>2.251666</v>
      </c>
      <c r="O139" s="5" t="s">
        <v>40</v>
      </c>
      <c r="P139" s="5">
        <v>2.0</v>
      </c>
      <c r="Q139" s="5">
        <v>0.1531738</v>
      </c>
      <c r="R139" s="5" t="s">
        <v>847</v>
      </c>
      <c r="S139" s="5" t="s">
        <v>762</v>
      </c>
      <c r="T139" s="5">
        <v>-3.526419</v>
      </c>
      <c r="U139" s="5" t="s">
        <v>40</v>
      </c>
      <c r="V139" s="5">
        <v>2.0</v>
      </c>
      <c r="W139" s="5">
        <v>0.07185459</v>
      </c>
      <c r="X139" s="5" t="s">
        <v>38</v>
      </c>
      <c r="Y139" s="5" t="s">
        <v>40</v>
      </c>
      <c r="Z139" s="5" t="s">
        <v>40</v>
      </c>
      <c r="AA139" s="5" t="s">
        <v>40</v>
      </c>
      <c r="AB139" s="5" t="s">
        <v>40</v>
      </c>
      <c r="AC139" s="5" t="s">
        <v>40</v>
      </c>
      <c r="AD139" s="5" t="s">
        <v>40</v>
      </c>
      <c r="AE139" s="5" t="s">
        <v>763</v>
      </c>
      <c r="AF139" s="5">
        <v>1.3</v>
      </c>
      <c r="AG139" s="5">
        <v>0.7842194</v>
      </c>
      <c r="AH139" s="5">
        <v>-0.3837554</v>
      </c>
      <c r="AI139" s="5">
        <v>2.8812568</v>
      </c>
      <c r="AJ139" s="5">
        <v>-2.035979</v>
      </c>
      <c r="AK139" s="5">
        <v>1.012028</v>
      </c>
      <c r="AL139" s="5">
        <v>-4.1703266</v>
      </c>
      <c r="AM139" s="5">
        <v>0.1304595</v>
      </c>
      <c r="AN139" s="6">
        <v>-0.3066578</v>
      </c>
      <c r="AO139" s="6">
        <v>-3.573646</v>
      </c>
      <c r="AP139" s="6">
        <v>2.960331</v>
      </c>
      <c r="AQ139" s="6">
        <v>0.8540345</v>
      </c>
      <c r="AR139" s="5" t="s">
        <v>784</v>
      </c>
      <c r="AS139" s="5" t="s">
        <v>847</v>
      </c>
      <c r="AT139" s="5" t="s">
        <v>762</v>
      </c>
      <c r="AU139" s="5">
        <v>2.251666</v>
      </c>
      <c r="AV139" s="5" t="s">
        <v>40</v>
      </c>
      <c r="AW139" s="5">
        <v>2.0</v>
      </c>
      <c r="AX139" s="5">
        <v>0.1531738</v>
      </c>
      <c r="AY139" s="5" t="s">
        <v>847</v>
      </c>
      <c r="AZ139" s="5" t="s">
        <v>762</v>
      </c>
      <c r="BA139" s="5">
        <v>-3.526419</v>
      </c>
      <c r="BB139" s="5" t="s">
        <v>40</v>
      </c>
      <c r="BC139" s="5">
        <v>2.0</v>
      </c>
      <c r="BD139" s="5">
        <v>0.07185459</v>
      </c>
      <c r="BE139" s="5" t="s">
        <v>40</v>
      </c>
      <c r="BF139" s="5" t="s">
        <v>40</v>
      </c>
      <c r="BG139" s="5" t="s">
        <v>40</v>
      </c>
      <c r="BH139" s="5" t="s">
        <v>40</v>
      </c>
      <c r="BI139" s="5" t="s">
        <v>40</v>
      </c>
      <c r="BJ139" s="5" t="s">
        <v>763</v>
      </c>
      <c r="BK139" s="5">
        <v>1.3</v>
      </c>
      <c r="BL139" s="5">
        <v>0.7842194</v>
      </c>
      <c r="BM139" s="5">
        <v>-0.3837554</v>
      </c>
      <c r="BN139" s="5">
        <v>2.8812568</v>
      </c>
      <c r="BO139" s="5">
        <v>-2.035979</v>
      </c>
      <c r="BP139" s="5">
        <v>1.012028</v>
      </c>
      <c r="BQ139" s="5">
        <v>-4.1703266</v>
      </c>
      <c r="BR139" s="5">
        <v>0.1304595</v>
      </c>
      <c r="BS139" s="6">
        <v>-0.3066578</v>
      </c>
      <c r="BT139" s="6">
        <v>-3.573646</v>
      </c>
      <c r="BU139" s="6">
        <v>2.960331</v>
      </c>
      <c r="BV139" s="6">
        <v>0.8540345</v>
      </c>
    </row>
    <row r="140" ht="15.75" customHeight="1">
      <c r="A140">
        <v>29.0</v>
      </c>
      <c r="B140">
        <v>2.0</v>
      </c>
      <c r="C140">
        <v>3.0</v>
      </c>
      <c r="D140" s="5">
        <v>1.0</v>
      </c>
      <c r="E140" t="s">
        <v>938</v>
      </c>
      <c r="F140" s="5" t="s">
        <v>760</v>
      </c>
      <c r="G140" s="5" t="s">
        <v>760</v>
      </c>
      <c r="H140" s="5">
        <v>6.0</v>
      </c>
      <c r="I140" s="5">
        <v>6.0</v>
      </c>
      <c r="J140" s="5" t="s">
        <v>38</v>
      </c>
      <c r="K140" s="5" t="s">
        <v>40</v>
      </c>
      <c r="L140" s="5" t="s">
        <v>291</v>
      </c>
      <c r="M140" s="5" t="s">
        <v>762</v>
      </c>
      <c r="N140" s="5">
        <v>21.23866</v>
      </c>
      <c r="O140" s="5" t="s">
        <v>40</v>
      </c>
      <c r="P140" s="5">
        <v>4.0</v>
      </c>
      <c r="Q140" s="62">
        <v>2.905701E-5</v>
      </c>
      <c r="R140" s="5" t="s">
        <v>291</v>
      </c>
      <c r="S140" s="5" t="s">
        <v>762</v>
      </c>
      <c r="T140" s="5">
        <v>17.22888</v>
      </c>
      <c r="U140" s="5" t="s">
        <v>40</v>
      </c>
      <c r="V140" s="5">
        <v>4.0</v>
      </c>
      <c r="W140" s="62">
        <v>6.659353E-5</v>
      </c>
      <c r="X140" s="5" t="s">
        <v>38</v>
      </c>
      <c r="Y140" s="5" t="s">
        <v>40</v>
      </c>
      <c r="Z140" s="5" t="s">
        <v>40</v>
      </c>
      <c r="AA140" s="5" t="s">
        <v>40</v>
      </c>
      <c r="AB140" s="5" t="s">
        <v>40</v>
      </c>
      <c r="AC140" s="5" t="s">
        <v>40</v>
      </c>
      <c r="AD140" s="5" t="s">
        <v>40</v>
      </c>
      <c r="AE140" s="5" t="s">
        <v>763</v>
      </c>
      <c r="AF140" s="5">
        <v>17.3413</v>
      </c>
      <c r="AG140" s="5">
        <v>7.575296</v>
      </c>
      <c r="AH140" s="5">
        <v>5.896563</v>
      </c>
      <c r="AI140" s="5">
        <v>29.037485</v>
      </c>
      <c r="AJ140" s="5">
        <v>14.06732</v>
      </c>
      <c r="AK140" s="5">
        <v>6.172865</v>
      </c>
      <c r="AL140" s="5">
        <v>4.725533</v>
      </c>
      <c r="AM140" s="5">
        <v>23.594545</v>
      </c>
      <c r="AN140" s="6">
        <v>15.37377</v>
      </c>
      <c r="AO140" s="6">
        <v>5.994763</v>
      </c>
      <c r="AP140" s="6">
        <v>24.752782</v>
      </c>
      <c r="AQ140" s="6">
        <v>0.001314888</v>
      </c>
      <c r="AR140" s="5" t="s">
        <v>760</v>
      </c>
      <c r="AS140" s="5" t="s">
        <v>291</v>
      </c>
      <c r="AT140" s="5" t="s">
        <v>762</v>
      </c>
      <c r="AU140" s="5">
        <v>21.23866</v>
      </c>
      <c r="AV140" s="5" t="s">
        <v>40</v>
      </c>
      <c r="AW140" s="5">
        <v>4.0</v>
      </c>
      <c r="AX140" s="62">
        <v>2.905701E-5</v>
      </c>
      <c r="AY140" s="5" t="s">
        <v>291</v>
      </c>
      <c r="AZ140" s="5" t="s">
        <v>762</v>
      </c>
      <c r="BA140" s="5">
        <v>17.22888</v>
      </c>
      <c r="BB140" s="5" t="s">
        <v>40</v>
      </c>
      <c r="BC140" s="5">
        <v>4.0</v>
      </c>
      <c r="BD140" s="62">
        <v>6.659353E-5</v>
      </c>
      <c r="BE140" s="5" t="s">
        <v>40</v>
      </c>
      <c r="BF140" s="5" t="s">
        <v>40</v>
      </c>
      <c r="BG140" s="5" t="s">
        <v>40</v>
      </c>
      <c r="BH140" s="5" t="s">
        <v>40</v>
      </c>
      <c r="BI140" s="5" t="s">
        <v>40</v>
      </c>
      <c r="BJ140" s="5" t="s">
        <v>763</v>
      </c>
      <c r="BK140" s="5">
        <v>17.3413</v>
      </c>
      <c r="BL140" s="5">
        <v>7.575296</v>
      </c>
      <c r="BM140" s="5">
        <v>5.896563</v>
      </c>
      <c r="BN140" s="5">
        <v>29.037485</v>
      </c>
      <c r="BO140" s="5">
        <v>14.06732</v>
      </c>
      <c r="BP140" s="5">
        <v>6.172865</v>
      </c>
      <c r="BQ140" s="5">
        <v>4.725533</v>
      </c>
      <c r="BR140" s="5">
        <v>23.594545</v>
      </c>
      <c r="BS140" s="6">
        <v>15.37377</v>
      </c>
      <c r="BT140" s="6">
        <v>5.994763</v>
      </c>
      <c r="BU140" s="6">
        <v>24.752782</v>
      </c>
      <c r="BV140" s="6">
        <v>0.001314888</v>
      </c>
    </row>
    <row r="141" ht="15.75" customHeight="1">
      <c r="A141">
        <v>29.0</v>
      </c>
      <c r="B141">
        <v>3.0</v>
      </c>
      <c r="C141">
        <v>1.0</v>
      </c>
      <c r="D141" s="5">
        <v>1.0</v>
      </c>
      <c r="E141" t="s">
        <v>939</v>
      </c>
      <c r="F141" s="5" t="s">
        <v>760</v>
      </c>
      <c r="G141" s="5" t="s">
        <v>761</v>
      </c>
      <c r="H141" s="5">
        <v>10.0</v>
      </c>
      <c r="I141" s="5">
        <v>23.0</v>
      </c>
      <c r="J141" s="5" t="s">
        <v>33</v>
      </c>
      <c r="K141" s="5" t="s">
        <v>352</v>
      </c>
      <c r="L141" s="5" t="s">
        <v>431</v>
      </c>
      <c r="M141" s="5" t="s">
        <v>823</v>
      </c>
      <c r="N141" s="5">
        <v>5.660873</v>
      </c>
      <c r="O141" s="5" t="s">
        <v>40</v>
      </c>
      <c r="P141" s="5">
        <v>1.0</v>
      </c>
      <c r="Q141" s="5">
        <v>0.01734749</v>
      </c>
      <c r="R141" s="5" t="s">
        <v>431</v>
      </c>
      <c r="S141" s="5" t="s">
        <v>823</v>
      </c>
      <c r="T141" s="5">
        <v>0.383156</v>
      </c>
      <c r="U141" s="5" t="s">
        <v>40</v>
      </c>
      <c r="V141" s="5">
        <v>1.0</v>
      </c>
      <c r="W141" s="5">
        <v>0.535919</v>
      </c>
      <c r="X141" s="5" t="s">
        <v>38</v>
      </c>
      <c r="Y141" s="5" t="s">
        <v>40</v>
      </c>
      <c r="Z141" s="5" t="s">
        <v>40</v>
      </c>
      <c r="AA141" s="5" t="s">
        <v>40</v>
      </c>
      <c r="AB141" s="5" t="s">
        <v>40</v>
      </c>
      <c r="AC141" s="5" t="s">
        <v>40</v>
      </c>
      <c r="AD141" s="5" t="s">
        <v>40</v>
      </c>
      <c r="AE141" s="5" t="s">
        <v>872</v>
      </c>
      <c r="AF141" s="5">
        <v>10.32306</v>
      </c>
      <c r="AG141" s="5">
        <v>1.038819</v>
      </c>
      <c r="AH141" s="5">
        <v>1.508854</v>
      </c>
      <c r="AI141" s="5">
        <v>70.626861</v>
      </c>
      <c r="AJ141" s="5">
        <v>1.439196</v>
      </c>
      <c r="AK141" s="5">
        <v>2.890483</v>
      </c>
      <c r="AL141" s="5">
        <v>0.4544079</v>
      </c>
      <c r="AM141" s="5">
        <v>4.558209</v>
      </c>
      <c r="AN141" s="6">
        <v>3.296105</v>
      </c>
      <c r="AO141" s="6">
        <v>0.4898793</v>
      </c>
      <c r="AP141" s="6">
        <v>22.1775188</v>
      </c>
      <c r="AQ141" s="6">
        <v>0.2200881</v>
      </c>
      <c r="AR141" s="5" t="s">
        <v>761</v>
      </c>
      <c r="AS141" s="5" t="s">
        <v>431</v>
      </c>
      <c r="AT141" s="5" t="s">
        <v>823</v>
      </c>
      <c r="AU141" s="5">
        <v>5.660873</v>
      </c>
      <c r="AV141" s="5" t="s">
        <v>40</v>
      </c>
      <c r="AW141" s="5">
        <v>1.0</v>
      </c>
      <c r="AX141" s="5">
        <v>0.01734749</v>
      </c>
      <c r="AY141" s="5" t="s">
        <v>431</v>
      </c>
      <c r="AZ141" s="5" t="s">
        <v>823</v>
      </c>
      <c r="BA141" s="5">
        <v>0.383156</v>
      </c>
      <c r="BB141" s="5" t="s">
        <v>40</v>
      </c>
      <c r="BC141" s="5">
        <v>1.0</v>
      </c>
      <c r="BD141" s="5">
        <v>0.535919</v>
      </c>
      <c r="BE141" s="5" t="s">
        <v>40</v>
      </c>
      <c r="BF141" s="5" t="s">
        <v>40</v>
      </c>
      <c r="BG141" s="5" t="s">
        <v>40</v>
      </c>
      <c r="BH141" s="5" t="s">
        <v>40</v>
      </c>
      <c r="BI141" s="5" t="s">
        <v>40</v>
      </c>
      <c r="BJ141" s="5" t="s">
        <v>872</v>
      </c>
      <c r="BK141" s="5">
        <v>10.32306</v>
      </c>
      <c r="BL141" s="5">
        <v>1.038819</v>
      </c>
      <c r="BM141" s="5">
        <v>1.508854</v>
      </c>
      <c r="BN141" s="5">
        <v>70.626861</v>
      </c>
      <c r="BO141" s="5">
        <v>1.439196</v>
      </c>
      <c r="BP141" s="5">
        <v>2.890483</v>
      </c>
      <c r="BQ141" s="5">
        <v>0.4544079</v>
      </c>
      <c r="BR141" s="5">
        <v>4.558209</v>
      </c>
      <c r="BS141" s="6">
        <v>3.296105</v>
      </c>
      <c r="BT141" s="6">
        <v>0.4898793</v>
      </c>
      <c r="BU141" s="6">
        <v>22.1775188</v>
      </c>
      <c r="BV141" s="6">
        <v>0.2200881</v>
      </c>
    </row>
    <row r="142" ht="15.75" customHeight="1">
      <c r="A142">
        <v>29.0</v>
      </c>
      <c r="B142" s="5">
        <v>3.0</v>
      </c>
      <c r="C142" s="5">
        <v>2.0</v>
      </c>
      <c r="D142" s="5">
        <v>1.0</v>
      </c>
      <c r="E142" t="s">
        <v>940</v>
      </c>
      <c r="F142" s="5" t="s">
        <v>760</v>
      </c>
      <c r="G142" s="5" t="s">
        <v>761</v>
      </c>
      <c r="H142" s="5" t="s">
        <v>352</v>
      </c>
      <c r="I142" s="5">
        <v>18.0</v>
      </c>
      <c r="J142" s="5" t="s">
        <v>38</v>
      </c>
      <c r="K142" s="5" t="s">
        <v>40</v>
      </c>
      <c r="L142" s="5" t="s">
        <v>40</v>
      </c>
      <c r="M142" s="5" t="s">
        <v>40</v>
      </c>
      <c r="N142" s="5" t="s">
        <v>40</v>
      </c>
      <c r="O142" s="5" t="s">
        <v>40</v>
      </c>
      <c r="P142" s="5" t="s">
        <v>40</v>
      </c>
      <c r="Q142" s="5" t="s">
        <v>40</v>
      </c>
      <c r="R142" s="5" t="s">
        <v>481</v>
      </c>
      <c r="S142" s="5" t="s">
        <v>889</v>
      </c>
      <c r="T142" s="5">
        <v>0.3554093</v>
      </c>
      <c r="U142" s="5" t="s">
        <v>40</v>
      </c>
      <c r="V142" s="5" t="s">
        <v>40</v>
      </c>
      <c r="W142" s="5">
        <v>0.7618264</v>
      </c>
      <c r="X142" s="5" t="s">
        <v>33</v>
      </c>
      <c r="Y142" s="5">
        <v>12.81</v>
      </c>
      <c r="Z142" s="5">
        <v>0.53</v>
      </c>
      <c r="AA142" s="5" t="s">
        <v>777</v>
      </c>
      <c r="AB142" s="5" t="s">
        <v>40</v>
      </c>
      <c r="AC142" s="5">
        <v>-5.8</v>
      </c>
      <c r="AD142" s="5">
        <v>10.6</v>
      </c>
      <c r="AE142" s="5" t="s">
        <v>1017</v>
      </c>
      <c r="AF142" s="5" t="s">
        <v>40</v>
      </c>
      <c r="AG142" s="44" t="s">
        <v>40</v>
      </c>
      <c r="AH142" s="5" t="s">
        <v>40</v>
      </c>
      <c r="AI142" s="5" t="s">
        <v>40</v>
      </c>
      <c r="AJ142" s="5">
        <v>0.1</v>
      </c>
      <c r="AK142" s="5">
        <v>0.2881248</v>
      </c>
      <c r="AL142" s="5">
        <v>-0.4160938</v>
      </c>
      <c r="AM142" s="5">
        <v>0.5673656</v>
      </c>
      <c r="AN142" s="44" t="s">
        <v>40</v>
      </c>
      <c r="AO142" s="44" t="s">
        <v>40</v>
      </c>
      <c r="AP142" s="44" t="s">
        <v>40</v>
      </c>
      <c r="AQ142" s="44" t="s">
        <v>40</v>
      </c>
      <c r="AR142" s="5" t="s">
        <v>784</v>
      </c>
      <c r="AS142" s="5" t="s">
        <v>40</v>
      </c>
      <c r="AT142" s="5" t="s">
        <v>40</v>
      </c>
      <c r="AU142" s="5" t="s">
        <v>40</v>
      </c>
      <c r="AV142" s="5" t="s">
        <v>40</v>
      </c>
      <c r="AW142" s="5" t="s">
        <v>40</v>
      </c>
      <c r="AX142" s="5" t="s">
        <v>40</v>
      </c>
      <c r="AY142" s="5" t="s">
        <v>291</v>
      </c>
      <c r="AZ142" s="5" t="s">
        <v>762</v>
      </c>
      <c r="BA142" s="5">
        <v>-0.1095381</v>
      </c>
      <c r="BB142" s="5" t="s">
        <v>40</v>
      </c>
      <c r="BC142" s="5">
        <v>16.0</v>
      </c>
      <c r="BD142" s="5">
        <v>0.9141378</v>
      </c>
      <c r="BE142" s="5">
        <v>-0.53075</v>
      </c>
      <c r="BF142" s="5" t="s">
        <v>796</v>
      </c>
      <c r="BG142" s="5">
        <v>4.845347</v>
      </c>
      <c r="BH142" s="5">
        <v>-10.802427</v>
      </c>
      <c r="BI142" s="5">
        <v>9.740927</v>
      </c>
      <c r="BJ142" s="5" t="s">
        <v>763</v>
      </c>
      <c r="BK142" s="5" t="s">
        <v>40</v>
      </c>
      <c r="BL142" s="44" t="s">
        <v>40</v>
      </c>
      <c r="BM142" s="5" t="s">
        <v>40</v>
      </c>
      <c r="BN142" s="5" t="s">
        <v>40</v>
      </c>
      <c r="BO142" s="5">
        <v>-0.05195847</v>
      </c>
      <c r="BP142" s="5">
        <v>0.5032096</v>
      </c>
      <c r="BQ142" s="5">
        <v>-0.9810177</v>
      </c>
      <c r="BR142" s="5">
        <v>0.8787102</v>
      </c>
      <c r="BS142" s="5" t="s">
        <v>40</v>
      </c>
      <c r="BT142" s="5" t="s">
        <v>40</v>
      </c>
      <c r="BU142" s="5" t="s">
        <v>40</v>
      </c>
      <c r="BV142" s="5" t="s">
        <v>40</v>
      </c>
    </row>
    <row r="143" ht="15.75" customHeight="1">
      <c r="A143">
        <v>37.0</v>
      </c>
      <c r="B143">
        <v>1.0</v>
      </c>
      <c r="C143">
        <v>1.0</v>
      </c>
      <c r="D143" s="5">
        <v>1.0</v>
      </c>
      <c r="E143" t="s">
        <v>941</v>
      </c>
      <c r="F143" s="5" t="s">
        <v>760</v>
      </c>
      <c r="G143" s="5" t="s">
        <v>761</v>
      </c>
      <c r="H143" s="5">
        <v>13.0</v>
      </c>
      <c r="I143" s="5">
        <v>12.0</v>
      </c>
      <c r="J143" t="s">
        <v>38</v>
      </c>
      <c r="K143" t="s">
        <v>40</v>
      </c>
      <c r="L143" t="s">
        <v>481</v>
      </c>
      <c r="M143" s="5" t="s">
        <v>889</v>
      </c>
      <c r="N143" s="5">
        <v>2.806204</v>
      </c>
      <c r="O143" s="5" t="s">
        <v>40</v>
      </c>
      <c r="P143" s="5" t="s">
        <v>40</v>
      </c>
      <c r="Q143" s="5">
        <v>0.0050129</v>
      </c>
      <c r="R143" t="s">
        <v>481</v>
      </c>
      <c r="S143" s="5" t="s">
        <v>889</v>
      </c>
      <c r="T143" s="5">
        <v>0.9459334</v>
      </c>
      <c r="U143" s="5" t="s">
        <v>40</v>
      </c>
      <c r="V143" s="5" t="s">
        <v>40</v>
      </c>
      <c r="W143" s="5">
        <v>0.3441826</v>
      </c>
      <c r="X143" t="s">
        <v>38</v>
      </c>
      <c r="Y143" s="5" t="s">
        <v>40</v>
      </c>
      <c r="Z143" s="5" t="s">
        <v>40</v>
      </c>
      <c r="AA143" s="5" t="s">
        <v>40</v>
      </c>
      <c r="AB143" s="5" t="s">
        <v>40</v>
      </c>
      <c r="AC143" s="5" t="s">
        <v>40</v>
      </c>
      <c r="AD143" s="5" t="s">
        <v>40</v>
      </c>
      <c r="AE143" s="5" t="s">
        <v>1017</v>
      </c>
      <c r="AF143" s="5">
        <v>0.925</v>
      </c>
      <c r="AG143" s="5">
        <v>0.075</v>
      </c>
      <c r="AH143" s="5">
        <v>0.6221087</v>
      </c>
      <c r="AI143" s="5">
        <v>0.9870526</v>
      </c>
      <c r="AJ143" s="5">
        <v>0.3142857</v>
      </c>
      <c r="AK143" s="5">
        <v>0.4239433</v>
      </c>
      <c r="AL143" s="5">
        <v>-0.4619786</v>
      </c>
      <c r="AM143" s="5">
        <v>0.8178903</v>
      </c>
      <c r="AN143" s="6">
        <v>0.6339286</v>
      </c>
      <c r="AO143" s="6">
        <v>-0.1000189</v>
      </c>
      <c r="AP143" s="6">
        <v>0.9211049</v>
      </c>
      <c r="AQ143" s="6">
        <v>0.02941243</v>
      </c>
      <c r="AR143" s="5" t="s">
        <v>761</v>
      </c>
      <c r="AS143" s="5" t="s">
        <v>291</v>
      </c>
      <c r="AT143" s="5" t="s">
        <v>762</v>
      </c>
      <c r="AU143" s="5">
        <v>2.725008</v>
      </c>
      <c r="AV143" s="5" t="s">
        <v>40</v>
      </c>
      <c r="AW143" s="5">
        <v>11.0</v>
      </c>
      <c r="AX143" s="5">
        <v>0.01975383</v>
      </c>
      <c r="AY143" s="5" t="s">
        <v>291</v>
      </c>
      <c r="AZ143" s="5" t="s">
        <v>762</v>
      </c>
      <c r="BA143" s="5">
        <v>0.2990749</v>
      </c>
      <c r="BB143" s="5" t="s">
        <v>40</v>
      </c>
      <c r="BC143" s="5">
        <v>10.0</v>
      </c>
      <c r="BD143" s="5">
        <v>0.771006</v>
      </c>
      <c r="BE143" s="5" t="s">
        <v>40</v>
      </c>
      <c r="BF143" s="5" t="s">
        <v>40</v>
      </c>
      <c r="BG143" s="5" t="s">
        <v>40</v>
      </c>
      <c r="BH143" s="5" t="s">
        <v>40</v>
      </c>
      <c r="BI143" s="5" t="s">
        <v>40</v>
      </c>
      <c r="BJ143" s="5" t="s">
        <v>763</v>
      </c>
      <c r="BK143" s="5">
        <v>2.955051</v>
      </c>
      <c r="BL143" s="5">
        <v>0.9236789</v>
      </c>
      <c r="BM143" s="5">
        <v>1.271629</v>
      </c>
      <c r="BN143" s="5">
        <v>4.578589</v>
      </c>
      <c r="BO143" s="5">
        <v>0.4716736</v>
      </c>
      <c r="BP143" s="5">
        <v>0.6517493</v>
      </c>
      <c r="BQ143" s="5">
        <v>-0.7052214</v>
      </c>
      <c r="BR143" s="5">
        <v>1.626032</v>
      </c>
      <c r="BS143" s="5">
        <v>1.208185</v>
      </c>
      <c r="BT143" s="5">
        <v>-0.240872</v>
      </c>
      <c r="BU143" s="5">
        <v>2.657242</v>
      </c>
      <c r="BV143" s="5">
        <v>0.1022241</v>
      </c>
    </row>
    <row r="144" ht="15.75" customHeight="1">
      <c r="A144">
        <v>37.0</v>
      </c>
      <c r="B144">
        <v>1.0</v>
      </c>
      <c r="C144">
        <v>1.0</v>
      </c>
      <c r="D144" s="5">
        <v>2.0</v>
      </c>
      <c r="E144" t="s">
        <v>941</v>
      </c>
      <c r="F144" s="5" t="s">
        <v>760</v>
      </c>
      <c r="G144" s="5" t="s">
        <v>761</v>
      </c>
      <c r="H144" s="5">
        <v>13.0</v>
      </c>
      <c r="I144" s="5">
        <v>12.0</v>
      </c>
      <c r="J144" t="s">
        <v>38</v>
      </c>
      <c r="K144" t="s">
        <v>40</v>
      </c>
      <c r="L144" t="s">
        <v>481</v>
      </c>
      <c r="M144" s="5" t="s">
        <v>889</v>
      </c>
      <c r="N144" s="5">
        <v>2.806204</v>
      </c>
      <c r="O144" s="5" t="s">
        <v>40</v>
      </c>
      <c r="P144" s="5" t="s">
        <v>40</v>
      </c>
      <c r="Q144" s="5">
        <v>0.0050129</v>
      </c>
      <c r="R144" t="s">
        <v>481</v>
      </c>
      <c r="S144" s="5" t="s">
        <v>889</v>
      </c>
      <c r="T144" s="5">
        <v>1.117921</v>
      </c>
      <c r="U144" s="5" t="s">
        <v>40</v>
      </c>
      <c r="V144" s="5" t="s">
        <v>40</v>
      </c>
      <c r="W144" s="5">
        <v>0.2636006</v>
      </c>
      <c r="X144" t="s">
        <v>38</v>
      </c>
      <c r="Y144" s="5" t="s">
        <v>40</v>
      </c>
      <c r="Z144" s="5" t="s">
        <v>40</v>
      </c>
      <c r="AA144" s="5" t="s">
        <v>40</v>
      </c>
      <c r="AB144" s="5" t="s">
        <v>40</v>
      </c>
      <c r="AC144" s="5" t="s">
        <v>40</v>
      </c>
      <c r="AD144" s="5" t="s">
        <v>40</v>
      </c>
      <c r="AE144" s="5" t="s">
        <v>1017</v>
      </c>
      <c r="AF144" s="5">
        <v>0.925</v>
      </c>
      <c r="AG144" s="5">
        <v>0.075</v>
      </c>
      <c r="AH144" s="5">
        <v>0.6221087</v>
      </c>
      <c r="AI144" s="5">
        <v>0.9870526</v>
      </c>
      <c r="AJ144" s="5">
        <v>0.3714286</v>
      </c>
      <c r="AK144" s="5">
        <v>0.3901857</v>
      </c>
      <c r="AL144" s="5">
        <v>-0.3877911</v>
      </c>
      <c r="AM144" s="5">
        <v>0.830379</v>
      </c>
      <c r="AN144" s="6">
        <v>0.6339286</v>
      </c>
      <c r="AO144" s="6">
        <v>-0.1000189</v>
      </c>
      <c r="AP144" s="6">
        <v>0.9211049</v>
      </c>
      <c r="AQ144" s="6">
        <v>0.02941243</v>
      </c>
      <c r="AR144" s="5" t="s">
        <v>761</v>
      </c>
      <c r="AS144" s="5" t="s">
        <v>291</v>
      </c>
      <c r="AT144" s="5" t="s">
        <v>762</v>
      </c>
      <c r="AU144" s="5">
        <v>2.725008</v>
      </c>
      <c r="AV144" s="5" t="s">
        <v>40</v>
      </c>
      <c r="AW144" s="5">
        <v>11.0</v>
      </c>
      <c r="AX144" s="5">
        <v>0.01975383</v>
      </c>
      <c r="AY144" s="5" t="s">
        <v>291</v>
      </c>
      <c r="AZ144" s="5" t="s">
        <v>762</v>
      </c>
      <c r="BA144" s="5">
        <v>0.6611254</v>
      </c>
      <c r="BB144" s="5" t="s">
        <v>40</v>
      </c>
      <c r="BC144" s="5">
        <v>10.0</v>
      </c>
      <c r="BD144" s="5">
        <v>0.523471</v>
      </c>
      <c r="BE144" s="5" t="s">
        <v>40</v>
      </c>
      <c r="BF144" s="5" t="s">
        <v>40</v>
      </c>
      <c r="BG144" s="5" t="s">
        <v>40</v>
      </c>
      <c r="BH144" s="5" t="s">
        <v>40</v>
      </c>
      <c r="BI144" s="5" t="s">
        <v>40</v>
      </c>
      <c r="BJ144" s="5" t="s">
        <v>763</v>
      </c>
      <c r="BK144" s="5">
        <v>2.955051</v>
      </c>
      <c r="BL144" s="5">
        <v>0.9236789</v>
      </c>
      <c r="BM144" s="5">
        <v>1.271629</v>
      </c>
      <c r="BN144" s="5">
        <v>4.578589</v>
      </c>
      <c r="BO144" s="5">
        <v>0.5797031</v>
      </c>
      <c r="BP144" s="5">
        <v>0.6569566</v>
      </c>
      <c r="BQ144" s="5">
        <v>-0.6086357</v>
      </c>
      <c r="BR144" s="5">
        <v>1.740774</v>
      </c>
      <c r="BS144" s="5">
        <v>1.208185</v>
      </c>
      <c r="BT144" s="5">
        <v>-0.240872</v>
      </c>
      <c r="BU144" s="5">
        <v>2.657242</v>
      </c>
      <c r="BV144" s="5">
        <v>0.1022241</v>
      </c>
    </row>
    <row r="145" ht="15.75" customHeight="1">
      <c r="A145">
        <v>37.0</v>
      </c>
      <c r="B145">
        <v>2.0</v>
      </c>
      <c r="C145">
        <v>1.0</v>
      </c>
      <c r="D145" s="5">
        <v>1.0</v>
      </c>
      <c r="E145" t="s">
        <v>942</v>
      </c>
      <c r="F145" s="5" t="s">
        <v>760</v>
      </c>
      <c r="G145" s="5" t="s">
        <v>789</v>
      </c>
      <c r="H145" s="5">
        <v>6.0</v>
      </c>
      <c r="I145" s="5">
        <v>6.0</v>
      </c>
      <c r="J145" t="s">
        <v>38</v>
      </c>
      <c r="K145" t="s">
        <v>40</v>
      </c>
      <c r="L145" s="5" t="s">
        <v>436</v>
      </c>
      <c r="M145" s="5" t="s">
        <v>762</v>
      </c>
      <c r="N145" s="5">
        <v>5.671417</v>
      </c>
      <c r="O145" s="5" t="s">
        <v>40</v>
      </c>
      <c r="P145" s="5">
        <v>2.286344</v>
      </c>
      <c r="Q145" s="5">
        <v>0.02174274</v>
      </c>
      <c r="R145" t="s">
        <v>40</v>
      </c>
      <c r="S145" s="5" t="s">
        <v>40</v>
      </c>
      <c r="T145" s="5" t="s">
        <v>40</v>
      </c>
      <c r="U145" s="5" t="s">
        <v>40</v>
      </c>
      <c r="V145" s="5" t="s">
        <v>40</v>
      </c>
      <c r="W145" s="5" t="s">
        <v>40</v>
      </c>
      <c r="X145" t="s">
        <v>38</v>
      </c>
      <c r="Y145" s="5" t="s">
        <v>40</v>
      </c>
      <c r="Z145" s="5" t="s">
        <v>40</v>
      </c>
      <c r="AA145" s="5" t="s">
        <v>40</v>
      </c>
      <c r="AB145" s="5" t="s">
        <v>40</v>
      </c>
      <c r="AC145" s="5" t="s">
        <v>40</v>
      </c>
      <c r="AD145" s="5" t="s">
        <v>40</v>
      </c>
      <c r="AE145" s="5" t="s">
        <v>769</v>
      </c>
      <c r="AF145" s="5">
        <v>3.390155</v>
      </c>
      <c r="AG145" s="5">
        <v>1.881477</v>
      </c>
      <c r="AH145" s="5">
        <v>-0.03433533</v>
      </c>
      <c r="AI145" s="5">
        <v>6.827256</v>
      </c>
      <c r="AJ145" s="5" t="s">
        <v>40</v>
      </c>
      <c r="AK145" s="5" t="s">
        <v>40</v>
      </c>
      <c r="AL145" s="5" t="s">
        <v>40</v>
      </c>
      <c r="AM145" s="44" t="s">
        <v>40</v>
      </c>
      <c r="AN145" s="44" t="s">
        <v>40</v>
      </c>
      <c r="AO145" s="44" t="s">
        <v>40</v>
      </c>
      <c r="AP145" s="44" t="s">
        <v>40</v>
      </c>
      <c r="AQ145" s="44" t="s">
        <v>40</v>
      </c>
      <c r="AR145" s="5" t="s">
        <v>789</v>
      </c>
      <c r="AS145" s="5" t="s">
        <v>436</v>
      </c>
      <c r="AT145" s="5" t="s">
        <v>762</v>
      </c>
      <c r="AU145" s="5">
        <v>5.671417</v>
      </c>
      <c r="AV145" s="5" t="s">
        <v>40</v>
      </c>
      <c r="AW145" s="5">
        <v>2.286344</v>
      </c>
      <c r="AX145" s="5">
        <v>0.02174274</v>
      </c>
      <c r="AY145" t="s">
        <v>40</v>
      </c>
      <c r="AZ145" s="5" t="s">
        <v>40</v>
      </c>
      <c r="BA145" s="5" t="s">
        <v>40</v>
      </c>
      <c r="BB145" s="5" t="s">
        <v>40</v>
      </c>
      <c r="BC145" s="5" t="s">
        <v>40</v>
      </c>
      <c r="BD145" s="5" t="s">
        <v>40</v>
      </c>
      <c r="BE145" s="5" t="s">
        <v>40</v>
      </c>
      <c r="BF145" s="5" t="s">
        <v>40</v>
      </c>
      <c r="BG145" s="5" t="s">
        <v>40</v>
      </c>
      <c r="BH145" s="5" t="s">
        <v>40</v>
      </c>
      <c r="BI145" s="5" t="s">
        <v>40</v>
      </c>
      <c r="BJ145" s="5" t="s">
        <v>769</v>
      </c>
      <c r="BK145" s="5">
        <v>3.390155</v>
      </c>
      <c r="BL145" s="5">
        <v>1.881477</v>
      </c>
      <c r="BM145" s="5">
        <v>-0.03433533</v>
      </c>
      <c r="BN145" s="5">
        <v>6.827256</v>
      </c>
      <c r="BO145" s="5" t="s">
        <v>40</v>
      </c>
      <c r="BP145" s="5" t="s">
        <v>40</v>
      </c>
      <c r="BQ145" s="5" t="s">
        <v>40</v>
      </c>
      <c r="BR145" s="44" t="s">
        <v>40</v>
      </c>
      <c r="BS145" s="44" t="s">
        <v>40</v>
      </c>
      <c r="BT145" s="44" t="s">
        <v>40</v>
      </c>
      <c r="BU145" s="44" t="s">
        <v>40</v>
      </c>
      <c r="BV145" s="44" t="s">
        <v>40</v>
      </c>
      <c r="BW145" s="5" t="s">
        <v>850</v>
      </c>
    </row>
    <row r="146" ht="15.75" customHeight="1">
      <c r="A146">
        <v>37.0</v>
      </c>
      <c r="B146">
        <v>2.0</v>
      </c>
      <c r="C146">
        <v>2.0</v>
      </c>
      <c r="D146" s="5">
        <v>1.0</v>
      </c>
      <c r="E146" s="5" t="s">
        <v>943</v>
      </c>
      <c r="F146" s="5" t="s">
        <v>789</v>
      </c>
      <c r="G146" s="5" t="s">
        <v>816</v>
      </c>
      <c r="H146" s="5">
        <v>6.0</v>
      </c>
      <c r="I146" s="5">
        <v>6.0</v>
      </c>
      <c r="J146" t="s">
        <v>38</v>
      </c>
      <c r="K146" t="s">
        <v>40</v>
      </c>
      <c r="L146" s="5" t="s">
        <v>436</v>
      </c>
      <c r="M146" s="5" t="s">
        <v>762</v>
      </c>
      <c r="N146" s="5">
        <v>1.388225</v>
      </c>
      <c r="O146" s="5" t="s">
        <v>40</v>
      </c>
      <c r="P146" s="5">
        <v>2.011199</v>
      </c>
      <c r="Q146" s="5">
        <v>0.2988429</v>
      </c>
      <c r="R146" t="s">
        <v>40</v>
      </c>
      <c r="S146" s="5" t="s">
        <v>40</v>
      </c>
      <c r="T146" s="5" t="s">
        <v>40</v>
      </c>
      <c r="U146" s="5" t="s">
        <v>40</v>
      </c>
      <c r="V146" s="5" t="s">
        <v>40</v>
      </c>
      <c r="W146" s="5" t="s">
        <v>40</v>
      </c>
      <c r="X146" t="s">
        <v>38</v>
      </c>
      <c r="Y146" s="5" t="s">
        <v>40</v>
      </c>
      <c r="Z146" s="5" t="s">
        <v>40</v>
      </c>
      <c r="AA146" s="5" t="s">
        <v>40</v>
      </c>
      <c r="AB146" s="5" t="s">
        <v>40</v>
      </c>
      <c r="AC146" s="5" t="s">
        <v>40</v>
      </c>
      <c r="AD146" s="5" t="s">
        <v>40</v>
      </c>
      <c r="AE146" s="5" t="s">
        <v>769</v>
      </c>
      <c r="AF146" s="5">
        <v>0.8026133</v>
      </c>
      <c r="AG146" s="5">
        <v>0.9097877</v>
      </c>
      <c r="AH146" s="5">
        <v>-1.028116</v>
      </c>
      <c r="AI146" s="5">
        <v>2.48923</v>
      </c>
      <c r="AJ146" s="5" t="s">
        <v>40</v>
      </c>
      <c r="AK146" s="5" t="s">
        <v>40</v>
      </c>
      <c r="AL146" s="5" t="s">
        <v>40</v>
      </c>
      <c r="AM146" s="44" t="s">
        <v>40</v>
      </c>
      <c r="AN146" s="44" t="s">
        <v>40</v>
      </c>
      <c r="AO146" s="44" t="s">
        <v>40</v>
      </c>
      <c r="AP146" s="44" t="s">
        <v>40</v>
      </c>
      <c r="AQ146" s="44" t="s">
        <v>40</v>
      </c>
      <c r="AR146" s="5" t="s">
        <v>816</v>
      </c>
      <c r="AS146" s="5" t="s">
        <v>436</v>
      </c>
      <c r="AT146" s="5" t="s">
        <v>762</v>
      </c>
      <c r="AU146" s="5">
        <v>1.388225</v>
      </c>
      <c r="AV146" s="5" t="s">
        <v>40</v>
      </c>
      <c r="AW146" s="5">
        <v>2.011199</v>
      </c>
      <c r="AX146" s="5">
        <v>0.2988429</v>
      </c>
      <c r="AY146" t="s">
        <v>40</v>
      </c>
      <c r="AZ146" s="5" t="s">
        <v>40</v>
      </c>
      <c r="BA146" s="5" t="s">
        <v>40</v>
      </c>
      <c r="BB146" s="5" t="s">
        <v>40</v>
      </c>
      <c r="BC146" s="5" t="s">
        <v>40</v>
      </c>
      <c r="BD146" s="5" t="s">
        <v>40</v>
      </c>
      <c r="BE146" s="5" t="s">
        <v>40</v>
      </c>
      <c r="BF146" s="5" t="s">
        <v>40</v>
      </c>
      <c r="BG146" s="5" t="s">
        <v>40</v>
      </c>
      <c r="BH146" s="5" t="s">
        <v>40</v>
      </c>
      <c r="BI146" s="5" t="s">
        <v>40</v>
      </c>
      <c r="BJ146" s="5" t="s">
        <v>769</v>
      </c>
      <c r="BK146" s="5">
        <v>0.8026133</v>
      </c>
      <c r="BL146" s="5">
        <v>0.9097877</v>
      </c>
      <c r="BM146" s="5">
        <v>-1.028116</v>
      </c>
      <c r="BN146" s="5">
        <v>2.48923</v>
      </c>
      <c r="BO146" s="5" t="s">
        <v>40</v>
      </c>
      <c r="BP146" s="5" t="s">
        <v>40</v>
      </c>
      <c r="BQ146" s="5" t="s">
        <v>40</v>
      </c>
      <c r="BR146" s="44" t="s">
        <v>40</v>
      </c>
      <c r="BS146" s="44" t="s">
        <v>40</v>
      </c>
      <c r="BT146" s="44" t="s">
        <v>40</v>
      </c>
      <c r="BU146" s="44" t="s">
        <v>40</v>
      </c>
      <c r="BV146" s="44" t="s">
        <v>40</v>
      </c>
      <c r="BW146" s="5" t="s">
        <v>850</v>
      </c>
    </row>
    <row r="147" ht="15.75" customHeight="1">
      <c r="A147">
        <v>37.0</v>
      </c>
      <c r="B147">
        <v>3.0</v>
      </c>
      <c r="C147">
        <v>1.0</v>
      </c>
      <c r="D147" s="5">
        <v>1.0</v>
      </c>
      <c r="E147" t="s">
        <v>944</v>
      </c>
      <c r="F147" s="5" t="s">
        <v>760</v>
      </c>
      <c r="G147" s="5" t="s">
        <v>789</v>
      </c>
      <c r="H147" s="5">
        <v>6.0</v>
      </c>
      <c r="I147" s="5">
        <v>6.0</v>
      </c>
      <c r="J147" t="s">
        <v>38</v>
      </c>
      <c r="K147" t="s">
        <v>40</v>
      </c>
      <c r="L147" s="5" t="s">
        <v>291</v>
      </c>
      <c r="M147" s="5" t="s">
        <v>762</v>
      </c>
      <c r="N147" s="5">
        <v>15.25125</v>
      </c>
      <c r="O147" s="5" t="s">
        <v>40</v>
      </c>
      <c r="P147" s="5">
        <v>4.0</v>
      </c>
      <c r="Q147" s="5">
        <v>1.077913E-4</v>
      </c>
      <c r="R147" t="s">
        <v>40</v>
      </c>
      <c r="S147" s="5" t="s">
        <v>40</v>
      </c>
      <c r="T147" s="5" t="s">
        <v>40</v>
      </c>
      <c r="U147" s="5" t="s">
        <v>40</v>
      </c>
      <c r="V147" s="5" t="s">
        <v>40</v>
      </c>
      <c r="W147" s="5" t="s">
        <v>40</v>
      </c>
      <c r="X147" t="s">
        <v>38</v>
      </c>
      <c r="Y147" s="5" t="s">
        <v>40</v>
      </c>
      <c r="Z147" s="5" t="s">
        <v>40</v>
      </c>
      <c r="AA147" s="5" t="s">
        <v>40</v>
      </c>
      <c r="AB147" s="5" t="s">
        <v>40</v>
      </c>
      <c r="AC147" s="5" t="s">
        <v>40</v>
      </c>
      <c r="AD147" s="5" t="s">
        <v>40</v>
      </c>
      <c r="AE147" s="5" t="s">
        <v>763</v>
      </c>
      <c r="AF147" s="5">
        <v>12.45259</v>
      </c>
      <c r="AG147" s="5">
        <v>5.484074</v>
      </c>
      <c r="AH147" s="5">
        <v>4.142031</v>
      </c>
      <c r="AI147" s="5">
        <v>20.9142</v>
      </c>
      <c r="AJ147" s="5" t="s">
        <v>40</v>
      </c>
      <c r="AK147" s="5" t="s">
        <v>40</v>
      </c>
      <c r="AL147" s="5" t="s">
        <v>40</v>
      </c>
      <c r="AM147" s="44" t="s">
        <v>40</v>
      </c>
      <c r="AN147" s="44" t="s">
        <v>40</v>
      </c>
      <c r="AO147" s="44" t="s">
        <v>40</v>
      </c>
      <c r="AP147" s="44" t="s">
        <v>40</v>
      </c>
      <c r="AQ147" s="44" t="s">
        <v>40</v>
      </c>
      <c r="AR147" s="5" t="s">
        <v>789</v>
      </c>
      <c r="AS147" s="5" t="s">
        <v>291</v>
      </c>
      <c r="AT147" s="5" t="s">
        <v>762</v>
      </c>
      <c r="AU147" s="5">
        <v>15.25125</v>
      </c>
      <c r="AV147" s="5" t="s">
        <v>40</v>
      </c>
      <c r="AW147" s="5">
        <v>4.0</v>
      </c>
      <c r="AX147" s="5">
        <v>1.077913E-4</v>
      </c>
      <c r="AY147" t="s">
        <v>40</v>
      </c>
      <c r="AZ147" s="5" t="s">
        <v>40</v>
      </c>
      <c r="BA147" s="5" t="s">
        <v>40</v>
      </c>
      <c r="BB147" s="5" t="s">
        <v>40</v>
      </c>
      <c r="BC147" s="5" t="s">
        <v>40</v>
      </c>
      <c r="BD147" s="5" t="s">
        <v>40</v>
      </c>
      <c r="BE147" s="5" t="s">
        <v>40</v>
      </c>
      <c r="BF147" s="5" t="s">
        <v>40</v>
      </c>
      <c r="BG147" s="5" t="s">
        <v>40</v>
      </c>
      <c r="BH147" s="5" t="s">
        <v>40</v>
      </c>
      <c r="BI147" s="5" t="s">
        <v>40</v>
      </c>
      <c r="BJ147" s="5" t="s">
        <v>763</v>
      </c>
      <c r="BK147" s="5">
        <v>12.45259</v>
      </c>
      <c r="BL147" s="5">
        <v>5.484074</v>
      </c>
      <c r="BM147" s="5">
        <v>4.142031</v>
      </c>
      <c r="BN147" s="5">
        <v>20.9142</v>
      </c>
      <c r="BO147" s="5" t="s">
        <v>40</v>
      </c>
      <c r="BP147" s="5" t="s">
        <v>40</v>
      </c>
      <c r="BQ147" s="5" t="s">
        <v>40</v>
      </c>
      <c r="BR147" s="44" t="s">
        <v>40</v>
      </c>
      <c r="BS147" s="44" t="s">
        <v>40</v>
      </c>
      <c r="BT147" s="44" t="s">
        <v>40</v>
      </c>
      <c r="BU147" s="44" t="s">
        <v>40</v>
      </c>
      <c r="BV147" s="44" t="s">
        <v>40</v>
      </c>
      <c r="BW147" s="5" t="s">
        <v>850</v>
      </c>
    </row>
    <row r="148" ht="15.75" customHeight="1">
      <c r="A148">
        <v>39.0</v>
      </c>
      <c r="B148" s="5">
        <v>1.0</v>
      </c>
      <c r="C148" s="5">
        <v>1.0</v>
      </c>
      <c r="D148" s="5">
        <v>1.0</v>
      </c>
      <c r="E148" s="5" t="s">
        <v>945</v>
      </c>
      <c r="F148" s="5" t="s">
        <v>760</v>
      </c>
      <c r="G148" s="5" t="s">
        <v>784</v>
      </c>
      <c r="H148" s="5">
        <v>10.0</v>
      </c>
      <c r="I148" s="5">
        <v>13.0</v>
      </c>
      <c r="J148" t="s">
        <v>33</v>
      </c>
      <c r="K148" s="5" t="s">
        <v>352</v>
      </c>
      <c r="L148" t="s">
        <v>436</v>
      </c>
      <c r="M148" s="5" t="s">
        <v>762</v>
      </c>
      <c r="N148" s="5">
        <v>5.676941</v>
      </c>
      <c r="O148" s="5" t="s">
        <v>40</v>
      </c>
      <c r="P148" s="5">
        <v>4.015065</v>
      </c>
      <c r="Q148" s="5">
        <v>0.00469753</v>
      </c>
      <c r="R148" t="s">
        <v>436</v>
      </c>
      <c r="S148" s="5" t="s">
        <v>762</v>
      </c>
      <c r="T148" s="5">
        <v>-1.795881</v>
      </c>
      <c r="U148" s="5" t="s">
        <v>40</v>
      </c>
      <c r="V148" s="5">
        <v>9.656009</v>
      </c>
      <c r="W148" s="5">
        <v>0.103811</v>
      </c>
      <c r="X148" t="s">
        <v>38</v>
      </c>
      <c r="Y148" s="5" t="s">
        <v>40</v>
      </c>
      <c r="Z148" s="5" t="s">
        <v>40</v>
      </c>
      <c r="AA148" s="5" t="s">
        <v>40</v>
      </c>
      <c r="AB148" s="5" t="s">
        <v>40</v>
      </c>
      <c r="AC148" s="5" t="s">
        <v>40</v>
      </c>
      <c r="AD148" s="5" t="s">
        <v>40</v>
      </c>
      <c r="AE148" s="5" t="s">
        <v>769</v>
      </c>
      <c r="AF148" s="5">
        <v>2.541195</v>
      </c>
      <c r="AG148" s="5">
        <v>1.098731</v>
      </c>
      <c r="AH148" s="5">
        <v>0.402931</v>
      </c>
      <c r="AI148" s="5">
        <v>4.597614</v>
      </c>
      <c r="AJ148" s="5">
        <v>-1.131789</v>
      </c>
      <c r="AK148" s="5">
        <v>0.6451894</v>
      </c>
      <c r="AL148" s="5">
        <v>-2.355</v>
      </c>
      <c r="AM148" s="5">
        <v>0.1594191</v>
      </c>
      <c r="AN148" s="6">
        <v>0.597033</v>
      </c>
      <c r="AO148" s="6">
        <v>-2.996234</v>
      </c>
      <c r="AP148" s="6">
        <v>4.190299</v>
      </c>
      <c r="AQ148" s="6">
        <v>0.7446858</v>
      </c>
      <c r="AR148" s="5" t="s">
        <v>784</v>
      </c>
      <c r="AS148" t="s">
        <v>436</v>
      </c>
      <c r="AT148" s="5" t="s">
        <v>762</v>
      </c>
      <c r="AU148" s="5">
        <v>5.676941</v>
      </c>
      <c r="AV148" s="5" t="s">
        <v>40</v>
      </c>
      <c r="AW148" s="5">
        <v>4.015065</v>
      </c>
      <c r="AX148" s="5">
        <v>0.00469753</v>
      </c>
      <c r="AY148" t="s">
        <v>436</v>
      </c>
      <c r="AZ148" s="5" t="s">
        <v>762</v>
      </c>
      <c r="BA148" s="5">
        <v>-1.795881</v>
      </c>
      <c r="BB148" s="5" t="s">
        <v>40</v>
      </c>
      <c r="BC148" s="5">
        <v>9.656009</v>
      </c>
      <c r="BD148" s="5">
        <v>0.103811</v>
      </c>
      <c r="BE148" s="5" t="s">
        <v>40</v>
      </c>
      <c r="BF148" s="5" t="s">
        <v>40</v>
      </c>
      <c r="BG148" s="5" t="s">
        <v>40</v>
      </c>
      <c r="BH148" s="5" t="s">
        <v>40</v>
      </c>
      <c r="BI148" s="5" t="s">
        <v>40</v>
      </c>
      <c r="BJ148" s="5" t="s">
        <v>769</v>
      </c>
      <c r="BK148" s="5">
        <v>2.541195</v>
      </c>
      <c r="BL148" s="5">
        <v>1.098731</v>
      </c>
      <c r="BM148" s="5">
        <v>0.402931</v>
      </c>
      <c r="BN148" s="5">
        <v>4.597614</v>
      </c>
      <c r="BO148" s="5">
        <v>-1.131789</v>
      </c>
      <c r="BP148" s="5">
        <v>0.6451894</v>
      </c>
      <c r="BQ148" s="5">
        <v>-2.355</v>
      </c>
      <c r="BR148" s="5">
        <v>0.1594191</v>
      </c>
      <c r="BS148" s="6">
        <v>0.597033</v>
      </c>
      <c r="BT148" s="6">
        <v>-2.996234</v>
      </c>
      <c r="BU148" s="6">
        <v>4.190299</v>
      </c>
      <c r="BV148" s="6">
        <v>0.7446858</v>
      </c>
    </row>
    <row r="149" ht="15.75" customHeight="1">
      <c r="A149">
        <v>39.0</v>
      </c>
      <c r="B149">
        <v>1.0</v>
      </c>
      <c r="C149" s="5">
        <v>2.0</v>
      </c>
      <c r="D149" s="5">
        <v>1.0</v>
      </c>
      <c r="E149" s="5" t="s">
        <v>946</v>
      </c>
      <c r="F149" s="5" t="s">
        <v>760</v>
      </c>
      <c r="G149" s="5" t="s">
        <v>760</v>
      </c>
      <c r="H149" s="5">
        <v>6.0</v>
      </c>
      <c r="I149" s="5">
        <v>20.0</v>
      </c>
      <c r="J149" t="s">
        <v>38</v>
      </c>
      <c r="K149" t="s">
        <v>40</v>
      </c>
      <c r="L149" s="5" t="s">
        <v>40</v>
      </c>
      <c r="M149" s="5" t="s">
        <v>40</v>
      </c>
      <c r="N149" s="5" t="s">
        <v>40</v>
      </c>
      <c r="O149" s="5" t="s">
        <v>40</v>
      </c>
      <c r="P149" s="5" t="s">
        <v>40</v>
      </c>
      <c r="Q149" s="5" t="s">
        <v>40</v>
      </c>
      <c r="R149" s="5" t="s">
        <v>40</v>
      </c>
      <c r="S149" s="5" t="s">
        <v>40</v>
      </c>
      <c r="T149" s="5" t="s">
        <v>40</v>
      </c>
      <c r="U149" s="5" t="s">
        <v>40</v>
      </c>
      <c r="V149" s="5" t="s">
        <v>40</v>
      </c>
      <c r="W149" s="5" t="s">
        <v>40</v>
      </c>
      <c r="X149" t="s">
        <v>38</v>
      </c>
      <c r="Y149" s="5" t="s">
        <v>40</v>
      </c>
      <c r="Z149" s="5" t="s">
        <v>40</v>
      </c>
      <c r="AA149" s="5" t="s">
        <v>40</v>
      </c>
      <c r="AB149" s="5" t="s">
        <v>40</v>
      </c>
      <c r="AC149" s="5" t="s">
        <v>40</v>
      </c>
      <c r="AD149" s="5" t="s">
        <v>40</v>
      </c>
      <c r="AE149" s="5" t="s">
        <v>40</v>
      </c>
      <c r="AF149" s="5" t="s">
        <v>40</v>
      </c>
      <c r="AG149" s="5" t="s">
        <v>40</v>
      </c>
      <c r="AH149" s="5" t="s">
        <v>40</v>
      </c>
      <c r="AI149" s="5" t="s">
        <v>40</v>
      </c>
      <c r="AJ149" s="5" t="s">
        <v>40</v>
      </c>
      <c r="AK149" s="5" t="s">
        <v>40</v>
      </c>
      <c r="AL149" s="5" t="s">
        <v>40</v>
      </c>
      <c r="AM149" s="5" t="s">
        <v>40</v>
      </c>
      <c r="AN149" s="44" t="s">
        <v>40</v>
      </c>
      <c r="AO149" s="44" t="s">
        <v>40</v>
      </c>
      <c r="AP149" s="44" t="s">
        <v>40</v>
      </c>
      <c r="AQ149" s="44" t="s">
        <v>40</v>
      </c>
      <c r="AR149" s="5" t="s">
        <v>760</v>
      </c>
      <c r="AS149" s="5" t="s">
        <v>40</v>
      </c>
      <c r="AT149" s="5" t="s">
        <v>40</v>
      </c>
      <c r="AU149" s="5" t="s">
        <v>40</v>
      </c>
      <c r="AV149" s="5" t="s">
        <v>40</v>
      </c>
      <c r="AW149" s="5" t="s">
        <v>40</v>
      </c>
      <c r="AX149" s="5" t="s">
        <v>40</v>
      </c>
      <c r="AY149" s="5" t="s">
        <v>40</v>
      </c>
      <c r="AZ149" s="5" t="s">
        <v>40</v>
      </c>
      <c r="BA149" s="5" t="s">
        <v>40</v>
      </c>
      <c r="BB149" s="5" t="s">
        <v>40</v>
      </c>
      <c r="BC149" s="5" t="s">
        <v>40</v>
      </c>
      <c r="BD149" s="5" t="s">
        <v>40</v>
      </c>
      <c r="BE149" s="5" t="s">
        <v>40</v>
      </c>
      <c r="BF149" s="5" t="s">
        <v>40</v>
      </c>
      <c r="BG149" s="5" t="s">
        <v>40</v>
      </c>
      <c r="BH149" s="5" t="s">
        <v>40</v>
      </c>
      <c r="BI149" s="5" t="s">
        <v>40</v>
      </c>
      <c r="BJ149" s="5" t="s">
        <v>40</v>
      </c>
      <c r="BK149" s="5" t="s">
        <v>40</v>
      </c>
      <c r="BL149" s="5" t="s">
        <v>40</v>
      </c>
      <c r="BM149" s="5" t="s">
        <v>40</v>
      </c>
      <c r="BN149" s="5" t="s">
        <v>40</v>
      </c>
      <c r="BO149" s="5" t="s">
        <v>40</v>
      </c>
      <c r="BP149" s="5" t="s">
        <v>40</v>
      </c>
      <c r="BQ149" s="5" t="s">
        <v>40</v>
      </c>
      <c r="BR149" s="5" t="s">
        <v>40</v>
      </c>
      <c r="BS149" s="44" t="s">
        <v>40</v>
      </c>
      <c r="BT149" s="44" t="s">
        <v>40</v>
      </c>
      <c r="BU149" s="44" t="s">
        <v>40</v>
      </c>
      <c r="BV149" s="44" t="s">
        <v>40</v>
      </c>
      <c r="BW149" s="53"/>
    </row>
    <row r="150" ht="15.75" customHeight="1">
      <c r="A150">
        <v>41.0</v>
      </c>
      <c r="B150" s="5">
        <v>1.0</v>
      </c>
      <c r="C150" s="5">
        <v>1.0</v>
      </c>
      <c r="D150" s="5">
        <v>1.0</v>
      </c>
      <c r="E150" s="5" t="s">
        <v>947</v>
      </c>
      <c r="F150" s="5" t="s">
        <v>789</v>
      </c>
      <c r="G150" s="5" t="s">
        <v>761</v>
      </c>
      <c r="H150" s="5" t="s">
        <v>352</v>
      </c>
      <c r="I150" s="5">
        <v>6.0</v>
      </c>
      <c r="J150" s="5" t="s">
        <v>38</v>
      </c>
      <c r="K150" s="5" t="s">
        <v>40</v>
      </c>
      <c r="L150" s="5" t="s">
        <v>40</v>
      </c>
      <c r="M150" s="5" t="s">
        <v>40</v>
      </c>
      <c r="N150" s="5" t="s">
        <v>40</v>
      </c>
      <c r="O150" s="5" t="s">
        <v>40</v>
      </c>
      <c r="P150" s="5" t="s">
        <v>40</v>
      </c>
      <c r="Q150" s="5" t="s">
        <v>40</v>
      </c>
      <c r="R150" s="5" t="s">
        <v>291</v>
      </c>
      <c r="S150" s="5" t="s">
        <v>762</v>
      </c>
      <c r="T150" s="5">
        <v>1.455489</v>
      </c>
      <c r="U150" s="5" t="s">
        <v>40</v>
      </c>
      <c r="V150" s="5">
        <v>4.0</v>
      </c>
      <c r="W150" s="5">
        <v>0.2192356</v>
      </c>
      <c r="X150" s="5" t="s">
        <v>33</v>
      </c>
      <c r="Y150" s="5">
        <v>11.29347</v>
      </c>
      <c r="Z150" s="5">
        <v>15.58071</v>
      </c>
      <c r="AA150" s="5" t="s">
        <v>796</v>
      </c>
      <c r="AB150" s="5">
        <v>10.70479</v>
      </c>
      <c r="AC150" s="5">
        <v>-14.14056</v>
      </c>
      <c r="AD150" s="5">
        <v>45.30198</v>
      </c>
      <c r="AE150" s="5" t="s">
        <v>763</v>
      </c>
      <c r="AF150" s="5" t="s">
        <v>40</v>
      </c>
      <c r="AG150" s="5" t="s">
        <v>40</v>
      </c>
      <c r="AH150" s="5" t="s">
        <v>40</v>
      </c>
      <c r="AI150" s="5" t="s">
        <v>40</v>
      </c>
      <c r="AJ150" s="5">
        <v>1.188402</v>
      </c>
      <c r="AK150" s="5">
        <v>1.124636</v>
      </c>
      <c r="AL150" s="5">
        <v>-0.6541789</v>
      </c>
      <c r="AM150" s="5">
        <v>2.9193827</v>
      </c>
      <c r="AN150" s="44" t="s">
        <v>40</v>
      </c>
      <c r="AO150" s="44" t="s">
        <v>40</v>
      </c>
      <c r="AP150" s="44" t="s">
        <v>40</v>
      </c>
      <c r="AQ150" s="44" t="s">
        <v>40</v>
      </c>
      <c r="AR150" s="5" t="s">
        <v>761</v>
      </c>
      <c r="AS150" s="5" t="s">
        <v>40</v>
      </c>
      <c r="AT150" s="5" t="s">
        <v>40</v>
      </c>
      <c r="AU150" s="5" t="s">
        <v>40</v>
      </c>
      <c r="AV150" s="5" t="s">
        <v>40</v>
      </c>
      <c r="AW150" s="5" t="s">
        <v>40</v>
      </c>
      <c r="AX150" s="5" t="s">
        <v>40</v>
      </c>
      <c r="AY150" s="5" t="s">
        <v>291</v>
      </c>
      <c r="AZ150" s="5" t="s">
        <v>762</v>
      </c>
      <c r="BA150" s="5">
        <v>1.455489</v>
      </c>
      <c r="BB150" s="5" t="s">
        <v>40</v>
      </c>
      <c r="BC150" s="5">
        <v>4.0</v>
      </c>
      <c r="BD150" s="5">
        <v>0.2192356</v>
      </c>
      <c r="BE150" s="5">
        <v>15.58071</v>
      </c>
      <c r="BF150" s="5" t="s">
        <v>796</v>
      </c>
      <c r="BG150" s="5">
        <v>10.70479</v>
      </c>
      <c r="BH150" s="5">
        <v>-14.14056</v>
      </c>
      <c r="BI150" s="5">
        <v>45.30198</v>
      </c>
      <c r="BJ150" s="5" t="s">
        <v>763</v>
      </c>
      <c r="BK150" s="5" t="s">
        <v>40</v>
      </c>
      <c r="BL150" s="5" t="s">
        <v>40</v>
      </c>
      <c r="BM150" s="5" t="s">
        <v>40</v>
      </c>
      <c r="BN150" s="5" t="s">
        <v>40</v>
      </c>
      <c r="BO150" s="5">
        <v>1.188402</v>
      </c>
      <c r="BP150" s="5">
        <v>1.124636</v>
      </c>
      <c r="BQ150" s="5">
        <v>-0.6541789</v>
      </c>
      <c r="BR150" s="5">
        <v>2.9193827</v>
      </c>
      <c r="BS150" s="44" t="s">
        <v>40</v>
      </c>
      <c r="BT150" s="44" t="s">
        <v>40</v>
      </c>
      <c r="BU150" s="44" t="s">
        <v>40</v>
      </c>
      <c r="BV150" s="44" t="s">
        <v>40</v>
      </c>
    </row>
    <row r="151" ht="15.75" customHeight="1">
      <c r="A151" s="5">
        <v>41.0</v>
      </c>
      <c r="B151" s="5">
        <v>2.0</v>
      </c>
      <c r="C151" s="5">
        <v>1.0</v>
      </c>
      <c r="D151" s="5">
        <v>1.0</v>
      </c>
      <c r="E151" s="5" t="s">
        <v>948</v>
      </c>
      <c r="F151" s="5" t="s">
        <v>789</v>
      </c>
      <c r="G151" s="5" t="s">
        <v>760</v>
      </c>
      <c r="H151" s="5">
        <v>20.0</v>
      </c>
      <c r="I151" s="5">
        <v>84.0</v>
      </c>
      <c r="J151" s="5" t="s">
        <v>33</v>
      </c>
      <c r="K151" s="5" t="s">
        <v>431</v>
      </c>
      <c r="L151" s="5" t="s">
        <v>431</v>
      </c>
      <c r="M151" s="5" t="s">
        <v>823</v>
      </c>
      <c r="N151" s="5">
        <v>0.3750965</v>
      </c>
      <c r="O151" s="5" t="s">
        <v>40</v>
      </c>
      <c r="P151" s="5">
        <v>1.0</v>
      </c>
      <c r="Q151" s="5">
        <v>0.5402393</v>
      </c>
      <c r="R151" s="5" t="s">
        <v>431</v>
      </c>
      <c r="S151" s="5" t="s">
        <v>823</v>
      </c>
      <c r="T151" s="5">
        <v>5.16551</v>
      </c>
      <c r="U151" s="5" t="s">
        <v>40</v>
      </c>
      <c r="V151" s="5">
        <v>1.0</v>
      </c>
      <c r="W151" s="5">
        <v>0.0230397</v>
      </c>
      <c r="X151" s="5" t="s">
        <v>38</v>
      </c>
      <c r="Y151" s="5" t="s">
        <v>40</v>
      </c>
      <c r="Z151" s="5" t="s">
        <v>40</v>
      </c>
      <c r="AA151" s="5" t="s">
        <v>40</v>
      </c>
      <c r="AB151" s="5" t="s">
        <v>40</v>
      </c>
      <c r="AC151" s="5" t="s">
        <v>40</v>
      </c>
      <c r="AD151" s="5" t="s">
        <v>40</v>
      </c>
      <c r="AE151" s="5" t="s">
        <v>872</v>
      </c>
      <c r="AF151" s="5">
        <v>1.691181</v>
      </c>
      <c r="AG151" s="5">
        <v>1.358683</v>
      </c>
      <c r="AH151" s="5">
        <v>0.3147196</v>
      </c>
      <c r="AI151" s="5">
        <v>9.087749</v>
      </c>
      <c r="AJ151" s="5">
        <v>1.945032</v>
      </c>
      <c r="AK151" s="5">
        <v>11.67095</v>
      </c>
      <c r="AL151" s="5">
        <v>1.095877</v>
      </c>
      <c r="AM151" s="5">
        <v>3.452168</v>
      </c>
      <c r="AN151" s="6">
        <v>1.916873</v>
      </c>
      <c r="AO151" s="6">
        <v>1.113733</v>
      </c>
      <c r="AP151" s="6">
        <v>3.299177</v>
      </c>
      <c r="AQ151" s="6">
        <v>0.01883464</v>
      </c>
      <c r="AR151" s="5" t="s">
        <v>760</v>
      </c>
      <c r="AS151" s="5" t="s">
        <v>431</v>
      </c>
      <c r="AT151" s="5" t="s">
        <v>823</v>
      </c>
      <c r="AU151" s="5">
        <v>0.3750965</v>
      </c>
      <c r="AV151" s="5" t="s">
        <v>40</v>
      </c>
      <c r="AW151" s="5">
        <v>1.0</v>
      </c>
      <c r="AX151" s="5">
        <v>0.5402393</v>
      </c>
      <c r="AY151" s="5" t="s">
        <v>431</v>
      </c>
      <c r="AZ151" s="5" t="s">
        <v>823</v>
      </c>
      <c r="BA151" s="5">
        <v>5.16551</v>
      </c>
      <c r="BB151" s="5" t="s">
        <v>40</v>
      </c>
      <c r="BC151" s="5">
        <v>1.0</v>
      </c>
      <c r="BD151" s="5">
        <v>0.0230397</v>
      </c>
      <c r="BE151" s="5" t="s">
        <v>40</v>
      </c>
      <c r="BF151" s="5" t="s">
        <v>40</v>
      </c>
      <c r="BG151" s="5" t="s">
        <v>40</v>
      </c>
      <c r="BH151" s="5" t="s">
        <v>40</v>
      </c>
      <c r="BI151" s="5" t="s">
        <v>40</v>
      </c>
      <c r="BJ151" s="5" t="s">
        <v>872</v>
      </c>
      <c r="BK151" s="5">
        <v>1.691181</v>
      </c>
      <c r="BL151" s="5">
        <v>1.358683</v>
      </c>
      <c r="BM151" s="5">
        <v>0.3147196</v>
      </c>
      <c r="BN151" s="5">
        <v>9.087749</v>
      </c>
      <c r="BO151" s="5">
        <v>1.945032</v>
      </c>
      <c r="BP151" s="5">
        <v>11.67095</v>
      </c>
      <c r="BQ151" s="5">
        <v>1.095877</v>
      </c>
      <c r="BR151" s="5">
        <v>3.452168</v>
      </c>
      <c r="BS151" s="6">
        <v>1.916873</v>
      </c>
      <c r="BT151" s="6">
        <v>1.113733</v>
      </c>
      <c r="BU151" s="6">
        <v>3.299177</v>
      </c>
      <c r="BV151" s="6">
        <v>0.01883464</v>
      </c>
    </row>
    <row r="152" ht="15.75" customHeight="1">
      <c r="A152">
        <v>42.0</v>
      </c>
      <c r="B152" s="5">
        <v>1.0</v>
      </c>
      <c r="C152" s="5">
        <v>1.0</v>
      </c>
      <c r="D152" s="5">
        <v>1.0</v>
      </c>
      <c r="E152" s="5" t="s">
        <v>949</v>
      </c>
      <c r="F152" s="5" t="s">
        <v>760</v>
      </c>
      <c r="G152" s="5" t="s">
        <v>760</v>
      </c>
      <c r="H152" s="5" t="s">
        <v>352</v>
      </c>
      <c r="I152" s="5">
        <v>3.0</v>
      </c>
      <c r="J152" s="5" t="s">
        <v>38</v>
      </c>
      <c r="K152" s="5" t="s">
        <v>40</v>
      </c>
      <c r="L152" s="5" t="s">
        <v>40</v>
      </c>
      <c r="M152" s="5" t="s">
        <v>40</v>
      </c>
      <c r="N152" s="5" t="s">
        <v>40</v>
      </c>
      <c r="O152" s="5" t="s">
        <v>40</v>
      </c>
      <c r="P152" s="5" t="s">
        <v>40</v>
      </c>
      <c r="Q152" s="5" t="s">
        <v>40</v>
      </c>
      <c r="R152" s="5" t="s">
        <v>40</v>
      </c>
      <c r="S152" s="5" t="s">
        <v>40</v>
      </c>
      <c r="T152" s="5" t="s">
        <v>40</v>
      </c>
      <c r="U152" s="5" t="s">
        <v>40</v>
      </c>
      <c r="V152" s="5" t="s">
        <v>40</v>
      </c>
      <c r="W152" s="5" t="s">
        <v>40</v>
      </c>
      <c r="X152" s="5" t="s">
        <v>33</v>
      </c>
      <c r="Y152" s="5" t="s">
        <v>40</v>
      </c>
      <c r="Z152" s="5" t="s">
        <v>40</v>
      </c>
      <c r="AA152" s="5" t="s">
        <v>40</v>
      </c>
      <c r="AB152" s="5" t="s">
        <v>40</v>
      </c>
      <c r="AC152" s="5" t="s">
        <v>40</v>
      </c>
      <c r="AD152" s="5" t="s">
        <v>40</v>
      </c>
      <c r="AE152" s="5" t="s">
        <v>40</v>
      </c>
      <c r="AF152" s="5" t="s">
        <v>40</v>
      </c>
      <c r="AG152" s="5" t="s">
        <v>40</v>
      </c>
      <c r="AH152" s="5" t="s">
        <v>40</v>
      </c>
      <c r="AI152" s="5" t="s">
        <v>40</v>
      </c>
      <c r="AJ152" s="5" t="s">
        <v>40</v>
      </c>
      <c r="AK152" s="5" t="s">
        <v>40</v>
      </c>
      <c r="AL152" s="5" t="s">
        <v>40</v>
      </c>
      <c r="AM152" s="44" t="s">
        <v>40</v>
      </c>
      <c r="AN152" s="44" t="s">
        <v>40</v>
      </c>
      <c r="AO152" s="44" t="s">
        <v>40</v>
      </c>
      <c r="AP152" s="44" t="s">
        <v>40</v>
      </c>
      <c r="AQ152" s="44" t="s">
        <v>40</v>
      </c>
      <c r="AR152" s="5" t="s">
        <v>760</v>
      </c>
      <c r="AS152" s="5" t="s">
        <v>40</v>
      </c>
      <c r="AT152" s="5" t="s">
        <v>40</v>
      </c>
      <c r="AU152" s="5" t="s">
        <v>40</v>
      </c>
      <c r="AV152" s="5" t="s">
        <v>40</v>
      </c>
      <c r="AW152" s="5" t="s">
        <v>40</v>
      </c>
      <c r="AX152" s="5" t="s">
        <v>40</v>
      </c>
      <c r="AY152" s="5" t="s">
        <v>40</v>
      </c>
      <c r="AZ152" s="5" t="s">
        <v>40</v>
      </c>
      <c r="BA152" s="5" t="s">
        <v>40</v>
      </c>
      <c r="BB152" s="5" t="s">
        <v>40</v>
      </c>
      <c r="BC152" s="5" t="s">
        <v>40</v>
      </c>
      <c r="BD152" s="5" t="s">
        <v>40</v>
      </c>
      <c r="BE152" s="5" t="s">
        <v>40</v>
      </c>
      <c r="BF152" s="5" t="s">
        <v>40</v>
      </c>
      <c r="BG152" s="5" t="s">
        <v>40</v>
      </c>
      <c r="BH152" s="5" t="s">
        <v>40</v>
      </c>
      <c r="BI152" s="5" t="s">
        <v>40</v>
      </c>
      <c r="BJ152" s="5" t="s">
        <v>40</v>
      </c>
      <c r="BK152" s="5" t="s">
        <v>40</v>
      </c>
      <c r="BL152" s="5" t="s">
        <v>40</v>
      </c>
      <c r="BM152" s="5" t="s">
        <v>40</v>
      </c>
      <c r="BN152" s="5" t="s">
        <v>40</v>
      </c>
      <c r="BO152" s="5" t="s">
        <v>40</v>
      </c>
      <c r="BP152" s="5" t="s">
        <v>40</v>
      </c>
      <c r="BQ152" s="5" t="s">
        <v>40</v>
      </c>
      <c r="BR152" s="44" t="s">
        <v>40</v>
      </c>
      <c r="BS152" s="44" t="s">
        <v>40</v>
      </c>
      <c r="BT152" s="44" t="s">
        <v>40</v>
      </c>
      <c r="BU152" s="44" t="s">
        <v>40</v>
      </c>
      <c r="BV152" s="44" t="s">
        <v>40</v>
      </c>
      <c r="BW152" s="5" t="s">
        <v>950</v>
      </c>
    </row>
    <row r="153" ht="15.75" customHeight="1">
      <c r="A153">
        <v>42.0</v>
      </c>
      <c r="B153" s="5">
        <v>2.0</v>
      </c>
      <c r="C153" s="5">
        <v>1.0</v>
      </c>
      <c r="D153" s="5">
        <v>1.0</v>
      </c>
      <c r="E153" s="5" t="s">
        <v>951</v>
      </c>
      <c r="F153" s="5" t="s">
        <v>760</v>
      </c>
      <c r="G153" s="5" t="s">
        <v>761</v>
      </c>
      <c r="H153" s="5">
        <v>14.0</v>
      </c>
      <c r="I153" s="5">
        <v>12.0</v>
      </c>
      <c r="J153" s="5" t="s">
        <v>33</v>
      </c>
      <c r="K153" s="5" t="s">
        <v>625</v>
      </c>
      <c r="L153" s="5" t="s">
        <v>291</v>
      </c>
      <c r="M153" s="5" t="s">
        <v>762</v>
      </c>
      <c r="N153" s="5">
        <v>4.288986</v>
      </c>
      <c r="O153" s="5" t="s">
        <v>40</v>
      </c>
      <c r="P153" s="5">
        <v>12.0</v>
      </c>
      <c r="Q153" s="5">
        <v>0.001052166</v>
      </c>
      <c r="R153" s="5" t="s">
        <v>291</v>
      </c>
      <c r="S153" s="5" t="s">
        <v>762</v>
      </c>
      <c r="T153" s="5">
        <v>0.4739758</v>
      </c>
      <c r="U153" s="5" t="s">
        <v>40</v>
      </c>
      <c r="V153" s="5">
        <v>10.0</v>
      </c>
      <c r="W153" s="5">
        <v>0.6456962</v>
      </c>
      <c r="X153" s="5" t="s">
        <v>38</v>
      </c>
      <c r="Y153" s="5" t="s">
        <v>40</v>
      </c>
      <c r="Z153" s="5" t="s">
        <v>40</v>
      </c>
      <c r="AA153" s="5" t="s">
        <v>40</v>
      </c>
      <c r="AB153" s="5" t="s">
        <v>40</v>
      </c>
      <c r="AC153" s="5" t="s">
        <v>40</v>
      </c>
      <c r="AD153" s="5" t="s">
        <v>40</v>
      </c>
      <c r="AE153" s="5" t="s">
        <v>763</v>
      </c>
      <c r="AF153" s="5">
        <v>2.292559</v>
      </c>
      <c r="AG153" s="5">
        <v>0.7673493</v>
      </c>
      <c r="AH153" s="5">
        <v>0.8800974</v>
      </c>
      <c r="AI153" s="5">
        <v>3.6511361</v>
      </c>
      <c r="AJ153" s="5">
        <v>0.2736501</v>
      </c>
      <c r="AK153" s="5">
        <v>0.6359977</v>
      </c>
      <c r="AL153" s="5">
        <v>-0.8707803</v>
      </c>
      <c r="AM153" s="5">
        <v>1.4047364</v>
      </c>
      <c r="AN153" s="6">
        <v>1.237453</v>
      </c>
      <c r="AO153" s="6">
        <v>-0.7390172</v>
      </c>
      <c r="AP153" s="6">
        <v>3.2139238</v>
      </c>
      <c r="AQ153" s="6">
        <v>0.219778</v>
      </c>
      <c r="AR153" s="5" t="s">
        <v>761</v>
      </c>
      <c r="AS153" s="5" t="s">
        <v>291</v>
      </c>
      <c r="AT153" s="5" t="s">
        <v>762</v>
      </c>
      <c r="AU153" s="5">
        <v>4.288986</v>
      </c>
      <c r="AV153" s="5" t="s">
        <v>40</v>
      </c>
      <c r="AW153" s="5">
        <v>12.0</v>
      </c>
      <c r="AX153" s="5">
        <v>0.001052166</v>
      </c>
      <c r="AY153" s="5" t="s">
        <v>291</v>
      </c>
      <c r="AZ153" s="5" t="s">
        <v>762</v>
      </c>
      <c r="BA153" s="5">
        <v>0.4739758</v>
      </c>
      <c r="BB153" s="5" t="s">
        <v>40</v>
      </c>
      <c r="BC153" s="5">
        <v>10.0</v>
      </c>
      <c r="BD153" s="5">
        <v>0.6456962</v>
      </c>
      <c r="BE153" s="5" t="s">
        <v>40</v>
      </c>
      <c r="BF153" s="5" t="s">
        <v>40</v>
      </c>
      <c r="BG153" s="5" t="s">
        <v>40</v>
      </c>
      <c r="BH153" s="5" t="s">
        <v>40</v>
      </c>
      <c r="BI153" s="5" t="s">
        <v>40</v>
      </c>
      <c r="BJ153" s="5" t="s">
        <v>763</v>
      </c>
      <c r="BK153" s="5">
        <v>2.292559</v>
      </c>
      <c r="BL153" s="5">
        <v>0.7673493</v>
      </c>
      <c r="BM153" s="5">
        <v>0.8800974</v>
      </c>
      <c r="BN153" s="5">
        <v>3.6511361</v>
      </c>
      <c r="BO153" s="5">
        <v>0.2736501</v>
      </c>
      <c r="BP153" s="5">
        <v>0.6359977</v>
      </c>
      <c r="BQ153" s="5">
        <v>-0.8707803</v>
      </c>
      <c r="BR153" s="5">
        <v>1.4047364</v>
      </c>
      <c r="BS153" s="6">
        <v>1.237453</v>
      </c>
      <c r="BT153" s="6">
        <v>-0.7390172</v>
      </c>
      <c r="BU153" s="6">
        <v>3.2139238</v>
      </c>
      <c r="BV153" s="6">
        <v>0.219778</v>
      </c>
      <c r="BW153" s="5" t="s">
        <v>952</v>
      </c>
    </row>
    <row r="154" ht="15.75" customHeight="1">
      <c r="A154">
        <v>42.0</v>
      </c>
      <c r="B154" s="5">
        <v>2.0</v>
      </c>
      <c r="C154" s="5">
        <v>2.0</v>
      </c>
      <c r="D154" s="5">
        <v>1.0</v>
      </c>
      <c r="E154" s="5" t="s">
        <v>953</v>
      </c>
      <c r="F154" s="5" t="s">
        <v>760</v>
      </c>
      <c r="G154" s="5" t="s">
        <v>761</v>
      </c>
      <c r="H154" s="5">
        <v>14.0</v>
      </c>
      <c r="I154" s="5">
        <v>13.0</v>
      </c>
      <c r="J154" s="5" t="s">
        <v>38</v>
      </c>
      <c r="K154" s="5" t="s">
        <v>40</v>
      </c>
      <c r="L154" s="5" t="s">
        <v>436</v>
      </c>
      <c r="M154" s="5" t="s">
        <v>762</v>
      </c>
      <c r="N154" s="5">
        <v>4.56077</v>
      </c>
      <c r="O154" s="5" t="s">
        <v>40</v>
      </c>
      <c r="P154" s="5">
        <v>7.376149</v>
      </c>
      <c r="Q154" s="5">
        <v>0.002276347</v>
      </c>
      <c r="R154" s="5" t="s">
        <v>291</v>
      </c>
      <c r="S154" s="5" t="s">
        <v>762</v>
      </c>
      <c r="T154" s="5">
        <v>0.6061607</v>
      </c>
      <c r="U154" s="5" t="s">
        <v>40</v>
      </c>
      <c r="V154" s="5">
        <v>11.0</v>
      </c>
      <c r="W154" s="5">
        <v>0.5567099</v>
      </c>
      <c r="X154" s="5" t="s">
        <v>38</v>
      </c>
      <c r="Y154" s="5" t="s">
        <v>40</v>
      </c>
      <c r="Z154" s="5" t="s">
        <v>40</v>
      </c>
      <c r="AA154" s="5" t="s">
        <v>40</v>
      </c>
      <c r="AB154" s="5" t="s">
        <v>40</v>
      </c>
      <c r="AC154" s="5" t="s">
        <v>40</v>
      </c>
      <c r="AD154" s="5" t="s">
        <v>40</v>
      </c>
      <c r="AE154" s="5" t="s">
        <v>769</v>
      </c>
      <c r="AF154" s="5">
        <v>5.342071</v>
      </c>
      <c r="AG154" s="5">
        <v>1.632133</v>
      </c>
      <c r="AH154" s="5">
        <v>2.213625</v>
      </c>
      <c r="AI154" s="5">
        <v>8.449566</v>
      </c>
      <c r="AJ154" s="5">
        <v>0.2623192</v>
      </c>
      <c r="AK154" s="5">
        <v>0.5624988</v>
      </c>
      <c r="AL154" s="5">
        <v>-0.8519444</v>
      </c>
      <c r="AM154" s="5">
        <v>1.351713</v>
      </c>
      <c r="AN154" s="6">
        <v>2.571135</v>
      </c>
      <c r="AO154" s="6">
        <v>-2.386288</v>
      </c>
      <c r="AP154" s="6">
        <v>7.528559</v>
      </c>
      <c r="AQ154" s="6">
        <v>0.3093806</v>
      </c>
      <c r="AR154" s="5" t="s">
        <v>761</v>
      </c>
      <c r="AS154" s="5" t="s">
        <v>436</v>
      </c>
      <c r="AT154" s="5" t="s">
        <v>762</v>
      </c>
      <c r="AU154" s="5">
        <v>4.56077</v>
      </c>
      <c r="AV154" s="5" t="s">
        <v>40</v>
      </c>
      <c r="AW154" s="5">
        <v>7.376149</v>
      </c>
      <c r="AX154" s="5">
        <v>0.002276347</v>
      </c>
      <c r="AY154" s="5" t="s">
        <v>291</v>
      </c>
      <c r="AZ154" s="5" t="s">
        <v>762</v>
      </c>
      <c r="BA154" s="5">
        <v>0.6061607</v>
      </c>
      <c r="BB154" s="5" t="s">
        <v>40</v>
      </c>
      <c r="BC154" s="5">
        <v>11.0</v>
      </c>
      <c r="BD154" s="5">
        <v>0.5567099</v>
      </c>
      <c r="BE154" s="5" t="s">
        <v>40</v>
      </c>
      <c r="BF154" s="5" t="s">
        <v>40</v>
      </c>
      <c r="BG154" s="5" t="s">
        <v>40</v>
      </c>
      <c r="BH154" s="5" t="s">
        <v>40</v>
      </c>
      <c r="BI154" s="5" t="s">
        <v>40</v>
      </c>
      <c r="BJ154" s="5" t="s">
        <v>769</v>
      </c>
      <c r="BK154" s="5">
        <v>5.342071</v>
      </c>
      <c r="BL154" s="5">
        <v>1.632133</v>
      </c>
      <c r="BM154" s="5">
        <v>2.213625</v>
      </c>
      <c r="BN154" s="5">
        <v>8.449566</v>
      </c>
      <c r="BO154" s="5">
        <v>0.2623192</v>
      </c>
      <c r="BP154" s="5">
        <v>0.5624988</v>
      </c>
      <c r="BQ154" s="5">
        <v>-0.8519444</v>
      </c>
      <c r="BR154" s="5">
        <v>1.351713</v>
      </c>
      <c r="BS154" s="6">
        <v>2.571135</v>
      </c>
      <c r="BT154" s="6">
        <v>-2.386288</v>
      </c>
      <c r="BU154" s="6">
        <v>7.528559</v>
      </c>
      <c r="BV154" s="6">
        <v>0.3093806</v>
      </c>
      <c r="BW154" s="5" t="s">
        <v>954</v>
      </c>
    </row>
    <row r="155" ht="15.75" customHeight="1">
      <c r="A155">
        <v>42.0</v>
      </c>
      <c r="B155" s="5">
        <v>2.0</v>
      </c>
      <c r="C155" s="5">
        <v>3.0</v>
      </c>
      <c r="D155" s="5">
        <v>1.0</v>
      </c>
      <c r="E155" s="5" t="s">
        <v>955</v>
      </c>
      <c r="F155" s="5" t="s">
        <v>760</v>
      </c>
      <c r="G155" s="5" t="s">
        <v>761</v>
      </c>
      <c r="H155" s="5">
        <v>10.0</v>
      </c>
      <c r="I155" s="5">
        <v>12.0</v>
      </c>
      <c r="J155" s="5" t="s">
        <v>38</v>
      </c>
      <c r="K155" s="5" t="s">
        <v>40</v>
      </c>
      <c r="L155" s="5" t="s">
        <v>481</v>
      </c>
      <c r="M155" s="5" t="s">
        <v>889</v>
      </c>
      <c r="N155" s="5">
        <v>2.78543</v>
      </c>
      <c r="O155" s="5" t="s">
        <v>40</v>
      </c>
      <c r="P155" s="5" t="s">
        <v>40</v>
      </c>
      <c r="Q155" s="5">
        <v>0.007936508</v>
      </c>
      <c r="R155" s="5" t="s">
        <v>481</v>
      </c>
      <c r="S155" s="5" t="s">
        <v>889</v>
      </c>
      <c r="T155" s="5">
        <v>0.1601282</v>
      </c>
      <c r="U155" s="5" t="s">
        <v>40</v>
      </c>
      <c r="V155" s="5" t="s">
        <v>40</v>
      </c>
      <c r="W155" s="5">
        <v>0.9372294</v>
      </c>
      <c r="X155" s="5" t="s">
        <v>38</v>
      </c>
      <c r="Y155" s="5" t="s">
        <v>40</v>
      </c>
      <c r="Z155" s="5" t="s">
        <v>40</v>
      </c>
      <c r="AA155" s="5" t="s">
        <v>40</v>
      </c>
      <c r="AB155" s="5" t="s">
        <v>40</v>
      </c>
      <c r="AC155" s="5" t="s">
        <v>40</v>
      </c>
      <c r="AD155" s="5" t="s">
        <v>40</v>
      </c>
      <c r="AE155" s="5" t="s">
        <v>1017</v>
      </c>
      <c r="AF155" s="5">
        <v>1.0</v>
      </c>
      <c r="AG155" s="5">
        <v>0.03</v>
      </c>
      <c r="AH155" s="5">
        <v>0.8490597</v>
      </c>
      <c r="AI155" s="5">
        <v>1.0</v>
      </c>
      <c r="AJ155" s="5">
        <v>0.05555556</v>
      </c>
      <c r="AK155" s="5">
        <v>0.3571146</v>
      </c>
      <c r="AL155" s="5">
        <v>-0.5361754</v>
      </c>
      <c r="AM155" s="5">
        <v>0.6106755</v>
      </c>
      <c r="AN155" s="6">
        <v>0.5277778</v>
      </c>
      <c r="AO155" s="6">
        <v>-0.4469745</v>
      </c>
      <c r="AP155" s="6">
        <v>0.929545</v>
      </c>
      <c r="AQ155" s="6">
        <v>0.2637178</v>
      </c>
      <c r="AR155" s="5" t="s">
        <v>761</v>
      </c>
      <c r="AS155" s="5" t="s">
        <v>291</v>
      </c>
      <c r="AT155" s="5" t="s">
        <v>762</v>
      </c>
      <c r="AU155" s="5">
        <v>3.063755</v>
      </c>
      <c r="AV155" s="5" t="s">
        <v>40</v>
      </c>
      <c r="AW155" s="5">
        <v>8.0</v>
      </c>
      <c r="AX155" s="5">
        <v>0.01549405</v>
      </c>
      <c r="AY155" s="5" t="s">
        <v>291</v>
      </c>
      <c r="AZ155" s="5" t="s">
        <v>762</v>
      </c>
      <c r="BA155" s="5">
        <v>0.9434677</v>
      </c>
      <c r="BB155" s="5" t="s">
        <v>40</v>
      </c>
      <c r="BC155" s="5">
        <v>10.0</v>
      </c>
      <c r="BD155" s="5">
        <v>0.3676772</v>
      </c>
      <c r="BE155" s="5" t="s">
        <v>40</v>
      </c>
      <c r="BF155" s="5" t="s">
        <v>40</v>
      </c>
      <c r="BG155" s="5" t="s">
        <v>40</v>
      </c>
      <c r="BH155" s="5" t="s">
        <v>40</v>
      </c>
      <c r="BI155" s="5" t="s">
        <v>40</v>
      </c>
      <c r="BJ155" s="5" t="s">
        <v>763</v>
      </c>
      <c r="BK155" s="5">
        <v>1.937689</v>
      </c>
      <c r="BL155" s="5">
        <v>0.8906913</v>
      </c>
      <c r="BM155" s="5">
        <v>0.348804</v>
      </c>
      <c r="BN155" s="5">
        <v>3.4519</v>
      </c>
      <c r="BO155" s="5">
        <v>0.5447114</v>
      </c>
      <c r="BP155" s="5">
        <v>0.6463765</v>
      </c>
      <c r="BQ155" s="5">
        <v>-0.6240027</v>
      </c>
      <c r="BR155" s="5">
        <v>1.687695</v>
      </c>
      <c r="BS155" s="5">
        <v>1.106406</v>
      </c>
      <c r="BT155" s="5">
        <v>-0.2328773</v>
      </c>
      <c r="BU155" s="5">
        <v>2.44569</v>
      </c>
      <c r="BV155" s="5">
        <v>0.1054125</v>
      </c>
    </row>
    <row r="156" ht="15.75" customHeight="1">
      <c r="A156">
        <v>42.0</v>
      </c>
      <c r="B156" s="5">
        <v>2.0</v>
      </c>
      <c r="C156" s="5">
        <v>4.0</v>
      </c>
      <c r="D156" s="5">
        <v>1.0</v>
      </c>
      <c r="E156" s="5" t="s">
        <v>956</v>
      </c>
      <c r="F156" s="5" t="s">
        <v>760</v>
      </c>
      <c r="G156" s="5" t="s">
        <v>761</v>
      </c>
      <c r="H156" s="5">
        <v>10.0</v>
      </c>
      <c r="I156" s="5">
        <v>13.0</v>
      </c>
      <c r="J156" s="5" t="s">
        <v>38</v>
      </c>
      <c r="K156" s="5" t="s">
        <v>40</v>
      </c>
      <c r="L156" s="5" t="s">
        <v>481</v>
      </c>
      <c r="M156" s="5" t="s">
        <v>889</v>
      </c>
      <c r="N156" s="5">
        <v>2.78543</v>
      </c>
      <c r="O156" s="5" t="s">
        <v>40</v>
      </c>
      <c r="P156" s="5" t="s">
        <v>40</v>
      </c>
      <c r="Q156" s="5">
        <v>0.007936508</v>
      </c>
      <c r="R156" s="5" t="s">
        <v>481</v>
      </c>
      <c r="S156" s="5" t="s">
        <v>889</v>
      </c>
      <c r="T156" s="5">
        <v>0.0</v>
      </c>
      <c r="U156" s="5" t="s">
        <v>40</v>
      </c>
      <c r="V156" s="5" t="s">
        <v>40</v>
      </c>
      <c r="W156" s="5">
        <v>1.0</v>
      </c>
      <c r="X156" s="5" t="s">
        <v>38</v>
      </c>
      <c r="Y156" s="5" t="s">
        <v>40</v>
      </c>
      <c r="Z156" s="5" t="s">
        <v>40</v>
      </c>
      <c r="AA156" s="5" t="s">
        <v>40</v>
      </c>
      <c r="AB156" s="5" t="s">
        <v>40</v>
      </c>
      <c r="AC156" s="5" t="s">
        <v>40</v>
      </c>
      <c r="AD156" s="5" t="s">
        <v>40</v>
      </c>
      <c r="AE156" s="5" t="s">
        <v>1017</v>
      </c>
      <c r="AF156" s="5">
        <v>1.0</v>
      </c>
      <c r="AG156" s="5">
        <v>0.03</v>
      </c>
      <c r="AH156" s="5">
        <v>0.8490597</v>
      </c>
      <c r="AI156" s="5">
        <v>1.0</v>
      </c>
      <c r="AJ156" s="62">
        <v>9.269929E-18</v>
      </c>
      <c r="AK156" s="5">
        <v>0.3518658</v>
      </c>
      <c r="AL156" s="5">
        <v>-0.5677269</v>
      </c>
      <c r="AM156" s="5">
        <v>0.5677269</v>
      </c>
      <c r="AN156" s="6">
        <v>0.5</v>
      </c>
      <c r="AO156" s="6">
        <v>-0.4878146</v>
      </c>
      <c r="AP156" s="6">
        <v>0.9263176</v>
      </c>
      <c r="AQ156" s="6">
        <v>0.3173105</v>
      </c>
      <c r="AR156" s="5" t="s">
        <v>761</v>
      </c>
      <c r="AS156" s="5" t="s">
        <v>291</v>
      </c>
      <c r="AT156" s="5" t="s">
        <v>762</v>
      </c>
      <c r="AU156" s="5">
        <v>3.063755</v>
      </c>
      <c r="AV156" s="5" t="s">
        <v>40</v>
      </c>
      <c r="AW156" s="5">
        <v>8.0</v>
      </c>
      <c r="AX156" s="5">
        <v>0.01549405</v>
      </c>
      <c r="AY156" s="5" t="s">
        <v>291</v>
      </c>
      <c r="AZ156" s="5" t="s">
        <v>762</v>
      </c>
      <c r="BA156" s="5">
        <v>-0.7403523</v>
      </c>
      <c r="BB156" s="5" t="s">
        <v>40</v>
      </c>
      <c r="BC156" s="5">
        <v>11.0</v>
      </c>
      <c r="BD156" s="5">
        <v>0.4745926</v>
      </c>
      <c r="BE156" s="5" t="s">
        <v>40</v>
      </c>
      <c r="BF156" s="5" t="s">
        <v>40</v>
      </c>
      <c r="BG156" s="5" t="s">
        <v>40</v>
      </c>
      <c r="BH156" s="5" t="s">
        <v>40</v>
      </c>
      <c r="BI156" s="5" t="s">
        <v>40</v>
      </c>
      <c r="BJ156" s="5" t="s">
        <v>763</v>
      </c>
      <c r="BK156" s="5">
        <v>1.937689</v>
      </c>
      <c r="BL156" s="5">
        <v>0.8906913</v>
      </c>
      <c r="BM156" s="5">
        <v>0.348804</v>
      </c>
      <c r="BN156" s="5">
        <v>3.4519</v>
      </c>
      <c r="BO156" s="5">
        <v>0.411894</v>
      </c>
      <c r="BP156" s="5">
        <v>0.6123027</v>
      </c>
      <c r="BQ156" s="5">
        <v>-0.700735</v>
      </c>
      <c r="BR156" s="5">
        <v>1.506476</v>
      </c>
      <c r="BS156" s="5">
        <v>1.037677</v>
      </c>
      <c r="BT156" s="5">
        <v>-0.4332259</v>
      </c>
      <c r="BU156" s="5">
        <v>2.50858</v>
      </c>
      <c r="BV156" s="5">
        <v>0.1667585</v>
      </c>
    </row>
    <row r="157" ht="15.75" customHeight="1">
      <c r="A157">
        <v>44.0</v>
      </c>
      <c r="B157" s="5">
        <v>1.0</v>
      </c>
      <c r="C157">
        <v>1.0</v>
      </c>
      <c r="D157" s="5">
        <v>1.0</v>
      </c>
      <c r="E157" t="s">
        <v>957</v>
      </c>
      <c r="F157" s="5" t="s">
        <v>760</v>
      </c>
      <c r="G157" s="5" t="s">
        <v>761</v>
      </c>
      <c r="H157" s="5">
        <v>20.0</v>
      </c>
      <c r="I157" s="5">
        <v>28.0</v>
      </c>
      <c r="J157" t="s">
        <v>33</v>
      </c>
      <c r="K157" s="5" t="s">
        <v>291</v>
      </c>
      <c r="L157" s="5" t="s">
        <v>958</v>
      </c>
      <c r="M157" s="5" t="s">
        <v>889</v>
      </c>
      <c r="N157" s="5">
        <v>2.055702</v>
      </c>
      <c r="O157" s="5" t="s">
        <v>40</v>
      </c>
      <c r="P157" s="5" t="s">
        <v>40</v>
      </c>
      <c r="Q157" s="5">
        <v>0.03981128</v>
      </c>
      <c r="R157" s="5" t="s">
        <v>958</v>
      </c>
      <c r="S157" s="5" t="s">
        <v>889</v>
      </c>
      <c r="T157" s="5">
        <v>0.1924061</v>
      </c>
      <c r="U157" s="5" t="s">
        <v>40</v>
      </c>
      <c r="V157" s="5" t="s">
        <v>40</v>
      </c>
      <c r="W157" s="5">
        <v>0.8474241</v>
      </c>
      <c r="X157" t="s">
        <v>38</v>
      </c>
      <c r="Y157" s="5" t="s">
        <v>40</v>
      </c>
      <c r="Z157" s="5" t="s">
        <v>40</v>
      </c>
      <c r="AA157" s="5" t="s">
        <v>40</v>
      </c>
      <c r="AB157" s="5" t="s">
        <v>40</v>
      </c>
      <c r="AC157" s="5" t="s">
        <v>40</v>
      </c>
      <c r="AD157" s="5" t="s">
        <v>40</v>
      </c>
      <c r="AE157" s="5" t="s">
        <v>872</v>
      </c>
      <c r="AF157" s="5">
        <v>4.079901</v>
      </c>
      <c r="AG157" s="5">
        <v>0.6839868</v>
      </c>
      <c r="AH157" s="5">
        <v>1.067675</v>
      </c>
      <c r="AI157" s="5">
        <v>15.590505</v>
      </c>
      <c r="AJ157" s="5">
        <v>1.076923</v>
      </c>
      <c r="AK157" s="5">
        <v>0.3851644</v>
      </c>
      <c r="AL157" s="5">
        <v>0.5062116</v>
      </c>
      <c r="AM157" s="5">
        <v>2.2910642</v>
      </c>
      <c r="AN157" s="6">
        <v>1.859225</v>
      </c>
      <c r="AO157" s="6">
        <v>0.5148898</v>
      </c>
      <c r="AP157" s="6">
        <v>6.7135112</v>
      </c>
      <c r="AQ157" s="6">
        <v>0.343806</v>
      </c>
      <c r="AR157" s="5" t="s">
        <v>761</v>
      </c>
      <c r="AS157" s="5" t="s">
        <v>958</v>
      </c>
      <c r="AT157" s="5" t="s">
        <v>889</v>
      </c>
      <c r="AU157" s="5">
        <v>2.055702</v>
      </c>
      <c r="AV157" s="5" t="s">
        <v>40</v>
      </c>
      <c r="AW157" s="5" t="s">
        <v>40</v>
      </c>
      <c r="AX157" s="5">
        <v>0.03981128</v>
      </c>
      <c r="AY157" s="5" t="s">
        <v>958</v>
      </c>
      <c r="AZ157" s="5" t="s">
        <v>889</v>
      </c>
      <c r="BA157" s="5">
        <v>0.1924061</v>
      </c>
      <c r="BB157" s="5" t="s">
        <v>40</v>
      </c>
      <c r="BC157" s="5" t="s">
        <v>40</v>
      </c>
      <c r="BD157" s="5">
        <v>0.8474241</v>
      </c>
      <c r="BE157" s="5" t="s">
        <v>40</v>
      </c>
      <c r="BF157" s="5" t="s">
        <v>40</v>
      </c>
      <c r="BG157" s="5" t="s">
        <v>40</v>
      </c>
      <c r="BH157" s="5" t="s">
        <v>40</v>
      </c>
      <c r="BI157" s="5" t="s">
        <v>40</v>
      </c>
      <c r="BJ157" s="5" t="s">
        <v>872</v>
      </c>
      <c r="BK157" s="5">
        <v>4.079901</v>
      </c>
      <c r="BL157" s="5">
        <v>0.6839868</v>
      </c>
      <c r="BM157" s="5">
        <v>1.067675</v>
      </c>
      <c r="BN157" s="5">
        <v>15.590505</v>
      </c>
      <c r="BO157" s="5">
        <v>1.076923</v>
      </c>
      <c r="BP157" s="5">
        <v>0.3851644</v>
      </c>
      <c r="BQ157" s="5">
        <v>0.5062116</v>
      </c>
      <c r="BR157" s="5">
        <v>2.2910642</v>
      </c>
      <c r="BS157" s="6">
        <v>1.859225</v>
      </c>
      <c r="BT157" s="6">
        <v>0.5148898</v>
      </c>
      <c r="BU157" s="6">
        <v>6.7135112</v>
      </c>
      <c r="BV157" s="6">
        <v>0.343806</v>
      </c>
    </row>
    <row r="158" ht="15.75" customHeight="1">
      <c r="A158">
        <v>44.0</v>
      </c>
      <c r="B158" s="5">
        <v>1.0</v>
      </c>
      <c r="C158">
        <v>2.0</v>
      </c>
      <c r="D158" s="5">
        <v>1.0</v>
      </c>
      <c r="E158" t="s">
        <v>959</v>
      </c>
      <c r="F158" s="5" t="s">
        <v>760</v>
      </c>
      <c r="G158" s="5" t="s">
        <v>784</v>
      </c>
      <c r="H158" s="5">
        <v>20.0</v>
      </c>
      <c r="I158" s="5">
        <v>22.0</v>
      </c>
      <c r="J158" t="s">
        <v>33</v>
      </c>
      <c r="K158" s="5" t="s">
        <v>291</v>
      </c>
      <c r="L158" s="5" t="s">
        <v>958</v>
      </c>
      <c r="M158" s="5" t="s">
        <v>889</v>
      </c>
      <c r="N158" s="5">
        <v>2.561347</v>
      </c>
      <c r="O158" s="5" t="s">
        <v>40</v>
      </c>
      <c r="P158" s="5" t="s">
        <v>40</v>
      </c>
      <c r="Q158" s="5">
        <v>0.01042671</v>
      </c>
      <c r="R158" s="5" t="s">
        <v>958</v>
      </c>
      <c r="S158" s="5" t="s">
        <v>889</v>
      </c>
      <c r="T158" s="5">
        <v>-0.07056167</v>
      </c>
      <c r="U158" s="5" t="s">
        <v>40</v>
      </c>
      <c r="V158" s="5" t="s">
        <v>40</v>
      </c>
      <c r="W158" s="5">
        <v>0.9437466</v>
      </c>
      <c r="X158" t="s">
        <v>38</v>
      </c>
      <c r="Y158" s="5" t="s">
        <v>40</v>
      </c>
      <c r="Z158" s="5" t="s">
        <v>40</v>
      </c>
      <c r="AA158" s="5" t="s">
        <v>40</v>
      </c>
      <c r="AB158" s="5" t="s">
        <v>40</v>
      </c>
      <c r="AC158" s="5" t="s">
        <v>40</v>
      </c>
      <c r="AD158" s="5" t="s">
        <v>40</v>
      </c>
      <c r="AE158" s="5" t="s">
        <v>872</v>
      </c>
      <c r="AF158" s="5">
        <v>5.704528</v>
      </c>
      <c r="AG158" s="5">
        <v>0.679822</v>
      </c>
      <c r="AH158" s="5">
        <v>1.505061</v>
      </c>
      <c r="AI158" s="5">
        <v>21.621469</v>
      </c>
      <c r="AJ158" s="5">
        <v>0.968719</v>
      </c>
      <c r="AK158" s="5">
        <v>0.4503955</v>
      </c>
      <c r="AL158" s="5">
        <v>0.4007011</v>
      </c>
      <c r="AM158" s="5">
        <v>2.3419369</v>
      </c>
      <c r="AN158" s="6">
        <v>2.185001</v>
      </c>
      <c r="AO158" s="6">
        <v>0.3867368</v>
      </c>
      <c r="AP158" s="6">
        <v>12.3449061</v>
      </c>
      <c r="AQ158" s="6">
        <v>0.3763281</v>
      </c>
      <c r="AR158" s="5" t="s">
        <v>784</v>
      </c>
      <c r="AS158" s="5" t="s">
        <v>958</v>
      </c>
      <c r="AT158" s="5" t="s">
        <v>889</v>
      </c>
      <c r="AU158" s="5">
        <v>2.561347</v>
      </c>
      <c r="AV158" s="5" t="s">
        <v>40</v>
      </c>
      <c r="AW158" s="5" t="s">
        <v>40</v>
      </c>
      <c r="AX158" s="5">
        <v>0.01042671</v>
      </c>
      <c r="AY158" s="5" t="s">
        <v>958</v>
      </c>
      <c r="AZ158" s="5" t="s">
        <v>889</v>
      </c>
      <c r="BA158" s="5">
        <v>-0.07056167</v>
      </c>
      <c r="BB158" s="5" t="s">
        <v>40</v>
      </c>
      <c r="BC158" s="5" t="s">
        <v>40</v>
      </c>
      <c r="BD158" s="5">
        <v>0.9437466</v>
      </c>
      <c r="BE158" s="5" t="s">
        <v>40</v>
      </c>
      <c r="BF158" s="5" t="s">
        <v>40</v>
      </c>
      <c r="BG158" s="5" t="s">
        <v>40</v>
      </c>
      <c r="BH158" s="5" t="s">
        <v>40</v>
      </c>
      <c r="BI158" s="5" t="s">
        <v>40</v>
      </c>
      <c r="BJ158" s="5" t="s">
        <v>872</v>
      </c>
      <c r="BK158" s="5">
        <v>5.704528</v>
      </c>
      <c r="BL158" s="5">
        <v>0.679822</v>
      </c>
      <c r="BM158" s="5">
        <v>1.505061</v>
      </c>
      <c r="BN158" s="5">
        <v>21.621469</v>
      </c>
      <c r="BO158" s="5">
        <v>0.968719</v>
      </c>
      <c r="BP158" s="5">
        <v>0.4503955</v>
      </c>
      <c r="BQ158" s="5">
        <v>0.4007011</v>
      </c>
      <c r="BR158" s="5">
        <v>2.3419369</v>
      </c>
      <c r="BS158" s="6">
        <v>2.185001</v>
      </c>
      <c r="BT158" s="6">
        <v>0.3867368</v>
      </c>
      <c r="BU158" s="6">
        <v>12.3449061</v>
      </c>
      <c r="BV158" s="6">
        <v>0.3763281</v>
      </c>
    </row>
    <row r="159" ht="15.75" customHeight="1">
      <c r="A159">
        <v>44.0</v>
      </c>
      <c r="B159" s="5">
        <v>1.0</v>
      </c>
      <c r="C159">
        <v>3.0</v>
      </c>
      <c r="D159" s="5">
        <v>1.0</v>
      </c>
      <c r="E159" t="s">
        <v>960</v>
      </c>
      <c r="F159" s="5" t="s">
        <v>760</v>
      </c>
      <c r="G159" s="5" t="s">
        <v>784</v>
      </c>
      <c r="H159" s="5">
        <v>20.0</v>
      </c>
      <c r="I159" s="5">
        <v>21.0</v>
      </c>
      <c r="J159" t="s">
        <v>33</v>
      </c>
      <c r="K159" s="5" t="s">
        <v>291</v>
      </c>
      <c r="L159" s="5" t="s">
        <v>958</v>
      </c>
      <c r="M159" s="5" t="s">
        <v>889</v>
      </c>
      <c r="N159" s="5">
        <v>2.391392</v>
      </c>
      <c r="O159" s="5" t="s">
        <v>40</v>
      </c>
      <c r="P159" s="5" t="s">
        <v>40</v>
      </c>
      <c r="Q159" s="5">
        <v>0.0167846</v>
      </c>
      <c r="R159" s="5" t="s">
        <v>958</v>
      </c>
      <c r="S159" s="5" t="s">
        <v>889</v>
      </c>
      <c r="T159" s="5">
        <v>-0.4510052</v>
      </c>
      <c r="U159" s="5" t="s">
        <v>40</v>
      </c>
      <c r="V159" s="5" t="s">
        <v>40</v>
      </c>
      <c r="W159" s="5">
        <v>0.6519858</v>
      </c>
      <c r="X159" t="s">
        <v>38</v>
      </c>
      <c r="Y159" s="5" t="s">
        <v>40</v>
      </c>
      <c r="Z159" s="5" t="s">
        <v>40</v>
      </c>
      <c r="AA159" s="5" t="s">
        <v>40</v>
      </c>
      <c r="AB159" s="5" t="s">
        <v>40</v>
      </c>
      <c r="AC159" s="5" t="s">
        <v>40</v>
      </c>
      <c r="AD159" s="5" t="s">
        <v>40</v>
      </c>
      <c r="AE159" s="5" t="s">
        <v>872</v>
      </c>
      <c r="AF159" s="5">
        <v>6.764221</v>
      </c>
      <c r="AG159" s="5">
        <v>0.7993867</v>
      </c>
      <c r="AH159" s="5">
        <v>1.411818</v>
      </c>
      <c r="AI159" s="5">
        <v>32.408353</v>
      </c>
      <c r="AJ159" s="5">
        <v>0.808731</v>
      </c>
      <c r="AK159" s="5">
        <v>0.4707017</v>
      </c>
      <c r="AL159" s="5">
        <v>0.3214712</v>
      </c>
      <c r="AM159" s="5">
        <v>2.0345393</v>
      </c>
      <c r="AN159" s="6">
        <v>2.119975</v>
      </c>
      <c r="AO159" s="6">
        <v>0.2668461</v>
      </c>
      <c r="AP159" s="6">
        <v>16.8422711</v>
      </c>
      <c r="AQ159" s="6">
        <v>0.4773274</v>
      </c>
      <c r="AR159" s="5" t="s">
        <v>784</v>
      </c>
      <c r="AS159" s="5" t="s">
        <v>958</v>
      </c>
      <c r="AT159" s="5" t="s">
        <v>889</v>
      </c>
      <c r="AU159" s="5">
        <v>2.391392</v>
      </c>
      <c r="AV159" s="5" t="s">
        <v>40</v>
      </c>
      <c r="AW159" s="5" t="s">
        <v>40</v>
      </c>
      <c r="AX159" s="5">
        <v>0.0167846</v>
      </c>
      <c r="AY159" s="5" t="s">
        <v>958</v>
      </c>
      <c r="AZ159" s="5" t="s">
        <v>889</v>
      </c>
      <c r="BA159" s="5">
        <v>-0.4510052</v>
      </c>
      <c r="BB159" s="5" t="s">
        <v>40</v>
      </c>
      <c r="BC159" s="5" t="s">
        <v>40</v>
      </c>
      <c r="BD159" s="5">
        <v>0.6519858</v>
      </c>
      <c r="BE159" s="5" t="s">
        <v>40</v>
      </c>
      <c r="BF159" s="5" t="s">
        <v>40</v>
      </c>
      <c r="BG159" s="5" t="s">
        <v>40</v>
      </c>
      <c r="BH159" s="5" t="s">
        <v>40</v>
      </c>
      <c r="BI159" s="5" t="s">
        <v>40</v>
      </c>
      <c r="BJ159" s="5" t="s">
        <v>872</v>
      </c>
      <c r="BK159" s="5">
        <v>6.764221</v>
      </c>
      <c r="BL159" s="5">
        <v>0.7993867</v>
      </c>
      <c r="BM159" s="5">
        <v>1.411818</v>
      </c>
      <c r="BN159" s="5">
        <v>32.408353</v>
      </c>
      <c r="BO159" s="5">
        <v>0.808731</v>
      </c>
      <c r="BP159" s="5">
        <v>0.4707017</v>
      </c>
      <c r="BQ159" s="5">
        <v>0.3214712</v>
      </c>
      <c r="BR159" s="5">
        <v>2.0345393</v>
      </c>
      <c r="BS159" s="6">
        <v>2.119975</v>
      </c>
      <c r="BT159" s="6">
        <v>0.2668461</v>
      </c>
      <c r="BU159" s="6">
        <v>16.8422711</v>
      </c>
      <c r="BV159" s="6">
        <v>0.4773274</v>
      </c>
    </row>
    <row r="160" ht="15.75" customHeight="1">
      <c r="A160">
        <v>44.0</v>
      </c>
      <c r="B160" s="5">
        <v>1.0</v>
      </c>
      <c r="C160">
        <v>4.0</v>
      </c>
      <c r="D160" s="5">
        <v>1.0</v>
      </c>
      <c r="E160" t="s">
        <v>961</v>
      </c>
      <c r="F160" s="5" t="s">
        <v>760</v>
      </c>
      <c r="G160" s="5" t="s">
        <v>784</v>
      </c>
      <c r="H160" s="5">
        <v>20.0</v>
      </c>
      <c r="I160" s="5">
        <v>15.0</v>
      </c>
      <c r="J160" t="s">
        <v>33</v>
      </c>
      <c r="K160" s="5" t="s">
        <v>291</v>
      </c>
      <c r="L160" s="5" t="s">
        <v>958</v>
      </c>
      <c r="M160" s="5" t="s">
        <v>889</v>
      </c>
      <c r="N160" s="5">
        <v>2.806539</v>
      </c>
      <c r="O160" s="5" t="s">
        <v>40</v>
      </c>
      <c r="P160" s="5" t="s">
        <v>40</v>
      </c>
      <c r="Q160" s="5">
        <v>0.005007683</v>
      </c>
      <c r="R160" s="5" t="s">
        <v>958</v>
      </c>
      <c r="S160" s="5" t="s">
        <v>889</v>
      </c>
      <c r="T160" s="5">
        <v>-0.6299257</v>
      </c>
      <c r="U160" s="5" t="s">
        <v>40</v>
      </c>
      <c r="V160" s="5" t="s">
        <v>40</v>
      </c>
      <c r="W160" s="5">
        <v>0.5287432</v>
      </c>
      <c r="X160" t="s">
        <v>38</v>
      </c>
      <c r="Y160" s="5" t="s">
        <v>40</v>
      </c>
      <c r="Z160" s="5" t="s">
        <v>40</v>
      </c>
      <c r="AA160" s="5" t="s">
        <v>40</v>
      </c>
      <c r="AB160" s="5" t="s">
        <v>40</v>
      </c>
      <c r="AC160" s="5" t="s">
        <v>40</v>
      </c>
      <c r="AD160" s="5" t="s">
        <v>40</v>
      </c>
      <c r="AE160" s="5" t="s">
        <v>872</v>
      </c>
      <c r="AF160" s="5">
        <v>9.370483</v>
      </c>
      <c r="AG160" s="5">
        <v>0.7972683</v>
      </c>
      <c r="AH160" s="5">
        <v>1.96393</v>
      </c>
      <c r="AI160" s="5">
        <v>44.70931</v>
      </c>
      <c r="AJ160" s="5">
        <v>0.7121782</v>
      </c>
      <c r="AK160" s="5">
        <v>0.5388367</v>
      </c>
      <c r="AL160" s="5">
        <v>0.2477023</v>
      </c>
      <c r="AM160" s="5">
        <v>2.0476104</v>
      </c>
      <c r="AN160" s="6">
        <v>2.415904</v>
      </c>
      <c r="AO160" s="6">
        <v>0.1939964</v>
      </c>
      <c r="AP160" s="6">
        <v>30.0860951</v>
      </c>
      <c r="AQ160" s="6">
        <v>0.4930263</v>
      </c>
      <c r="AR160" s="5" t="s">
        <v>784</v>
      </c>
      <c r="AS160" s="5" t="s">
        <v>958</v>
      </c>
      <c r="AT160" s="5" t="s">
        <v>889</v>
      </c>
      <c r="AU160" s="5">
        <v>2.806539</v>
      </c>
      <c r="AV160" s="5" t="s">
        <v>40</v>
      </c>
      <c r="AW160" s="5" t="s">
        <v>40</v>
      </c>
      <c r="AX160" s="5">
        <v>0.005007683</v>
      </c>
      <c r="AY160" s="5" t="s">
        <v>958</v>
      </c>
      <c r="AZ160" s="5" t="s">
        <v>889</v>
      </c>
      <c r="BA160" s="5">
        <v>-0.6299257</v>
      </c>
      <c r="BB160" s="5" t="s">
        <v>40</v>
      </c>
      <c r="BC160" s="5" t="s">
        <v>40</v>
      </c>
      <c r="BD160" s="5">
        <v>0.5287432</v>
      </c>
      <c r="BE160" s="5" t="s">
        <v>40</v>
      </c>
      <c r="BF160" s="5" t="s">
        <v>40</v>
      </c>
      <c r="BG160" s="5" t="s">
        <v>40</v>
      </c>
      <c r="BH160" s="5" t="s">
        <v>40</v>
      </c>
      <c r="BI160" s="5" t="s">
        <v>40</v>
      </c>
      <c r="BJ160" s="5" t="s">
        <v>872</v>
      </c>
      <c r="BK160" s="5">
        <v>9.370483</v>
      </c>
      <c r="BL160" s="5">
        <v>0.7972683</v>
      </c>
      <c r="BM160" s="5">
        <v>1.96393</v>
      </c>
      <c r="BN160" s="5">
        <v>44.70931</v>
      </c>
      <c r="BO160" s="5">
        <v>0.7121782</v>
      </c>
      <c r="BP160" s="5">
        <v>0.5388367</v>
      </c>
      <c r="BQ160" s="5">
        <v>0.2477023</v>
      </c>
      <c r="BR160" s="5">
        <v>2.0476104</v>
      </c>
      <c r="BS160" s="6">
        <v>2.415904</v>
      </c>
      <c r="BT160" s="6">
        <v>0.1939964</v>
      </c>
      <c r="BU160" s="6">
        <v>30.0860951</v>
      </c>
      <c r="BV160" s="6">
        <v>0.4930263</v>
      </c>
    </row>
    <row r="161" ht="15.75" customHeight="1">
      <c r="A161">
        <v>47.0</v>
      </c>
      <c r="B161" s="5">
        <v>1.0</v>
      </c>
      <c r="C161" s="5">
        <v>1.0</v>
      </c>
      <c r="D161" s="5">
        <v>1.0</v>
      </c>
      <c r="E161" s="5" t="s">
        <v>962</v>
      </c>
      <c r="F161" s="5" t="s">
        <v>760</v>
      </c>
      <c r="G161" s="5" t="s">
        <v>760</v>
      </c>
      <c r="H161" s="5" t="s">
        <v>352</v>
      </c>
      <c r="I161" s="5">
        <v>12.0</v>
      </c>
      <c r="J161" s="5" t="s">
        <v>38</v>
      </c>
      <c r="K161" s="5" t="s">
        <v>40</v>
      </c>
      <c r="L161" s="5" t="s">
        <v>40</v>
      </c>
      <c r="M161" s="5" t="s">
        <v>40</v>
      </c>
      <c r="N161" s="5" t="s">
        <v>40</v>
      </c>
      <c r="O161" s="5" t="s">
        <v>40</v>
      </c>
      <c r="P161" s="5" t="s">
        <v>40</v>
      </c>
      <c r="Q161" s="5" t="s">
        <v>40</v>
      </c>
      <c r="R161" s="5" t="s">
        <v>467</v>
      </c>
      <c r="S161" s="5" t="s">
        <v>762</v>
      </c>
      <c r="T161" s="5">
        <v>8.327805</v>
      </c>
      <c r="U161" s="5" t="s">
        <v>40</v>
      </c>
      <c r="V161" s="5">
        <v>20.0</v>
      </c>
      <c r="W161" s="62">
        <v>6.23345E-8</v>
      </c>
      <c r="X161" s="5" t="s">
        <v>33</v>
      </c>
      <c r="Y161" s="5">
        <v>1.017033</v>
      </c>
      <c r="Z161" s="5">
        <v>2.078411</v>
      </c>
      <c r="AA161" s="5" t="s">
        <v>796</v>
      </c>
      <c r="AB161" s="5">
        <v>0.2939114</v>
      </c>
      <c r="AC161" s="5">
        <v>1.423535</v>
      </c>
      <c r="AD161" s="5">
        <v>2.733286</v>
      </c>
      <c r="AE161" s="5" t="s">
        <v>763</v>
      </c>
      <c r="AF161" s="5" t="s">
        <v>40</v>
      </c>
      <c r="AG161" s="5" t="s">
        <v>40</v>
      </c>
      <c r="AH161" s="5" t="s">
        <v>40</v>
      </c>
      <c r="AI161" s="5" t="s">
        <v>40</v>
      </c>
      <c r="AJ161" s="5">
        <v>4.808061</v>
      </c>
      <c r="AK161" s="5">
        <v>1.336805</v>
      </c>
      <c r="AL161" s="5">
        <v>2.419753</v>
      </c>
      <c r="AM161" s="5">
        <v>7.14554</v>
      </c>
      <c r="AN161" s="44" t="s">
        <v>40</v>
      </c>
      <c r="AO161" s="44" t="s">
        <v>40</v>
      </c>
      <c r="AP161" s="44" t="s">
        <v>40</v>
      </c>
      <c r="AQ161" s="44" t="s">
        <v>40</v>
      </c>
      <c r="AR161" s="5" t="s">
        <v>760</v>
      </c>
      <c r="AS161" s="5" t="s">
        <v>40</v>
      </c>
      <c r="AT161" s="5" t="s">
        <v>40</v>
      </c>
      <c r="AU161" s="5" t="s">
        <v>40</v>
      </c>
      <c r="AV161" s="5" t="s">
        <v>40</v>
      </c>
      <c r="AW161" s="5" t="s">
        <v>40</v>
      </c>
      <c r="AX161" s="5" t="s">
        <v>40</v>
      </c>
      <c r="AY161" s="5" t="s">
        <v>467</v>
      </c>
      <c r="AZ161" s="5" t="s">
        <v>762</v>
      </c>
      <c r="BA161" s="5">
        <v>8.327805</v>
      </c>
      <c r="BB161" s="5" t="s">
        <v>40</v>
      </c>
      <c r="BC161" s="5">
        <v>20.0</v>
      </c>
      <c r="BD161" s="62">
        <v>6.23345E-8</v>
      </c>
      <c r="BE161" s="5">
        <v>2.078411</v>
      </c>
      <c r="BF161" s="5" t="s">
        <v>796</v>
      </c>
      <c r="BG161" s="5">
        <v>0.2939114</v>
      </c>
      <c r="BH161" s="5">
        <v>1.423535</v>
      </c>
      <c r="BI161" s="5">
        <v>2.733286</v>
      </c>
      <c r="BJ161" s="5" t="s">
        <v>763</v>
      </c>
      <c r="BK161" s="5" t="s">
        <v>40</v>
      </c>
      <c r="BL161" s="5" t="s">
        <v>40</v>
      </c>
      <c r="BM161" s="5" t="s">
        <v>40</v>
      </c>
      <c r="BN161" s="5" t="s">
        <v>40</v>
      </c>
      <c r="BO161" s="5">
        <v>4.808061</v>
      </c>
      <c r="BP161" s="5">
        <v>1.336805</v>
      </c>
      <c r="BQ161" s="5">
        <v>2.419753</v>
      </c>
      <c r="BR161" s="5">
        <v>7.14554</v>
      </c>
      <c r="BS161" s="44" t="s">
        <v>40</v>
      </c>
      <c r="BT161" s="44" t="s">
        <v>40</v>
      </c>
      <c r="BU161" s="44" t="s">
        <v>40</v>
      </c>
      <c r="BV161" s="44" t="s">
        <v>40</v>
      </c>
    </row>
    <row r="162" ht="15.75" customHeight="1">
      <c r="A162">
        <v>47.0</v>
      </c>
      <c r="B162" s="5">
        <v>1.0</v>
      </c>
      <c r="C162" s="5">
        <v>2.0</v>
      </c>
      <c r="D162" s="5">
        <v>1.0</v>
      </c>
      <c r="E162" s="5" t="s">
        <v>963</v>
      </c>
      <c r="F162" s="5" t="s">
        <v>760</v>
      </c>
      <c r="G162" s="5" t="s">
        <v>760</v>
      </c>
      <c r="H162" s="5" t="s">
        <v>352</v>
      </c>
      <c r="I162" s="5">
        <v>12.0</v>
      </c>
      <c r="J162" s="5" t="s">
        <v>38</v>
      </c>
      <c r="K162" s="5" t="s">
        <v>40</v>
      </c>
      <c r="L162" s="5" t="s">
        <v>40</v>
      </c>
      <c r="M162" s="5" t="s">
        <v>40</v>
      </c>
      <c r="N162" s="5" t="s">
        <v>40</v>
      </c>
      <c r="O162" s="5" t="s">
        <v>40</v>
      </c>
      <c r="P162" s="5" t="s">
        <v>40</v>
      </c>
      <c r="Q162" s="5" t="s">
        <v>40</v>
      </c>
      <c r="R162" s="5" t="s">
        <v>467</v>
      </c>
      <c r="S162" s="5" t="s">
        <v>762</v>
      </c>
      <c r="T162" s="5">
        <v>9.348221</v>
      </c>
      <c r="U162" s="5" t="s">
        <v>40</v>
      </c>
      <c r="V162" s="5">
        <v>20.0</v>
      </c>
      <c r="W162" s="62">
        <v>9.705688E-9</v>
      </c>
      <c r="X162" s="5" t="s">
        <v>33</v>
      </c>
      <c r="Y162" s="5">
        <v>1.831397</v>
      </c>
      <c r="Z162" s="5">
        <v>2.333081</v>
      </c>
      <c r="AA162" s="5" t="s">
        <v>796</v>
      </c>
      <c r="AB162" s="5">
        <v>0.1954259</v>
      </c>
      <c r="AC162" s="5">
        <v>1.897645</v>
      </c>
      <c r="AD162" s="5">
        <v>2.768517</v>
      </c>
      <c r="AE162" s="5" t="s">
        <v>763</v>
      </c>
      <c r="AF162" s="5" t="s">
        <v>40</v>
      </c>
      <c r="AG162" s="5" t="s">
        <v>40</v>
      </c>
      <c r="AH162" s="5" t="s">
        <v>40</v>
      </c>
      <c r="AI162" s="5" t="s">
        <v>40</v>
      </c>
      <c r="AJ162" s="5">
        <v>5.397198</v>
      </c>
      <c r="AK162" s="5">
        <v>1.465532</v>
      </c>
      <c r="AL162" s="5">
        <v>2.785572</v>
      </c>
      <c r="AM162" s="5">
        <v>7.962231</v>
      </c>
      <c r="AN162" s="44" t="s">
        <v>40</v>
      </c>
      <c r="AO162" s="44" t="s">
        <v>40</v>
      </c>
      <c r="AP162" s="44" t="s">
        <v>40</v>
      </c>
      <c r="AQ162" s="44" t="s">
        <v>40</v>
      </c>
      <c r="AR162" s="5" t="s">
        <v>760</v>
      </c>
      <c r="AS162" s="5" t="s">
        <v>40</v>
      </c>
      <c r="AT162" s="5" t="s">
        <v>40</v>
      </c>
      <c r="AU162" s="5" t="s">
        <v>40</v>
      </c>
      <c r="AV162" s="5" t="s">
        <v>40</v>
      </c>
      <c r="AW162" s="5" t="s">
        <v>40</v>
      </c>
      <c r="AX162" s="5" t="s">
        <v>40</v>
      </c>
      <c r="AY162" s="5" t="s">
        <v>467</v>
      </c>
      <c r="AZ162" s="5" t="s">
        <v>762</v>
      </c>
      <c r="BA162" s="5">
        <v>9.348221</v>
      </c>
      <c r="BB162" s="5" t="s">
        <v>40</v>
      </c>
      <c r="BC162" s="5">
        <v>20.0</v>
      </c>
      <c r="BD162" s="62">
        <v>9.705688E-9</v>
      </c>
      <c r="BE162" s="5">
        <v>2.333081</v>
      </c>
      <c r="BF162" s="5" t="s">
        <v>796</v>
      </c>
      <c r="BG162" s="5">
        <v>0.1954259</v>
      </c>
      <c r="BH162" s="5">
        <v>1.897645</v>
      </c>
      <c r="BI162" s="5">
        <v>2.768517</v>
      </c>
      <c r="BJ162" s="5" t="s">
        <v>763</v>
      </c>
      <c r="BK162" s="5" t="s">
        <v>40</v>
      </c>
      <c r="BL162" s="5" t="s">
        <v>40</v>
      </c>
      <c r="BM162" s="5" t="s">
        <v>40</v>
      </c>
      <c r="BN162" s="5" t="s">
        <v>40</v>
      </c>
      <c r="BO162" s="5">
        <v>5.397198</v>
      </c>
      <c r="BP162" s="5">
        <v>1.465532</v>
      </c>
      <c r="BQ162" s="5">
        <v>2.785572</v>
      </c>
      <c r="BR162" s="5">
        <v>7.962231</v>
      </c>
      <c r="BS162" s="44" t="s">
        <v>40</v>
      </c>
      <c r="BT162" s="44" t="s">
        <v>40</v>
      </c>
      <c r="BU162" s="44" t="s">
        <v>40</v>
      </c>
      <c r="BV162" s="44" t="s">
        <v>40</v>
      </c>
    </row>
    <row r="163" ht="15.75" customHeight="1">
      <c r="A163">
        <v>47.0</v>
      </c>
      <c r="B163" s="5">
        <v>1.0</v>
      </c>
      <c r="C163" s="5">
        <v>3.0</v>
      </c>
      <c r="D163" s="5">
        <v>1.0</v>
      </c>
      <c r="E163" s="5" t="s">
        <v>964</v>
      </c>
      <c r="F163" s="5" t="s">
        <v>760</v>
      </c>
      <c r="G163" s="5" t="s">
        <v>761</v>
      </c>
      <c r="H163" s="5">
        <v>12.0</v>
      </c>
      <c r="I163" s="5">
        <v>24.0</v>
      </c>
      <c r="J163" s="5" t="s">
        <v>38</v>
      </c>
      <c r="K163" s="5" t="s">
        <v>40</v>
      </c>
      <c r="L163" s="5" t="s">
        <v>625</v>
      </c>
      <c r="M163" s="5" t="s">
        <v>853</v>
      </c>
      <c r="N163" s="5">
        <v>6.619672</v>
      </c>
      <c r="O163" s="5">
        <v>3.0</v>
      </c>
      <c r="P163" s="5">
        <v>8.0</v>
      </c>
      <c r="Q163" s="5">
        <v>0.01467993</v>
      </c>
      <c r="R163" s="5" t="s">
        <v>1020</v>
      </c>
      <c r="S163" s="5" t="s">
        <v>823</v>
      </c>
      <c r="T163" s="5">
        <v>0.3666667</v>
      </c>
      <c r="U163" s="5" t="s">
        <v>40</v>
      </c>
      <c r="V163" s="5">
        <v>3.0</v>
      </c>
      <c r="W163" s="5">
        <v>0.9470389</v>
      </c>
      <c r="X163" s="5" t="s">
        <v>38</v>
      </c>
      <c r="Y163" s="5" t="s">
        <v>40</v>
      </c>
      <c r="Z163" s="5" t="s">
        <v>40</v>
      </c>
      <c r="AA163" s="5" t="s">
        <v>40</v>
      </c>
      <c r="AB163" s="5" t="s">
        <v>40</v>
      </c>
      <c r="AC163" s="5" t="s">
        <v>40</v>
      </c>
      <c r="AD163" s="5" t="s">
        <v>40</v>
      </c>
      <c r="AE163" s="5" t="s">
        <v>1019</v>
      </c>
      <c r="AF163" s="5">
        <v>0.8442984</v>
      </c>
      <c r="AG163" s="5">
        <v>0.3333333</v>
      </c>
      <c r="AH163" s="5">
        <v>0.5245781</v>
      </c>
      <c r="AI163" s="5">
        <v>0.9553101</v>
      </c>
      <c r="AJ163" s="5">
        <v>0.1300683</v>
      </c>
      <c r="AK163" s="5">
        <v>0.2182179</v>
      </c>
      <c r="AL163" s="5">
        <v>-0.2884638</v>
      </c>
      <c r="AM163" s="5">
        <v>0.50687</v>
      </c>
      <c r="AN163" s="6">
        <v>0.5747969</v>
      </c>
      <c r="AO163" s="6">
        <v>-0.4027295</v>
      </c>
      <c r="AP163" s="6">
        <v>0.9397864</v>
      </c>
      <c r="AQ163" s="6">
        <v>0.2354855</v>
      </c>
      <c r="AR163" s="5" t="s">
        <v>761</v>
      </c>
      <c r="AS163" s="5" t="s">
        <v>625</v>
      </c>
      <c r="AT163" s="5" t="s">
        <v>853</v>
      </c>
      <c r="AU163" s="5">
        <v>6.619672</v>
      </c>
      <c r="AV163" s="5">
        <v>3.0</v>
      </c>
      <c r="AW163" s="5">
        <v>8.0</v>
      </c>
      <c r="AX163" s="5">
        <v>0.01467993</v>
      </c>
      <c r="AY163" s="5" t="s">
        <v>625</v>
      </c>
      <c r="AZ163" s="5" t="s">
        <v>853</v>
      </c>
      <c r="BA163" s="5">
        <v>0.46759</v>
      </c>
      <c r="BB163" s="5">
        <v>3.0</v>
      </c>
      <c r="BC163" s="5">
        <v>20.0</v>
      </c>
      <c r="BD163" s="5">
        <v>0.7081679</v>
      </c>
      <c r="BE163" s="5" t="s">
        <v>40</v>
      </c>
      <c r="BF163" s="5" t="s">
        <v>40</v>
      </c>
      <c r="BG163" s="5" t="s">
        <v>40</v>
      </c>
      <c r="BH163" s="5" t="s">
        <v>40</v>
      </c>
      <c r="BI163" s="5" t="s">
        <v>40</v>
      </c>
      <c r="BJ163" s="5" t="s">
        <v>763</v>
      </c>
      <c r="BK163" s="5">
        <v>2.4622</v>
      </c>
      <c r="BL163" s="5">
        <v>0.765441</v>
      </c>
      <c r="BM163" s="5">
        <v>0.9619</v>
      </c>
      <c r="BN163" s="5">
        <v>3.9624</v>
      </c>
      <c r="BO163" s="5">
        <v>0.2634</v>
      </c>
      <c r="BP163" s="5">
        <v>0.41</v>
      </c>
      <c r="BQ163" s="5">
        <v>-0.5402</v>
      </c>
      <c r="BR163" s="5">
        <v>1.0671</v>
      </c>
      <c r="BS163" s="6">
        <v>1.267794</v>
      </c>
      <c r="BT163" s="6">
        <v>-0.8789299</v>
      </c>
      <c r="BU163" s="6">
        <v>3.414517</v>
      </c>
      <c r="BV163" s="6">
        <v>0.2470686</v>
      </c>
    </row>
    <row r="164" ht="15.75" customHeight="1">
      <c r="A164">
        <v>47.0</v>
      </c>
      <c r="B164" s="5">
        <v>1.0</v>
      </c>
      <c r="C164" s="5">
        <v>4.0</v>
      </c>
      <c r="D164" s="5">
        <v>1.0</v>
      </c>
      <c r="E164" s="5" t="s">
        <v>965</v>
      </c>
      <c r="F164" s="5" t="s">
        <v>760</v>
      </c>
      <c r="G164" s="5" t="s">
        <v>761</v>
      </c>
      <c r="H164" s="5">
        <v>12.0</v>
      </c>
      <c r="I164" s="5">
        <v>24.0</v>
      </c>
      <c r="J164" s="5" t="s">
        <v>38</v>
      </c>
      <c r="K164" s="5" t="s">
        <v>40</v>
      </c>
      <c r="L164" s="5" t="s">
        <v>625</v>
      </c>
      <c r="M164" s="5" t="s">
        <v>853</v>
      </c>
      <c r="N164" s="5">
        <v>7.027372</v>
      </c>
      <c r="O164" s="5">
        <v>3.0</v>
      </c>
      <c r="P164" s="5">
        <v>8.0</v>
      </c>
      <c r="Q164" s="5">
        <v>0.0124397</v>
      </c>
      <c r="R164" s="5" t="s">
        <v>625</v>
      </c>
      <c r="S164" s="5" t="s">
        <v>853</v>
      </c>
      <c r="T164" s="5">
        <v>0.5153888</v>
      </c>
      <c r="U164" s="5">
        <v>3.0</v>
      </c>
      <c r="V164" s="5">
        <v>20.0</v>
      </c>
      <c r="W164" s="5">
        <v>0.6763842</v>
      </c>
      <c r="X164" s="5" t="s">
        <v>38</v>
      </c>
      <c r="Y164" s="5" t="s">
        <v>40</v>
      </c>
      <c r="Z164" s="5" t="s">
        <v>40</v>
      </c>
      <c r="AA164" s="5" t="s">
        <v>40</v>
      </c>
      <c r="AB164" s="5" t="s">
        <v>40</v>
      </c>
      <c r="AC164" s="5" t="s">
        <v>40</v>
      </c>
      <c r="AD164" s="5" t="s">
        <v>40</v>
      </c>
      <c r="AE164" s="5" t="s">
        <v>1019</v>
      </c>
      <c r="AF164" s="5">
        <v>0.8514205</v>
      </c>
      <c r="AG164" s="5">
        <v>0.3333333</v>
      </c>
      <c r="AH164" s="5">
        <v>0.5426985</v>
      </c>
      <c r="AI164" s="5">
        <v>0.9574714</v>
      </c>
      <c r="AJ164" s="5">
        <v>0.2678817</v>
      </c>
      <c r="AK164" s="5">
        <v>0.2182179</v>
      </c>
      <c r="AL164" s="5">
        <v>-0.1519333</v>
      </c>
      <c r="AM164" s="5">
        <v>0.6058127</v>
      </c>
      <c r="AN164" s="6">
        <v>0.6265789</v>
      </c>
      <c r="AO164" s="6">
        <v>-0.2252117</v>
      </c>
      <c r="AP164" s="6">
        <v>0.9354924</v>
      </c>
      <c r="AQ164" s="6">
        <v>0.1350389</v>
      </c>
      <c r="AR164" s="5" t="s">
        <v>761</v>
      </c>
      <c r="AS164" s="5" t="s">
        <v>625</v>
      </c>
      <c r="AT164" s="5" t="s">
        <v>853</v>
      </c>
      <c r="AU164" s="5">
        <v>7.027372</v>
      </c>
      <c r="AV164" s="5">
        <v>3.0</v>
      </c>
      <c r="AW164" s="5">
        <v>8.0</v>
      </c>
      <c r="AX164" s="5">
        <v>0.0124397</v>
      </c>
      <c r="AY164" s="5" t="s">
        <v>625</v>
      </c>
      <c r="AZ164" s="5" t="s">
        <v>853</v>
      </c>
      <c r="BA164" s="5">
        <v>0.5153888</v>
      </c>
      <c r="BB164" s="5">
        <v>3.0</v>
      </c>
      <c r="BC164" s="5">
        <v>20.0</v>
      </c>
      <c r="BD164" s="5">
        <v>0.6763842</v>
      </c>
      <c r="BE164" s="5" t="s">
        <v>40</v>
      </c>
      <c r="BF164" s="5" t="s">
        <v>40</v>
      </c>
      <c r="BG164" s="5" t="s">
        <v>40</v>
      </c>
      <c r="BH164" s="5" t="s">
        <v>40</v>
      </c>
      <c r="BI164" s="5" t="s">
        <v>40</v>
      </c>
      <c r="BJ164" s="5" t="s">
        <v>763</v>
      </c>
      <c r="BK164" s="5">
        <v>2.5204</v>
      </c>
      <c r="BL164" s="5">
        <v>0.7733046</v>
      </c>
      <c r="BM164" s="5">
        <v>1.0047</v>
      </c>
      <c r="BN164" s="5">
        <v>4.036</v>
      </c>
      <c r="BO164" s="5">
        <v>0.3142</v>
      </c>
      <c r="BP164" s="5">
        <v>0.4107311</v>
      </c>
      <c r="BQ164" s="5">
        <v>-0.4909</v>
      </c>
      <c r="BR164" s="5">
        <v>1.1193</v>
      </c>
      <c r="BS164" s="6">
        <v>1.320006</v>
      </c>
      <c r="BT164" s="6">
        <v>-0.8336042</v>
      </c>
      <c r="BU164" s="6">
        <v>3.473616</v>
      </c>
      <c r="BV164" s="6">
        <v>0.229629</v>
      </c>
    </row>
    <row r="165" ht="15.75" customHeight="1">
      <c r="A165">
        <v>47.0</v>
      </c>
      <c r="B165" s="5">
        <v>1.0</v>
      </c>
      <c r="C165" s="5">
        <v>5.0</v>
      </c>
      <c r="D165" s="5">
        <v>1.0</v>
      </c>
      <c r="E165" s="5" t="s">
        <v>966</v>
      </c>
      <c r="F165" s="5" t="s">
        <v>789</v>
      </c>
      <c r="G165" s="5" t="s">
        <v>761</v>
      </c>
      <c r="H165" s="5">
        <v>12.0</v>
      </c>
      <c r="I165" s="5">
        <v>24.0</v>
      </c>
      <c r="J165" s="5" t="s">
        <v>38</v>
      </c>
      <c r="K165" s="5" t="s">
        <v>40</v>
      </c>
      <c r="L165" s="5" t="s">
        <v>625</v>
      </c>
      <c r="M165" s="5" t="s">
        <v>853</v>
      </c>
      <c r="N165" s="5">
        <v>0.627586</v>
      </c>
      <c r="O165" s="5">
        <v>3.0</v>
      </c>
      <c r="P165" s="5">
        <v>8.0</v>
      </c>
      <c r="Q165" s="5">
        <v>0.6172321</v>
      </c>
      <c r="R165" s="5" t="s">
        <v>625</v>
      </c>
      <c r="S165" s="5" t="s">
        <v>853</v>
      </c>
      <c r="T165" s="5">
        <v>0.2480232</v>
      </c>
      <c r="U165" s="5">
        <v>3.0</v>
      </c>
      <c r="V165" s="5">
        <v>20.0</v>
      </c>
      <c r="W165" s="5">
        <v>0.8617649</v>
      </c>
      <c r="X165" s="5" t="s">
        <v>38</v>
      </c>
      <c r="Y165" s="5" t="s">
        <v>40</v>
      </c>
      <c r="Z165" s="5" t="s">
        <v>40</v>
      </c>
      <c r="AA165" s="5" t="s">
        <v>40</v>
      </c>
      <c r="AB165" s="5" t="s">
        <v>40</v>
      </c>
      <c r="AC165" s="5" t="s">
        <v>40</v>
      </c>
      <c r="AD165" s="5" t="s">
        <v>40</v>
      </c>
      <c r="AE165" s="5" t="s">
        <v>1019</v>
      </c>
      <c r="AF165" s="5">
        <v>0.4364738</v>
      </c>
      <c r="AG165" s="5">
        <v>0.3333333</v>
      </c>
      <c r="AH165" s="5">
        <v>-0.1833576</v>
      </c>
      <c r="AI165" s="5">
        <v>0.8079816</v>
      </c>
      <c r="AJ165" s="5">
        <v>0.1893912</v>
      </c>
      <c r="AK165" s="5">
        <v>0.2182179</v>
      </c>
      <c r="AL165" s="5">
        <v>-0.2317079</v>
      </c>
      <c r="AM165" s="5">
        <v>0.5507135</v>
      </c>
      <c r="AN165" s="6">
        <v>0.2678571</v>
      </c>
      <c r="AO165" s="6">
        <v>-0.08309292</v>
      </c>
      <c r="AP165" s="6">
        <v>0.55969758</v>
      </c>
      <c r="AQ165" s="6">
        <v>0.1326345</v>
      </c>
      <c r="AR165" s="5" t="s">
        <v>761</v>
      </c>
      <c r="AS165" s="5" t="s">
        <v>625</v>
      </c>
      <c r="AT165" s="5" t="s">
        <v>853</v>
      </c>
      <c r="AU165" s="5">
        <v>0.627586</v>
      </c>
      <c r="AV165" s="5">
        <v>3.0</v>
      </c>
      <c r="AW165" s="5">
        <v>8.0</v>
      </c>
      <c r="AX165" s="5">
        <v>0.6172321</v>
      </c>
      <c r="AY165" s="5" t="s">
        <v>625</v>
      </c>
      <c r="AZ165" s="5" t="s">
        <v>853</v>
      </c>
      <c r="BA165" s="5">
        <v>0.2480232</v>
      </c>
      <c r="BB165" s="5">
        <v>3.0</v>
      </c>
      <c r="BC165" s="5">
        <v>20.0</v>
      </c>
      <c r="BD165" s="5">
        <v>0.8617649</v>
      </c>
      <c r="BE165" s="5" t="s">
        <v>40</v>
      </c>
      <c r="BF165" s="5" t="s">
        <v>40</v>
      </c>
      <c r="BG165" s="5" t="s">
        <v>40</v>
      </c>
      <c r="BH165" s="5" t="s">
        <v>40</v>
      </c>
      <c r="BI165" s="5" t="s">
        <v>40</v>
      </c>
      <c r="BJ165" s="5" t="s">
        <v>763</v>
      </c>
      <c r="BK165" s="5">
        <v>0.7474</v>
      </c>
      <c r="BL165" s="5">
        <v>0.5971599</v>
      </c>
      <c r="BM165" s="5">
        <v>-0.423</v>
      </c>
      <c r="BN165" s="5">
        <v>1.9178</v>
      </c>
      <c r="BO165" s="5">
        <v>0.3127</v>
      </c>
      <c r="BP165" s="5">
        <v>0.4107311</v>
      </c>
      <c r="BQ165" s="5">
        <v>-0.4923</v>
      </c>
      <c r="BR165" s="5">
        <v>1.1177</v>
      </c>
      <c r="BS165" s="6">
        <v>0.4523038</v>
      </c>
      <c r="BT165" s="6">
        <v>-0.2109696</v>
      </c>
      <c r="BU165" s="6">
        <v>1.115577</v>
      </c>
      <c r="BV165" s="6">
        <v>0.181369</v>
      </c>
    </row>
    <row r="166" ht="15.75" customHeight="1">
      <c r="A166">
        <v>47.0</v>
      </c>
      <c r="B166" s="5">
        <v>1.0</v>
      </c>
      <c r="C166" s="5">
        <v>6.0</v>
      </c>
      <c r="D166" s="5">
        <v>1.0</v>
      </c>
      <c r="E166" s="5" t="s">
        <v>967</v>
      </c>
      <c r="F166" s="5" t="s">
        <v>760</v>
      </c>
      <c r="G166" s="5" t="s">
        <v>761</v>
      </c>
      <c r="H166" s="5">
        <v>12.0</v>
      </c>
      <c r="I166" s="5">
        <v>24.0</v>
      </c>
      <c r="J166" s="5" t="s">
        <v>38</v>
      </c>
      <c r="K166" s="5" t="s">
        <v>40</v>
      </c>
      <c r="L166" s="5" t="s">
        <v>625</v>
      </c>
      <c r="M166" s="5" t="s">
        <v>853</v>
      </c>
      <c r="N166" s="5">
        <v>3.003348</v>
      </c>
      <c r="O166" s="5">
        <v>3.0</v>
      </c>
      <c r="P166" s="5">
        <v>8.0</v>
      </c>
      <c r="Q166" s="5">
        <v>0.09492094</v>
      </c>
      <c r="R166" s="5" t="s">
        <v>1020</v>
      </c>
      <c r="S166" s="5" t="s">
        <v>823</v>
      </c>
      <c r="T166" s="5">
        <v>1.546667</v>
      </c>
      <c r="U166" s="5" t="s">
        <v>40</v>
      </c>
      <c r="V166" s="5">
        <v>3.0</v>
      </c>
      <c r="W166" s="5">
        <v>0.6715423</v>
      </c>
      <c r="X166" s="5" t="s">
        <v>38</v>
      </c>
      <c r="Y166" s="5" t="s">
        <v>40</v>
      </c>
      <c r="Z166" s="5" t="s">
        <v>40</v>
      </c>
      <c r="AA166" s="5" t="s">
        <v>40</v>
      </c>
      <c r="AB166" s="5" t="s">
        <v>40</v>
      </c>
      <c r="AC166" s="5" t="s">
        <v>40</v>
      </c>
      <c r="AD166" s="5" t="s">
        <v>40</v>
      </c>
      <c r="AE166" s="5" t="s">
        <v>1019</v>
      </c>
      <c r="AF166" s="5">
        <v>0.7277978</v>
      </c>
      <c r="AG166" s="5">
        <v>0.3333333</v>
      </c>
      <c r="AH166" s="5">
        <v>0.2642831</v>
      </c>
      <c r="AI166" s="5">
        <v>0.9181871</v>
      </c>
      <c r="AJ166" s="5">
        <v>0.2635354</v>
      </c>
      <c r="AK166" s="5">
        <v>0.2182179</v>
      </c>
      <c r="AL166" s="5">
        <v>-0.1564986</v>
      </c>
      <c r="AM166" s="5">
        <v>0.6028442</v>
      </c>
      <c r="AN166" s="6">
        <v>0.4993459</v>
      </c>
      <c r="AO166" s="6">
        <v>-0.08529196</v>
      </c>
      <c r="AP166" s="6">
        <v>0.82819694</v>
      </c>
      <c r="AQ166" s="6">
        <v>0.08995777</v>
      </c>
      <c r="AR166" s="5" t="s">
        <v>761</v>
      </c>
      <c r="AS166" s="5" t="s">
        <v>625</v>
      </c>
      <c r="AT166" s="5" t="s">
        <v>853</v>
      </c>
      <c r="AU166" s="5">
        <v>3.003348</v>
      </c>
      <c r="AV166" s="5">
        <v>3.0</v>
      </c>
      <c r="AW166" s="5">
        <v>8.0</v>
      </c>
      <c r="AX166" s="5">
        <v>0.09492094</v>
      </c>
      <c r="AY166" s="5" t="s">
        <v>625</v>
      </c>
      <c r="AZ166" s="5" t="s">
        <v>853</v>
      </c>
      <c r="BA166" s="5">
        <v>0.6513995</v>
      </c>
      <c r="BB166" s="5">
        <v>3.0</v>
      </c>
      <c r="BC166" s="5">
        <v>20.0</v>
      </c>
      <c r="BD166" s="5">
        <v>0.5913318</v>
      </c>
      <c r="BE166" s="5" t="s">
        <v>40</v>
      </c>
      <c r="BF166" s="5" t="s">
        <v>40</v>
      </c>
      <c r="BG166" s="5" t="s">
        <v>40</v>
      </c>
      <c r="BH166" s="5" t="s">
        <v>40</v>
      </c>
      <c r="BI166" s="5" t="s">
        <v>40</v>
      </c>
      <c r="BJ166" s="5" t="s">
        <v>763</v>
      </c>
      <c r="BK166" s="5">
        <v>1.7058</v>
      </c>
      <c r="BL166" s="5">
        <v>0.6742403</v>
      </c>
      <c r="BM166" s="5">
        <v>0.3843</v>
      </c>
      <c r="BN166" s="5">
        <v>3.0272</v>
      </c>
      <c r="BO166" s="5">
        <v>0.1906</v>
      </c>
      <c r="BP166" s="5">
        <v>0.4091455</v>
      </c>
      <c r="BQ166" s="5">
        <v>-0.6114</v>
      </c>
      <c r="BR166" s="5">
        <v>0.9925</v>
      </c>
      <c r="BS166" s="6">
        <v>0.853427</v>
      </c>
      <c r="BT166" s="6">
        <v>-0.6197774</v>
      </c>
      <c r="BU166" s="6">
        <v>2.326632</v>
      </c>
      <c r="BV166" s="6">
        <v>0.256205</v>
      </c>
    </row>
    <row r="167" ht="15.75" customHeight="1">
      <c r="A167">
        <v>47.0</v>
      </c>
      <c r="B167" s="5">
        <v>1.0</v>
      </c>
      <c r="C167" s="5">
        <v>7.0</v>
      </c>
      <c r="D167" s="5">
        <v>1.0</v>
      </c>
      <c r="E167" s="5" t="s">
        <v>968</v>
      </c>
      <c r="F167" s="5" t="s">
        <v>760</v>
      </c>
      <c r="G167" s="5" t="s">
        <v>761</v>
      </c>
      <c r="H167" s="5">
        <v>6.0</v>
      </c>
      <c r="I167" s="5">
        <v>12.0</v>
      </c>
      <c r="J167" s="5" t="s">
        <v>38</v>
      </c>
      <c r="K167" s="5" t="s">
        <v>40</v>
      </c>
      <c r="L167" s="5" t="s">
        <v>467</v>
      </c>
      <c r="M167" s="5" t="s">
        <v>762</v>
      </c>
      <c r="N167" s="5">
        <v>3.198824</v>
      </c>
      <c r="O167" s="5" t="s">
        <v>40</v>
      </c>
      <c r="P167" s="5">
        <v>8.0</v>
      </c>
      <c r="Q167" s="5">
        <v>0.01263466</v>
      </c>
      <c r="R167" s="5" t="s">
        <v>467</v>
      </c>
      <c r="S167" s="5" t="s">
        <v>762</v>
      </c>
      <c r="T167" s="5">
        <v>0.2375521</v>
      </c>
      <c r="U167" s="5" t="s">
        <v>40</v>
      </c>
      <c r="V167" s="5">
        <v>20.0</v>
      </c>
      <c r="W167" s="5">
        <v>0.8146451</v>
      </c>
      <c r="X167" s="5" t="s">
        <v>38</v>
      </c>
      <c r="Y167" s="5" t="s">
        <v>40</v>
      </c>
      <c r="Z167" s="5" t="s">
        <v>40</v>
      </c>
      <c r="AA167" s="5" t="s">
        <v>40</v>
      </c>
      <c r="AB167" s="5" t="s">
        <v>40</v>
      </c>
      <c r="AC167" s="5" t="s">
        <v>40</v>
      </c>
      <c r="AD167" s="5" t="s">
        <v>40</v>
      </c>
      <c r="AE167" s="5" t="s">
        <v>763</v>
      </c>
      <c r="AF167" s="5">
        <v>2.611829</v>
      </c>
      <c r="AG167" s="5">
        <v>1.509655</v>
      </c>
      <c r="AH167" s="5">
        <v>0.1847137</v>
      </c>
      <c r="AI167" s="5">
        <v>4.915465</v>
      </c>
      <c r="AJ167" s="5">
        <v>0.1371508</v>
      </c>
      <c r="AK167" s="5">
        <v>0.6333472</v>
      </c>
      <c r="AL167" s="5">
        <v>-0.99936</v>
      </c>
      <c r="AM167" s="5">
        <v>1.266919</v>
      </c>
      <c r="AN167" s="6">
        <v>0.9950606</v>
      </c>
      <c r="AO167" s="6">
        <v>-1.313242</v>
      </c>
      <c r="AP167" s="6">
        <v>3.303364</v>
      </c>
      <c r="AQ167" s="6">
        <v>0.3981672</v>
      </c>
      <c r="AR167" s="5" t="s">
        <v>761</v>
      </c>
      <c r="AS167" s="5" t="s">
        <v>467</v>
      </c>
      <c r="AT167" s="5" t="s">
        <v>762</v>
      </c>
      <c r="AU167" s="5">
        <v>3.198824</v>
      </c>
      <c r="AV167" s="5" t="s">
        <v>40</v>
      </c>
      <c r="AW167" s="5">
        <v>8.0</v>
      </c>
      <c r="AX167" s="5">
        <v>0.01263466</v>
      </c>
      <c r="AY167" s="5" t="s">
        <v>467</v>
      </c>
      <c r="AZ167" s="5" t="s">
        <v>762</v>
      </c>
      <c r="BA167" s="5">
        <v>0.2375521</v>
      </c>
      <c r="BB167" s="5" t="s">
        <v>40</v>
      </c>
      <c r="BC167" s="5">
        <v>20.0</v>
      </c>
      <c r="BD167" s="5">
        <v>0.8146451</v>
      </c>
      <c r="BE167" s="5" t="s">
        <v>40</v>
      </c>
      <c r="BF167" s="5" t="s">
        <v>40</v>
      </c>
      <c r="BG167" s="5" t="s">
        <v>40</v>
      </c>
      <c r="BH167" s="5" t="s">
        <v>40</v>
      </c>
      <c r="BI167" s="5" t="s">
        <v>40</v>
      </c>
      <c r="BJ167" s="5" t="s">
        <v>763</v>
      </c>
      <c r="BK167" s="5">
        <v>2.611829</v>
      </c>
      <c r="BL167" s="5">
        <v>1.509655</v>
      </c>
      <c r="BM167" s="5">
        <v>0.1847137</v>
      </c>
      <c r="BN167" s="5">
        <v>4.915465</v>
      </c>
      <c r="BO167" s="5">
        <v>0.1371508</v>
      </c>
      <c r="BP167" s="5">
        <v>0.6333472</v>
      </c>
      <c r="BQ167" s="5">
        <v>-0.99936</v>
      </c>
      <c r="BR167" s="5">
        <v>1.266919</v>
      </c>
      <c r="BS167" s="6">
        <v>0.9950606</v>
      </c>
      <c r="BT167" s="6">
        <v>-1.313242</v>
      </c>
      <c r="BU167" s="6">
        <v>3.303364</v>
      </c>
      <c r="BV167" s="6">
        <v>0.3981672</v>
      </c>
    </row>
    <row r="168" ht="15.75" customHeight="1">
      <c r="A168">
        <v>47.0</v>
      </c>
      <c r="B168" s="5">
        <v>1.0</v>
      </c>
      <c r="C168" s="5">
        <v>8.0</v>
      </c>
      <c r="D168" s="5">
        <v>1.0</v>
      </c>
      <c r="E168" s="5" t="s">
        <v>969</v>
      </c>
      <c r="F168" s="5" t="s">
        <v>760</v>
      </c>
      <c r="G168" s="5" t="s">
        <v>761</v>
      </c>
      <c r="H168" s="5">
        <v>6.0</v>
      </c>
      <c r="I168" s="5">
        <v>12.0</v>
      </c>
      <c r="J168" s="5" t="s">
        <v>38</v>
      </c>
      <c r="K168" s="5" t="s">
        <v>40</v>
      </c>
      <c r="L168" s="5" t="s">
        <v>467</v>
      </c>
      <c r="M168" s="5" t="s">
        <v>762</v>
      </c>
      <c r="N168" s="5">
        <v>4.230703</v>
      </c>
      <c r="O168" s="5" t="s">
        <v>40</v>
      </c>
      <c r="P168" s="5">
        <v>8.0</v>
      </c>
      <c r="Q168" s="5">
        <v>0.002873608</v>
      </c>
      <c r="R168" s="5" t="s">
        <v>467</v>
      </c>
      <c r="S168" s="5" t="s">
        <v>762</v>
      </c>
      <c r="T168" s="5">
        <v>1.314959</v>
      </c>
      <c r="U168" s="5" t="s">
        <v>40</v>
      </c>
      <c r="V168" s="5">
        <v>20.0</v>
      </c>
      <c r="W168" s="5">
        <v>0.2034023</v>
      </c>
      <c r="X168" s="5" t="s">
        <v>38</v>
      </c>
      <c r="Y168" s="5" t="s">
        <v>40</v>
      </c>
      <c r="Z168" s="5" t="s">
        <v>40</v>
      </c>
      <c r="AA168" s="5" t="s">
        <v>40</v>
      </c>
      <c r="AB168" s="5" t="s">
        <v>40</v>
      </c>
      <c r="AC168" s="5" t="s">
        <v>40</v>
      </c>
      <c r="AD168" s="5" t="s">
        <v>40</v>
      </c>
      <c r="AE168" s="5" t="s">
        <v>763</v>
      </c>
      <c r="AF168" s="5">
        <v>3.454354</v>
      </c>
      <c r="AG168" s="5">
        <v>1.799265</v>
      </c>
      <c r="AH168" s="5">
        <v>0.6033013</v>
      </c>
      <c r="AI168" s="5">
        <v>6.205243</v>
      </c>
      <c r="AJ168" s="5">
        <v>0.7591922</v>
      </c>
      <c r="AK168" s="5">
        <v>0.6592286</v>
      </c>
      <c r="AL168" s="5">
        <v>-0.4363171</v>
      </c>
      <c r="AM168" s="5">
        <v>1.920202</v>
      </c>
      <c r="AN168" s="6">
        <v>1.58681</v>
      </c>
      <c r="AO168" s="6">
        <v>-0.8498699</v>
      </c>
      <c r="AP168" s="6">
        <v>4.023489</v>
      </c>
      <c r="AQ168" s="6">
        <v>0.2018269</v>
      </c>
      <c r="AR168" s="5" t="s">
        <v>761</v>
      </c>
      <c r="AS168" s="5" t="s">
        <v>467</v>
      </c>
      <c r="AT168" s="5" t="s">
        <v>762</v>
      </c>
      <c r="AU168" s="5">
        <v>4.230703</v>
      </c>
      <c r="AV168" s="5" t="s">
        <v>40</v>
      </c>
      <c r="AW168" s="5">
        <v>8.0</v>
      </c>
      <c r="AX168" s="5">
        <v>0.002873608</v>
      </c>
      <c r="AY168" s="5" t="s">
        <v>467</v>
      </c>
      <c r="AZ168" s="5" t="s">
        <v>762</v>
      </c>
      <c r="BA168" s="5">
        <v>1.314959</v>
      </c>
      <c r="BB168" s="5" t="s">
        <v>40</v>
      </c>
      <c r="BC168" s="5">
        <v>20.0</v>
      </c>
      <c r="BD168" s="5">
        <v>0.2034023</v>
      </c>
      <c r="BE168" s="5" t="s">
        <v>40</v>
      </c>
      <c r="BF168" s="5" t="s">
        <v>40</v>
      </c>
      <c r="BG168" s="5" t="s">
        <v>40</v>
      </c>
      <c r="BH168" s="5" t="s">
        <v>40</v>
      </c>
      <c r="BI168" s="5" t="s">
        <v>40</v>
      </c>
      <c r="BJ168" s="5" t="s">
        <v>763</v>
      </c>
      <c r="BK168" s="5">
        <v>3.454354</v>
      </c>
      <c r="BL168" s="5">
        <v>1.799265</v>
      </c>
      <c r="BM168" s="5">
        <v>0.6033013</v>
      </c>
      <c r="BN168" s="5">
        <v>6.205243</v>
      </c>
      <c r="BO168" s="5">
        <v>0.7591922</v>
      </c>
      <c r="BP168" s="5">
        <v>0.6592286</v>
      </c>
      <c r="BQ168" s="5">
        <v>-0.4363171</v>
      </c>
      <c r="BR168" s="5">
        <v>1.920202</v>
      </c>
      <c r="BS168" s="6">
        <v>1.58681</v>
      </c>
      <c r="BT168" s="6">
        <v>-0.8498699</v>
      </c>
      <c r="BU168" s="6">
        <v>4.023489</v>
      </c>
      <c r="BV168" s="6">
        <v>0.2018269</v>
      </c>
    </row>
    <row r="169" ht="15.75" customHeight="1">
      <c r="A169">
        <v>47.0</v>
      </c>
      <c r="B169" s="5">
        <v>1.0</v>
      </c>
      <c r="C169" s="5">
        <v>9.0</v>
      </c>
      <c r="D169" s="5">
        <v>1.0</v>
      </c>
      <c r="E169" s="5" t="s">
        <v>970</v>
      </c>
      <c r="F169" s="5" t="s">
        <v>760</v>
      </c>
      <c r="G169" s="5" t="s">
        <v>761</v>
      </c>
      <c r="H169" s="5">
        <v>12.0</v>
      </c>
      <c r="I169" s="5">
        <v>24.0</v>
      </c>
      <c r="J169" s="5" t="s">
        <v>38</v>
      </c>
      <c r="K169" s="5" t="s">
        <v>352</v>
      </c>
      <c r="L169" s="5" t="s">
        <v>883</v>
      </c>
      <c r="M169" s="5" t="s">
        <v>762</v>
      </c>
      <c r="N169" s="5">
        <v>3.521111</v>
      </c>
      <c r="O169" s="5" t="s">
        <v>40</v>
      </c>
      <c r="P169" s="5">
        <v>10.0</v>
      </c>
      <c r="Q169" s="5">
        <v>0.005528176</v>
      </c>
      <c r="R169" s="5" t="s">
        <v>883</v>
      </c>
      <c r="S169" s="5" t="s">
        <v>762</v>
      </c>
      <c r="T169" s="5">
        <v>1.120151</v>
      </c>
      <c r="U169" s="5" t="s">
        <v>40</v>
      </c>
      <c r="V169" s="5">
        <v>22.0</v>
      </c>
      <c r="W169" s="5">
        <v>0.2747297</v>
      </c>
      <c r="X169" s="5" t="s">
        <v>38</v>
      </c>
      <c r="Y169" s="5" t="s">
        <v>40</v>
      </c>
      <c r="Z169" s="5" t="s">
        <v>40</v>
      </c>
      <c r="AA169" s="5" t="s">
        <v>40</v>
      </c>
      <c r="AB169" s="5" t="s">
        <v>40</v>
      </c>
      <c r="AC169" s="5" t="s">
        <v>40</v>
      </c>
      <c r="AD169" s="5" t="s">
        <v>40</v>
      </c>
      <c r="AE169" s="5" t="s">
        <v>884</v>
      </c>
      <c r="AF169" s="5">
        <v>0.744</v>
      </c>
      <c r="AG169" s="5">
        <v>0.3333333</v>
      </c>
      <c r="AH169" s="5">
        <v>0.2968469</v>
      </c>
      <c r="AI169" s="5">
        <v>0.9235582</v>
      </c>
      <c r="AJ169" s="5">
        <v>0.2322847</v>
      </c>
      <c r="AK169" s="5">
        <v>0.2182179</v>
      </c>
      <c r="AL169" s="5">
        <v>-0.1888034</v>
      </c>
      <c r="AM169" s="5">
        <v>0.5812195</v>
      </c>
      <c r="AN169" s="6">
        <v>0.5035637</v>
      </c>
      <c r="AO169" s="6">
        <v>-0.1478953</v>
      </c>
      <c r="AP169" s="6">
        <v>0.8502699</v>
      </c>
      <c r="AQ169" s="6">
        <v>0.1224384</v>
      </c>
      <c r="AR169" s="5" t="s">
        <v>761</v>
      </c>
      <c r="AS169" s="5" t="s">
        <v>883</v>
      </c>
      <c r="AT169" s="5" t="s">
        <v>762</v>
      </c>
      <c r="AU169" s="5">
        <v>3.521111</v>
      </c>
      <c r="AV169" s="5" t="s">
        <v>40</v>
      </c>
      <c r="AW169" s="5">
        <v>10.0</v>
      </c>
      <c r="AX169" s="5">
        <v>0.005528176</v>
      </c>
      <c r="AY169" s="5" t="s">
        <v>883</v>
      </c>
      <c r="AZ169" s="5" t="s">
        <v>762</v>
      </c>
      <c r="BA169" s="5">
        <v>1.120151</v>
      </c>
      <c r="BB169" s="5" t="s">
        <v>40</v>
      </c>
      <c r="BC169" s="5">
        <v>22.0</v>
      </c>
      <c r="BD169" s="5">
        <v>0.2747297</v>
      </c>
      <c r="BE169" s="5" t="s">
        <v>40</v>
      </c>
      <c r="BF169" s="5" t="s">
        <v>40</v>
      </c>
      <c r="BG169" s="5" t="s">
        <v>40</v>
      </c>
      <c r="BH169" s="5" t="s">
        <v>40</v>
      </c>
      <c r="BI169" s="5" t="s">
        <v>40</v>
      </c>
      <c r="BJ169" s="5" t="s">
        <v>884</v>
      </c>
      <c r="BK169" s="5">
        <v>0.744</v>
      </c>
      <c r="BL169" s="5">
        <v>0.3333333</v>
      </c>
      <c r="BM169" s="5">
        <v>0.2968469</v>
      </c>
      <c r="BN169" s="5">
        <v>0.9235582</v>
      </c>
      <c r="BO169" s="5">
        <v>0.2322847</v>
      </c>
      <c r="BP169" s="5">
        <v>0.2182179</v>
      </c>
      <c r="BQ169" s="5">
        <v>-0.1888034</v>
      </c>
      <c r="BR169" s="5">
        <v>0.5812195</v>
      </c>
      <c r="BS169" s="6">
        <v>0.5035637</v>
      </c>
      <c r="BT169" s="6">
        <v>-0.1478953</v>
      </c>
      <c r="BU169" s="6">
        <v>0.8502699</v>
      </c>
      <c r="BV169" s="6">
        <v>0.1224384</v>
      </c>
      <c r="BW169" s="5" t="s">
        <v>971</v>
      </c>
    </row>
    <row r="170" ht="15.75" customHeight="1">
      <c r="A170">
        <v>47.0</v>
      </c>
      <c r="B170" s="5">
        <v>1.0</v>
      </c>
      <c r="C170" s="5">
        <v>10.0</v>
      </c>
      <c r="D170" s="5">
        <v>1.0</v>
      </c>
      <c r="E170" s="5" t="s">
        <v>972</v>
      </c>
      <c r="F170" s="5" t="s">
        <v>760</v>
      </c>
      <c r="G170" s="5" t="s">
        <v>761</v>
      </c>
      <c r="H170" s="5">
        <v>12.0</v>
      </c>
      <c r="I170" s="5">
        <v>24.0</v>
      </c>
      <c r="J170" s="5" t="s">
        <v>38</v>
      </c>
      <c r="K170" s="5" t="s">
        <v>352</v>
      </c>
      <c r="L170" s="5" t="s">
        <v>883</v>
      </c>
      <c r="M170" s="5" t="s">
        <v>762</v>
      </c>
      <c r="N170" s="5">
        <v>4.513654</v>
      </c>
      <c r="O170" s="5" t="s">
        <v>40</v>
      </c>
      <c r="P170" s="5">
        <v>10.0</v>
      </c>
      <c r="Q170" s="5">
        <v>0.001119253</v>
      </c>
      <c r="R170" s="5" t="s">
        <v>883</v>
      </c>
      <c r="S170" s="5" t="s">
        <v>762</v>
      </c>
      <c r="T170" s="5">
        <v>1.531952</v>
      </c>
      <c r="U170" s="5" t="s">
        <v>40</v>
      </c>
      <c r="V170" s="5">
        <v>22.0</v>
      </c>
      <c r="W170" s="5">
        <v>0.139789</v>
      </c>
      <c r="X170" s="5" t="s">
        <v>38</v>
      </c>
      <c r="Y170" s="5" t="s">
        <v>40</v>
      </c>
      <c r="Z170" s="5" t="s">
        <v>40</v>
      </c>
      <c r="AA170" s="5" t="s">
        <v>40</v>
      </c>
      <c r="AB170" s="5" t="s">
        <v>40</v>
      </c>
      <c r="AC170" s="5" t="s">
        <v>40</v>
      </c>
      <c r="AD170" s="5" t="s">
        <v>40</v>
      </c>
      <c r="AE170" s="5" t="s">
        <v>884</v>
      </c>
      <c r="AF170" s="5">
        <v>0.819</v>
      </c>
      <c r="AG170" s="5">
        <v>0.3333333</v>
      </c>
      <c r="AH170" s="5">
        <v>0.462472</v>
      </c>
      <c r="AI170" s="5">
        <v>0.9475357</v>
      </c>
      <c r="AJ170" s="5">
        <v>0.3104728</v>
      </c>
      <c r="AK170" s="5">
        <v>0.2182179</v>
      </c>
      <c r="AL170" s="5">
        <v>-0.1062284</v>
      </c>
      <c r="AM170" s="5">
        <v>0.6344132</v>
      </c>
      <c r="AN170" s="6">
        <v>0.6039211</v>
      </c>
      <c r="AO170" s="6">
        <v>-0.1128277</v>
      </c>
      <c r="AP170" s="6">
        <v>0.9072762</v>
      </c>
      <c r="AQ170" s="6">
        <v>0.09166762</v>
      </c>
      <c r="AR170" s="5" t="s">
        <v>761</v>
      </c>
      <c r="AS170" s="5" t="s">
        <v>883</v>
      </c>
      <c r="AT170" s="5" t="s">
        <v>762</v>
      </c>
      <c r="AU170" s="5">
        <v>4.513654</v>
      </c>
      <c r="AV170" s="5" t="s">
        <v>40</v>
      </c>
      <c r="AW170" s="5">
        <v>10.0</v>
      </c>
      <c r="AX170" s="5">
        <v>0.001119253</v>
      </c>
      <c r="AY170" s="5" t="s">
        <v>883</v>
      </c>
      <c r="AZ170" s="5" t="s">
        <v>762</v>
      </c>
      <c r="BA170" s="5">
        <v>1.531952</v>
      </c>
      <c r="BB170" s="5" t="s">
        <v>40</v>
      </c>
      <c r="BC170" s="5">
        <v>22.0</v>
      </c>
      <c r="BD170" s="5">
        <v>0.139789</v>
      </c>
      <c r="BE170" s="5" t="s">
        <v>40</v>
      </c>
      <c r="BF170" s="5" t="s">
        <v>40</v>
      </c>
      <c r="BG170" s="5" t="s">
        <v>40</v>
      </c>
      <c r="BH170" s="5" t="s">
        <v>40</v>
      </c>
      <c r="BI170" s="5" t="s">
        <v>40</v>
      </c>
      <c r="BJ170" s="5" t="s">
        <v>884</v>
      </c>
      <c r="BK170" s="5">
        <v>0.819</v>
      </c>
      <c r="BL170" s="5">
        <v>0.3333333</v>
      </c>
      <c r="BM170" s="5">
        <v>0.462472</v>
      </c>
      <c r="BN170" s="5">
        <v>0.9475357</v>
      </c>
      <c r="BO170" s="5">
        <v>0.3104728</v>
      </c>
      <c r="BP170" s="5">
        <v>0.2182179</v>
      </c>
      <c r="BQ170" s="5">
        <v>-0.1062284</v>
      </c>
      <c r="BR170" s="5">
        <v>0.6344132</v>
      </c>
      <c r="BS170" s="6">
        <v>0.6039211</v>
      </c>
      <c r="BT170" s="6">
        <v>-0.1128277</v>
      </c>
      <c r="BU170" s="6">
        <v>0.9072762</v>
      </c>
      <c r="BV170" s="6">
        <v>0.09166762</v>
      </c>
      <c r="BW170" s="5" t="s">
        <v>971</v>
      </c>
    </row>
    <row r="171" ht="15.75" customHeight="1">
      <c r="A171">
        <v>47.0</v>
      </c>
      <c r="B171" s="5">
        <v>1.0</v>
      </c>
      <c r="C171" s="5">
        <v>11.0</v>
      </c>
      <c r="D171" s="5">
        <v>1.0</v>
      </c>
      <c r="E171" s="5" t="s">
        <v>973</v>
      </c>
      <c r="F171" s="5" t="s">
        <v>760</v>
      </c>
      <c r="G171" s="5" t="s">
        <v>761</v>
      </c>
      <c r="H171" s="5">
        <v>12.0</v>
      </c>
      <c r="I171" s="5">
        <v>24.0</v>
      </c>
      <c r="J171" s="5" t="s">
        <v>38</v>
      </c>
      <c r="K171" s="5" t="s">
        <v>352</v>
      </c>
      <c r="L171" s="5" t="s">
        <v>883</v>
      </c>
      <c r="M171" s="5" t="s">
        <v>762</v>
      </c>
      <c r="N171" s="5">
        <v>3.39758</v>
      </c>
      <c r="O171" s="5" t="s">
        <v>40</v>
      </c>
      <c r="P171" s="5">
        <v>10.0</v>
      </c>
      <c r="Q171" s="5">
        <v>0.006798659</v>
      </c>
      <c r="R171" s="5" t="s">
        <v>883</v>
      </c>
      <c r="S171" s="5" t="s">
        <v>762</v>
      </c>
      <c r="T171" s="5">
        <v>1.348201</v>
      </c>
      <c r="U171" s="5" t="s">
        <v>40</v>
      </c>
      <c r="V171" s="5">
        <v>22.0</v>
      </c>
      <c r="W171" s="5">
        <v>0.191312</v>
      </c>
      <c r="X171" s="5" t="s">
        <v>38</v>
      </c>
      <c r="Y171" s="5" t="s">
        <v>40</v>
      </c>
      <c r="Z171" s="5" t="s">
        <v>40</v>
      </c>
      <c r="AA171" s="5" t="s">
        <v>40</v>
      </c>
      <c r="AB171" s="5" t="s">
        <v>40</v>
      </c>
      <c r="AC171" s="5" t="s">
        <v>40</v>
      </c>
      <c r="AD171" s="5" t="s">
        <v>40</v>
      </c>
      <c r="AE171" s="5" t="s">
        <v>884</v>
      </c>
      <c r="AF171" s="5">
        <v>0.732</v>
      </c>
      <c r="AG171" s="5">
        <v>0.3333333</v>
      </c>
      <c r="AH171" s="5">
        <v>0.2726285</v>
      </c>
      <c r="AI171" s="5">
        <v>0.9195869</v>
      </c>
      <c r="AJ171" s="5">
        <v>0.2762519</v>
      </c>
      <c r="AK171" s="5">
        <v>0.2182179</v>
      </c>
      <c r="AL171" s="5">
        <v>-0.1430907</v>
      </c>
      <c r="AM171" s="5">
        <v>0.6115032</v>
      </c>
      <c r="AN171" s="6">
        <v>0.507559</v>
      </c>
      <c r="AO171" s="6">
        <v>-0.06960039</v>
      </c>
      <c r="AP171" s="6">
        <v>0.83013965</v>
      </c>
      <c r="AQ171" s="6">
        <v>0.08137039</v>
      </c>
      <c r="AR171" s="5" t="s">
        <v>761</v>
      </c>
      <c r="AS171" s="5" t="s">
        <v>883</v>
      </c>
      <c r="AT171" s="5" t="s">
        <v>762</v>
      </c>
      <c r="AU171" s="5">
        <v>3.39758</v>
      </c>
      <c r="AV171" s="5" t="s">
        <v>40</v>
      </c>
      <c r="AW171" s="5">
        <v>10.0</v>
      </c>
      <c r="AX171" s="5">
        <v>0.006798659</v>
      </c>
      <c r="AY171" s="5" t="s">
        <v>883</v>
      </c>
      <c r="AZ171" s="5" t="s">
        <v>762</v>
      </c>
      <c r="BA171" s="5">
        <v>1.348201</v>
      </c>
      <c r="BB171" s="5" t="s">
        <v>40</v>
      </c>
      <c r="BC171" s="5">
        <v>22.0</v>
      </c>
      <c r="BD171" s="5">
        <v>0.191312</v>
      </c>
      <c r="BE171" s="5" t="s">
        <v>40</v>
      </c>
      <c r="BF171" s="5" t="s">
        <v>40</v>
      </c>
      <c r="BG171" s="5" t="s">
        <v>40</v>
      </c>
      <c r="BH171" s="5" t="s">
        <v>40</v>
      </c>
      <c r="BI171" s="5" t="s">
        <v>40</v>
      </c>
      <c r="BJ171" s="5" t="s">
        <v>884</v>
      </c>
      <c r="BK171" s="5">
        <v>0.732</v>
      </c>
      <c r="BL171" s="5">
        <v>0.3333333</v>
      </c>
      <c r="BM171" s="5">
        <v>0.2726285</v>
      </c>
      <c r="BN171" s="5">
        <v>0.9195869</v>
      </c>
      <c r="BO171" s="5">
        <v>0.2762519</v>
      </c>
      <c r="BP171" s="5">
        <v>0.2182179</v>
      </c>
      <c r="BQ171" s="5">
        <v>-0.1430907</v>
      </c>
      <c r="BR171" s="5">
        <v>0.6115032</v>
      </c>
      <c r="BS171" s="6">
        <v>0.507559</v>
      </c>
      <c r="BT171" s="6">
        <v>-0.06960039</v>
      </c>
      <c r="BU171" s="6">
        <v>0.83013965</v>
      </c>
      <c r="BV171" s="6">
        <v>0.08137039</v>
      </c>
      <c r="BW171" s="5" t="s">
        <v>971</v>
      </c>
    </row>
    <row r="172" ht="15.75" customHeight="1">
      <c r="A172">
        <v>47.0</v>
      </c>
      <c r="B172" s="5">
        <v>1.0</v>
      </c>
      <c r="C172" s="5">
        <v>12.0</v>
      </c>
      <c r="D172" s="5">
        <v>1.0</v>
      </c>
      <c r="E172" s="5" t="s">
        <v>974</v>
      </c>
      <c r="F172" s="5" t="s">
        <v>760</v>
      </c>
      <c r="G172" s="5" t="s">
        <v>761</v>
      </c>
      <c r="H172" s="5">
        <v>12.0</v>
      </c>
      <c r="I172" s="5">
        <v>24.0</v>
      </c>
      <c r="J172" s="5" t="s">
        <v>38</v>
      </c>
      <c r="K172" s="5" t="s">
        <v>352</v>
      </c>
      <c r="L172" s="5" t="s">
        <v>883</v>
      </c>
      <c r="M172" s="5" t="s">
        <v>762</v>
      </c>
      <c r="N172" s="5">
        <v>2.830974</v>
      </c>
      <c r="O172" s="5" t="s">
        <v>40</v>
      </c>
      <c r="P172" s="5">
        <v>10.0</v>
      </c>
      <c r="Q172" s="5">
        <v>0.01782211</v>
      </c>
      <c r="R172" s="5" t="s">
        <v>883</v>
      </c>
      <c r="S172" s="5" t="s">
        <v>762</v>
      </c>
      <c r="T172" s="5">
        <v>0.7246845</v>
      </c>
      <c r="U172" s="5" t="s">
        <v>40</v>
      </c>
      <c r="V172" s="5">
        <v>22.0</v>
      </c>
      <c r="W172" s="5">
        <v>0.476283</v>
      </c>
      <c r="X172" s="5" t="s">
        <v>38</v>
      </c>
      <c r="Y172" s="5" t="s">
        <v>40</v>
      </c>
      <c r="Z172" s="5" t="s">
        <v>40</v>
      </c>
      <c r="AA172" s="5" t="s">
        <v>40</v>
      </c>
      <c r="AB172" s="5" t="s">
        <v>40</v>
      </c>
      <c r="AC172" s="5" t="s">
        <v>40</v>
      </c>
      <c r="AD172" s="5" t="s">
        <v>40</v>
      </c>
      <c r="AE172" s="5" t="s">
        <v>884</v>
      </c>
      <c r="AF172" s="5">
        <v>0.667</v>
      </c>
      <c r="AG172" s="5">
        <v>0.3333333</v>
      </c>
      <c r="AH172" s="5">
        <v>0.150838</v>
      </c>
      <c r="AI172" s="5">
        <v>0.8973882</v>
      </c>
      <c r="AJ172" s="5">
        <v>0.1526915</v>
      </c>
      <c r="AK172" s="5">
        <v>0.2182179</v>
      </c>
      <c r="AL172" s="5">
        <v>-0.267161</v>
      </c>
      <c r="AM172" s="5">
        <v>0.5238232</v>
      </c>
      <c r="AN172" s="6">
        <v>0.4060513</v>
      </c>
      <c r="AO172" s="6">
        <v>-0.1976867</v>
      </c>
      <c r="AP172" s="6">
        <v>0.7864555</v>
      </c>
      <c r="AQ172" s="6">
        <v>0.18092</v>
      </c>
      <c r="AR172" s="5" t="s">
        <v>761</v>
      </c>
      <c r="AS172" s="5" t="s">
        <v>883</v>
      </c>
      <c r="AT172" s="5" t="s">
        <v>762</v>
      </c>
      <c r="AU172" s="5">
        <v>2.830974</v>
      </c>
      <c r="AV172" s="5" t="s">
        <v>40</v>
      </c>
      <c r="AW172" s="5">
        <v>10.0</v>
      </c>
      <c r="AX172" s="5">
        <v>0.01782211</v>
      </c>
      <c r="AY172" s="5" t="s">
        <v>883</v>
      </c>
      <c r="AZ172" s="5" t="s">
        <v>762</v>
      </c>
      <c r="BA172" s="5">
        <v>0.7246845</v>
      </c>
      <c r="BB172" s="5" t="s">
        <v>40</v>
      </c>
      <c r="BC172" s="5">
        <v>22.0</v>
      </c>
      <c r="BD172" s="5">
        <v>0.476283</v>
      </c>
      <c r="BE172" s="5" t="s">
        <v>40</v>
      </c>
      <c r="BF172" s="5" t="s">
        <v>40</v>
      </c>
      <c r="BG172" s="5" t="s">
        <v>40</v>
      </c>
      <c r="BH172" s="5" t="s">
        <v>40</v>
      </c>
      <c r="BI172" s="5" t="s">
        <v>40</v>
      </c>
      <c r="BJ172" s="5" t="s">
        <v>884</v>
      </c>
      <c r="BK172" s="5">
        <v>0.667</v>
      </c>
      <c r="BL172" s="5">
        <v>0.3333333</v>
      </c>
      <c r="BM172" s="5">
        <v>0.150838</v>
      </c>
      <c r="BN172" s="5">
        <v>0.8973882</v>
      </c>
      <c r="BO172" s="5">
        <v>0.1526915</v>
      </c>
      <c r="BP172" s="5">
        <v>0.2182179</v>
      </c>
      <c r="BQ172" s="5">
        <v>-0.267161</v>
      </c>
      <c r="BR172" s="5">
        <v>0.5238232</v>
      </c>
      <c r="BS172" s="6">
        <v>0.4060513</v>
      </c>
      <c r="BT172" s="6">
        <v>-0.1976867</v>
      </c>
      <c r="BU172" s="6">
        <v>0.7864555</v>
      </c>
      <c r="BV172" s="6">
        <v>0.18092</v>
      </c>
      <c r="BW172" s="5" t="s">
        <v>971</v>
      </c>
    </row>
    <row r="173" ht="15.75" customHeight="1">
      <c r="A173">
        <v>47.0</v>
      </c>
      <c r="B173" s="5">
        <v>1.0</v>
      </c>
      <c r="C173" s="5">
        <v>13.0</v>
      </c>
      <c r="D173" s="5">
        <v>1.0</v>
      </c>
      <c r="E173" s="5" t="s">
        <v>975</v>
      </c>
      <c r="F173" s="5" t="s">
        <v>760</v>
      </c>
      <c r="G173" s="5" t="s">
        <v>761</v>
      </c>
      <c r="H173" s="5">
        <v>12.0</v>
      </c>
      <c r="I173" s="5">
        <v>24.0</v>
      </c>
      <c r="J173" s="5" t="s">
        <v>38</v>
      </c>
      <c r="K173" s="5" t="s">
        <v>352</v>
      </c>
      <c r="L173" s="5" t="s">
        <v>883</v>
      </c>
      <c r="M173" s="5" t="s">
        <v>762</v>
      </c>
      <c r="N173" s="5">
        <v>3.215658</v>
      </c>
      <c r="O173" s="5" t="s">
        <v>40</v>
      </c>
      <c r="P173" s="5">
        <v>10.0</v>
      </c>
      <c r="Q173" s="5">
        <v>0.009242931</v>
      </c>
      <c r="R173" s="5" t="s">
        <v>883</v>
      </c>
      <c r="S173" s="5" t="s">
        <v>762</v>
      </c>
      <c r="T173" s="5">
        <v>0.7523584</v>
      </c>
      <c r="U173" s="5" t="s">
        <v>40</v>
      </c>
      <c r="V173" s="5">
        <v>22.0</v>
      </c>
      <c r="W173" s="5">
        <v>0.4598103</v>
      </c>
      <c r="X173" s="5" t="s">
        <v>38</v>
      </c>
      <c r="Y173" s="5" t="s">
        <v>40</v>
      </c>
      <c r="Z173" s="5" t="s">
        <v>40</v>
      </c>
      <c r="AA173" s="5" t="s">
        <v>40</v>
      </c>
      <c r="AB173" s="5" t="s">
        <v>40</v>
      </c>
      <c r="AC173" s="5" t="s">
        <v>40</v>
      </c>
      <c r="AD173" s="5" t="s">
        <v>40</v>
      </c>
      <c r="AE173" s="5" t="s">
        <v>884</v>
      </c>
      <c r="AF173" s="5">
        <v>0.713</v>
      </c>
      <c r="AG173" s="5">
        <v>0.3333333</v>
      </c>
      <c r="AH173" s="5">
        <v>0.2354375</v>
      </c>
      <c r="AI173" s="5">
        <v>0.9132196</v>
      </c>
      <c r="AJ173" s="5">
        <v>0.1583788</v>
      </c>
      <c r="AK173" s="5">
        <v>0.2182179</v>
      </c>
      <c r="AL173" s="5">
        <v>-0.2617404</v>
      </c>
      <c r="AM173" s="5">
        <v>0.5280394</v>
      </c>
      <c r="AN173" s="6">
        <v>0.4488134</v>
      </c>
      <c r="AO173" s="6">
        <v>-0.2266136</v>
      </c>
      <c r="AP173" s="6">
        <v>0.8327507</v>
      </c>
      <c r="AQ173" s="6">
        <v>0.1845883</v>
      </c>
      <c r="AR173" s="5" t="s">
        <v>761</v>
      </c>
      <c r="AS173" s="5" t="s">
        <v>883</v>
      </c>
      <c r="AT173" s="5" t="s">
        <v>762</v>
      </c>
      <c r="AU173" s="5">
        <v>3.215658</v>
      </c>
      <c r="AV173" s="5" t="s">
        <v>40</v>
      </c>
      <c r="AW173" s="5">
        <v>10.0</v>
      </c>
      <c r="AX173" s="5">
        <v>0.009242931</v>
      </c>
      <c r="AY173" s="5" t="s">
        <v>883</v>
      </c>
      <c r="AZ173" s="5" t="s">
        <v>762</v>
      </c>
      <c r="BA173" s="5">
        <v>0.7523584</v>
      </c>
      <c r="BB173" s="5" t="s">
        <v>40</v>
      </c>
      <c r="BC173" s="5">
        <v>22.0</v>
      </c>
      <c r="BD173" s="5">
        <v>0.4598103</v>
      </c>
      <c r="BE173" s="5" t="s">
        <v>40</v>
      </c>
      <c r="BF173" s="5" t="s">
        <v>40</v>
      </c>
      <c r="BG173" s="5" t="s">
        <v>40</v>
      </c>
      <c r="BH173" s="5" t="s">
        <v>40</v>
      </c>
      <c r="BI173" s="5" t="s">
        <v>40</v>
      </c>
      <c r="BJ173" s="5" t="s">
        <v>884</v>
      </c>
      <c r="BK173" s="5">
        <v>0.713</v>
      </c>
      <c r="BL173" s="5">
        <v>0.3333333</v>
      </c>
      <c r="BM173" s="5">
        <v>0.2354375</v>
      </c>
      <c r="BN173" s="5">
        <v>0.9132196</v>
      </c>
      <c r="BO173" s="5">
        <v>0.1583788</v>
      </c>
      <c r="BP173" s="5">
        <v>0.2182179</v>
      </c>
      <c r="BQ173" s="5">
        <v>-0.2617404</v>
      </c>
      <c r="BR173" s="5">
        <v>0.5280394</v>
      </c>
      <c r="BS173" s="6">
        <v>0.4488134</v>
      </c>
      <c r="BT173" s="6">
        <v>-0.2266136</v>
      </c>
      <c r="BU173" s="6">
        <v>0.8327507</v>
      </c>
      <c r="BV173" s="6">
        <v>0.1845883</v>
      </c>
      <c r="BW173" s="5" t="s">
        <v>971</v>
      </c>
    </row>
    <row r="174" ht="15.75" customHeight="1">
      <c r="A174">
        <v>47.0</v>
      </c>
      <c r="B174" s="5">
        <v>2.0</v>
      </c>
      <c r="C174" s="5">
        <v>1.0</v>
      </c>
      <c r="D174" s="5">
        <v>1.0</v>
      </c>
      <c r="E174" s="5" t="s">
        <v>963</v>
      </c>
      <c r="F174" s="5" t="s">
        <v>760</v>
      </c>
      <c r="G174" s="5" t="s">
        <v>760</v>
      </c>
      <c r="H174" s="5" t="s">
        <v>352</v>
      </c>
      <c r="I174" s="5">
        <v>10.0</v>
      </c>
      <c r="J174" s="5" t="s">
        <v>38</v>
      </c>
      <c r="K174" s="5" t="s">
        <v>40</v>
      </c>
      <c r="L174" s="5" t="s">
        <v>40</v>
      </c>
      <c r="M174" s="5" t="s">
        <v>40</v>
      </c>
      <c r="N174" s="5" t="s">
        <v>40</v>
      </c>
      <c r="O174" s="5" t="s">
        <v>40</v>
      </c>
      <c r="P174" s="5" t="s">
        <v>40</v>
      </c>
      <c r="Q174" s="5" t="s">
        <v>40</v>
      </c>
      <c r="R174" s="5" t="s">
        <v>291</v>
      </c>
      <c r="S174" s="5" t="s">
        <v>762</v>
      </c>
      <c r="T174" s="5">
        <v>14.32847</v>
      </c>
      <c r="U174" s="5" t="s">
        <v>40</v>
      </c>
      <c r="V174" s="5">
        <v>8.0</v>
      </c>
      <c r="W174" s="62">
        <v>5.493333E-7</v>
      </c>
      <c r="X174" s="5" t="s">
        <v>33</v>
      </c>
      <c r="Y174" s="5">
        <v>1.724276</v>
      </c>
      <c r="Z174" s="5">
        <v>2.982365</v>
      </c>
      <c r="AA174" s="5" t="s">
        <v>796</v>
      </c>
      <c r="AB174" s="5">
        <v>0.2081427</v>
      </c>
      <c r="AC174" s="5">
        <v>2.502387</v>
      </c>
      <c r="AD174" s="5">
        <v>3.462343</v>
      </c>
      <c r="AE174" s="5" t="s">
        <v>763</v>
      </c>
      <c r="AF174" s="5" t="s">
        <v>40</v>
      </c>
      <c r="AG174" s="5" t="s">
        <v>40</v>
      </c>
      <c r="AH174" s="5" t="s">
        <v>40</v>
      </c>
      <c r="AI174" s="5" t="s">
        <v>40</v>
      </c>
      <c r="AJ174" s="5">
        <v>9.062117</v>
      </c>
      <c r="AK174" s="5">
        <v>2.629787</v>
      </c>
      <c r="AL174" s="5">
        <v>4.531949</v>
      </c>
      <c r="AM174" s="5">
        <v>13.57112</v>
      </c>
      <c r="AN174" s="6" t="s">
        <v>40</v>
      </c>
      <c r="AO174" s="6" t="s">
        <v>40</v>
      </c>
      <c r="AP174" s="6" t="s">
        <v>40</v>
      </c>
      <c r="AQ174" s="6" t="s">
        <v>40</v>
      </c>
      <c r="AR174" s="5" t="s">
        <v>760</v>
      </c>
      <c r="AS174" s="5" t="s">
        <v>40</v>
      </c>
      <c r="AT174" s="5" t="s">
        <v>40</v>
      </c>
      <c r="AU174" s="5" t="s">
        <v>40</v>
      </c>
      <c r="AV174" s="5" t="s">
        <v>40</v>
      </c>
      <c r="AW174" s="5" t="s">
        <v>40</v>
      </c>
      <c r="AX174" s="5" t="s">
        <v>40</v>
      </c>
      <c r="AY174" s="5" t="s">
        <v>291</v>
      </c>
      <c r="AZ174" s="5" t="s">
        <v>762</v>
      </c>
      <c r="BA174" s="5">
        <v>14.32847</v>
      </c>
      <c r="BB174" s="5" t="s">
        <v>40</v>
      </c>
      <c r="BC174" s="5">
        <v>8.0</v>
      </c>
      <c r="BD174" s="62">
        <v>5.493333E-7</v>
      </c>
      <c r="BE174" s="5">
        <v>2.982365</v>
      </c>
      <c r="BF174" s="5" t="s">
        <v>796</v>
      </c>
      <c r="BG174" s="5">
        <v>0.2081427</v>
      </c>
      <c r="BH174" s="5">
        <v>2.502387</v>
      </c>
      <c r="BI174" s="5">
        <v>3.462343</v>
      </c>
      <c r="BJ174" s="5" t="s">
        <v>763</v>
      </c>
      <c r="BK174" s="5" t="s">
        <v>40</v>
      </c>
      <c r="BL174" s="5" t="s">
        <v>40</v>
      </c>
      <c r="BM174" s="5" t="s">
        <v>40</v>
      </c>
      <c r="BN174" s="5" t="s">
        <v>40</v>
      </c>
      <c r="BO174" s="5">
        <v>9.062117</v>
      </c>
      <c r="BP174" s="5">
        <v>2.629787</v>
      </c>
      <c r="BQ174" s="5">
        <v>4.531949</v>
      </c>
      <c r="BR174" s="5">
        <v>13.57112</v>
      </c>
      <c r="BS174" s="6" t="s">
        <v>40</v>
      </c>
      <c r="BT174" s="6" t="s">
        <v>40</v>
      </c>
      <c r="BU174" s="6" t="s">
        <v>40</v>
      </c>
      <c r="BV174" s="6" t="s">
        <v>40</v>
      </c>
    </row>
    <row r="175" ht="15.75" customHeight="1">
      <c r="A175">
        <v>48.0</v>
      </c>
      <c r="B175">
        <v>1.0</v>
      </c>
      <c r="C175">
        <v>1.0</v>
      </c>
      <c r="D175" s="5">
        <v>1.0</v>
      </c>
      <c r="E175" t="s">
        <v>976</v>
      </c>
      <c r="F175" s="5" t="s">
        <v>760</v>
      </c>
      <c r="G175" s="5" t="s">
        <v>761</v>
      </c>
      <c r="H175" s="5">
        <v>6.0</v>
      </c>
      <c r="I175" s="5">
        <v>6.0</v>
      </c>
      <c r="J175" t="s">
        <v>38</v>
      </c>
      <c r="K175" t="s">
        <v>40</v>
      </c>
      <c r="L175" s="5" t="s">
        <v>467</v>
      </c>
      <c r="M175" s="5" t="s">
        <v>762</v>
      </c>
      <c r="N175" s="5">
        <v>5.134981</v>
      </c>
      <c r="O175" s="5" t="s">
        <v>40</v>
      </c>
      <c r="P175" s="5">
        <v>6.0</v>
      </c>
      <c r="Q175" s="5">
        <v>0.002146524</v>
      </c>
      <c r="R175" s="5" t="s">
        <v>467</v>
      </c>
      <c r="S175" s="5" t="s">
        <v>762</v>
      </c>
      <c r="T175" s="5">
        <v>1.020668</v>
      </c>
      <c r="U175" s="5" t="s">
        <v>40</v>
      </c>
      <c r="V175" s="5">
        <v>6.0</v>
      </c>
      <c r="W175" s="5">
        <v>0.3467888</v>
      </c>
      <c r="X175" t="s">
        <v>38</v>
      </c>
      <c r="Y175" s="5" t="s">
        <v>40</v>
      </c>
      <c r="Z175" s="5" t="s">
        <v>40</v>
      </c>
      <c r="AA175" s="5" t="s">
        <v>40</v>
      </c>
      <c r="AB175" s="5" t="s">
        <v>40</v>
      </c>
      <c r="AC175" s="5" t="s">
        <v>40</v>
      </c>
      <c r="AD175" s="5" t="s">
        <v>40</v>
      </c>
      <c r="AE175" s="5" t="s">
        <v>763</v>
      </c>
      <c r="AF175" s="5">
        <v>4.192694</v>
      </c>
      <c r="AG175" s="5">
        <v>2.07268</v>
      </c>
      <c r="AH175" s="5">
        <v>0.9424328</v>
      </c>
      <c r="AI175" s="5">
        <v>7.367756</v>
      </c>
      <c r="AJ175" s="5">
        <v>0.8333723</v>
      </c>
      <c r="AK175" s="5">
        <v>1.063118</v>
      </c>
      <c r="AL175" s="5">
        <v>-0.9053048</v>
      </c>
      <c r="AM175" s="5">
        <v>2.483884</v>
      </c>
      <c r="AN175" s="6">
        <v>2.521003</v>
      </c>
      <c r="AO175" s="6">
        <v>0.01355836</v>
      </c>
      <c r="AP175" s="6">
        <v>5.02844852</v>
      </c>
      <c r="AQ175" s="6">
        <v>0.048774</v>
      </c>
      <c r="AR175" s="5" t="s">
        <v>761</v>
      </c>
      <c r="AS175" s="5" t="s">
        <v>467</v>
      </c>
      <c r="AT175" s="5" t="s">
        <v>762</v>
      </c>
      <c r="AU175" s="5">
        <v>5.134981</v>
      </c>
      <c r="AV175" s="5" t="s">
        <v>40</v>
      </c>
      <c r="AW175" s="5">
        <v>6.0</v>
      </c>
      <c r="AX175" s="5">
        <v>0.002146524</v>
      </c>
      <c r="AY175" s="5" t="s">
        <v>467</v>
      </c>
      <c r="AZ175" s="5" t="s">
        <v>762</v>
      </c>
      <c r="BA175" s="5">
        <v>1.020668</v>
      </c>
      <c r="BB175" s="5" t="s">
        <v>40</v>
      </c>
      <c r="BC175" s="5">
        <v>6.0</v>
      </c>
      <c r="BD175" s="5">
        <v>0.3467888</v>
      </c>
      <c r="BE175" s="5" t="s">
        <v>40</v>
      </c>
      <c r="BF175" s="5" t="s">
        <v>40</v>
      </c>
      <c r="BG175" s="5" t="s">
        <v>40</v>
      </c>
      <c r="BH175" s="5" t="s">
        <v>40</v>
      </c>
      <c r="BI175" s="5" t="s">
        <v>40</v>
      </c>
      <c r="BJ175" s="5" t="s">
        <v>763</v>
      </c>
      <c r="BK175" s="5">
        <v>4.192694</v>
      </c>
      <c r="BL175" s="5">
        <v>2.07268</v>
      </c>
      <c r="BM175" s="5">
        <v>0.9424328</v>
      </c>
      <c r="BN175" s="5">
        <v>7.367756</v>
      </c>
      <c r="BO175" s="5">
        <v>0.8333723</v>
      </c>
      <c r="BP175" s="5">
        <v>1.063118</v>
      </c>
      <c r="BQ175" s="5">
        <v>-0.9053048</v>
      </c>
      <c r="BR175" s="5">
        <v>2.483884</v>
      </c>
      <c r="BS175" s="6">
        <v>2.521003</v>
      </c>
      <c r="BT175" s="6">
        <v>0.01355836</v>
      </c>
      <c r="BU175" s="6">
        <v>5.02844852</v>
      </c>
      <c r="BV175" s="6">
        <v>0.048774</v>
      </c>
    </row>
    <row r="176" ht="15.75" customHeight="1">
      <c r="A176">
        <v>48.0</v>
      </c>
      <c r="B176">
        <v>1.0</v>
      </c>
      <c r="C176">
        <v>1.0</v>
      </c>
      <c r="D176" s="5">
        <v>2.0</v>
      </c>
      <c r="E176" t="s">
        <v>976</v>
      </c>
      <c r="F176" s="5" t="s">
        <v>760</v>
      </c>
      <c r="G176" s="5" t="s">
        <v>760</v>
      </c>
      <c r="H176" s="5">
        <v>6.0</v>
      </c>
      <c r="I176" s="5">
        <v>6.0</v>
      </c>
      <c r="J176" t="s">
        <v>38</v>
      </c>
      <c r="K176" t="s">
        <v>40</v>
      </c>
      <c r="L176" s="5" t="s">
        <v>467</v>
      </c>
      <c r="M176" s="5" t="s">
        <v>762</v>
      </c>
      <c r="N176" s="5">
        <v>5.134981</v>
      </c>
      <c r="O176" s="5" t="s">
        <v>40</v>
      </c>
      <c r="P176" s="5">
        <v>6.0</v>
      </c>
      <c r="Q176" s="5">
        <v>0.002146524</v>
      </c>
      <c r="R176" s="5" t="s">
        <v>467</v>
      </c>
      <c r="S176" s="5" t="s">
        <v>762</v>
      </c>
      <c r="T176" s="5">
        <v>5.029116</v>
      </c>
      <c r="U176" s="5" t="s">
        <v>40</v>
      </c>
      <c r="V176" s="5">
        <v>6.0</v>
      </c>
      <c r="W176" s="5">
        <v>0.002382405</v>
      </c>
      <c r="X176" t="s">
        <v>38</v>
      </c>
      <c r="Y176" s="5" t="s">
        <v>40</v>
      </c>
      <c r="Z176" s="5" t="s">
        <v>40</v>
      </c>
      <c r="AA176" s="5" t="s">
        <v>40</v>
      </c>
      <c r="AB176" s="5" t="s">
        <v>40</v>
      </c>
      <c r="AC176" s="5" t="s">
        <v>40</v>
      </c>
      <c r="AD176" s="5" t="s">
        <v>40</v>
      </c>
      <c r="AE176" s="5" t="s">
        <v>763</v>
      </c>
      <c r="AF176" s="5">
        <v>4.192694</v>
      </c>
      <c r="AG176" s="5">
        <v>2.07268</v>
      </c>
      <c r="AH176" s="5">
        <v>0.9424328</v>
      </c>
      <c r="AI176" s="5">
        <v>7.367756</v>
      </c>
      <c r="AJ176" s="5">
        <v>4.106256</v>
      </c>
      <c r="AK176" s="5">
        <v>2.039976</v>
      </c>
      <c r="AL176" s="5">
        <v>0.9037742</v>
      </c>
      <c r="AM176" s="5">
        <v>7.230549</v>
      </c>
      <c r="AN176" s="6">
        <v>2.521003</v>
      </c>
      <c r="AO176" s="6">
        <v>0.01355836</v>
      </c>
      <c r="AP176" s="6">
        <v>5.02844852</v>
      </c>
      <c r="AQ176" s="6">
        <v>0.048774</v>
      </c>
      <c r="AR176" s="5" t="s">
        <v>760</v>
      </c>
      <c r="AS176" s="5" t="s">
        <v>467</v>
      </c>
      <c r="AT176" s="5" t="s">
        <v>762</v>
      </c>
      <c r="AU176" s="5">
        <v>5.134981</v>
      </c>
      <c r="AV176" s="5" t="s">
        <v>40</v>
      </c>
      <c r="AW176" s="5">
        <v>6.0</v>
      </c>
      <c r="AX176" s="5">
        <v>0.002146524</v>
      </c>
      <c r="AY176" s="5" t="s">
        <v>467</v>
      </c>
      <c r="AZ176" s="5" t="s">
        <v>762</v>
      </c>
      <c r="BA176" s="5">
        <v>5.029116</v>
      </c>
      <c r="BB176" s="5" t="s">
        <v>40</v>
      </c>
      <c r="BC176" s="5">
        <v>6.0</v>
      </c>
      <c r="BD176" s="5">
        <v>0.002382405</v>
      </c>
      <c r="BE176" s="5" t="s">
        <v>40</v>
      </c>
      <c r="BF176" s="5" t="s">
        <v>40</v>
      </c>
      <c r="BG176" s="5" t="s">
        <v>40</v>
      </c>
      <c r="BH176" s="5" t="s">
        <v>40</v>
      </c>
      <c r="BI176" s="5" t="s">
        <v>40</v>
      </c>
      <c r="BJ176" s="5" t="s">
        <v>763</v>
      </c>
      <c r="BK176" s="5">
        <v>4.192694</v>
      </c>
      <c r="BL176" s="5">
        <v>2.07268</v>
      </c>
      <c r="BM176" s="5">
        <v>0.9424328</v>
      </c>
      <c r="BN176" s="5">
        <v>7.367756</v>
      </c>
      <c r="BO176" s="5">
        <v>4.106256</v>
      </c>
      <c r="BP176" s="5">
        <v>2.039976</v>
      </c>
      <c r="BQ176" s="5">
        <v>0.9037742</v>
      </c>
      <c r="BR176" s="5">
        <v>7.230549</v>
      </c>
      <c r="BS176" s="6">
        <v>2.521003</v>
      </c>
      <c r="BT176" s="6">
        <v>0.01355836</v>
      </c>
      <c r="BU176" s="6">
        <v>5.02844852</v>
      </c>
      <c r="BV176" s="6">
        <v>0.048774</v>
      </c>
    </row>
    <row r="177" ht="15.75" customHeight="1">
      <c r="A177">
        <v>48.0</v>
      </c>
      <c r="B177">
        <v>2.0</v>
      </c>
      <c r="C177">
        <v>1.0</v>
      </c>
      <c r="D177" s="5">
        <v>1.0</v>
      </c>
      <c r="E177" t="s">
        <v>977</v>
      </c>
      <c r="F177" s="5" t="s">
        <v>760</v>
      </c>
      <c r="G177" s="5" t="s">
        <v>760</v>
      </c>
      <c r="H177" s="5">
        <v>755.0</v>
      </c>
      <c r="I177" s="5">
        <v>708.0</v>
      </c>
      <c r="J177" t="s">
        <v>33</v>
      </c>
      <c r="K177" s="5" t="s">
        <v>481</v>
      </c>
      <c r="L177" t="s">
        <v>932</v>
      </c>
      <c r="M177" s="5" t="s">
        <v>889</v>
      </c>
      <c r="N177" s="5">
        <v>21.17035</v>
      </c>
      <c r="O177" s="5" t="s">
        <v>40</v>
      </c>
      <c r="P177" s="5" t="s">
        <v>40</v>
      </c>
      <c r="Q177" s="62">
        <v>1.050387E-130</v>
      </c>
      <c r="R177" t="s">
        <v>932</v>
      </c>
      <c r="S177" s="5" t="s">
        <v>889</v>
      </c>
      <c r="T177" s="5">
        <v>14.86294</v>
      </c>
      <c r="U177" s="5" t="s">
        <v>40</v>
      </c>
      <c r="V177" s="5" t="s">
        <v>40</v>
      </c>
      <c r="W177" s="62">
        <v>1.360204E-55</v>
      </c>
      <c r="X177" t="s">
        <v>38</v>
      </c>
      <c r="Y177" s="5" t="s">
        <v>40</v>
      </c>
      <c r="Z177" s="5" t="s">
        <v>40</v>
      </c>
      <c r="AA177" s="5" t="s">
        <v>40</v>
      </c>
      <c r="AB177" s="5" t="s">
        <v>40</v>
      </c>
      <c r="AC177" s="5" t="s">
        <v>40</v>
      </c>
      <c r="AD177" s="5" t="s">
        <v>40</v>
      </c>
      <c r="AE177" s="5" t="s">
        <v>1019</v>
      </c>
      <c r="AF177" s="5">
        <v>0.5448031</v>
      </c>
      <c r="AG177" s="5">
        <v>0.03646625</v>
      </c>
      <c r="AH177" s="5">
        <v>0.4926005</v>
      </c>
      <c r="AI177" s="5">
        <v>0.5930991</v>
      </c>
      <c r="AJ177" s="5">
        <v>0.3949782</v>
      </c>
      <c r="AK177" s="5">
        <v>0.03766218</v>
      </c>
      <c r="AL177" s="5">
        <v>0.3309264</v>
      </c>
      <c r="AM177" s="5">
        <v>0.4554072</v>
      </c>
      <c r="AN177" s="6">
        <v>0.4223949</v>
      </c>
      <c r="AO177" s="6">
        <v>0.276749</v>
      </c>
      <c r="AP177" s="6">
        <v>0.5490699</v>
      </c>
      <c r="AQ177" s="63">
        <v>1.120312E-7</v>
      </c>
      <c r="AR177" s="5" t="s">
        <v>760</v>
      </c>
      <c r="AS177" s="5" t="s">
        <v>487</v>
      </c>
      <c r="AT177" s="5" t="s">
        <v>762</v>
      </c>
      <c r="AU177" s="5">
        <v>6.149365</v>
      </c>
      <c r="AV177" s="5" t="s">
        <v>40</v>
      </c>
      <c r="AW177" s="5">
        <v>754.0</v>
      </c>
      <c r="AX177" s="62">
        <v>1.261028E-9</v>
      </c>
      <c r="AY177" s="5" t="s">
        <v>487</v>
      </c>
      <c r="AZ177" s="5" t="s">
        <v>762</v>
      </c>
      <c r="BA177" s="5">
        <v>5.622824</v>
      </c>
      <c r="BB177" s="5" t="s">
        <v>40</v>
      </c>
      <c r="BC177" s="5">
        <v>707.0</v>
      </c>
      <c r="BD177" s="62">
        <v>2.705768E-8</v>
      </c>
      <c r="BE177" s="5" t="s">
        <v>40</v>
      </c>
      <c r="BF177" s="5" t="s">
        <v>40</v>
      </c>
      <c r="BG177" s="5" t="s">
        <v>40</v>
      </c>
      <c r="BH177" s="5" t="s">
        <v>40</v>
      </c>
      <c r="BI177" s="5" t="s">
        <v>40</v>
      </c>
      <c r="BJ177" s="5" t="s">
        <v>868</v>
      </c>
      <c r="BK177" s="5">
        <v>0.2237983</v>
      </c>
      <c r="BL177" s="5">
        <v>0.03684661</v>
      </c>
      <c r="BM177" s="5">
        <v>0.1515069</v>
      </c>
      <c r="BN177" s="5">
        <v>0.2959447</v>
      </c>
      <c r="BO177" s="5">
        <v>0.2113187</v>
      </c>
      <c r="BP177" s="5">
        <v>0.03799955</v>
      </c>
      <c r="BQ177" s="5">
        <v>0.1367669</v>
      </c>
      <c r="BR177" s="5">
        <v>0.2857241</v>
      </c>
      <c r="BS177" s="5">
        <v>0.2128143</v>
      </c>
      <c r="BT177" s="5">
        <v>0.1703825</v>
      </c>
      <c r="BU177" s="5">
        <v>0.255246</v>
      </c>
      <c r="BV177" s="62">
        <v>8.35416E-23</v>
      </c>
      <c r="BW177" s="5" t="s">
        <v>1025</v>
      </c>
    </row>
    <row r="178" ht="15.75" customHeight="1">
      <c r="A178">
        <v>48.0</v>
      </c>
      <c r="B178">
        <v>2.0</v>
      </c>
      <c r="C178">
        <v>1.0</v>
      </c>
      <c r="D178" s="5">
        <v>2.0</v>
      </c>
      <c r="E178" t="s">
        <v>977</v>
      </c>
      <c r="F178" s="5" t="s">
        <v>760</v>
      </c>
      <c r="G178" s="5" t="s">
        <v>760</v>
      </c>
      <c r="H178" s="5">
        <v>755.0</v>
      </c>
      <c r="I178" s="5">
        <v>719.0</v>
      </c>
      <c r="J178" t="s">
        <v>33</v>
      </c>
      <c r="K178" s="5" t="s">
        <v>481</v>
      </c>
      <c r="L178" t="s">
        <v>932</v>
      </c>
      <c r="M178" s="5" t="s">
        <v>889</v>
      </c>
      <c r="N178" s="5">
        <v>21.17035</v>
      </c>
      <c r="O178" s="5" t="s">
        <v>40</v>
      </c>
      <c r="P178" s="5" t="s">
        <v>40</v>
      </c>
      <c r="Q178" s="62">
        <v>1.050387E-130</v>
      </c>
      <c r="R178" t="s">
        <v>932</v>
      </c>
      <c r="S178" s="5" t="s">
        <v>889</v>
      </c>
      <c r="T178" s="5">
        <v>11.82707</v>
      </c>
      <c r="U178" s="5" t="s">
        <v>40</v>
      </c>
      <c r="V178" s="5" t="s">
        <v>40</v>
      </c>
      <c r="W178" s="62">
        <v>2.834863E-34</v>
      </c>
      <c r="X178" t="s">
        <v>38</v>
      </c>
      <c r="Y178" s="5" t="s">
        <v>40</v>
      </c>
      <c r="Z178" s="5" t="s">
        <v>40</v>
      </c>
      <c r="AA178" s="5" t="s">
        <v>40</v>
      </c>
      <c r="AB178" s="5" t="s">
        <v>40</v>
      </c>
      <c r="AC178" s="5" t="s">
        <v>40</v>
      </c>
      <c r="AD178" s="5" t="s">
        <v>40</v>
      </c>
      <c r="AE178" s="5" t="s">
        <v>1019</v>
      </c>
      <c r="AF178" s="5">
        <v>0.5448031</v>
      </c>
      <c r="AG178" s="5">
        <v>0.03646625</v>
      </c>
      <c r="AH178" s="5">
        <v>0.4926005</v>
      </c>
      <c r="AI178" s="5">
        <v>0.5930991</v>
      </c>
      <c r="AJ178" s="5">
        <v>0.3118873</v>
      </c>
      <c r="AK178" s="5">
        <v>0.03737175</v>
      </c>
      <c r="AL178" s="5">
        <v>0.2443428</v>
      </c>
      <c r="AM178" s="5">
        <v>0.37642</v>
      </c>
      <c r="AN178" s="6">
        <v>0.4223949</v>
      </c>
      <c r="AO178" s="6">
        <v>0.276749</v>
      </c>
      <c r="AP178" s="6">
        <v>0.5490699</v>
      </c>
      <c r="AQ178" s="63">
        <v>1.120312E-7</v>
      </c>
      <c r="AR178" s="5" t="s">
        <v>760</v>
      </c>
      <c r="AS178" s="5" t="s">
        <v>487</v>
      </c>
      <c r="AT178" s="5" t="s">
        <v>762</v>
      </c>
      <c r="AU178" s="5">
        <v>6.149365</v>
      </c>
      <c r="AV178" s="5" t="s">
        <v>40</v>
      </c>
      <c r="AW178" s="5">
        <v>754.0</v>
      </c>
      <c r="AX178" s="62">
        <v>1.261028E-9</v>
      </c>
      <c r="AY178" s="5" t="s">
        <v>487</v>
      </c>
      <c r="AZ178" s="5" t="s">
        <v>762</v>
      </c>
      <c r="BA178" s="5">
        <v>5.437936</v>
      </c>
      <c r="BB178" s="5" t="s">
        <v>40</v>
      </c>
      <c r="BC178" s="5">
        <v>718.0</v>
      </c>
      <c r="BD178" s="62">
        <v>7.395288E-8</v>
      </c>
      <c r="BE178" s="5" t="s">
        <v>40</v>
      </c>
      <c r="BF178" s="5" t="s">
        <v>40</v>
      </c>
      <c r="BG178" s="5" t="s">
        <v>40</v>
      </c>
      <c r="BH178" s="5" t="s">
        <v>40</v>
      </c>
      <c r="BI178" s="5" t="s">
        <v>40</v>
      </c>
      <c r="BJ178" s="5" t="s">
        <v>868</v>
      </c>
      <c r="BK178" s="5">
        <v>0.2237983</v>
      </c>
      <c r="BL178" s="5">
        <v>0.03684661</v>
      </c>
      <c r="BM178" s="5">
        <v>0.1515069</v>
      </c>
      <c r="BN178" s="5">
        <v>0.2959447</v>
      </c>
      <c r="BO178" s="5">
        <v>0.2028008</v>
      </c>
      <c r="BP178" s="5">
        <v>0.03767521</v>
      </c>
      <c r="BQ178" s="5">
        <v>0.1288887</v>
      </c>
      <c r="BR178" s="5">
        <v>0.2765744</v>
      </c>
      <c r="BS178" s="5">
        <v>0.2128143</v>
      </c>
      <c r="BT178" s="5">
        <v>0.1703825</v>
      </c>
      <c r="BU178" s="5">
        <v>0.255246</v>
      </c>
      <c r="BV178" s="62">
        <v>8.35416E-23</v>
      </c>
      <c r="BW178" s="5" t="s">
        <v>1025</v>
      </c>
    </row>
    <row r="179" ht="15.75" customHeight="1">
      <c r="A179">
        <v>48.0</v>
      </c>
      <c r="B179">
        <v>2.0</v>
      </c>
      <c r="C179">
        <v>2.0</v>
      </c>
      <c r="D179" s="5">
        <v>1.0</v>
      </c>
      <c r="E179" t="s">
        <v>979</v>
      </c>
      <c r="F179" s="5" t="s">
        <v>760</v>
      </c>
      <c r="G179" s="5" t="s">
        <v>760</v>
      </c>
      <c r="H179" s="5">
        <v>755.0</v>
      </c>
      <c r="I179" s="5">
        <v>708.0</v>
      </c>
      <c r="J179" t="s">
        <v>38</v>
      </c>
      <c r="K179" t="s">
        <v>40</v>
      </c>
      <c r="L179" t="s">
        <v>932</v>
      </c>
      <c r="M179" s="5" t="s">
        <v>889</v>
      </c>
      <c r="N179" s="5">
        <v>23.25822</v>
      </c>
      <c r="O179" s="5" t="s">
        <v>40</v>
      </c>
      <c r="P179" s="5" t="s">
        <v>40</v>
      </c>
      <c r="Q179" s="62">
        <v>3.3262E-184</v>
      </c>
      <c r="R179" t="s">
        <v>932</v>
      </c>
      <c r="S179" s="5" t="s">
        <v>889</v>
      </c>
      <c r="T179" s="5">
        <v>9.922278</v>
      </c>
      <c r="U179" s="5" t="s">
        <v>40</v>
      </c>
      <c r="V179" s="5" t="s">
        <v>40</v>
      </c>
      <c r="W179" s="62">
        <v>3.669327E-24</v>
      </c>
      <c r="X179" t="s">
        <v>38</v>
      </c>
      <c r="Y179" s="5" t="s">
        <v>40</v>
      </c>
      <c r="Z179" s="5" t="s">
        <v>40</v>
      </c>
      <c r="AA179" s="5" t="s">
        <v>40</v>
      </c>
      <c r="AB179" s="5" t="s">
        <v>40</v>
      </c>
      <c r="AC179" s="5" t="s">
        <v>40</v>
      </c>
      <c r="AD179" s="5" t="s">
        <v>40</v>
      </c>
      <c r="AE179" s="5" t="s">
        <v>1019</v>
      </c>
      <c r="AF179" s="5">
        <v>0.5985329</v>
      </c>
      <c r="AG179" s="5">
        <v>0.03646625</v>
      </c>
      <c r="AH179" s="5">
        <v>0.5507</v>
      </c>
      <c r="AI179" s="5">
        <v>0.6424476</v>
      </c>
      <c r="AJ179" s="5">
        <v>0.2636816</v>
      </c>
      <c r="AK179" s="5">
        <v>0.03766218</v>
      </c>
      <c r="AL179" s="5">
        <v>0.1937634</v>
      </c>
      <c r="AM179" s="5">
        <v>0.3309346</v>
      </c>
      <c r="AN179" s="6">
        <v>0.4113802</v>
      </c>
      <c r="AO179" s="6">
        <v>0.1823244</v>
      </c>
      <c r="AP179" s="6">
        <v>0.5980828</v>
      </c>
      <c r="AQ179" s="6">
        <v>7.014066E-4</v>
      </c>
      <c r="AR179" s="5" t="s">
        <v>760</v>
      </c>
      <c r="AS179" s="5" t="s">
        <v>487</v>
      </c>
      <c r="AT179" s="5" t="s">
        <v>762</v>
      </c>
      <c r="AU179" s="5">
        <v>8.325682</v>
      </c>
      <c r="AV179" s="5" t="s">
        <v>40</v>
      </c>
      <c r="AW179" s="5">
        <v>754.0</v>
      </c>
      <c r="AX179" s="62">
        <v>3.932289E-16</v>
      </c>
      <c r="AY179" s="5" t="s">
        <v>487</v>
      </c>
      <c r="AZ179" s="5" t="s">
        <v>762</v>
      </c>
      <c r="BA179" s="5">
        <v>4.513307</v>
      </c>
      <c r="BB179" s="5" t="s">
        <v>40</v>
      </c>
      <c r="BC179" s="5">
        <v>707.0</v>
      </c>
      <c r="BD179" s="62">
        <v>7.474277E-6</v>
      </c>
      <c r="BE179" s="5" t="s">
        <v>40</v>
      </c>
      <c r="BF179" s="5" t="s">
        <v>40</v>
      </c>
      <c r="BG179" s="5" t="s">
        <v>40</v>
      </c>
      <c r="BH179" s="5" t="s">
        <v>40</v>
      </c>
      <c r="BI179" s="5" t="s">
        <v>40</v>
      </c>
      <c r="BJ179" s="5" t="s">
        <v>868</v>
      </c>
      <c r="BK179" s="5">
        <v>0.3030026</v>
      </c>
      <c r="BL179" s="5">
        <v>0.03721969</v>
      </c>
      <c r="BM179" s="5">
        <v>0.2299555</v>
      </c>
      <c r="BN179" s="5">
        <v>0.3758572</v>
      </c>
      <c r="BO179" s="5">
        <v>0.1696205</v>
      </c>
      <c r="BP179" s="5">
        <v>0.03785166</v>
      </c>
      <c r="BQ179" s="5">
        <v>0.09537286</v>
      </c>
      <c r="BR179" s="5">
        <v>0.2437497</v>
      </c>
      <c r="BS179" s="5">
        <v>0.22806</v>
      </c>
      <c r="BT179" s="5">
        <v>0.1506212</v>
      </c>
      <c r="BU179" s="5">
        <v>0.3054988</v>
      </c>
      <c r="BV179" s="62">
        <v>7.826182E-9</v>
      </c>
    </row>
    <row r="180" ht="15.75" customHeight="1">
      <c r="A180">
        <v>48.0</v>
      </c>
      <c r="B180">
        <v>2.0</v>
      </c>
      <c r="C180">
        <v>2.0</v>
      </c>
      <c r="D180" s="5">
        <v>2.0</v>
      </c>
      <c r="E180" t="s">
        <v>979</v>
      </c>
      <c r="F180" s="5" t="s">
        <v>760</v>
      </c>
      <c r="G180" s="5" t="s">
        <v>760</v>
      </c>
      <c r="H180" s="5">
        <v>755.0</v>
      </c>
      <c r="I180" s="5">
        <v>719.0</v>
      </c>
      <c r="J180" t="s">
        <v>38</v>
      </c>
      <c r="K180" t="s">
        <v>40</v>
      </c>
      <c r="L180" t="s">
        <v>932</v>
      </c>
      <c r="M180" s="5" t="s">
        <v>889</v>
      </c>
      <c r="N180" s="5">
        <v>23.25822</v>
      </c>
      <c r="O180" s="5" t="s">
        <v>40</v>
      </c>
      <c r="P180" s="5" t="s">
        <v>40</v>
      </c>
      <c r="Q180" s="62">
        <v>3.3262E-184</v>
      </c>
      <c r="R180" t="s">
        <v>932</v>
      </c>
      <c r="S180" s="5" t="s">
        <v>889</v>
      </c>
      <c r="T180" s="5">
        <v>12.77192</v>
      </c>
      <c r="U180" s="5" t="s">
        <v>40</v>
      </c>
      <c r="V180" s="5" t="s">
        <v>40</v>
      </c>
      <c r="W180" s="62">
        <v>3.769168E-40</v>
      </c>
      <c r="X180" t="s">
        <v>38</v>
      </c>
      <c r="Y180" s="5" t="s">
        <v>40</v>
      </c>
      <c r="Z180" s="5" t="s">
        <v>40</v>
      </c>
      <c r="AA180" s="5" t="s">
        <v>40</v>
      </c>
      <c r="AB180" s="5" t="s">
        <v>40</v>
      </c>
      <c r="AC180" s="5" t="s">
        <v>40</v>
      </c>
      <c r="AD180" s="5" t="s">
        <v>40</v>
      </c>
      <c r="AE180" s="5" t="s">
        <v>1019</v>
      </c>
      <c r="AF180" s="5">
        <v>0.5985329</v>
      </c>
      <c r="AG180" s="5">
        <v>0.03646625</v>
      </c>
      <c r="AH180" s="5">
        <v>0.5507</v>
      </c>
      <c r="AI180" s="5">
        <v>0.6424476</v>
      </c>
      <c r="AJ180" s="5">
        <v>0.3368036</v>
      </c>
      <c r="AK180" s="5">
        <v>0.03737175</v>
      </c>
      <c r="AL180" s="5">
        <v>0.2703445</v>
      </c>
      <c r="AM180" s="5">
        <v>0.4000681</v>
      </c>
      <c r="AN180" s="6">
        <v>0.4113802</v>
      </c>
      <c r="AO180" s="6">
        <v>0.1823244</v>
      </c>
      <c r="AP180" s="6">
        <v>0.5980828</v>
      </c>
      <c r="AQ180" s="6">
        <v>7.014066E-4</v>
      </c>
      <c r="AR180" s="5" t="s">
        <v>760</v>
      </c>
      <c r="AS180" s="5" t="s">
        <v>487</v>
      </c>
      <c r="AT180" s="5" t="s">
        <v>762</v>
      </c>
      <c r="AU180" s="5">
        <v>8.325682</v>
      </c>
      <c r="AV180" s="5" t="s">
        <v>40</v>
      </c>
      <c r="AW180" s="5">
        <v>754.0</v>
      </c>
      <c r="AX180" s="62">
        <v>3.932289E-16</v>
      </c>
      <c r="AY180" s="5" t="s">
        <v>487</v>
      </c>
      <c r="AZ180" s="5" t="s">
        <v>762</v>
      </c>
      <c r="BA180" s="5">
        <v>5.65333</v>
      </c>
      <c r="BB180" s="5" t="s">
        <v>40</v>
      </c>
      <c r="BC180" s="5">
        <v>718.0</v>
      </c>
      <c r="BD180" s="62">
        <v>2.27133E-8</v>
      </c>
      <c r="BE180" s="5" t="s">
        <v>40</v>
      </c>
      <c r="BF180" s="5" t="s">
        <v>40</v>
      </c>
      <c r="BG180" s="5" t="s">
        <v>40</v>
      </c>
      <c r="BH180" s="5" t="s">
        <v>40</v>
      </c>
      <c r="BI180" s="5" t="s">
        <v>40</v>
      </c>
      <c r="BJ180" s="5" t="s">
        <v>868</v>
      </c>
      <c r="BK180" s="5">
        <v>0.3030026</v>
      </c>
      <c r="BL180" s="5">
        <v>0.03721969</v>
      </c>
      <c r="BM180" s="5">
        <v>0.2299555</v>
      </c>
      <c r="BN180" s="5">
        <v>0.3758572</v>
      </c>
      <c r="BO180" s="5">
        <v>0.2108336</v>
      </c>
      <c r="BP180" s="5">
        <v>0.03770586</v>
      </c>
      <c r="BQ180" s="5">
        <v>0.1368588</v>
      </c>
      <c r="BR180" s="5">
        <v>0.2846647</v>
      </c>
      <c r="BS180" s="5">
        <v>0.22806</v>
      </c>
      <c r="BT180" s="5">
        <v>0.1506212</v>
      </c>
      <c r="BU180" s="5">
        <v>0.3054988</v>
      </c>
      <c r="BV180" s="62">
        <v>7.826182E-9</v>
      </c>
    </row>
    <row r="181" ht="15.75" customHeight="1">
      <c r="A181">
        <v>48.0</v>
      </c>
      <c r="B181">
        <v>2.0</v>
      </c>
      <c r="C181">
        <v>3.0</v>
      </c>
      <c r="D181" s="5">
        <v>1.0</v>
      </c>
      <c r="E181" t="s">
        <v>980</v>
      </c>
      <c r="F181" s="5" t="s">
        <v>760</v>
      </c>
      <c r="G181" s="5" t="s">
        <v>760</v>
      </c>
      <c r="H181" s="5">
        <v>755.0</v>
      </c>
      <c r="I181" s="5">
        <v>708.0</v>
      </c>
      <c r="J181" t="s">
        <v>38</v>
      </c>
      <c r="K181" t="s">
        <v>40</v>
      </c>
      <c r="L181" t="s">
        <v>932</v>
      </c>
      <c r="M181" s="5" t="s">
        <v>889</v>
      </c>
      <c r="N181" s="5">
        <v>19.90605</v>
      </c>
      <c r="O181" s="5" t="s">
        <v>40</v>
      </c>
      <c r="P181" s="5" t="s">
        <v>40</v>
      </c>
      <c r="Q181" s="62">
        <v>6.090123E-110</v>
      </c>
      <c r="R181" t="s">
        <v>932</v>
      </c>
      <c r="S181" s="5" t="s">
        <v>889</v>
      </c>
      <c r="T181" s="5">
        <v>4.741908</v>
      </c>
      <c r="U181" s="5" t="s">
        <v>40</v>
      </c>
      <c r="V181" s="5" t="s">
        <v>40</v>
      </c>
      <c r="W181" s="62">
        <v>1.919371E-6</v>
      </c>
      <c r="X181" t="s">
        <v>38</v>
      </c>
      <c r="Y181" s="5" t="s">
        <v>40</v>
      </c>
      <c r="Z181" s="5" t="s">
        <v>40</v>
      </c>
      <c r="AA181" s="5" t="s">
        <v>40</v>
      </c>
      <c r="AB181" s="5" t="s">
        <v>40</v>
      </c>
      <c r="AC181" s="5" t="s">
        <v>40</v>
      </c>
      <c r="AD181" s="5" t="s">
        <v>40</v>
      </c>
      <c r="AE181" s="5" t="s">
        <v>1019</v>
      </c>
      <c r="AF181" s="5">
        <v>0.5122673</v>
      </c>
      <c r="AG181" s="5">
        <v>0.03646625</v>
      </c>
      <c r="AH181" s="5">
        <v>0.4576434</v>
      </c>
      <c r="AI181" s="5">
        <v>0.5630388</v>
      </c>
      <c r="AJ181" s="5">
        <v>0.1260148</v>
      </c>
      <c r="AK181" s="5">
        <v>0.03766218</v>
      </c>
      <c r="AL181" s="5">
        <v>0.05282251</v>
      </c>
      <c r="AM181" s="5">
        <v>0.19786036</v>
      </c>
      <c r="AN181" s="6">
        <v>0.3107853</v>
      </c>
      <c r="AO181" s="6">
        <v>0.06800659</v>
      </c>
      <c r="AP181" s="6">
        <v>0.5188152</v>
      </c>
      <c r="AQ181" s="6">
        <v>0.01288299</v>
      </c>
      <c r="AR181" s="5" t="s">
        <v>761</v>
      </c>
      <c r="AS181" s="5" t="s">
        <v>487</v>
      </c>
      <c r="AT181" s="5" t="s">
        <v>762</v>
      </c>
      <c r="AU181" s="5">
        <v>7.951723</v>
      </c>
      <c r="AV181" s="5" t="s">
        <v>40</v>
      </c>
      <c r="AW181" s="5">
        <v>754.0</v>
      </c>
      <c r="AX181" s="62">
        <v>6.721047E-15</v>
      </c>
      <c r="AY181" s="5" t="s">
        <v>487</v>
      </c>
      <c r="AZ181" s="5" t="s">
        <v>762</v>
      </c>
      <c r="BA181" s="5">
        <v>1.748619</v>
      </c>
      <c r="BB181" s="5" t="s">
        <v>40</v>
      </c>
      <c r="BC181" s="5">
        <v>707.0</v>
      </c>
      <c r="BD181" s="62">
        <v>0.08079083</v>
      </c>
      <c r="BE181" s="5" t="s">
        <v>40</v>
      </c>
      <c r="BF181" s="5" t="s">
        <v>40</v>
      </c>
      <c r="BG181" s="5" t="s">
        <v>40</v>
      </c>
      <c r="BH181" s="5" t="s">
        <v>40</v>
      </c>
      <c r="BI181" s="5" t="s">
        <v>40</v>
      </c>
      <c r="BJ181" s="5" t="s">
        <v>868</v>
      </c>
      <c r="BK181" s="5">
        <v>0.2893928</v>
      </c>
      <c r="BL181" s="5">
        <v>0.03714789</v>
      </c>
      <c r="BM181" s="5">
        <v>0.2164906</v>
      </c>
      <c r="BN181" s="5">
        <v>0.3621105</v>
      </c>
      <c r="BO181" s="5">
        <v>0.06571714</v>
      </c>
      <c r="BP181" s="5">
        <v>0.03762286</v>
      </c>
      <c r="BQ181" s="5">
        <v>-0.008045574</v>
      </c>
      <c r="BR181" s="5">
        <v>0.1394335</v>
      </c>
      <c r="BS181" s="5">
        <v>0.1712826</v>
      </c>
      <c r="BT181" s="5">
        <v>0.04405724</v>
      </c>
      <c r="BU181" s="5">
        <v>0.298508</v>
      </c>
      <c r="BV181" s="5">
        <v>0.008322816</v>
      </c>
    </row>
    <row r="182" ht="15.75" customHeight="1">
      <c r="A182">
        <v>48.0</v>
      </c>
      <c r="B182">
        <v>2.0</v>
      </c>
      <c r="C182">
        <v>3.0</v>
      </c>
      <c r="D182" s="5">
        <v>2.0</v>
      </c>
      <c r="E182" t="s">
        <v>980</v>
      </c>
      <c r="F182" s="5" t="s">
        <v>760</v>
      </c>
      <c r="G182" s="5" t="s">
        <v>760</v>
      </c>
      <c r="H182" s="5">
        <v>755.0</v>
      </c>
      <c r="I182" s="5">
        <v>719.0</v>
      </c>
      <c r="J182" t="s">
        <v>38</v>
      </c>
      <c r="K182" t="s">
        <v>40</v>
      </c>
      <c r="L182" t="s">
        <v>932</v>
      </c>
      <c r="M182" s="5" t="s">
        <v>889</v>
      </c>
      <c r="N182" s="5">
        <v>19.90605</v>
      </c>
      <c r="O182" s="5" t="s">
        <v>40</v>
      </c>
      <c r="P182" s="5" t="s">
        <v>40</v>
      </c>
      <c r="Q182" s="62">
        <v>6.090123E-110</v>
      </c>
      <c r="R182" t="s">
        <v>932</v>
      </c>
      <c r="S182" s="5" t="s">
        <v>889</v>
      </c>
      <c r="T182" s="5">
        <v>10.04436</v>
      </c>
      <c r="U182" s="5" t="s">
        <v>40</v>
      </c>
      <c r="V182" s="5" t="s">
        <v>40</v>
      </c>
      <c r="W182" s="62">
        <v>9.907599E-25</v>
      </c>
      <c r="X182" t="s">
        <v>38</v>
      </c>
      <c r="Y182" s="5" t="s">
        <v>40</v>
      </c>
      <c r="Z182" s="5" t="s">
        <v>40</v>
      </c>
      <c r="AA182" s="5" t="s">
        <v>40</v>
      </c>
      <c r="AB182" s="5" t="s">
        <v>40</v>
      </c>
      <c r="AC182" s="5" t="s">
        <v>40</v>
      </c>
      <c r="AD182" s="5" t="s">
        <v>40</v>
      </c>
      <c r="AE182" s="5" t="s">
        <v>1019</v>
      </c>
      <c r="AF182" s="5">
        <v>0.5122673</v>
      </c>
      <c r="AG182" s="5">
        <v>0.03646625</v>
      </c>
      <c r="AH182" s="5">
        <v>0.4576434</v>
      </c>
      <c r="AI182" s="5">
        <v>0.5630388</v>
      </c>
      <c r="AJ182" s="5">
        <v>0.2648761</v>
      </c>
      <c r="AK182" s="5">
        <v>0.03737175</v>
      </c>
      <c r="AL182" s="5">
        <v>0.1955467</v>
      </c>
      <c r="AM182" s="5">
        <v>0.3315712</v>
      </c>
      <c r="AN182" s="6">
        <v>0.3107853</v>
      </c>
      <c r="AO182" s="6">
        <v>0.06800659</v>
      </c>
      <c r="AP182" s="6">
        <v>0.5188152</v>
      </c>
      <c r="AQ182" s="6">
        <v>0.01288299</v>
      </c>
      <c r="AR182" s="5" t="s">
        <v>760</v>
      </c>
      <c r="AS182" s="5" t="s">
        <v>487</v>
      </c>
      <c r="AT182" s="5" t="s">
        <v>762</v>
      </c>
      <c r="AU182" s="5">
        <v>7.951723</v>
      </c>
      <c r="AV182" s="5" t="s">
        <v>40</v>
      </c>
      <c r="AW182" s="5">
        <v>754.0</v>
      </c>
      <c r="AX182" s="62">
        <v>6.721047E-15</v>
      </c>
      <c r="AY182" s="5" t="s">
        <v>487</v>
      </c>
      <c r="AZ182" s="5" t="s">
        <v>762</v>
      </c>
      <c r="BA182" s="5">
        <v>4.247711</v>
      </c>
      <c r="BB182" s="5" t="s">
        <v>40</v>
      </c>
      <c r="BC182" s="5">
        <v>718.0</v>
      </c>
      <c r="BD182" s="62">
        <v>2.443938E-5</v>
      </c>
      <c r="BE182" s="5" t="s">
        <v>40</v>
      </c>
      <c r="BF182" s="5" t="s">
        <v>40</v>
      </c>
      <c r="BG182" s="5" t="s">
        <v>40</v>
      </c>
      <c r="BH182" s="5" t="s">
        <v>40</v>
      </c>
      <c r="BI182" s="5" t="s">
        <v>40</v>
      </c>
      <c r="BJ182" s="5" t="s">
        <v>868</v>
      </c>
      <c r="BK182" s="5">
        <v>0.2893928</v>
      </c>
      <c r="BL182" s="5">
        <v>0.03714789</v>
      </c>
      <c r="BM182" s="5">
        <v>0.2164906</v>
      </c>
      <c r="BN182" s="5">
        <v>0.3621105</v>
      </c>
      <c r="BO182" s="5">
        <v>0.1584129</v>
      </c>
      <c r="BP182" s="5">
        <v>0.03752695</v>
      </c>
      <c r="BQ182" s="5">
        <v>0.08480644</v>
      </c>
      <c r="BR182" s="5">
        <v>0.2319103</v>
      </c>
      <c r="BS182" s="5">
        <v>0.1712826</v>
      </c>
      <c r="BT182" s="5">
        <v>0.04405724</v>
      </c>
      <c r="BU182" s="5">
        <v>0.298508</v>
      </c>
      <c r="BV182" s="5">
        <v>0.008322816</v>
      </c>
    </row>
    <row r="183" ht="15.75" customHeight="1">
      <c r="A183">
        <v>48.0</v>
      </c>
      <c r="B183">
        <v>2.0</v>
      </c>
      <c r="C183">
        <v>4.0</v>
      </c>
      <c r="D183" s="5">
        <v>1.0</v>
      </c>
      <c r="E183" t="s">
        <v>981</v>
      </c>
      <c r="F183" s="5" t="s">
        <v>789</v>
      </c>
      <c r="G183" s="5" t="s">
        <v>760</v>
      </c>
      <c r="H183" s="5">
        <v>514.0</v>
      </c>
      <c r="I183" s="5">
        <v>580.0</v>
      </c>
      <c r="J183" t="s">
        <v>33</v>
      </c>
      <c r="K183" s="5" t="s">
        <v>481</v>
      </c>
      <c r="L183" t="s">
        <v>932</v>
      </c>
      <c r="M183" s="5" t="s">
        <v>889</v>
      </c>
      <c r="N183" s="5">
        <v>-1.997519</v>
      </c>
      <c r="O183" s="5" t="s">
        <v>40</v>
      </c>
      <c r="P183" s="5" t="s">
        <v>40</v>
      </c>
      <c r="Q183" s="5">
        <v>0.04570119</v>
      </c>
      <c r="R183" t="s">
        <v>932</v>
      </c>
      <c r="S183" s="5" t="s">
        <v>889</v>
      </c>
      <c r="T183" s="5">
        <v>12.60892</v>
      </c>
      <c r="U183" s="5" t="s">
        <v>40</v>
      </c>
      <c r="V183" s="5" t="s">
        <v>40</v>
      </c>
      <c r="W183" s="62">
        <v>7.107572E-40</v>
      </c>
      <c r="X183" t="s">
        <v>38</v>
      </c>
      <c r="Y183" s="5" t="s">
        <v>40</v>
      </c>
      <c r="Z183" s="5" t="s">
        <v>40</v>
      </c>
      <c r="AA183" s="5" t="s">
        <v>40</v>
      </c>
      <c r="AB183" s="5" t="s">
        <v>40</v>
      </c>
      <c r="AC183" s="5" t="s">
        <v>40</v>
      </c>
      <c r="AD183" s="5" t="s">
        <v>40</v>
      </c>
      <c r="AE183" s="5" t="s">
        <v>1019</v>
      </c>
      <c r="AF183" s="5">
        <v>-0.08532978</v>
      </c>
      <c r="AG183" s="5">
        <v>0.06074567</v>
      </c>
      <c r="AH183" s="5">
        <v>-0.20178932</v>
      </c>
      <c r="AI183" s="5">
        <v>0.03350899</v>
      </c>
      <c r="AJ183" s="5">
        <v>0.3702106</v>
      </c>
      <c r="AK183" s="5">
        <v>0.04163054</v>
      </c>
      <c r="AL183" s="5">
        <v>0.2977718</v>
      </c>
      <c r="AM183" s="5">
        <v>0.4384106</v>
      </c>
      <c r="AN183" s="6">
        <v>0.1727374</v>
      </c>
      <c r="AO183" s="6">
        <v>-0.09413439</v>
      </c>
      <c r="AP183" s="6">
        <v>0.41644858</v>
      </c>
      <c r="AQ183" s="6">
        <v>0.2034442</v>
      </c>
      <c r="AR183" s="5" t="s">
        <v>760</v>
      </c>
      <c r="AS183" s="5" t="s">
        <v>487</v>
      </c>
      <c r="AT183" s="5" t="s">
        <v>762</v>
      </c>
      <c r="AU183" s="5">
        <v>1.856759</v>
      </c>
      <c r="AV183" s="5" t="s">
        <v>40</v>
      </c>
      <c r="AW183" s="5">
        <v>513.0</v>
      </c>
      <c r="AX183" s="5">
        <v>0.06391849</v>
      </c>
      <c r="AY183" s="5" t="s">
        <v>487</v>
      </c>
      <c r="AZ183" s="5" t="s">
        <v>762</v>
      </c>
      <c r="BA183" s="5">
        <v>5.069009</v>
      </c>
      <c r="BB183" s="5" t="s">
        <v>40</v>
      </c>
      <c r="BC183" s="5">
        <v>579.0</v>
      </c>
      <c r="BD183" s="62">
        <v>5.388767E-7</v>
      </c>
      <c r="BE183" s="5" t="s">
        <v>40</v>
      </c>
      <c r="BF183" s="5" t="s">
        <v>40</v>
      </c>
      <c r="BG183" s="5" t="s">
        <v>40</v>
      </c>
      <c r="BH183" s="5" t="s">
        <v>40</v>
      </c>
      <c r="BI183" s="5" t="s">
        <v>40</v>
      </c>
      <c r="BJ183" s="5" t="s">
        <v>868</v>
      </c>
      <c r="BK183" s="5">
        <v>0.08189812</v>
      </c>
      <c r="BL183" s="5">
        <v>0.04418201</v>
      </c>
      <c r="BM183" s="5">
        <v>-0.004737013</v>
      </c>
      <c r="BN183" s="5">
        <v>0.1684537</v>
      </c>
      <c r="BO183" s="5">
        <v>0.2104791</v>
      </c>
      <c r="BP183" s="5">
        <v>0.0419801</v>
      </c>
      <c r="BQ183" s="5">
        <v>0.1281095</v>
      </c>
      <c r="BR183" s="5">
        <v>0.2926708</v>
      </c>
      <c r="BS183" s="5">
        <v>0.1567626</v>
      </c>
      <c r="BT183" s="5">
        <v>0.08255888</v>
      </c>
      <c r="BU183" s="5">
        <v>0.2309663</v>
      </c>
      <c r="BV183" s="62">
        <v>3.463742E-5</v>
      </c>
      <c r="BW183" s="5" t="s">
        <v>1025</v>
      </c>
    </row>
    <row r="184" ht="15.75" customHeight="1">
      <c r="A184">
        <v>48.0</v>
      </c>
      <c r="B184">
        <v>2.0</v>
      </c>
      <c r="C184">
        <v>4.0</v>
      </c>
      <c r="D184" s="5">
        <v>2.0</v>
      </c>
      <c r="E184" t="s">
        <v>981</v>
      </c>
      <c r="F184" s="5" t="s">
        <v>789</v>
      </c>
      <c r="G184" s="5" t="s">
        <v>760</v>
      </c>
      <c r="H184" s="5">
        <v>514.0</v>
      </c>
      <c r="I184" s="5">
        <v>573.0</v>
      </c>
      <c r="J184" t="s">
        <v>33</v>
      </c>
      <c r="K184" s="5" t="s">
        <v>481</v>
      </c>
      <c r="L184" t="s">
        <v>932</v>
      </c>
      <c r="M184" s="5" t="s">
        <v>889</v>
      </c>
      <c r="N184" s="5">
        <v>-1.997519</v>
      </c>
      <c r="O184" s="5" t="s">
        <v>40</v>
      </c>
      <c r="P184" s="5" t="s">
        <v>40</v>
      </c>
      <c r="Q184" s="5">
        <v>0.04570119</v>
      </c>
      <c r="R184" t="s">
        <v>932</v>
      </c>
      <c r="S184" s="5" t="s">
        <v>889</v>
      </c>
      <c r="T184" s="5">
        <v>7.050108</v>
      </c>
      <c r="U184" s="5" t="s">
        <v>40</v>
      </c>
      <c r="V184" s="5" t="s">
        <v>40</v>
      </c>
      <c r="W184" s="62">
        <v>9.290933E-13</v>
      </c>
      <c r="X184" t="s">
        <v>38</v>
      </c>
      <c r="Y184" s="5" t="s">
        <v>40</v>
      </c>
      <c r="Z184" s="5" t="s">
        <v>40</v>
      </c>
      <c r="AA184" s="5" t="s">
        <v>40</v>
      </c>
      <c r="AB184" s="5" t="s">
        <v>40</v>
      </c>
      <c r="AC184" s="5" t="s">
        <v>40</v>
      </c>
      <c r="AD184" s="5" t="s">
        <v>40</v>
      </c>
      <c r="AE184" s="5" t="s">
        <v>1019</v>
      </c>
      <c r="AF184" s="5">
        <v>-0.08532978</v>
      </c>
      <c r="AG184" s="5">
        <v>0.06074567</v>
      </c>
      <c r="AH184" s="5">
        <v>-0.20178932</v>
      </c>
      <c r="AI184" s="5">
        <v>0.03350899</v>
      </c>
      <c r="AJ184" s="5">
        <v>0.2084408</v>
      </c>
      <c r="AK184" s="5">
        <v>0.04192218</v>
      </c>
      <c r="AL184" s="5">
        <v>0.1286578</v>
      </c>
      <c r="AM184" s="5">
        <v>0.2855429</v>
      </c>
      <c r="AN184" s="6">
        <v>0.1727374</v>
      </c>
      <c r="AO184" s="6">
        <v>-0.09413439</v>
      </c>
      <c r="AP184" s="6">
        <v>0.41644858</v>
      </c>
      <c r="AQ184" s="6">
        <v>0.2034442</v>
      </c>
      <c r="AR184" s="5" t="s">
        <v>760</v>
      </c>
      <c r="AS184" s="5" t="s">
        <v>487</v>
      </c>
      <c r="AT184" s="5" t="s">
        <v>762</v>
      </c>
      <c r="AU184" s="5">
        <v>1.856759</v>
      </c>
      <c r="AV184" s="5" t="s">
        <v>40</v>
      </c>
      <c r="AW184" s="5">
        <v>513.0</v>
      </c>
      <c r="AX184" s="5">
        <v>0.06391849</v>
      </c>
      <c r="AY184" s="5" t="s">
        <v>487</v>
      </c>
      <c r="AZ184" s="5" t="s">
        <v>762</v>
      </c>
      <c r="BA184" s="5">
        <v>4.18285</v>
      </c>
      <c r="BB184" s="5" t="s">
        <v>40</v>
      </c>
      <c r="BC184" s="5">
        <v>572.0</v>
      </c>
      <c r="BD184" s="62">
        <v>3.330956E-5</v>
      </c>
      <c r="BE184" s="5" t="s">
        <v>40</v>
      </c>
      <c r="BF184" s="5" t="s">
        <v>40</v>
      </c>
      <c r="BG184" s="5" t="s">
        <v>40</v>
      </c>
      <c r="BH184" s="5" t="s">
        <v>40</v>
      </c>
      <c r="BI184" s="5" t="s">
        <v>40</v>
      </c>
      <c r="BJ184" s="5" t="s">
        <v>868</v>
      </c>
      <c r="BK184" s="5">
        <v>0.08189812</v>
      </c>
      <c r="BL184" s="5">
        <v>0.04418201</v>
      </c>
      <c r="BM184" s="5">
        <v>-0.004737013</v>
      </c>
      <c r="BN184" s="5">
        <v>0.1684537</v>
      </c>
      <c r="BO184" s="5">
        <v>0.174741</v>
      </c>
      <c r="BP184" s="5">
        <v>0.04209329</v>
      </c>
      <c r="BQ184" s="5">
        <v>0.09216364</v>
      </c>
      <c r="BR184" s="5">
        <v>0.2571679</v>
      </c>
      <c r="BS184" s="5">
        <v>0.1567626</v>
      </c>
      <c r="BT184" s="5">
        <v>0.08255888</v>
      </c>
      <c r="BU184" s="5">
        <v>0.2309663</v>
      </c>
      <c r="BV184" s="62">
        <v>3.463742E-5</v>
      </c>
      <c r="BW184" s="5" t="s">
        <v>1025</v>
      </c>
    </row>
    <row r="185" ht="15.75" customHeight="1">
      <c r="A185">
        <v>48.0</v>
      </c>
      <c r="B185">
        <v>2.0</v>
      </c>
      <c r="C185">
        <v>5.0</v>
      </c>
      <c r="D185" s="5">
        <v>1.0</v>
      </c>
      <c r="E185" t="s">
        <v>982</v>
      </c>
      <c r="F185" s="5" t="s">
        <v>789</v>
      </c>
      <c r="G185" s="5" t="s">
        <v>760</v>
      </c>
      <c r="H185" s="5">
        <v>514.0</v>
      </c>
      <c r="I185" s="5">
        <v>580.0</v>
      </c>
      <c r="J185" t="s">
        <v>38</v>
      </c>
      <c r="K185" t="s">
        <v>40</v>
      </c>
      <c r="L185" t="s">
        <v>932</v>
      </c>
      <c r="M185" s="5" t="s">
        <v>889</v>
      </c>
      <c r="N185" s="5">
        <v>3.178593</v>
      </c>
      <c r="O185" s="5" t="s">
        <v>40</v>
      </c>
      <c r="P185" s="5" t="s">
        <v>40</v>
      </c>
      <c r="Q185" s="5">
        <v>0.001439705</v>
      </c>
      <c r="R185" t="s">
        <v>932</v>
      </c>
      <c r="S185" s="5" t="s">
        <v>889</v>
      </c>
      <c r="T185" s="5">
        <v>8.328297</v>
      </c>
      <c r="U185" s="5" t="s">
        <v>40</v>
      </c>
      <c r="V185" s="5" t="s">
        <v>40</v>
      </c>
      <c r="W185" s="62">
        <v>2.223166E-17</v>
      </c>
      <c r="X185" t="s">
        <v>38</v>
      </c>
      <c r="Y185" s="5" t="s">
        <v>40</v>
      </c>
      <c r="Z185" s="5" t="s">
        <v>40</v>
      </c>
      <c r="AA185" s="5" t="s">
        <v>40</v>
      </c>
      <c r="AB185" s="5" t="s">
        <v>40</v>
      </c>
      <c r="AC185" s="5" t="s">
        <v>40</v>
      </c>
      <c r="AD185" s="5" t="s">
        <v>40</v>
      </c>
      <c r="AE185" s="5" t="s">
        <v>1019</v>
      </c>
      <c r="AF185" s="5">
        <v>0.1352899</v>
      </c>
      <c r="AG185" s="5">
        <v>0.06052275</v>
      </c>
      <c r="AH185" s="5">
        <v>0.0175003</v>
      </c>
      <c r="AI185" s="5">
        <v>0.2493756</v>
      </c>
      <c r="AJ185" s="5">
        <v>0.2447383</v>
      </c>
      <c r="AK185" s="5">
        <v>0.04166667</v>
      </c>
      <c r="AL185" s="5">
        <v>0.1665761</v>
      </c>
      <c r="AM185" s="5">
        <v>0.319844</v>
      </c>
      <c r="AN185" s="6">
        <v>0.222224</v>
      </c>
      <c r="AO185" s="6">
        <v>0.1712149</v>
      </c>
      <c r="AP185" s="6">
        <v>0.2720449</v>
      </c>
      <c r="AQ185" s="63">
        <v>7.100484E-17</v>
      </c>
      <c r="AR185" s="5" t="s">
        <v>760</v>
      </c>
      <c r="AS185" s="5" t="s">
        <v>487</v>
      </c>
      <c r="AT185" s="5" t="s">
        <v>762</v>
      </c>
      <c r="AU185" s="5">
        <v>3.968119</v>
      </c>
      <c r="AV185" s="5" t="s">
        <v>40</v>
      </c>
      <c r="AW185" s="5">
        <v>513.0</v>
      </c>
      <c r="AX185" s="62">
        <v>8.276394E-5</v>
      </c>
      <c r="AY185" s="5" t="s">
        <v>487</v>
      </c>
      <c r="AZ185" s="5" t="s">
        <v>762</v>
      </c>
      <c r="BA185" s="5">
        <v>4.250382</v>
      </c>
      <c r="BB185" s="5" t="s">
        <v>40</v>
      </c>
      <c r="BC185" s="5">
        <v>579.0</v>
      </c>
      <c r="BD185" s="62">
        <v>2.487183E-5</v>
      </c>
      <c r="BE185" s="5" t="s">
        <v>40</v>
      </c>
      <c r="BF185" s="5" t="s">
        <v>40</v>
      </c>
      <c r="BG185" s="5" t="s">
        <v>40</v>
      </c>
      <c r="BH185" s="5" t="s">
        <v>40</v>
      </c>
      <c r="BI185" s="5" t="s">
        <v>40</v>
      </c>
      <c r="BJ185" s="5" t="s">
        <v>868</v>
      </c>
      <c r="BK185" s="5">
        <v>0.1750262</v>
      </c>
      <c r="BL185" s="5">
        <v>0.04444463</v>
      </c>
      <c r="BM185" s="5">
        <v>0.08783136</v>
      </c>
      <c r="BN185" s="5">
        <v>0.262053</v>
      </c>
      <c r="BO185" s="5">
        <v>0.1764875</v>
      </c>
      <c r="BP185" s="5">
        <v>0.04184483</v>
      </c>
      <c r="BQ185" s="5">
        <v>0.09439724</v>
      </c>
      <c r="BR185" s="5">
        <v>0.2584276</v>
      </c>
      <c r="BS185" s="5">
        <v>0.1718907</v>
      </c>
      <c r="BT185" s="5">
        <v>0.1235327</v>
      </c>
      <c r="BU185" s="5">
        <v>0.2202487</v>
      </c>
      <c r="BV185" s="62">
        <v>3.242607E-12</v>
      </c>
    </row>
    <row r="186" ht="15.75" customHeight="1">
      <c r="A186">
        <v>48.0</v>
      </c>
      <c r="B186">
        <v>2.0</v>
      </c>
      <c r="C186">
        <v>5.0</v>
      </c>
      <c r="D186" s="5">
        <v>2.0</v>
      </c>
      <c r="E186" t="s">
        <v>982</v>
      </c>
      <c r="F186" s="5" t="s">
        <v>789</v>
      </c>
      <c r="G186" s="5" t="s">
        <v>760</v>
      </c>
      <c r="H186" s="5">
        <v>514.0</v>
      </c>
      <c r="I186" s="5">
        <v>573.0</v>
      </c>
      <c r="J186" t="s">
        <v>38</v>
      </c>
      <c r="K186" t="s">
        <v>40</v>
      </c>
      <c r="L186" t="s">
        <v>932</v>
      </c>
      <c r="M186" s="5" t="s">
        <v>889</v>
      </c>
      <c r="N186" s="5">
        <v>3.178593</v>
      </c>
      <c r="O186" s="5" t="s">
        <v>40</v>
      </c>
      <c r="P186" s="5" t="s">
        <v>40</v>
      </c>
      <c r="Q186" s="5">
        <v>0.001439705</v>
      </c>
      <c r="R186" t="s">
        <v>932</v>
      </c>
      <c r="S186" s="5" t="s">
        <v>889</v>
      </c>
      <c r="T186" s="5">
        <v>8.156247</v>
      </c>
      <c r="U186" s="5" t="s">
        <v>40</v>
      </c>
      <c r="V186" s="5" t="s">
        <v>40</v>
      </c>
      <c r="W186" s="62">
        <v>1.030355E-16</v>
      </c>
      <c r="X186" t="s">
        <v>38</v>
      </c>
      <c r="Y186" s="5" t="s">
        <v>40</v>
      </c>
      <c r="Z186" s="5" t="s">
        <v>40</v>
      </c>
      <c r="AA186" s="5" t="s">
        <v>40</v>
      </c>
      <c r="AB186" s="5" t="s">
        <v>40</v>
      </c>
      <c r="AC186" s="5" t="s">
        <v>40</v>
      </c>
      <c r="AD186" s="5" t="s">
        <v>40</v>
      </c>
      <c r="AE186" s="5" t="s">
        <v>1019</v>
      </c>
      <c r="AF186" s="5">
        <v>0.1352899</v>
      </c>
      <c r="AG186" s="5">
        <v>0.06052275</v>
      </c>
      <c r="AH186" s="5">
        <v>0.0175003</v>
      </c>
      <c r="AI186" s="5">
        <v>0.2493756</v>
      </c>
      <c r="AJ186" s="5">
        <v>0.2411445</v>
      </c>
      <c r="AK186" s="5">
        <v>0.04192218</v>
      </c>
      <c r="AL186" s="5">
        <v>0.162373</v>
      </c>
      <c r="AM186" s="5">
        <v>0.3168619</v>
      </c>
      <c r="AN186" s="6">
        <v>0.222224</v>
      </c>
      <c r="AO186" s="6">
        <v>0.1712149</v>
      </c>
      <c r="AP186" s="6">
        <v>0.2720449</v>
      </c>
      <c r="AQ186" s="63">
        <v>7.100484E-17</v>
      </c>
      <c r="AR186" s="5" t="s">
        <v>760</v>
      </c>
      <c r="AS186" s="5" t="s">
        <v>487</v>
      </c>
      <c r="AT186" s="5" t="s">
        <v>762</v>
      </c>
      <c r="AU186" s="5">
        <v>3.968119</v>
      </c>
      <c r="AV186" s="5" t="s">
        <v>40</v>
      </c>
      <c r="AW186" s="5">
        <v>513.0</v>
      </c>
      <c r="AX186" s="62">
        <v>8.276394E-5</v>
      </c>
      <c r="AY186" s="5" t="s">
        <v>487</v>
      </c>
      <c r="AZ186" s="5" t="s">
        <v>762</v>
      </c>
      <c r="BA186" s="5">
        <v>3.936256</v>
      </c>
      <c r="BB186" s="5" t="s">
        <v>40</v>
      </c>
      <c r="BC186" s="5">
        <v>572.0</v>
      </c>
      <c r="BD186" s="62">
        <v>9.295562E-5</v>
      </c>
      <c r="BE186" s="5" t="s">
        <v>40</v>
      </c>
      <c r="BF186" s="5" t="s">
        <v>40</v>
      </c>
      <c r="BG186" s="5" t="s">
        <v>40</v>
      </c>
      <c r="BH186" s="5" t="s">
        <v>40</v>
      </c>
      <c r="BI186" s="5" t="s">
        <v>40</v>
      </c>
      <c r="BJ186" s="5" t="s">
        <v>868</v>
      </c>
      <c r="BK186" s="5">
        <v>0.1750262</v>
      </c>
      <c r="BL186" s="5">
        <v>0.04444463</v>
      </c>
      <c r="BM186" s="5">
        <v>0.08783136</v>
      </c>
      <c r="BN186" s="5">
        <v>0.262053</v>
      </c>
      <c r="BO186" s="5">
        <v>0.1644395</v>
      </c>
      <c r="BP186" s="5">
        <v>0.04205706</v>
      </c>
      <c r="BQ186" s="5">
        <v>0.08193748</v>
      </c>
      <c r="BR186" s="5">
        <v>0.2467996</v>
      </c>
      <c r="BS186" s="5">
        <v>0.1718907</v>
      </c>
      <c r="BT186" s="5">
        <v>0.1235327</v>
      </c>
      <c r="BU186" s="5">
        <v>0.2202487</v>
      </c>
      <c r="BV186" s="62">
        <v>3.242607E-12</v>
      </c>
    </row>
    <row r="187" ht="15.75" customHeight="1">
      <c r="A187">
        <v>48.0</v>
      </c>
      <c r="B187">
        <v>2.0</v>
      </c>
      <c r="C187">
        <v>6.0</v>
      </c>
      <c r="D187" s="5">
        <v>1.0</v>
      </c>
      <c r="E187" t="s">
        <v>983</v>
      </c>
      <c r="F187" s="5" t="s">
        <v>789</v>
      </c>
      <c r="G187" s="5" t="s">
        <v>761</v>
      </c>
      <c r="H187" s="5">
        <v>514.0</v>
      </c>
      <c r="I187" s="5">
        <v>580.0</v>
      </c>
      <c r="J187" t="s">
        <v>38</v>
      </c>
      <c r="K187" t="s">
        <v>40</v>
      </c>
      <c r="L187" t="s">
        <v>932</v>
      </c>
      <c r="M187" s="5" t="s">
        <v>889</v>
      </c>
      <c r="N187" s="5">
        <v>5.805936</v>
      </c>
      <c r="O187" s="5" t="s">
        <v>40</v>
      </c>
      <c r="P187" s="5" t="s">
        <v>40</v>
      </c>
      <c r="Q187" s="62">
        <v>4.106239E-9</v>
      </c>
      <c r="R187" t="s">
        <v>932</v>
      </c>
      <c r="S187" s="5" t="s">
        <v>889</v>
      </c>
      <c r="T187" s="5">
        <v>0.6853251</v>
      </c>
      <c r="U187" s="5" t="s">
        <v>40</v>
      </c>
      <c r="V187" s="5" t="s">
        <v>40</v>
      </c>
      <c r="W187" s="5">
        <v>0.4934609</v>
      </c>
      <c r="X187" t="s">
        <v>38</v>
      </c>
      <c r="Y187" s="5" t="s">
        <v>40</v>
      </c>
      <c r="Z187" s="5" t="s">
        <v>40</v>
      </c>
      <c r="AA187" s="5" t="s">
        <v>40</v>
      </c>
      <c r="AB187" s="5" t="s">
        <v>40</v>
      </c>
      <c r="AC187" s="5" t="s">
        <v>40</v>
      </c>
      <c r="AD187" s="5" t="s">
        <v>40</v>
      </c>
      <c r="AE187" s="5" t="s">
        <v>1019</v>
      </c>
      <c r="AF187" s="5">
        <v>0.2672399</v>
      </c>
      <c r="AG187" s="5">
        <v>0.06551218</v>
      </c>
      <c r="AH187" s="5">
        <v>0.1444696</v>
      </c>
      <c r="AI187" s="5">
        <v>0.3819071</v>
      </c>
      <c r="AJ187" s="5">
        <v>0.02012184</v>
      </c>
      <c r="AK187" s="5">
        <v>0.04163054</v>
      </c>
      <c r="AL187" s="5">
        <v>-0.06139251</v>
      </c>
      <c r="AM187" s="5">
        <v>0.10136955</v>
      </c>
      <c r="AN187" s="6">
        <v>0.1341038</v>
      </c>
      <c r="AO187" s="6">
        <v>-0.004052209</v>
      </c>
      <c r="AP187" s="6">
        <v>0.267236311</v>
      </c>
      <c r="AQ187" s="6">
        <v>0.05706498</v>
      </c>
      <c r="AR187" s="5" t="s">
        <v>760</v>
      </c>
      <c r="AS187" s="5" t="s">
        <v>487</v>
      </c>
      <c r="AT187" s="5" t="s">
        <v>762</v>
      </c>
      <c r="AU187" s="5">
        <v>3.833598</v>
      </c>
      <c r="AV187" s="5" t="s">
        <v>40</v>
      </c>
      <c r="AW187" s="5">
        <v>513.0</v>
      </c>
      <c r="AX187" s="62">
        <v>1.419707E-4</v>
      </c>
      <c r="AY187" s="5" t="s">
        <v>487</v>
      </c>
      <c r="AZ187" s="5" t="s">
        <v>762</v>
      </c>
      <c r="BA187" s="5">
        <v>3.829983</v>
      </c>
      <c r="BB187" s="5" t="s">
        <v>40</v>
      </c>
      <c r="BC187" s="5">
        <v>579.0</v>
      </c>
      <c r="BD187" s="5">
        <v>1.421408E-4</v>
      </c>
      <c r="BE187" s="5" t="s">
        <v>40</v>
      </c>
      <c r="BF187" s="5" t="s">
        <v>40</v>
      </c>
      <c r="BG187" s="5" t="s">
        <v>40</v>
      </c>
      <c r="BH187" s="5" t="s">
        <v>40</v>
      </c>
      <c r="BI187" s="5" t="s">
        <v>40</v>
      </c>
      <c r="BJ187" s="5" t="s">
        <v>868</v>
      </c>
      <c r="BK187" s="5">
        <v>0.1690928</v>
      </c>
      <c r="BL187" s="5">
        <v>0.04442228</v>
      </c>
      <c r="BM187" s="5">
        <v>0.08194452</v>
      </c>
      <c r="BN187" s="5">
        <v>0.2560784</v>
      </c>
      <c r="BO187" s="5">
        <v>0.1590314</v>
      </c>
      <c r="BP187" s="5">
        <v>0.04178445</v>
      </c>
      <c r="BQ187" s="5">
        <v>0.07706687</v>
      </c>
      <c r="BR187" s="5">
        <v>0.2408602</v>
      </c>
      <c r="BS187" s="5">
        <v>0.1617462</v>
      </c>
      <c r="BT187" s="5">
        <v>0.1134286</v>
      </c>
      <c r="BU187" s="5">
        <v>0.2100637</v>
      </c>
      <c r="BV187" s="62">
        <v>5.340937E-11</v>
      </c>
    </row>
    <row r="188" ht="15.75" customHeight="1">
      <c r="A188">
        <v>48.0</v>
      </c>
      <c r="B188">
        <v>2.0</v>
      </c>
      <c r="C188">
        <v>6.0</v>
      </c>
      <c r="D188" s="5">
        <v>2.0</v>
      </c>
      <c r="E188" t="s">
        <v>983</v>
      </c>
      <c r="F188" s="5" t="s">
        <v>789</v>
      </c>
      <c r="G188" s="5" t="s">
        <v>760</v>
      </c>
      <c r="H188" s="5">
        <v>514.0</v>
      </c>
      <c r="I188" s="5">
        <v>573.0</v>
      </c>
      <c r="J188" t="s">
        <v>38</v>
      </c>
      <c r="K188" t="s">
        <v>40</v>
      </c>
      <c r="L188" t="s">
        <v>932</v>
      </c>
      <c r="M188" s="5" t="s">
        <v>889</v>
      </c>
      <c r="N188" s="5">
        <v>5.805936</v>
      </c>
      <c r="O188" s="5" t="s">
        <v>40</v>
      </c>
      <c r="P188" s="5" t="s">
        <v>40</v>
      </c>
      <c r="Q188" s="62">
        <v>4.106239E-9</v>
      </c>
      <c r="R188" t="s">
        <v>932</v>
      </c>
      <c r="S188" s="5" t="s">
        <v>889</v>
      </c>
      <c r="T188" s="5">
        <v>4.436411</v>
      </c>
      <c r="U188" s="5" t="s">
        <v>40</v>
      </c>
      <c r="V188" s="5" t="s">
        <v>40</v>
      </c>
      <c r="W188" s="62">
        <v>8.34691E-6</v>
      </c>
      <c r="X188" t="s">
        <v>38</v>
      </c>
      <c r="Y188" s="5" t="s">
        <v>40</v>
      </c>
      <c r="Z188" s="5" t="s">
        <v>40</v>
      </c>
      <c r="AA188" s="5" t="s">
        <v>40</v>
      </c>
      <c r="AB188" s="5" t="s">
        <v>40</v>
      </c>
      <c r="AC188" s="5" t="s">
        <v>40</v>
      </c>
      <c r="AD188" s="5" t="s">
        <v>40</v>
      </c>
      <c r="AE188" s="5" t="s">
        <v>1019</v>
      </c>
      <c r="AF188" s="5">
        <v>0.2672399</v>
      </c>
      <c r="AG188" s="5">
        <v>0.06551218</v>
      </c>
      <c r="AH188" s="5">
        <v>0.1444696</v>
      </c>
      <c r="AI188" s="5">
        <v>0.3819071</v>
      </c>
      <c r="AJ188" s="5">
        <v>0.1310507</v>
      </c>
      <c r="AK188" s="5">
        <v>0.04188539</v>
      </c>
      <c r="AL188" s="5">
        <v>0.04967402</v>
      </c>
      <c r="AM188" s="5">
        <v>0.21069895</v>
      </c>
      <c r="AN188" s="6">
        <v>0.1341038</v>
      </c>
      <c r="AO188" s="6">
        <v>-0.004052209</v>
      </c>
      <c r="AP188" s="6">
        <v>0.267236311</v>
      </c>
      <c r="AQ188" s="6">
        <v>0.05706498</v>
      </c>
      <c r="AR188" s="5" t="s">
        <v>760</v>
      </c>
      <c r="AS188" s="5" t="s">
        <v>487</v>
      </c>
      <c r="AT188" s="5" t="s">
        <v>762</v>
      </c>
      <c r="AU188" s="5">
        <v>3.833598</v>
      </c>
      <c r="AV188" s="5" t="s">
        <v>40</v>
      </c>
      <c r="AW188" s="5">
        <v>513.0</v>
      </c>
      <c r="AX188" s="62">
        <v>1.419707E-4</v>
      </c>
      <c r="AY188" s="5" t="s">
        <v>487</v>
      </c>
      <c r="AZ188" s="5" t="s">
        <v>762</v>
      </c>
      <c r="BA188" s="5">
        <v>3.780088</v>
      </c>
      <c r="BB188" s="5" t="s">
        <v>40</v>
      </c>
      <c r="BC188" s="5">
        <v>572.0</v>
      </c>
      <c r="BD188" s="62">
        <v>1.732335E-4</v>
      </c>
      <c r="BE188" s="5" t="s">
        <v>40</v>
      </c>
      <c r="BF188" s="5" t="s">
        <v>40</v>
      </c>
      <c r="BG188" s="5" t="s">
        <v>40</v>
      </c>
      <c r="BH188" s="5" t="s">
        <v>40</v>
      </c>
      <c r="BI188" s="5" t="s">
        <v>40</v>
      </c>
      <c r="BJ188" s="5" t="s">
        <v>868</v>
      </c>
      <c r="BK188" s="5">
        <v>0.1690928</v>
      </c>
      <c r="BL188" s="5">
        <v>0.04442228</v>
      </c>
      <c r="BM188" s="5">
        <v>0.08194452</v>
      </c>
      <c r="BN188" s="5">
        <v>0.2560784</v>
      </c>
      <c r="BO188" s="5">
        <v>0.1579154</v>
      </c>
      <c r="BP188" s="5">
        <v>0.04203523</v>
      </c>
      <c r="BQ188" s="5">
        <v>0.07545902</v>
      </c>
      <c r="BR188" s="5">
        <v>0.2402354</v>
      </c>
      <c r="BS188" s="5">
        <v>0.1617462</v>
      </c>
      <c r="BT188" s="5">
        <v>0.1134286</v>
      </c>
      <c r="BU188" s="5">
        <v>0.2100637</v>
      </c>
      <c r="BV188" s="62">
        <v>5.340937E-11</v>
      </c>
    </row>
    <row r="189" ht="15.75" customHeight="1">
      <c r="A189">
        <v>50.0</v>
      </c>
      <c r="B189">
        <v>1.0</v>
      </c>
      <c r="C189">
        <v>1.0</v>
      </c>
      <c r="D189" s="5">
        <v>1.0</v>
      </c>
      <c r="E189" t="s">
        <v>984</v>
      </c>
      <c r="F189" s="5" t="s">
        <v>760</v>
      </c>
      <c r="G189" s="5" t="s">
        <v>760</v>
      </c>
      <c r="H189" s="5">
        <v>99.0</v>
      </c>
      <c r="I189" s="5">
        <v>40.0</v>
      </c>
      <c r="J189" t="s">
        <v>33</v>
      </c>
      <c r="K189" s="5" t="s">
        <v>487</v>
      </c>
      <c r="L189" s="5" t="s">
        <v>487</v>
      </c>
      <c r="M189" s="5" t="s">
        <v>762</v>
      </c>
      <c r="N189" s="5">
        <v>4.999382</v>
      </c>
      <c r="O189" s="5" t="s">
        <v>40</v>
      </c>
      <c r="P189" s="5">
        <v>98.0</v>
      </c>
      <c r="Q189" s="5">
        <v>2.52E-6</v>
      </c>
      <c r="R189" s="5" t="s">
        <v>932</v>
      </c>
      <c r="S189" s="5" t="s">
        <v>889</v>
      </c>
      <c r="T189" s="5">
        <v>2.137166</v>
      </c>
      <c r="U189" s="5" t="s">
        <v>40</v>
      </c>
      <c r="V189" s="5" t="s">
        <v>40</v>
      </c>
      <c r="W189" s="5">
        <v>0.03207874</v>
      </c>
      <c r="X189" t="s">
        <v>38</v>
      </c>
      <c r="Y189" s="5" t="s">
        <v>40</v>
      </c>
      <c r="Z189" s="5" t="s">
        <v>40</v>
      </c>
      <c r="AA189" s="5" t="s">
        <v>40</v>
      </c>
      <c r="AB189" s="5" t="s">
        <v>40</v>
      </c>
      <c r="AC189" s="5" t="s">
        <v>40</v>
      </c>
      <c r="AD189" s="5" t="s">
        <v>40</v>
      </c>
      <c r="AE189" s="5" t="s">
        <v>1019</v>
      </c>
      <c r="AF189" s="5">
        <v>0.4507904</v>
      </c>
      <c r="AG189" s="5">
        <v>0.1020621</v>
      </c>
      <c r="AH189" s="5">
        <v>0.2781297</v>
      </c>
      <c r="AI189" s="5">
        <v>0.5952318</v>
      </c>
      <c r="AJ189" s="5">
        <v>0.2389425</v>
      </c>
      <c r="AK189" s="5">
        <v>0.164399</v>
      </c>
      <c r="AL189" s="5">
        <v>-0.07840262</v>
      </c>
      <c r="AM189" s="5">
        <v>0.5123185</v>
      </c>
      <c r="AN189" s="71">
        <v>0.3790805</v>
      </c>
      <c r="AO189" s="6">
        <v>0.1698623</v>
      </c>
      <c r="AP189" s="6">
        <v>0.5556</v>
      </c>
      <c r="AQ189" s="6">
        <v>5.86144E-4</v>
      </c>
      <c r="AR189" s="5" t="s">
        <v>760</v>
      </c>
      <c r="AS189" s="5" t="s">
        <v>487</v>
      </c>
      <c r="AT189" s="5" t="s">
        <v>762</v>
      </c>
      <c r="AU189" s="5">
        <v>4.999382</v>
      </c>
      <c r="AV189" s="5" t="s">
        <v>40</v>
      </c>
      <c r="AW189" s="5">
        <v>98.0</v>
      </c>
      <c r="AX189" s="5">
        <v>2.52E-6</v>
      </c>
      <c r="AY189" s="5" t="s">
        <v>487</v>
      </c>
      <c r="AZ189" s="5" t="s">
        <v>762</v>
      </c>
      <c r="BA189" s="5">
        <v>2.671276</v>
      </c>
      <c r="BB189" s="5" t="s">
        <v>40</v>
      </c>
      <c r="BC189" s="5">
        <v>39.0</v>
      </c>
      <c r="BD189" s="5">
        <v>0.01096665</v>
      </c>
      <c r="BE189" s="5" t="s">
        <v>40</v>
      </c>
      <c r="BF189" s="5" t="s">
        <v>40</v>
      </c>
      <c r="BG189" s="5" t="s">
        <v>40</v>
      </c>
      <c r="BH189" s="5" t="s">
        <v>40</v>
      </c>
      <c r="BI189" s="5" t="s">
        <v>40</v>
      </c>
      <c r="BJ189" s="5" t="s">
        <v>868</v>
      </c>
      <c r="BK189" s="5">
        <v>0.5024568</v>
      </c>
      <c r="BL189" s="5">
        <v>0.1066587</v>
      </c>
      <c r="BM189" s="5">
        <v>0.2921781</v>
      </c>
      <c r="BN189" s="5">
        <v>0.7104506</v>
      </c>
      <c r="BO189" s="5">
        <v>0.426857</v>
      </c>
      <c r="BP189" s="5">
        <v>0.1651593</v>
      </c>
      <c r="BQ189" s="5">
        <v>0.1003903</v>
      </c>
      <c r="BR189" s="5">
        <v>0.7483153</v>
      </c>
      <c r="BS189" s="5">
        <v>0.4802072</v>
      </c>
      <c r="BT189" s="5">
        <v>0.3045961</v>
      </c>
      <c r="BU189" s="5">
        <v>0.6558183</v>
      </c>
      <c r="BV189" s="62">
        <v>8.34497E-8</v>
      </c>
      <c r="BW189" s="5"/>
    </row>
    <row r="190" ht="15.75" customHeight="1">
      <c r="AN190" s="51"/>
      <c r="AO190" s="51"/>
      <c r="AP190" s="51"/>
      <c r="BS190" s="51"/>
      <c r="BT190" s="51"/>
      <c r="BU190" s="51"/>
    </row>
    <row r="191" ht="15.75" customHeight="1">
      <c r="AN191" s="51"/>
      <c r="AO191" s="51"/>
      <c r="AP191" s="51"/>
      <c r="BS191" s="51"/>
      <c r="BT191" s="51"/>
      <c r="BU191" s="51"/>
    </row>
    <row r="192" ht="15.75" customHeight="1">
      <c r="Q192" s="51"/>
      <c r="W192" s="51"/>
      <c r="AJ192" s="67"/>
      <c r="AK192" s="67"/>
      <c r="AL192" s="67"/>
      <c r="AN192" s="51"/>
      <c r="AO192" s="51"/>
      <c r="AP192" s="51"/>
      <c r="AQ192" s="51"/>
      <c r="AR192" s="51"/>
      <c r="AX192" s="51"/>
      <c r="BD192" s="51"/>
      <c r="BO192" s="67"/>
      <c r="BP192" s="67"/>
      <c r="BQ192" s="67"/>
      <c r="BS192" s="51"/>
      <c r="BT192" s="51"/>
      <c r="BU192" s="51"/>
      <c r="BV192" s="51"/>
    </row>
    <row r="193" ht="15.75" customHeight="1">
      <c r="AJ193" s="67"/>
      <c r="AK193" s="67"/>
      <c r="AL193" s="67"/>
      <c r="AN193" s="51"/>
      <c r="AO193" s="51"/>
      <c r="AP193" s="51"/>
      <c r="AQ193" s="51"/>
      <c r="AR193" s="51"/>
      <c r="BO193" s="67"/>
      <c r="BP193" s="67"/>
      <c r="BQ193" s="67"/>
      <c r="BS193" s="51"/>
      <c r="BT193" s="51"/>
      <c r="BU193" s="51"/>
      <c r="BV193" s="51"/>
    </row>
    <row r="194" ht="15.75" customHeight="1">
      <c r="AN194" s="51"/>
      <c r="AO194" s="51"/>
      <c r="AP194" s="51"/>
      <c r="AQ194" s="51"/>
      <c r="AR194" s="51"/>
      <c r="BS194" s="51"/>
      <c r="BT194" s="51"/>
      <c r="BU194" s="51"/>
      <c r="BV194" s="51"/>
    </row>
    <row r="195" ht="15.75" customHeight="1">
      <c r="AN195" s="51"/>
      <c r="AO195" s="51"/>
      <c r="AP195" s="51"/>
      <c r="AQ195" s="51"/>
      <c r="AR195" s="51"/>
      <c r="BS195" s="51"/>
      <c r="BT195" s="51"/>
      <c r="BU195" s="51"/>
      <c r="BV195" s="51"/>
    </row>
    <row r="196" ht="15.75" customHeight="1">
      <c r="AN196" s="51"/>
      <c r="AO196" s="51"/>
      <c r="AP196" s="51"/>
      <c r="AQ196" s="51"/>
      <c r="AR196" s="51"/>
      <c r="BS196" s="51"/>
      <c r="BT196" s="51"/>
      <c r="BU196" s="51"/>
      <c r="BV196" s="51"/>
    </row>
    <row r="197" ht="15.75" customHeight="1">
      <c r="AN197" s="51"/>
      <c r="AO197" s="51"/>
      <c r="AP197" s="51"/>
      <c r="AQ197" s="51"/>
      <c r="AR197" s="51"/>
      <c r="BS197" s="51"/>
      <c r="BT197" s="51"/>
      <c r="BU197" s="51"/>
      <c r="BV197" s="51"/>
    </row>
    <row r="198" ht="15.75" customHeight="1"/>
    <row r="199" ht="15.75" customHeight="1"/>
    <row r="200" ht="15.75" customHeight="1">
      <c r="AQ200" s="51"/>
      <c r="AR200" s="51"/>
      <c r="BV200" s="51"/>
    </row>
    <row r="201" ht="15.75" customHeight="1"/>
    <row r="202" ht="15.75" customHeight="1"/>
    <row r="203" ht="15.75" customHeight="1">
      <c r="AF203" s="56"/>
      <c r="AG203" s="56"/>
      <c r="AH203" s="56"/>
      <c r="AI203" s="56"/>
      <c r="AJ203" s="56"/>
      <c r="AK203" s="56"/>
      <c r="AL203" s="56"/>
      <c r="AM203" s="56"/>
      <c r="AN203" s="56"/>
      <c r="AO203" s="56"/>
      <c r="AP203" s="56"/>
      <c r="AQ203" s="56"/>
      <c r="AR203" s="56"/>
      <c r="BK203" s="56"/>
      <c r="BL203" s="56"/>
      <c r="BM203" s="56"/>
      <c r="BN203" s="56"/>
      <c r="BO203" s="56"/>
      <c r="BP203" s="56"/>
      <c r="BQ203" s="56"/>
      <c r="BR203" s="56"/>
      <c r="BS203" s="56"/>
      <c r="BT203" s="56"/>
      <c r="BU203" s="56"/>
      <c r="BV203" s="56"/>
    </row>
    <row r="204" ht="15.75" customHeight="1">
      <c r="AN204" s="51"/>
      <c r="AO204" s="51"/>
      <c r="AP204" s="51"/>
      <c r="AQ204" s="51"/>
      <c r="AR204" s="51"/>
      <c r="BS204" s="51"/>
      <c r="BT204" s="51"/>
      <c r="BU204" s="51"/>
      <c r="BV204" s="51"/>
    </row>
    <row r="205" ht="15.75" customHeight="1">
      <c r="AN205" s="51"/>
      <c r="AO205" s="51"/>
      <c r="AP205" s="51"/>
      <c r="AQ205" s="51"/>
      <c r="AR205" s="51"/>
      <c r="BS205" s="51"/>
      <c r="BT205" s="51"/>
      <c r="BU205" s="51"/>
      <c r="BV205" s="51"/>
    </row>
    <row r="206" ht="15.75" customHeight="1">
      <c r="AN206" s="51"/>
      <c r="AO206" s="51"/>
      <c r="AP206" s="51"/>
      <c r="AQ206" s="51"/>
      <c r="AR206" s="51"/>
      <c r="BS206" s="51"/>
      <c r="BT206" s="51"/>
      <c r="BU206" s="51"/>
      <c r="BV206" s="51"/>
    </row>
    <row r="207" ht="15.75" customHeight="1">
      <c r="AN207" s="51"/>
      <c r="AO207" s="51"/>
      <c r="AP207" s="51"/>
      <c r="AQ207" s="51"/>
      <c r="AR207" s="51"/>
      <c r="BS207" s="51"/>
      <c r="BT207" s="51"/>
      <c r="BU207" s="51"/>
      <c r="BV207" s="51"/>
    </row>
    <row r="208" ht="15.75" customHeight="1">
      <c r="AN208" s="51"/>
      <c r="AO208" s="51"/>
      <c r="AP208" s="51"/>
      <c r="AQ208" s="51"/>
      <c r="AR208" s="51"/>
      <c r="BS208" s="51"/>
      <c r="BT208" s="51"/>
      <c r="BU208" s="51"/>
      <c r="BV208" s="51"/>
    </row>
    <row r="209" ht="15.75" customHeight="1">
      <c r="AN209" s="51"/>
      <c r="AO209" s="51"/>
      <c r="AP209" s="51"/>
      <c r="AQ209" s="51"/>
      <c r="AR209" s="51"/>
      <c r="BS209" s="51"/>
      <c r="BT209" s="51"/>
      <c r="BU209" s="51"/>
      <c r="BV209" s="51"/>
    </row>
    <row r="210" ht="15.75" customHeight="1">
      <c r="AN210" s="51"/>
      <c r="AO210" s="51"/>
      <c r="AP210" s="51"/>
      <c r="AQ210" s="51"/>
      <c r="AR210" s="51"/>
      <c r="BS210" s="51"/>
      <c r="BT210" s="51"/>
      <c r="BU210" s="51"/>
      <c r="BV210" s="51"/>
    </row>
    <row r="211" ht="15.75" customHeight="1">
      <c r="AN211" s="51"/>
      <c r="AO211" s="51"/>
      <c r="AP211" s="51"/>
      <c r="AQ211" s="51"/>
      <c r="AR211" s="51"/>
      <c r="BS211" s="51"/>
      <c r="BT211" s="51"/>
      <c r="BU211" s="51"/>
      <c r="BV211" s="51"/>
    </row>
    <row r="212" ht="15.75" customHeight="1">
      <c r="AN212" s="51"/>
      <c r="AO212" s="51"/>
      <c r="AP212" s="51"/>
      <c r="AQ212" s="51"/>
      <c r="AR212" s="51"/>
      <c r="BS212" s="51"/>
      <c r="BT212" s="51"/>
      <c r="BU212" s="51"/>
      <c r="BV212" s="51"/>
    </row>
    <row r="213" ht="15.75" customHeight="1">
      <c r="AN213" s="51"/>
      <c r="AO213" s="51"/>
      <c r="AP213" s="51"/>
      <c r="AQ213" s="51"/>
      <c r="AR213" s="51"/>
      <c r="BS213" s="51"/>
      <c r="BT213" s="51"/>
      <c r="BU213" s="51"/>
      <c r="BV213" s="51"/>
    </row>
    <row r="214" ht="15.75" customHeight="1">
      <c r="AN214" s="51"/>
      <c r="AO214" s="51"/>
      <c r="AP214" s="51"/>
      <c r="AQ214" s="51"/>
      <c r="AR214" s="51"/>
      <c r="BS214" s="51"/>
      <c r="BT214" s="51"/>
      <c r="BU214" s="51"/>
      <c r="BV214" s="51"/>
    </row>
    <row r="215" ht="15.75" customHeight="1">
      <c r="AN215" s="51"/>
      <c r="AO215" s="51"/>
      <c r="AP215" s="51"/>
      <c r="AQ215" s="51"/>
      <c r="AR215" s="51"/>
      <c r="BS215" s="51"/>
      <c r="BT215" s="51"/>
      <c r="BU215" s="51"/>
      <c r="BV215" s="51"/>
    </row>
    <row r="216" ht="15.75" customHeight="1">
      <c r="AN216" s="51"/>
      <c r="AO216" s="51"/>
      <c r="AP216" s="51"/>
      <c r="AQ216" s="51"/>
      <c r="AR216" s="51"/>
      <c r="BS216" s="51"/>
      <c r="BT216" s="51"/>
      <c r="BU216" s="51"/>
      <c r="BV216" s="51"/>
    </row>
    <row r="217" ht="15.75" customHeight="1">
      <c r="AN217" s="51"/>
      <c r="AO217" s="51"/>
      <c r="AP217" s="51"/>
      <c r="AQ217" s="51"/>
      <c r="AR217" s="51"/>
      <c r="BS217" s="51"/>
      <c r="BT217" s="51"/>
      <c r="BU217" s="51"/>
      <c r="BV217" s="51"/>
    </row>
    <row r="218" ht="15.75" customHeight="1">
      <c r="AN218" s="51"/>
      <c r="AO218" s="51"/>
      <c r="AP218" s="51"/>
      <c r="AQ218" s="51"/>
      <c r="AR218" s="51"/>
      <c r="BS218" s="51"/>
      <c r="BT218" s="51"/>
      <c r="BU218" s="51"/>
      <c r="BV218" s="51"/>
    </row>
    <row r="219" ht="15.75" customHeight="1">
      <c r="AN219" s="51"/>
      <c r="AO219" s="51"/>
      <c r="AP219" s="51"/>
      <c r="AQ219" s="51"/>
      <c r="AR219" s="51"/>
      <c r="BS219" s="51"/>
      <c r="BT219" s="51"/>
      <c r="BU219" s="51"/>
      <c r="BV219" s="51"/>
    </row>
    <row r="220" ht="15.75" customHeight="1">
      <c r="AN220" s="51"/>
      <c r="AO220" s="51"/>
      <c r="AP220" s="51"/>
      <c r="AQ220" s="51"/>
      <c r="AR220" s="51"/>
      <c r="BS220" s="51"/>
      <c r="BT220" s="51"/>
      <c r="BU220" s="51"/>
      <c r="BV220" s="51"/>
    </row>
    <row r="221" ht="15.75" customHeight="1">
      <c r="AN221" s="51"/>
      <c r="AO221" s="51"/>
      <c r="AP221" s="51"/>
      <c r="AQ221" s="51"/>
      <c r="AR221" s="51"/>
      <c r="BS221" s="51"/>
      <c r="BT221" s="51"/>
      <c r="BU221" s="51"/>
      <c r="BV221" s="51"/>
    </row>
    <row r="222" ht="15.75" customHeight="1">
      <c r="AN222" s="51"/>
      <c r="AO222" s="51"/>
      <c r="AP222" s="51"/>
      <c r="AQ222" s="51"/>
      <c r="AR222" s="51"/>
      <c r="BS222" s="51"/>
      <c r="BT222" s="51"/>
      <c r="BU222" s="51"/>
      <c r="BV222" s="51"/>
    </row>
    <row r="223" ht="15.75" customHeight="1">
      <c r="AN223" s="51"/>
      <c r="AO223" s="51"/>
      <c r="AP223" s="51"/>
      <c r="AQ223" s="51"/>
      <c r="AR223" s="51"/>
      <c r="BS223" s="51"/>
      <c r="BT223" s="51"/>
      <c r="BU223" s="51"/>
      <c r="BV223" s="51"/>
    </row>
    <row r="224" ht="15.75" customHeight="1">
      <c r="AN224" s="51"/>
      <c r="AO224" s="51"/>
      <c r="AP224" s="51"/>
      <c r="AQ224" s="51"/>
      <c r="AR224" s="51"/>
      <c r="BS224" s="51"/>
      <c r="BT224" s="51"/>
      <c r="BU224" s="51"/>
      <c r="BV224" s="51"/>
    </row>
    <row r="225" ht="15.75" customHeight="1">
      <c r="AN225" s="51"/>
      <c r="AO225" s="51"/>
      <c r="AP225" s="51"/>
      <c r="AQ225" s="51"/>
      <c r="AR225" s="51"/>
      <c r="BS225" s="51"/>
      <c r="BT225" s="51"/>
      <c r="BU225" s="51"/>
      <c r="BV225" s="51"/>
    </row>
    <row r="226" ht="15.75" customHeight="1">
      <c r="AN226" s="51"/>
      <c r="AO226" s="51"/>
      <c r="AP226" s="51"/>
      <c r="AQ226" s="51"/>
      <c r="AR226" s="51"/>
      <c r="BS226" s="51"/>
      <c r="BT226" s="51"/>
      <c r="BU226" s="51"/>
      <c r="BV226" s="51"/>
    </row>
    <row r="227" ht="15.75" customHeight="1">
      <c r="AN227" s="51"/>
      <c r="AO227" s="51"/>
      <c r="AP227" s="51"/>
      <c r="AQ227" s="51"/>
      <c r="AR227" s="51"/>
      <c r="BS227" s="51"/>
      <c r="BT227" s="51"/>
      <c r="BU227" s="51"/>
      <c r="BV227" s="51"/>
    </row>
    <row r="228" ht="15.75" customHeight="1">
      <c r="AN228" s="51"/>
      <c r="AO228" s="51"/>
      <c r="AP228" s="51"/>
      <c r="AQ228" s="51"/>
      <c r="AR228" s="51"/>
      <c r="BS228" s="51"/>
      <c r="BT228" s="51"/>
      <c r="BU228" s="51"/>
      <c r="BV228" s="51"/>
    </row>
    <row r="229" ht="15.75" customHeight="1">
      <c r="AN229" s="51"/>
      <c r="AO229" s="51"/>
      <c r="AP229" s="51"/>
      <c r="AQ229" s="51"/>
      <c r="AR229" s="51"/>
      <c r="BS229" s="51"/>
      <c r="BT229" s="51"/>
      <c r="BU229" s="51"/>
      <c r="BV229" s="51"/>
    </row>
    <row r="230" ht="15.75" customHeight="1">
      <c r="AN230" s="51"/>
      <c r="AO230" s="51"/>
      <c r="AP230" s="51"/>
      <c r="AQ230" s="51"/>
      <c r="AR230" s="51"/>
      <c r="BS230" s="51"/>
      <c r="BT230" s="51"/>
      <c r="BU230" s="51"/>
      <c r="BV230" s="51"/>
    </row>
    <row r="231" ht="15.75" customHeight="1">
      <c r="AN231" s="51"/>
      <c r="AO231" s="51"/>
      <c r="AP231" s="51"/>
      <c r="AQ231" s="51"/>
      <c r="AR231" s="51"/>
      <c r="BS231" s="51"/>
      <c r="BT231" s="51"/>
      <c r="BU231" s="51"/>
      <c r="BV231" s="51"/>
    </row>
    <row r="232" ht="15.75" customHeight="1">
      <c r="AN232" s="51"/>
      <c r="AO232" s="51"/>
      <c r="AP232" s="51"/>
      <c r="AQ232" s="51"/>
      <c r="AR232" s="51"/>
      <c r="BS232" s="51"/>
      <c r="BT232" s="51"/>
      <c r="BU232" s="51"/>
      <c r="BV232" s="51"/>
    </row>
    <row r="233" ht="15.75" customHeight="1">
      <c r="AN233" s="51"/>
      <c r="AO233" s="51"/>
      <c r="AP233" s="51"/>
      <c r="AQ233" s="51"/>
      <c r="AR233" s="51"/>
      <c r="BS233" s="51"/>
      <c r="BT233" s="51"/>
      <c r="BU233" s="51"/>
      <c r="BV233" s="51"/>
    </row>
    <row r="234" ht="15.75" customHeight="1">
      <c r="AN234" s="51"/>
      <c r="AO234" s="51"/>
      <c r="AP234" s="51"/>
      <c r="AQ234" s="51"/>
      <c r="AR234" s="51"/>
      <c r="BS234" s="51"/>
      <c r="BT234" s="51"/>
      <c r="BU234" s="51"/>
      <c r="BV234" s="51"/>
    </row>
    <row r="235" ht="15.75" customHeight="1">
      <c r="AN235" s="51"/>
      <c r="AO235" s="51"/>
      <c r="AP235" s="51"/>
      <c r="AQ235" s="51"/>
      <c r="AR235" s="51"/>
      <c r="BS235" s="51"/>
      <c r="BT235" s="51"/>
      <c r="BU235" s="51"/>
      <c r="BV235" s="51"/>
    </row>
    <row r="236" ht="15.75" customHeight="1">
      <c r="AN236" s="51"/>
      <c r="AO236" s="51"/>
      <c r="AP236" s="51"/>
      <c r="AQ236" s="51"/>
      <c r="AR236" s="51"/>
      <c r="BS236" s="51"/>
      <c r="BT236" s="51"/>
      <c r="BU236" s="51"/>
      <c r="BV236" s="51"/>
    </row>
    <row r="237" ht="15.75" customHeight="1">
      <c r="AN237" s="51"/>
      <c r="AO237" s="51"/>
      <c r="AP237" s="51"/>
      <c r="AQ237" s="51"/>
      <c r="AR237" s="51"/>
      <c r="BS237" s="51"/>
      <c r="BT237" s="51"/>
      <c r="BU237" s="51"/>
      <c r="BV237" s="51"/>
    </row>
    <row r="238" ht="15.75" customHeight="1">
      <c r="AN238" s="51"/>
      <c r="AO238" s="51"/>
      <c r="AP238" s="51"/>
      <c r="AQ238" s="51"/>
      <c r="AR238" s="51"/>
      <c r="BS238" s="51"/>
      <c r="BT238" s="51"/>
      <c r="BU238" s="51"/>
      <c r="BV238" s="51"/>
    </row>
    <row r="239" ht="15.75" customHeight="1">
      <c r="AN239" s="51"/>
      <c r="AO239" s="51"/>
      <c r="AP239" s="51"/>
      <c r="AQ239" s="51"/>
      <c r="AR239" s="51"/>
      <c r="BS239" s="51"/>
      <c r="BT239" s="51"/>
      <c r="BU239" s="51"/>
      <c r="BV239" s="51"/>
    </row>
    <row r="240" ht="15.75" customHeight="1">
      <c r="AN240" s="51"/>
      <c r="AO240" s="51"/>
      <c r="AP240" s="51"/>
      <c r="AQ240" s="51"/>
      <c r="AR240" s="51"/>
      <c r="BS240" s="51"/>
      <c r="BT240" s="51"/>
      <c r="BU240" s="51"/>
      <c r="BV240" s="51"/>
    </row>
    <row r="241" ht="15.75" customHeight="1">
      <c r="AN241" s="51"/>
      <c r="AO241" s="51"/>
      <c r="AP241" s="51"/>
      <c r="AQ241" s="51"/>
      <c r="AR241" s="51"/>
      <c r="BS241" s="51"/>
      <c r="BT241" s="51"/>
      <c r="BU241" s="51"/>
      <c r="BV241" s="51"/>
    </row>
    <row r="242" ht="15.75" customHeight="1">
      <c r="AN242" s="51"/>
      <c r="AO242" s="51"/>
      <c r="AP242" s="51"/>
      <c r="AQ242" s="51"/>
      <c r="AR242" s="51"/>
      <c r="BS242" s="51"/>
      <c r="BT242" s="51"/>
      <c r="BU242" s="51"/>
      <c r="BV242" s="51"/>
    </row>
    <row r="243" ht="15.75" customHeight="1">
      <c r="AN243" s="51"/>
      <c r="AO243" s="51"/>
      <c r="AP243" s="51"/>
      <c r="AQ243" s="51"/>
      <c r="AR243" s="51"/>
      <c r="BS243" s="51"/>
      <c r="BT243" s="51"/>
      <c r="BU243" s="51"/>
      <c r="BV243" s="51"/>
    </row>
    <row r="244" ht="15.75" customHeight="1">
      <c r="AN244" s="51"/>
      <c r="AO244" s="51"/>
      <c r="AP244" s="51"/>
      <c r="AQ244" s="51"/>
      <c r="AR244" s="51"/>
      <c r="BS244" s="51"/>
      <c r="BT244" s="51"/>
      <c r="BU244" s="51"/>
      <c r="BV244" s="51"/>
    </row>
    <row r="245" ht="15.75" customHeight="1">
      <c r="AN245" s="51"/>
      <c r="AO245" s="51"/>
      <c r="AP245" s="51"/>
      <c r="AQ245" s="51"/>
      <c r="AR245" s="51"/>
      <c r="BS245" s="51"/>
      <c r="BT245" s="51"/>
      <c r="BU245" s="51"/>
      <c r="BV245" s="51"/>
    </row>
    <row r="246" ht="15.75" customHeight="1">
      <c r="AN246" s="51"/>
      <c r="AO246" s="51"/>
      <c r="AP246" s="51"/>
      <c r="AQ246" s="51"/>
      <c r="AR246" s="51"/>
      <c r="BS246" s="51"/>
      <c r="BT246" s="51"/>
      <c r="BU246" s="51"/>
      <c r="BV246" s="51"/>
    </row>
    <row r="247" ht="15.75" customHeight="1">
      <c r="AN247" s="51"/>
      <c r="AO247" s="51"/>
      <c r="AP247" s="51"/>
      <c r="AQ247" s="51"/>
      <c r="AR247" s="51"/>
      <c r="BS247" s="51"/>
      <c r="BT247" s="51"/>
      <c r="BU247" s="51"/>
      <c r="BV247" s="51"/>
    </row>
    <row r="248" ht="15.75" customHeight="1">
      <c r="AN248" s="51"/>
      <c r="AO248" s="51"/>
      <c r="AP248" s="51"/>
      <c r="AQ248" s="51"/>
      <c r="AR248" s="51"/>
      <c r="BS248" s="51"/>
      <c r="BT248" s="51"/>
      <c r="BU248" s="51"/>
      <c r="BV248" s="51"/>
    </row>
    <row r="249" ht="15.75" customHeight="1">
      <c r="AN249" s="51"/>
      <c r="AO249" s="51"/>
      <c r="AP249" s="51"/>
      <c r="AQ249" s="51"/>
      <c r="AR249" s="51"/>
      <c r="BS249" s="51"/>
      <c r="BT249" s="51"/>
      <c r="BU249" s="51"/>
      <c r="BV249" s="51"/>
    </row>
    <row r="250" ht="15.75" customHeight="1">
      <c r="AN250" s="51"/>
      <c r="AO250" s="51"/>
      <c r="AP250" s="51"/>
      <c r="AQ250" s="51"/>
      <c r="AR250" s="51"/>
      <c r="BS250" s="51"/>
      <c r="BT250" s="51"/>
      <c r="BU250" s="51"/>
      <c r="BV250" s="51"/>
    </row>
    <row r="251" ht="15.75" customHeight="1">
      <c r="AN251" s="51"/>
      <c r="AO251" s="51"/>
      <c r="AP251" s="51"/>
      <c r="AQ251" s="51"/>
      <c r="AR251" s="51"/>
      <c r="BS251" s="51"/>
      <c r="BT251" s="51"/>
      <c r="BU251" s="51"/>
      <c r="BV251" s="51"/>
    </row>
    <row r="252" ht="15.75" customHeight="1">
      <c r="AN252" s="51"/>
      <c r="AO252" s="51"/>
      <c r="AP252" s="51"/>
      <c r="AQ252" s="51"/>
      <c r="AR252" s="51"/>
      <c r="BS252" s="51"/>
      <c r="BT252" s="51"/>
      <c r="BU252" s="51"/>
      <c r="BV252" s="51"/>
    </row>
    <row r="253" ht="15.75" customHeight="1">
      <c r="AN253" s="51"/>
      <c r="AO253" s="51"/>
      <c r="AP253" s="51"/>
      <c r="AQ253" s="51"/>
      <c r="AR253" s="51"/>
      <c r="BS253" s="51"/>
      <c r="BT253" s="51"/>
      <c r="BU253" s="51"/>
      <c r="BV253" s="51"/>
    </row>
    <row r="254" ht="15.75" customHeight="1">
      <c r="AN254" s="51"/>
      <c r="AO254" s="51"/>
      <c r="AP254" s="51"/>
      <c r="AQ254" s="51"/>
      <c r="AR254" s="51"/>
      <c r="BS254" s="51"/>
      <c r="BT254" s="51"/>
      <c r="BU254" s="51"/>
      <c r="BV254" s="51"/>
    </row>
    <row r="255" ht="15.75" customHeight="1">
      <c r="AN255" s="51"/>
      <c r="AO255" s="51"/>
      <c r="AP255" s="51"/>
      <c r="AQ255" s="51"/>
      <c r="AR255" s="51"/>
      <c r="BS255" s="51"/>
      <c r="BT255" s="51"/>
      <c r="BU255" s="51"/>
      <c r="BV255" s="51"/>
    </row>
    <row r="256" ht="15.75" customHeight="1">
      <c r="AN256" s="51"/>
      <c r="AO256" s="51"/>
      <c r="AP256" s="51"/>
      <c r="AQ256" s="51"/>
      <c r="AR256" s="51"/>
      <c r="BS256" s="51"/>
      <c r="BT256" s="51"/>
      <c r="BU256" s="51"/>
      <c r="BV256" s="51"/>
    </row>
    <row r="257" ht="15.75" customHeight="1">
      <c r="AN257" s="51"/>
      <c r="AO257" s="51"/>
      <c r="AP257" s="51"/>
      <c r="AQ257" s="51"/>
      <c r="AR257" s="51"/>
      <c r="BS257" s="51"/>
      <c r="BT257" s="51"/>
      <c r="BU257" s="51"/>
      <c r="BV257" s="51"/>
    </row>
    <row r="258" ht="15.75" customHeight="1">
      <c r="AN258" s="51"/>
      <c r="AO258" s="51"/>
      <c r="AP258" s="51"/>
      <c r="AQ258" s="51"/>
      <c r="AR258" s="51"/>
      <c r="BS258" s="51"/>
      <c r="BT258" s="51"/>
      <c r="BU258" s="51"/>
      <c r="BV258" s="51"/>
    </row>
    <row r="259" ht="15.75" customHeight="1">
      <c r="AN259" s="51"/>
      <c r="AO259" s="51"/>
      <c r="AP259" s="51"/>
      <c r="AQ259" s="51"/>
      <c r="AR259" s="51"/>
      <c r="BS259" s="51"/>
      <c r="BT259" s="51"/>
      <c r="BU259" s="51"/>
      <c r="BV259" s="51"/>
    </row>
    <row r="260" ht="15.75" customHeight="1">
      <c r="AN260" s="51"/>
      <c r="AO260" s="51"/>
      <c r="AP260" s="51"/>
      <c r="AQ260" s="51"/>
      <c r="AR260" s="51"/>
      <c r="BS260" s="51"/>
      <c r="BT260" s="51"/>
      <c r="BU260" s="51"/>
      <c r="BV260" s="51"/>
    </row>
    <row r="261" ht="15.75" customHeight="1">
      <c r="AN261" s="51"/>
      <c r="AO261" s="51"/>
      <c r="AP261" s="51"/>
      <c r="AQ261" s="51"/>
      <c r="AR261" s="51"/>
      <c r="BS261" s="51"/>
      <c r="BT261" s="51"/>
      <c r="BU261" s="51"/>
      <c r="BV261" s="51"/>
    </row>
    <row r="262" ht="15.75" customHeight="1">
      <c r="AN262" s="51"/>
      <c r="AO262" s="51"/>
      <c r="AP262" s="51"/>
      <c r="AQ262" s="51"/>
      <c r="AR262" s="51"/>
      <c r="BS262" s="51"/>
      <c r="BT262" s="51"/>
      <c r="BU262" s="51"/>
      <c r="BV262" s="51"/>
    </row>
    <row r="263" ht="15.75" customHeight="1">
      <c r="AN263" s="51"/>
      <c r="AO263" s="51"/>
      <c r="AP263" s="51"/>
      <c r="AQ263" s="51"/>
      <c r="AR263" s="51"/>
      <c r="BS263" s="51"/>
      <c r="BT263" s="51"/>
      <c r="BU263" s="51"/>
      <c r="BV263" s="51"/>
    </row>
    <row r="264" ht="15.75" customHeight="1">
      <c r="AN264" s="51"/>
      <c r="AO264" s="51"/>
      <c r="AP264" s="51"/>
      <c r="AQ264" s="51"/>
      <c r="AR264" s="51"/>
      <c r="BS264" s="51"/>
      <c r="BT264" s="51"/>
      <c r="BU264" s="51"/>
      <c r="BV264" s="51"/>
    </row>
    <row r="265" ht="15.75" customHeight="1">
      <c r="AN265" s="51"/>
      <c r="AO265" s="51"/>
      <c r="AP265" s="51"/>
      <c r="AQ265" s="51"/>
      <c r="AR265" s="51"/>
      <c r="BS265" s="51"/>
      <c r="BT265" s="51"/>
      <c r="BU265" s="51"/>
      <c r="BV265" s="51"/>
    </row>
    <row r="266" ht="15.75" customHeight="1">
      <c r="AN266" s="51"/>
      <c r="AO266" s="51"/>
      <c r="AP266" s="51"/>
      <c r="AQ266" s="51"/>
      <c r="AR266" s="51"/>
      <c r="BS266" s="51"/>
      <c r="BT266" s="51"/>
      <c r="BU266" s="51"/>
      <c r="BV266" s="51"/>
    </row>
    <row r="267" ht="15.75" customHeight="1">
      <c r="AN267" s="51"/>
      <c r="AO267" s="51"/>
      <c r="AP267" s="51"/>
      <c r="AQ267" s="51"/>
      <c r="AR267" s="51"/>
      <c r="BS267" s="51"/>
      <c r="BT267" s="51"/>
      <c r="BU267" s="51"/>
      <c r="BV267" s="51"/>
    </row>
    <row r="268" ht="15.75" customHeight="1">
      <c r="AN268" s="51"/>
      <c r="AO268" s="51"/>
      <c r="AP268" s="51"/>
      <c r="AQ268" s="51"/>
      <c r="AR268" s="51"/>
      <c r="BS268" s="51"/>
      <c r="BT268" s="51"/>
      <c r="BU268" s="51"/>
      <c r="BV268" s="51"/>
    </row>
    <row r="269" ht="15.75" customHeight="1">
      <c r="AN269" s="51"/>
      <c r="AO269" s="51"/>
      <c r="AP269" s="51"/>
      <c r="AQ269" s="51"/>
      <c r="AR269" s="51"/>
      <c r="BS269" s="51"/>
      <c r="BT269" s="51"/>
      <c r="BU269" s="51"/>
      <c r="BV269" s="51"/>
    </row>
    <row r="270" ht="15.75" customHeight="1">
      <c r="AN270" s="51"/>
      <c r="AO270" s="51"/>
      <c r="AP270" s="51"/>
      <c r="AQ270" s="51"/>
      <c r="AR270" s="51"/>
      <c r="BS270" s="51"/>
      <c r="BT270" s="51"/>
      <c r="BU270" s="51"/>
      <c r="BV270" s="51"/>
    </row>
    <row r="271" ht="15.75" customHeight="1">
      <c r="AN271" s="51"/>
      <c r="AO271" s="51"/>
      <c r="AP271" s="51"/>
      <c r="AQ271" s="51"/>
      <c r="AR271" s="51"/>
      <c r="BS271" s="51"/>
      <c r="BT271" s="51"/>
      <c r="BU271" s="51"/>
      <c r="BV271" s="51"/>
    </row>
    <row r="272" ht="15.75" customHeight="1">
      <c r="AN272" s="51"/>
      <c r="AO272" s="51"/>
      <c r="AP272" s="51"/>
      <c r="AQ272" s="51"/>
      <c r="AR272" s="51"/>
      <c r="BS272" s="51"/>
      <c r="BT272" s="51"/>
      <c r="BU272" s="51"/>
      <c r="BV272" s="51"/>
    </row>
    <row r="273" ht="15.75" customHeight="1">
      <c r="AN273" s="51"/>
      <c r="AO273" s="51"/>
      <c r="AP273" s="51"/>
      <c r="AQ273" s="51"/>
      <c r="AR273" s="51"/>
      <c r="BS273" s="51"/>
      <c r="BT273" s="51"/>
      <c r="BU273" s="51"/>
      <c r="BV273" s="51"/>
    </row>
    <row r="274" ht="15.75" customHeight="1">
      <c r="AN274" s="51"/>
      <c r="AO274" s="51"/>
      <c r="AP274" s="51"/>
      <c r="AQ274" s="51"/>
      <c r="AR274" s="51"/>
      <c r="BS274" s="51"/>
      <c r="BT274" s="51"/>
      <c r="BU274" s="51"/>
      <c r="BV274" s="51"/>
    </row>
    <row r="275" ht="15.75" customHeight="1">
      <c r="AN275" s="51"/>
      <c r="AO275" s="51"/>
      <c r="AP275" s="51"/>
      <c r="AQ275" s="51"/>
      <c r="AR275" s="51"/>
      <c r="BS275" s="51"/>
      <c r="BT275" s="51"/>
      <c r="BU275" s="51"/>
      <c r="BV275" s="51"/>
    </row>
    <row r="276" ht="15.75" customHeight="1">
      <c r="AN276" s="51"/>
      <c r="AO276" s="51"/>
      <c r="AP276" s="51"/>
      <c r="AQ276" s="51"/>
      <c r="AR276" s="51"/>
      <c r="BS276" s="51"/>
      <c r="BT276" s="51"/>
      <c r="BU276" s="51"/>
      <c r="BV276" s="51"/>
    </row>
    <row r="277" ht="15.75" customHeight="1">
      <c r="AN277" s="51"/>
      <c r="AO277" s="51"/>
      <c r="AP277" s="51"/>
      <c r="AQ277" s="51"/>
      <c r="AR277" s="51"/>
      <c r="BS277" s="51"/>
      <c r="BT277" s="51"/>
      <c r="BU277" s="51"/>
      <c r="BV277" s="51"/>
    </row>
    <row r="278" ht="15.75" customHeight="1">
      <c r="AN278" s="51"/>
      <c r="AO278" s="51"/>
      <c r="AP278" s="51"/>
      <c r="AQ278" s="51"/>
      <c r="AR278" s="51"/>
      <c r="BS278" s="51"/>
      <c r="BT278" s="51"/>
      <c r="BU278" s="51"/>
      <c r="BV278" s="51"/>
    </row>
    <row r="279" ht="15.75" customHeight="1">
      <c r="AN279" s="51"/>
      <c r="AO279" s="51"/>
      <c r="AP279" s="51"/>
      <c r="AQ279" s="51"/>
      <c r="AR279" s="51"/>
      <c r="BS279" s="51"/>
      <c r="BT279" s="51"/>
      <c r="BU279" s="51"/>
      <c r="BV279" s="51"/>
    </row>
    <row r="280" ht="15.75" customHeight="1">
      <c r="AN280" s="51"/>
      <c r="AO280" s="51"/>
      <c r="AP280" s="51"/>
      <c r="AQ280" s="51"/>
      <c r="AR280" s="51"/>
      <c r="BS280" s="51"/>
      <c r="BT280" s="51"/>
      <c r="BU280" s="51"/>
      <c r="BV280" s="51"/>
    </row>
    <row r="281" ht="15.75" customHeight="1">
      <c r="AN281" s="51"/>
      <c r="AO281" s="51"/>
      <c r="AP281" s="51"/>
      <c r="AQ281" s="51"/>
      <c r="AR281" s="51"/>
      <c r="BS281" s="51"/>
      <c r="BT281" s="51"/>
      <c r="BU281" s="51"/>
      <c r="BV281" s="51"/>
    </row>
    <row r="282" ht="15.75" customHeight="1">
      <c r="AN282" s="51"/>
      <c r="AO282" s="51"/>
      <c r="AP282" s="51"/>
      <c r="AQ282" s="51"/>
      <c r="AR282" s="51"/>
      <c r="BS282" s="51"/>
      <c r="BT282" s="51"/>
      <c r="BU282" s="51"/>
      <c r="BV282" s="51"/>
    </row>
    <row r="283" ht="15.75" customHeight="1">
      <c r="AN283" s="51"/>
      <c r="AO283" s="51"/>
      <c r="AP283" s="51"/>
      <c r="AQ283" s="51"/>
      <c r="AR283" s="51"/>
      <c r="BS283" s="51"/>
      <c r="BT283" s="51"/>
      <c r="BU283" s="51"/>
      <c r="BV283" s="51"/>
    </row>
    <row r="284" ht="15.75" customHeight="1">
      <c r="AN284" s="51"/>
      <c r="AO284" s="51"/>
      <c r="AP284" s="51"/>
      <c r="AQ284" s="51"/>
      <c r="AR284" s="51"/>
      <c r="BS284" s="51"/>
      <c r="BT284" s="51"/>
      <c r="BU284" s="51"/>
      <c r="BV284" s="51"/>
    </row>
    <row r="285" ht="15.75" customHeight="1">
      <c r="AN285" s="51"/>
      <c r="AO285" s="51"/>
      <c r="AP285" s="51"/>
      <c r="AQ285" s="51"/>
      <c r="AR285" s="51"/>
      <c r="BS285" s="51"/>
      <c r="BT285" s="51"/>
      <c r="BU285" s="51"/>
      <c r="BV285" s="51"/>
    </row>
    <row r="286" ht="15.75" customHeight="1">
      <c r="AN286" s="51"/>
      <c r="AO286" s="51"/>
      <c r="AP286" s="51"/>
      <c r="AQ286" s="51"/>
      <c r="AR286" s="51"/>
      <c r="BS286" s="51"/>
      <c r="BT286" s="51"/>
      <c r="BU286" s="51"/>
      <c r="BV286" s="51"/>
    </row>
    <row r="287" ht="15.75" customHeight="1">
      <c r="AN287" s="51"/>
      <c r="AO287" s="51"/>
      <c r="AP287" s="51"/>
      <c r="AQ287" s="51"/>
      <c r="AR287" s="51"/>
      <c r="BS287" s="51"/>
      <c r="BT287" s="51"/>
      <c r="BU287" s="51"/>
      <c r="BV287" s="51"/>
    </row>
    <row r="288" ht="15.75" customHeight="1">
      <c r="AN288" s="51"/>
      <c r="AO288" s="51"/>
      <c r="AP288" s="51"/>
      <c r="AQ288" s="51"/>
      <c r="AR288" s="51"/>
      <c r="BS288" s="51"/>
      <c r="BT288" s="51"/>
      <c r="BU288" s="51"/>
      <c r="BV288" s="51"/>
    </row>
    <row r="289" ht="15.75" customHeight="1">
      <c r="AN289" s="51"/>
      <c r="AO289" s="51"/>
      <c r="AP289" s="51"/>
      <c r="AQ289" s="51"/>
      <c r="AR289" s="51"/>
      <c r="BS289" s="51"/>
      <c r="BT289" s="51"/>
      <c r="BU289" s="51"/>
      <c r="BV289" s="51"/>
    </row>
    <row r="290" ht="15.75" customHeight="1">
      <c r="AN290" s="51"/>
      <c r="AO290" s="51"/>
      <c r="AP290" s="51"/>
      <c r="AQ290" s="51"/>
      <c r="AR290" s="51"/>
      <c r="BS290" s="51"/>
      <c r="BT290" s="51"/>
      <c r="BU290" s="51"/>
      <c r="BV290" s="51"/>
    </row>
    <row r="291" ht="15.75" customHeight="1">
      <c r="AN291" s="51"/>
      <c r="AO291" s="51"/>
      <c r="AP291" s="51"/>
      <c r="AQ291" s="51"/>
      <c r="AR291" s="51"/>
      <c r="BS291" s="51"/>
      <c r="BT291" s="51"/>
      <c r="BU291" s="51"/>
      <c r="BV291" s="51"/>
    </row>
    <row r="292" ht="15.75" customHeight="1">
      <c r="AN292" s="51"/>
      <c r="AO292" s="51"/>
      <c r="AP292" s="51"/>
      <c r="AQ292" s="51"/>
      <c r="AR292" s="51"/>
      <c r="BS292" s="51"/>
      <c r="BT292" s="51"/>
      <c r="BU292" s="51"/>
      <c r="BV292" s="51"/>
    </row>
    <row r="293" ht="15.75" customHeight="1">
      <c r="AN293" s="51"/>
      <c r="AO293" s="51"/>
      <c r="AP293" s="51"/>
      <c r="AQ293" s="51"/>
      <c r="AR293" s="51"/>
      <c r="BS293" s="51"/>
      <c r="BT293" s="51"/>
      <c r="BU293" s="51"/>
      <c r="BV293" s="51"/>
    </row>
    <row r="294" ht="15.75" customHeight="1">
      <c r="AN294" s="51"/>
      <c r="AO294" s="51"/>
      <c r="AP294" s="51"/>
      <c r="AQ294" s="51"/>
      <c r="AR294" s="51"/>
      <c r="BS294" s="51"/>
      <c r="BT294" s="51"/>
      <c r="BU294" s="51"/>
      <c r="BV294" s="51"/>
    </row>
    <row r="295" ht="15.75" customHeight="1">
      <c r="AN295" s="51"/>
      <c r="AO295" s="51"/>
      <c r="AP295" s="51"/>
      <c r="AQ295" s="51"/>
      <c r="AR295" s="51"/>
      <c r="BS295" s="51"/>
      <c r="BT295" s="51"/>
      <c r="BU295" s="51"/>
      <c r="BV295" s="51"/>
    </row>
    <row r="296" ht="15.75" customHeight="1">
      <c r="AN296" s="51"/>
      <c r="AO296" s="51"/>
      <c r="AP296" s="51"/>
      <c r="AQ296" s="51"/>
      <c r="AR296" s="51"/>
      <c r="BS296" s="51"/>
      <c r="BT296" s="51"/>
      <c r="BU296" s="51"/>
      <c r="BV296" s="51"/>
    </row>
    <row r="297" ht="15.75" customHeight="1">
      <c r="AN297" s="51"/>
      <c r="AO297" s="51"/>
      <c r="AP297" s="51"/>
      <c r="AQ297" s="51"/>
      <c r="AR297" s="51"/>
      <c r="BS297" s="51"/>
      <c r="BT297" s="51"/>
      <c r="BU297" s="51"/>
      <c r="BV297" s="51"/>
    </row>
    <row r="298" ht="15.75" customHeight="1">
      <c r="AN298" s="51"/>
      <c r="AO298" s="51"/>
      <c r="AP298" s="51"/>
      <c r="AQ298" s="51"/>
      <c r="AR298" s="51"/>
      <c r="BS298" s="51"/>
      <c r="BT298" s="51"/>
      <c r="BU298" s="51"/>
      <c r="BV298" s="51"/>
    </row>
    <row r="299" ht="15.75" customHeight="1">
      <c r="AN299" s="51"/>
      <c r="AO299" s="51"/>
      <c r="AP299" s="51"/>
      <c r="AQ299" s="51"/>
      <c r="AR299" s="51"/>
      <c r="BS299" s="51"/>
      <c r="BT299" s="51"/>
      <c r="BU299" s="51"/>
      <c r="BV299" s="51"/>
    </row>
    <row r="300" ht="15.75" customHeight="1">
      <c r="AN300" s="51"/>
      <c r="AO300" s="51"/>
      <c r="AP300" s="51"/>
      <c r="AQ300" s="51"/>
      <c r="AR300" s="51"/>
      <c r="BS300" s="51"/>
      <c r="BT300" s="51"/>
      <c r="BU300" s="51"/>
      <c r="BV300" s="51"/>
    </row>
    <row r="301" ht="15.75" customHeight="1">
      <c r="AN301" s="51"/>
      <c r="AO301" s="51"/>
      <c r="AP301" s="51"/>
      <c r="AQ301" s="51"/>
      <c r="AR301" s="51"/>
      <c r="BS301" s="51"/>
      <c r="BT301" s="51"/>
      <c r="BU301" s="51"/>
      <c r="BV301" s="51"/>
    </row>
    <row r="302" ht="15.75" customHeight="1">
      <c r="AN302" s="51"/>
      <c r="AO302" s="51"/>
      <c r="AP302" s="51"/>
      <c r="AQ302" s="51"/>
      <c r="AR302" s="51"/>
      <c r="BS302" s="51"/>
      <c r="BT302" s="51"/>
      <c r="BU302" s="51"/>
      <c r="BV302" s="51"/>
    </row>
    <row r="303" ht="15.75" customHeight="1">
      <c r="AN303" s="51"/>
      <c r="AO303" s="51"/>
      <c r="AP303" s="51"/>
      <c r="AQ303" s="51"/>
      <c r="AR303" s="51"/>
      <c r="BS303" s="51"/>
      <c r="BT303" s="51"/>
      <c r="BU303" s="51"/>
      <c r="BV303" s="51"/>
    </row>
    <row r="304" ht="15.75" customHeight="1">
      <c r="AN304" s="51"/>
      <c r="AO304" s="51"/>
      <c r="AP304" s="51"/>
      <c r="AQ304" s="51"/>
      <c r="AR304" s="51"/>
      <c r="BS304" s="51"/>
      <c r="BT304" s="51"/>
      <c r="BU304" s="51"/>
      <c r="BV304" s="51"/>
    </row>
    <row r="305" ht="15.75" customHeight="1">
      <c r="AN305" s="51"/>
      <c r="AO305" s="51"/>
      <c r="AP305" s="51"/>
      <c r="AQ305" s="51"/>
      <c r="AR305" s="51"/>
      <c r="BS305" s="51"/>
      <c r="BT305" s="51"/>
      <c r="BU305" s="51"/>
      <c r="BV305" s="51"/>
    </row>
    <row r="306" ht="15.75" customHeight="1">
      <c r="AN306" s="51"/>
      <c r="AO306" s="51"/>
      <c r="AP306" s="51"/>
      <c r="AQ306" s="51"/>
      <c r="AR306" s="51"/>
      <c r="BS306" s="51"/>
      <c r="BT306" s="51"/>
      <c r="BU306" s="51"/>
      <c r="BV306" s="51"/>
    </row>
    <row r="307" ht="15.75" customHeight="1">
      <c r="AN307" s="51"/>
      <c r="AO307" s="51"/>
      <c r="AP307" s="51"/>
      <c r="AQ307" s="51"/>
      <c r="AR307" s="51"/>
      <c r="BS307" s="51"/>
      <c r="BT307" s="51"/>
      <c r="BU307" s="51"/>
      <c r="BV307" s="51"/>
    </row>
    <row r="308" ht="15.75" customHeight="1">
      <c r="AN308" s="51"/>
      <c r="AO308" s="51"/>
      <c r="AP308" s="51"/>
      <c r="AQ308" s="51"/>
      <c r="AR308" s="51"/>
      <c r="BS308" s="51"/>
      <c r="BT308" s="51"/>
      <c r="BU308" s="51"/>
      <c r="BV308" s="51"/>
    </row>
    <row r="309" ht="15.75" customHeight="1">
      <c r="AN309" s="51"/>
      <c r="AO309" s="51"/>
      <c r="AP309" s="51"/>
      <c r="AQ309" s="51"/>
      <c r="AR309" s="51"/>
      <c r="BS309" s="51"/>
      <c r="BT309" s="51"/>
      <c r="BU309" s="51"/>
      <c r="BV309" s="51"/>
    </row>
    <row r="310" ht="15.75" customHeight="1">
      <c r="AN310" s="51"/>
      <c r="AO310" s="51"/>
      <c r="AP310" s="51"/>
      <c r="AQ310" s="51"/>
      <c r="AR310" s="51"/>
      <c r="BS310" s="51"/>
      <c r="BT310" s="51"/>
      <c r="BU310" s="51"/>
      <c r="BV310" s="51"/>
    </row>
    <row r="311" ht="15.75" customHeight="1">
      <c r="AN311" s="51"/>
      <c r="AO311" s="51"/>
      <c r="AP311" s="51"/>
      <c r="AQ311" s="51"/>
      <c r="AR311" s="51"/>
      <c r="BS311" s="51"/>
      <c r="BT311" s="51"/>
      <c r="BU311" s="51"/>
      <c r="BV311" s="51"/>
    </row>
    <row r="312" ht="15.75" customHeight="1">
      <c r="AN312" s="51"/>
      <c r="AO312" s="51"/>
      <c r="AP312" s="51"/>
      <c r="AQ312" s="51"/>
      <c r="AR312" s="51"/>
      <c r="BS312" s="51"/>
      <c r="BT312" s="51"/>
      <c r="BU312" s="51"/>
      <c r="BV312" s="51"/>
    </row>
    <row r="313" ht="15.75" customHeight="1">
      <c r="AN313" s="51"/>
      <c r="AO313" s="51"/>
      <c r="AP313" s="51"/>
      <c r="AQ313" s="51"/>
      <c r="AR313" s="51"/>
      <c r="BS313" s="51"/>
      <c r="BT313" s="51"/>
      <c r="BU313" s="51"/>
      <c r="BV313" s="51"/>
    </row>
    <row r="314" ht="15.75" customHeight="1">
      <c r="AN314" s="51"/>
      <c r="AO314" s="51"/>
      <c r="AP314" s="51"/>
      <c r="AQ314" s="51"/>
      <c r="AR314" s="51"/>
      <c r="BS314" s="51"/>
      <c r="BT314" s="51"/>
      <c r="BU314" s="51"/>
      <c r="BV314" s="51"/>
    </row>
    <row r="315" ht="15.75" customHeight="1">
      <c r="AN315" s="51"/>
      <c r="AO315" s="51"/>
      <c r="AP315" s="51"/>
      <c r="AQ315" s="51"/>
      <c r="AR315" s="51"/>
      <c r="BS315" s="51"/>
      <c r="BT315" s="51"/>
      <c r="BU315" s="51"/>
      <c r="BV315" s="51"/>
    </row>
    <row r="316" ht="15.75" customHeight="1">
      <c r="AN316" s="51"/>
      <c r="AO316" s="51"/>
      <c r="AP316" s="51"/>
      <c r="AQ316" s="51"/>
      <c r="AR316" s="51"/>
      <c r="BS316" s="51"/>
      <c r="BT316" s="51"/>
      <c r="BU316" s="51"/>
      <c r="BV316" s="51"/>
    </row>
    <row r="317" ht="15.75" customHeight="1">
      <c r="AN317" s="51"/>
      <c r="AO317" s="51"/>
      <c r="AP317" s="51"/>
      <c r="AQ317" s="51"/>
      <c r="AR317" s="51"/>
      <c r="BS317" s="51"/>
      <c r="BT317" s="51"/>
      <c r="BU317" s="51"/>
      <c r="BV317" s="51"/>
    </row>
    <row r="318" ht="15.75" customHeight="1">
      <c r="AN318" s="51"/>
      <c r="AO318" s="51"/>
      <c r="AP318" s="51"/>
      <c r="AQ318" s="51"/>
      <c r="AR318" s="51"/>
      <c r="BS318" s="51"/>
      <c r="BT318" s="51"/>
      <c r="BU318" s="51"/>
      <c r="BV318" s="51"/>
    </row>
    <row r="319" ht="15.75" customHeight="1">
      <c r="AN319" s="51"/>
      <c r="AO319" s="51"/>
      <c r="AP319" s="51"/>
      <c r="AQ319" s="51"/>
      <c r="AR319" s="51"/>
      <c r="BS319" s="51"/>
      <c r="BT319" s="51"/>
      <c r="BU319" s="51"/>
      <c r="BV319" s="51"/>
    </row>
    <row r="320" ht="15.75" customHeight="1">
      <c r="AN320" s="51"/>
      <c r="AO320" s="51"/>
      <c r="AP320" s="51"/>
      <c r="AQ320" s="51"/>
      <c r="AR320" s="51"/>
      <c r="BS320" s="51"/>
      <c r="BT320" s="51"/>
      <c r="BU320" s="51"/>
      <c r="BV320" s="51"/>
    </row>
    <row r="321" ht="15.75" customHeight="1">
      <c r="AN321" s="51"/>
      <c r="AO321" s="51"/>
      <c r="AP321" s="51"/>
      <c r="AQ321" s="51"/>
      <c r="AR321" s="51"/>
      <c r="BS321" s="51"/>
      <c r="BT321" s="51"/>
      <c r="BU321" s="51"/>
      <c r="BV321" s="51"/>
    </row>
    <row r="322" ht="15.75" customHeight="1">
      <c r="AN322" s="51"/>
      <c r="AO322" s="51"/>
      <c r="AP322" s="51"/>
      <c r="AQ322" s="51"/>
      <c r="AR322" s="51"/>
      <c r="BS322" s="51"/>
      <c r="BT322" s="51"/>
      <c r="BU322" s="51"/>
      <c r="BV322" s="51"/>
    </row>
    <row r="323" ht="15.75" customHeight="1">
      <c r="AN323" s="51"/>
      <c r="AO323" s="51"/>
      <c r="AP323" s="51"/>
      <c r="AQ323" s="51"/>
      <c r="AR323" s="51"/>
      <c r="BS323" s="51"/>
      <c r="BT323" s="51"/>
      <c r="BU323" s="51"/>
      <c r="BV323" s="51"/>
    </row>
    <row r="324" ht="15.75" customHeight="1">
      <c r="AN324" s="51"/>
      <c r="AO324" s="51"/>
      <c r="AP324" s="51"/>
      <c r="AQ324" s="51"/>
      <c r="AR324" s="51"/>
      <c r="BS324" s="51"/>
      <c r="BT324" s="51"/>
      <c r="BU324" s="51"/>
      <c r="BV324" s="51"/>
    </row>
    <row r="325" ht="15.75" customHeight="1">
      <c r="AN325" s="51"/>
      <c r="AO325" s="51"/>
      <c r="AP325" s="51"/>
      <c r="AQ325" s="51"/>
      <c r="AR325" s="51"/>
      <c r="BS325" s="51"/>
      <c r="BT325" s="51"/>
      <c r="BU325" s="51"/>
      <c r="BV325" s="51"/>
    </row>
    <row r="326" ht="15.75" customHeight="1">
      <c r="AN326" s="51"/>
      <c r="AO326" s="51"/>
      <c r="AP326" s="51"/>
      <c r="AQ326" s="51"/>
      <c r="AR326" s="51"/>
      <c r="BS326" s="51"/>
      <c r="BT326" s="51"/>
      <c r="BU326" s="51"/>
      <c r="BV326" s="51"/>
    </row>
    <row r="327" ht="15.75" customHeight="1">
      <c r="AN327" s="51"/>
      <c r="AO327" s="51"/>
      <c r="AP327" s="51"/>
      <c r="AQ327" s="51"/>
      <c r="AR327" s="51"/>
      <c r="BS327" s="51"/>
      <c r="BT327" s="51"/>
      <c r="BU327" s="51"/>
      <c r="BV327" s="51"/>
    </row>
    <row r="328" ht="15.75" customHeight="1">
      <c r="AN328" s="51"/>
      <c r="AO328" s="51"/>
      <c r="AP328" s="51"/>
      <c r="AQ328" s="51"/>
      <c r="AR328" s="51"/>
      <c r="BS328" s="51"/>
      <c r="BT328" s="51"/>
      <c r="BU328" s="51"/>
      <c r="BV328" s="51"/>
    </row>
    <row r="329" ht="15.75" customHeight="1">
      <c r="AN329" s="51"/>
      <c r="AO329" s="51"/>
      <c r="AP329" s="51"/>
      <c r="AQ329" s="51"/>
      <c r="AR329" s="51"/>
      <c r="BS329" s="51"/>
      <c r="BT329" s="51"/>
      <c r="BU329" s="51"/>
      <c r="BV329" s="51"/>
    </row>
    <row r="330" ht="15.75" customHeight="1">
      <c r="AN330" s="51"/>
      <c r="AO330" s="51"/>
      <c r="AP330" s="51"/>
      <c r="AQ330" s="51"/>
      <c r="AR330" s="51"/>
      <c r="BS330" s="51"/>
      <c r="BT330" s="51"/>
      <c r="BU330" s="51"/>
      <c r="BV330" s="51"/>
    </row>
    <row r="331" ht="15.75" customHeight="1">
      <c r="AN331" s="51"/>
      <c r="AO331" s="51"/>
      <c r="AP331" s="51"/>
      <c r="AQ331" s="51"/>
      <c r="AR331" s="51"/>
      <c r="BS331" s="51"/>
      <c r="BT331" s="51"/>
      <c r="BU331" s="51"/>
      <c r="BV331" s="51"/>
    </row>
    <row r="332" ht="15.75" customHeight="1">
      <c r="AN332" s="51"/>
      <c r="AO332" s="51"/>
      <c r="AP332" s="51"/>
      <c r="AQ332" s="51"/>
      <c r="AR332" s="51"/>
      <c r="BS332" s="51"/>
      <c r="BT332" s="51"/>
      <c r="BU332" s="51"/>
      <c r="BV332" s="51"/>
    </row>
    <row r="333" ht="15.75" customHeight="1">
      <c r="AN333" s="51"/>
      <c r="AO333" s="51"/>
      <c r="AP333" s="51"/>
      <c r="AQ333" s="51"/>
      <c r="AR333" s="51"/>
      <c r="BS333" s="51"/>
      <c r="BT333" s="51"/>
      <c r="BU333" s="51"/>
      <c r="BV333" s="51"/>
    </row>
    <row r="334" ht="15.75" customHeight="1">
      <c r="AN334" s="51"/>
      <c r="AO334" s="51"/>
      <c r="AP334" s="51"/>
      <c r="AQ334" s="51"/>
      <c r="AR334" s="51"/>
      <c r="BS334" s="51"/>
      <c r="BT334" s="51"/>
      <c r="BU334" s="51"/>
      <c r="BV334" s="51"/>
    </row>
    <row r="335" ht="15.75" customHeight="1">
      <c r="AN335" s="51"/>
      <c r="AO335" s="51"/>
      <c r="AP335" s="51"/>
      <c r="AQ335" s="51"/>
      <c r="AR335" s="51"/>
      <c r="BS335" s="51"/>
      <c r="BT335" s="51"/>
      <c r="BU335" s="51"/>
      <c r="BV335" s="51"/>
    </row>
    <row r="336" ht="15.75" customHeight="1">
      <c r="AN336" s="51"/>
      <c r="AO336" s="51"/>
      <c r="AP336" s="51"/>
      <c r="AQ336" s="51"/>
      <c r="AR336" s="51"/>
      <c r="BS336" s="51"/>
      <c r="BT336" s="51"/>
      <c r="BU336" s="51"/>
      <c r="BV336" s="51"/>
    </row>
    <row r="337" ht="15.75" customHeight="1">
      <c r="AN337" s="51"/>
      <c r="AO337" s="51"/>
      <c r="AP337" s="51"/>
      <c r="AQ337" s="51"/>
      <c r="AR337" s="51"/>
      <c r="BS337" s="51"/>
      <c r="BT337" s="51"/>
      <c r="BU337" s="51"/>
      <c r="BV337" s="51"/>
    </row>
    <row r="338" ht="15.75" customHeight="1">
      <c r="AN338" s="51"/>
      <c r="AO338" s="51"/>
      <c r="AP338" s="51"/>
      <c r="AQ338" s="51"/>
      <c r="AR338" s="51"/>
      <c r="BS338" s="51"/>
      <c r="BT338" s="51"/>
      <c r="BU338" s="51"/>
      <c r="BV338" s="51"/>
    </row>
    <row r="339" ht="15.75" customHeight="1">
      <c r="AN339" s="51"/>
      <c r="AO339" s="51"/>
      <c r="AP339" s="51"/>
      <c r="AQ339" s="51"/>
      <c r="AR339" s="51"/>
      <c r="BS339" s="51"/>
      <c r="BT339" s="51"/>
      <c r="BU339" s="51"/>
      <c r="BV339" s="51"/>
    </row>
    <row r="340" ht="15.75" customHeight="1">
      <c r="AN340" s="51"/>
      <c r="AO340" s="51"/>
      <c r="AP340" s="51"/>
      <c r="AQ340" s="51"/>
      <c r="AR340" s="51"/>
      <c r="BS340" s="51"/>
      <c r="BT340" s="51"/>
      <c r="BU340" s="51"/>
      <c r="BV340" s="51"/>
    </row>
    <row r="341" ht="15.75" customHeight="1">
      <c r="AN341" s="51"/>
      <c r="AO341" s="51"/>
      <c r="AP341" s="51"/>
      <c r="AQ341" s="51"/>
      <c r="AR341" s="51"/>
      <c r="BS341" s="51"/>
      <c r="BT341" s="51"/>
      <c r="BU341" s="51"/>
      <c r="BV341" s="51"/>
    </row>
    <row r="342" ht="15.75" customHeight="1">
      <c r="AN342" s="51"/>
      <c r="AO342" s="51"/>
      <c r="AP342" s="51"/>
      <c r="AQ342" s="51"/>
      <c r="AR342" s="51"/>
      <c r="BS342" s="51"/>
      <c r="BT342" s="51"/>
      <c r="BU342" s="51"/>
      <c r="BV342" s="51"/>
    </row>
    <row r="343" ht="15.75" customHeight="1">
      <c r="AN343" s="51"/>
      <c r="AO343" s="51"/>
      <c r="AP343" s="51"/>
      <c r="AQ343" s="51"/>
      <c r="AR343" s="51"/>
      <c r="BS343" s="51"/>
      <c r="BT343" s="51"/>
      <c r="BU343" s="51"/>
      <c r="BV343" s="51"/>
    </row>
    <row r="344" ht="15.75" customHeight="1">
      <c r="AN344" s="51"/>
      <c r="AO344" s="51"/>
      <c r="AP344" s="51"/>
      <c r="AQ344" s="51"/>
      <c r="AR344" s="51"/>
      <c r="BS344" s="51"/>
      <c r="BT344" s="51"/>
      <c r="BU344" s="51"/>
      <c r="BV344" s="51"/>
    </row>
    <row r="345" ht="15.75" customHeight="1">
      <c r="AN345" s="51"/>
      <c r="AO345" s="51"/>
      <c r="AP345" s="51"/>
      <c r="AQ345" s="51"/>
      <c r="AR345" s="51"/>
      <c r="BS345" s="51"/>
      <c r="BT345" s="51"/>
      <c r="BU345" s="51"/>
      <c r="BV345" s="51"/>
    </row>
    <row r="346" ht="15.75" customHeight="1">
      <c r="AN346" s="51"/>
      <c r="AO346" s="51"/>
      <c r="AP346" s="51"/>
      <c r="AQ346" s="51"/>
      <c r="AR346" s="51"/>
      <c r="BS346" s="51"/>
      <c r="BT346" s="51"/>
      <c r="BU346" s="51"/>
      <c r="BV346" s="51"/>
    </row>
    <row r="347" ht="15.75" customHeight="1">
      <c r="AN347" s="51"/>
      <c r="AO347" s="51"/>
      <c r="AP347" s="51"/>
      <c r="AQ347" s="51"/>
      <c r="AR347" s="51"/>
      <c r="BS347" s="51"/>
      <c r="BT347" s="51"/>
      <c r="BU347" s="51"/>
      <c r="BV347" s="51"/>
    </row>
    <row r="348" ht="15.75" customHeight="1">
      <c r="AN348" s="51"/>
      <c r="AO348" s="51"/>
      <c r="AP348" s="51"/>
      <c r="AQ348" s="51"/>
      <c r="AR348" s="51"/>
      <c r="BS348" s="51"/>
      <c r="BT348" s="51"/>
      <c r="BU348" s="51"/>
      <c r="BV348" s="51"/>
    </row>
    <row r="349" ht="15.75" customHeight="1">
      <c r="AN349" s="51"/>
      <c r="AO349" s="51"/>
      <c r="AP349" s="51"/>
      <c r="AQ349" s="51"/>
      <c r="AR349" s="51"/>
      <c r="BS349" s="51"/>
      <c r="BT349" s="51"/>
      <c r="BU349" s="51"/>
      <c r="BV349" s="51"/>
    </row>
    <row r="350" ht="15.75" customHeight="1">
      <c r="AN350" s="51"/>
      <c r="AO350" s="51"/>
      <c r="AP350" s="51"/>
      <c r="AQ350" s="51"/>
      <c r="AR350" s="51"/>
      <c r="BS350" s="51"/>
      <c r="BT350" s="51"/>
      <c r="BU350" s="51"/>
      <c r="BV350" s="51"/>
    </row>
    <row r="351" ht="15.75" customHeight="1">
      <c r="AN351" s="51"/>
      <c r="AO351" s="51"/>
      <c r="AP351" s="51"/>
      <c r="AQ351" s="51"/>
      <c r="AR351" s="51"/>
      <c r="BS351" s="51"/>
      <c r="BT351" s="51"/>
      <c r="BU351" s="51"/>
      <c r="BV351" s="51"/>
    </row>
    <row r="352" ht="15.75" customHeight="1">
      <c r="AN352" s="51"/>
      <c r="AO352" s="51"/>
      <c r="AP352" s="51"/>
      <c r="AQ352" s="51"/>
      <c r="AR352" s="51"/>
      <c r="BS352" s="51"/>
      <c r="BT352" s="51"/>
      <c r="BU352" s="51"/>
      <c r="BV352" s="51"/>
    </row>
    <row r="353" ht="15.75" customHeight="1">
      <c r="AN353" s="51"/>
      <c r="AO353" s="51"/>
      <c r="AP353" s="51"/>
      <c r="AQ353" s="51"/>
      <c r="AR353" s="51"/>
      <c r="BS353" s="51"/>
      <c r="BT353" s="51"/>
      <c r="BU353" s="51"/>
      <c r="BV353" s="51"/>
    </row>
    <row r="354" ht="15.75" customHeight="1">
      <c r="AN354" s="51"/>
      <c r="AO354" s="51"/>
      <c r="AP354" s="51"/>
      <c r="AQ354" s="51"/>
      <c r="AR354" s="51"/>
      <c r="BS354" s="51"/>
      <c r="BT354" s="51"/>
      <c r="BU354" s="51"/>
      <c r="BV354" s="51"/>
    </row>
    <row r="355" ht="15.75" customHeight="1">
      <c r="AN355" s="51"/>
      <c r="AO355" s="51"/>
      <c r="AP355" s="51"/>
      <c r="AQ355" s="51"/>
      <c r="AR355" s="51"/>
      <c r="BS355" s="51"/>
      <c r="BT355" s="51"/>
      <c r="BU355" s="51"/>
      <c r="BV355" s="51"/>
    </row>
    <row r="356" ht="15.75" customHeight="1">
      <c r="AN356" s="51"/>
      <c r="AO356" s="51"/>
      <c r="AP356" s="51"/>
      <c r="AQ356" s="51"/>
      <c r="AR356" s="51"/>
      <c r="BS356" s="51"/>
      <c r="BT356" s="51"/>
      <c r="BU356" s="51"/>
      <c r="BV356" s="51"/>
    </row>
    <row r="357" ht="15.75" customHeight="1">
      <c r="AN357" s="51"/>
      <c r="AO357" s="51"/>
      <c r="AP357" s="51"/>
      <c r="AQ357" s="51"/>
      <c r="AR357" s="51"/>
      <c r="BS357" s="51"/>
      <c r="BT357" s="51"/>
      <c r="BU357" s="51"/>
      <c r="BV357" s="51"/>
    </row>
    <row r="358" ht="15.75" customHeight="1">
      <c r="AN358" s="51"/>
      <c r="AO358" s="51"/>
      <c r="AP358" s="51"/>
      <c r="AQ358" s="51"/>
      <c r="AR358" s="51"/>
      <c r="BS358" s="51"/>
      <c r="BT358" s="51"/>
      <c r="BU358" s="51"/>
      <c r="BV358" s="51"/>
    </row>
    <row r="359" ht="15.75" customHeight="1">
      <c r="AN359" s="51"/>
      <c r="AO359" s="51"/>
      <c r="AP359" s="51"/>
      <c r="AQ359" s="51"/>
      <c r="AR359" s="51"/>
      <c r="BS359" s="51"/>
      <c r="BT359" s="51"/>
      <c r="BU359" s="51"/>
      <c r="BV359" s="51"/>
    </row>
    <row r="360" ht="15.75" customHeight="1">
      <c r="AN360" s="51"/>
      <c r="AO360" s="51"/>
      <c r="AP360" s="51"/>
      <c r="AQ360" s="51"/>
      <c r="AR360" s="51"/>
      <c r="BS360" s="51"/>
      <c r="BT360" s="51"/>
      <c r="BU360" s="51"/>
      <c r="BV360" s="51"/>
    </row>
    <row r="361" ht="15.75" customHeight="1">
      <c r="AN361" s="51"/>
      <c r="AO361" s="51"/>
      <c r="AP361" s="51"/>
      <c r="AQ361" s="51"/>
      <c r="AR361" s="51"/>
      <c r="BS361" s="51"/>
      <c r="BT361" s="51"/>
      <c r="BU361" s="51"/>
      <c r="BV361" s="51"/>
    </row>
    <row r="362" ht="15.75" customHeight="1">
      <c r="AN362" s="51"/>
      <c r="AO362" s="51"/>
      <c r="AP362" s="51"/>
      <c r="AQ362" s="51"/>
      <c r="AR362" s="51"/>
      <c r="BS362" s="51"/>
      <c r="BT362" s="51"/>
      <c r="BU362" s="51"/>
      <c r="BV362" s="51"/>
    </row>
    <row r="363" ht="15.75" customHeight="1">
      <c r="AN363" s="51"/>
      <c r="AO363" s="51"/>
      <c r="AP363" s="51"/>
      <c r="AQ363" s="51"/>
      <c r="AR363" s="51"/>
      <c r="BS363" s="51"/>
      <c r="BT363" s="51"/>
      <c r="BU363" s="51"/>
      <c r="BV363" s="51"/>
    </row>
    <row r="364" ht="15.75" customHeight="1">
      <c r="AN364" s="51"/>
      <c r="AO364" s="51"/>
      <c r="AP364" s="51"/>
      <c r="AQ364" s="51"/>
      <c r="AR364" s="51"/>
      <c r="BS364" s="51"/>
      <c r="BT364" s="51"/>
      <c r="BU364" s="51"/>
      <c r="BV364" s="51"/>
    </row>
    <row r="365" ht="15.75" customHeight="1">
      <c r="AN365" s="51"/>
      <c r="AO365" s="51"/>
      <c r="AP365" s="51"/>
      <c r="AQ365" s="51"/>
      <c r="AR365" s="51"/>
      <c r="BS365" s="51"/>
      <c r="BT365" s="51"/>
      <c r="BU365" s="51"/>
      <c r="BV365" s="51"/>
    </row>
    <row r="366" ht="15.75" customHeight="1">
      <c r="AN366" s="51"/>
      <c r="AO366" s="51"/>
      <c r="AP366" s="51"/>
      <c r="AQ366" s="51"/>
      <c r="AR366" s="51"/>
      <c r="BS366" s="51"/>
      <c r="BT366" s="51"/>
      <c r="BU366" s="51"/>
      <c r="BV366" s="51"/>
    </row>
    <row r="367" ht="15.75" customHeight="1">
      <c r="AN367" s="51"/>
      <c r="AO367" s="51"/>
      <c r="AP367" s="51"/>
      <c r="AQ367" s="51"/>
      <c r="AR367" s="51"/>
      <c r="BS367" s="51"/>
      <c r="BT367" s="51"/>
      <c r="BU367" s="51"/>
      <c r="BV367" s="51"/>
    </row>
    <row r="368" ht="15.75" customHeight="1">
      <c r="AN368" s="51"/>
      <c r="AO368" s="51"/>
      <c r="AP368" s="51"/>
      <c r="AQ368" s="51"/>
      <c r="AR368" s="51"/>
      <c r="BS368" s="51"/>
      <c r="BT368" s="51"/>
      <c r="BU368" s="51"/>
      <c r="BV368" s="51"/>
    </row>
    <row r="369" ht="15.75" customHeight="1">
      <c r="AN369" s="51"/>
      <c r="AO369" s="51"/>
      <c r="AP369" s="51"/>
      <c r="AQ369" s="51"/>
      <c r="AR369" s="51"/>
      <c r="BS369" s="51"/>
      <c r="BT369" s="51"/>
      <c r="BU369" s="51"/>
      <c r="BV369" s="51"/>
    </row>
    <row r="370" ht="15.75" customHeight="1">
      <c r="AN370" s="51"/>
      <c r="AO370" s="51"/>
      <c r="AP370" s="51"/>
      <c r="AQ370" s="51"/>
      <c r="AR370" s="51"/>
      <c r="BS370" s="51"/>
      <c r="BT370" s="51"/>
      <c r="BU370" s="51"/>
      <c r="BV370" s="51"/>
    </row>
    <row r="371" ht="15.75" customHeight="1">
      <c r="AN371" s="51"/>
      <c r="AO371" s="51"/>
      <c r="AP371" s="51"/>
      <c r="AQ371" s="51"/>
      <c r="AR371" s="51"/>
      <c r="BS371" s="51"/>
      <c r="BT371" s="51"/>
      <c r="BU371" s="51"/>
      <c r="BV371" s="51"/>
    </row>
    <row r="372" ht="15.75" customHeight="1">
      <c r="AN372" s="51"/>
      <c r="AO372" s="51"/>
      <c r="AP372" s="51"/>
      <c r="AQ372" s="51"/>
      <c r="AR372" s="51"/>
      <c r="BS372" s="51"/>
      <c r="BT372" s="51"/>
      <c r="BU372" s="51"/>
      <c r="BV372" s="51"/>
    </row>
    <row r="373" ht="15.75" customHeight="1">
      <c r="AN373" s="51"/>
      <c r="AO373" s="51"/>
      <c r="AP373" s="51"/>
      <c r="AQ373" s="51"/>
      <c r="AR373" s="51"/>
      <c r="BS373" s="51"/>
      <c r="BT373" s="51"/>
      <c r="BU373" s="51"/>
      <c r="BV373" s="51"/>
    </row>
    <row r="374" ht="15.75" customHeight="1">
      <c r="AN374" s="51"/>
      <c r="AO374" s="51"/>
      <c r="AP374" s="51"/>
      <c r="AQ374" s="51"/>
      <c r="AR374" s="51"/>
      <c r="BS374" s="51"/>
      <c r="BT374" s="51"/>
      <c r="BU374" s="51"/>
      <c r="BV374" s="51"/>
    </row>
    <row r="375" ht="15.75" customHeight="1">
      <c r="AN375" s="51"/>
      <c r="AO375" s="51"/>
      <c r="AP375" s="51"/>
      <c r="AQ375" s="51"/>
      <c r="AR375" s="51"/>
      <c r="BS375" s="51"/>
      <c r="BT375" s="51"/>
      <c r="BU375" s="51"/>
      <c r="BV375" s="51"/>
    </row>
    <row r="376" ht="15.75" customHeight="1">
      <c r="AN376" s="51"/>
      <c r="AO376" s="51"/>
      <c r="AP376" s="51"/>
      <c r="AQ376" s="51"/>
      <c r="AR376" s="51"/>
      <c r="BS376" s="51"/>
      <c r="BT376" s="51"/>
      <c r="BU376" s="51"/>
      <c r="BV376" s="51"/>
    </row>
    <row r="377" ht="15.75" customHeight="1">
      <c r="AN377" s="51"/>
      <c r="AO377" s="51"/>
      <c r="AP377" s="51"/>
      <c r="AQ377" s="51"/>
      <c r="AR377" s="51"/>
      <c r="BS377" s="51"/>
      <c r="BT377" s="51"/>
      <c r="BU377" s="51"/>
      <c r="BV377" s="51"/>
    </row>
    <row r="378" ht="15.75" customHeight="1">
      <c r="AN378" s="51"/>
      <c r="AO378" s="51"/>
      <c r="AP378" s="51"/>
      <c r="AQ378" s="51"/>
      <c r="AR378" s="51"/>
      <c r="BS378" s="51"/>
      <c r="BT378" s="51"/>
      <c r="BU378" s="51"/>
      <c r="BV378" s="51"/>
    </row>
    <row r="379" ht="15.75" customHeight="1">
      <c r="AN379" s="51"/>
      <c r="AO379" s="51"/>
      <c r="AP379" s="51"/>
      <c r="AQ379" s="51"/>
      <c r="AR379" s="51"/>
      <c r="BS379" s="51"/>
      <c r="BT379" s="51"/>
      <c r="BU379" s="51"/>
      <c r="BV379" s="51"/>
    </row>
    <row r="380" ht="15.75" customHeight="1">
      <c r="AN380" s="51"/>
      <c r="AO380" s="51"/>
      <c r="AP380" s="51"/>
      <c r="AQ380" s="51"/>
      <c r="AR380" s="51"/>
      <c r="BS380" s="51"/>
      <c r="BT380" s="51"/>
      <c r="BU380" s="51"/>
      <c r="BV380" s="51"/>
    </row>
    <row r="381" ht="15.75" customHeight="1">
      <c r="AN381" s="51"/>
      <c r="AO381" s="51"/>
      <c r="AP381" s="51"/>
      <c r="AQ381" s="51"/>
      <c r="AR381" s="51"/>
      <c r="BS381" s="51"/>
      <c r="BT381" s="51"/>
      <c r="BU381" s="51"/>
      <c r="BV381" s="51"/>
    </row>
    <row r="382" ht="15.75" customHeight="1">
      <c r="AN382" s="51"/>
      <c r="AO382" s="51"/>
      <c r="AP382" s="51"/>
      <c r="AQ382" s="51"/>
      <c r="AR382" s="51"/>
      <c r="BS382" s="51"/>
      <c r="BT382" s="51"/>
      <c r="BU382" s="51"/>
      <c r="BV382" s="51"/>
    </row>
    <row r="383" ht="15.75" customHeight="1">
      <c r="AN383" s="51"/>
      <c r="AO383" s="51"/>
      <c r="AP383" s="51"/>
      <c r="AQ383" s="51"/>
      <c r="AR383" s="51"/>
      <c r="BS383" s="51"/>
      <c r="BT383" s="51"/>
      <c r="BU383" s="51"/>
      <c r="BV383" s="51"/>
    </row>
    <row r="384" ht="15.75" customHeight="1">
      <c r="AN384" s="51"/>
      <c r="AO384" s="51"/>
      <c r="AP384" s="51"/>
      <c r="AQ384" s="51"/>
      <c r="AR384" s="51"/>
      <c r="BS384" s="51"/>
      <c r="BT384" s="51"/>
      <c r="BU384" s="51"/>
      <c r="BV384" s="51"/>
    </row>
    <row r="385" ht="15.75" customHeight="1">
      <c r="AN385" s="51"/>
      <c r="AO385" s="51"/>
      <c r="AP385" s="51"/>
      <c r="AQ385" s="51"/>
      <c r="AR385" s="51"/>
      <c r="BS385" s="51"/>
      <c r="BT385" s="51"/>
      <c r="BU385" s="51"/>
      <c r="BV385" s="51"/>
    </row>
    <row r="386" ht="15.75" customHeight="1">
      <c r="AN386" s="51"/>
      <c r="AO386" s="51"/>
      <c r="AP386" s="51"/>
      <c r="AQ386" s="51"/>
      <c r="AR386" s="51"/>
      <c r="BS386" s="51"/>
      <c r="BT386" s="51"/>
      <c r="BU386" s="51"/>
      <c r="BV386" s="51"/>
    </row>
    <row r="387" ht="15.75" customHeight="1">
      <c r="AN387" s="51"/>
      <c r="AO387" s="51"/>
      <c r="AP387" s="51"/>
      <c r="AQ387" s="51"/>
      <c r="AR387" s="51"/>
      <c r="BS387" s="51"/>
      <c r="BT387" s="51"/>
      <c r="BU387" s="51"/>
      <c r="BV387" s="51"/>
    </row>
    <row r="388" ht="15.75" customHeight="1">
      <c r="AN388" s="51"/>
      <c r="AO388" s="51"/>
      <c r="AP388" s="51"/>
      <c r="AQ388" s="51"/>
      <c r="AR388" s="51"/>
      <c r="BS388" s="51"/>
      <c r="BT388" s="51"/>
      <c r="BU388" s="51"/>
      <c r="BV388" s="51"/>
    </row>
    <row r="389" ht="15.75" customHeight="1">
      <c r="AN389" s="51"/>
      <c r="AO389" s="51"/>
      <c r="AP389" s="51"/>
      <c r="AQ389" s="51"/>
      <c r="AR389" s="51"/>
      <c r="BS389" s="51"/>
      <c r="BT389" s="51"/>
      <c r="BU389" s="51"/>
      <c r="BV389" s="51"/>
    </row>
    <row r="390" ht="15.75" customHeight="1">
      <c r="AN390" s="51"/>
      <c r="AO390" s="51"/>
      <c r="AP390" s="51"/>
      <c r="AQ390" s="51"/>
      <c r="AR390" s="51"/>
      <c r="BS390" s="51"/>
      <c r="BT390" s="51"/>
      <c r="BU390" s="51"/>
      <c r="BV390" s="51"/>
    </row>
    <row r="391" ht="15.75" customHeight="1">
      <c r="AN391" s="51"/>
      <c r="AO391" s="51"/>
      <c r="AP391" s="51"/>
      <c r="AQ391" s="51"/>
      <c r="AR391" s="51"/>
      <c r="BS391" s="51"/>
      <c r="BT391" s="51"/>
      <c r="BU391" s="51"/>
      <c r="BV391" s="51"/>
    </row>
    <row r="392" ht="15.75" customHeight="1">
      <c r="AN392" s="51"/>
      <c r="AO392" s="51"/>
      <c r="AP392" s="51"/>
      <c r="AQ392" s="51"/>
      <c r="AR392" s="51"/>
      <c r="BS392" s="51"/>
      <c r="BT392" s="51"/>
      <c r="BU392" s="51"/>
      <c r="BV392" s="51"/>
    </row>
    <row r="393" ht="15.75" customHeight="1">
      <c r="AN393" s="51"/>
      <c r="AO393" s="51"/>
      <c r="AP393" s="51"/>
      <c r="AQ393" s="51"/>
      <c r="AR393" s="51"/>
      <c r="BS393" s="51"/>
      <c r="BT393" s="51"/>
      <c r="BU393" s="51"/>
      <c r="BV393" s="51"/>
    </row>
    <row r="394" ht="15.75" customHeight="1">
      <c r="AN394" s="51"/>
      <c r="AO394" s="51"/>
      <c r="AP394" s="51"/>
      <c r="AQ394" s="51"/>
      <c r="AR394" s="51"/>
      <c r="BS394" s="51"/>
      <c r="BT394" s="51"/>
      <c r="BU394" s="51"/>
      <c r="BV394" s="51"/>
    </row>
    <row r="395" ht="15.75" customHeight="1">
      <c r="AN395" s="51"/>
      <c r="AO395" s="51"/>
      <c r="AP395" s="51"/>
      <c r="AQ395" s="51"/>
      <c r="AR395" s="51"/>
      <c r="BS395" s="51"/>
      <c r="BT395" s="51"/>
      <c r="BU395" s="51"/>
      <c r="BV395" s="51"/>
    </row>
    <row r="396" ht="15.75" customHeight="1">
      <c r="AN396" s="51"/>
      <c r="AO396" s="51"/>
      <c r="AP396" s="51"/>
      <c r="AQ396" s="51"/>
      <c r="AR396" s="51"/>
      <c r="BS396" s="51"/>
      <c r="BT396" s="51"/>
      <c r="BU396" s="51"/>
      <c r="BV396" s="51"/>
    </row>
    <row r="397" ht="15.75" customHeight="1">
      <c r="AN397" s="51"/>
      <c r="AO397" s="51"/>
      <c r="AP397" s="51"/>
      <c r="AQ397" s="51"/>
      <c r="AR397" s="51"/>
      <c r="BS397" s="51"/>
      <c r="BT397" s="51"/>
      <c r="BU397" s="51"/>
      <c r="BV397" s="51"/>
    </row>
    <row r="398" ht="15.75" customHeight="1">
      <c r="AN398" s="51"/>
      <c r="AO398" s="51"/>
      <c r="AP398" s="51"/>
      <c r="AQ398" s="51"/>
      <c r="AR398" s="51"/>
      <c r="BS398" s="51"/>
      <c r="BT398" s="51"/>
      <c r="BU398" s="51"/>
      <c r="BV398" s="51"/>
    </row>
    <row r="399" ht="15.75" customHeight="1">
      <c r="AN399" s="51"/>
      <c r="AO399" s="51"/>
      <c r="AP399" s="51"/>
      <c r="AQ399" s="51"/>
      <c r="AR399" s="51"/>
      <c r="BS399" s="51"/>
      <c r="BT399" s="51"/>
      <c r="BU399" s="51"/>
      <c r="BV399" s="51"/>
    </row>
    <row r="400" ht="15.75" customHeight="1">
      <c r="AN400" s="51"/>
      <c r="AO400" s="51"/>
      <c r="AP400" s="51"/>
      <c r="AQ400" s="51"/>
      <c r="AR400" s="51"/>
      <c r="BS400" s="51"/>
      <c r="BT400" s="51"/>
      <c r="BU400" s="51"/>
      <c r="BV400" s="51"/>
    </row>
    <row r="401" ht="15.75" customHeight="1">
      <c r="AN401" s="51"/>
      <c r="AO401" s="51"/>
      <c r="AP401" s="51"/>
      <c r="AQ401" s="51"/>
      <c r="AR401" s="51"/>
      <c r="BS401" s="51"/>
      <c r="BT401" s="51"/>
      <c r="BU401" s="51"/>
      <c r="BV401" s="51"/>
    </row>
    <row r="402" ht="15.75" customHeight="1">
      <c r="AN402" s="51"/>
      <c r="AO402" s="51"/>
      <c r="AP402" s="51"/>
      <c r="AQ402" s="51"/>
      <c r="AR402" s="51"/>
      <c r="BS402" s="51"/>
      <c r="BT402" s="51"/>
      <c r="BU402" s="51"/>
      <c r="BV402" s="51"/>
    </row>
    <row r="403" ht="15.75" customHeight="1">
      <c r="AN403" s="51"/>
      <c r="AO403" s="51"/>
      <c r="AP403" s="51"/>
      <c r="AQ403" s="51"/>
      <c r="AR403" s="51"/>
      <c r="BS403" s="51"/>
      <c r="BT403" s="51"/>
      <c r="BU403" s="51"/>
      <c r="BV403" s="51"/>
    </row>
    <row r="404" ht="15.75" customHeight="1">
      <c r="AN404" s="51"/>
      <c r="AO404" s="51"/>
      <c r="AP404" s="51"/>
      <c r="AQ404" s="51"/>
      <c r="AR404" s="51"/>
      <c r="BS404" s="51"/>
      <c r="BT404" s="51"/>
      <c r="BU404" s="51"/>
      <c r="BV404" s="51"/>
    </row>
    <row r="405" ht="15.75" customHeight="1">
      <c r="AN405" s="51"/>
      <c r="AO405" s="51"/>
      <c r="AP405" s="51"/>
      <c r="AQ405" s="51"/>
      <c r="AR405" s="51"/>
      <c r="BS405" s="51"/>
      <c r="BT405" s="51"/>
      <c r="BU405" s="51"/>
      <c r="BV405" s="51"/>
    </row>
    <row r="406" ht="15.75" customHeight="1">
      <c r="AN406" s="51"/>
      <c r="AO406" s="51"/>
      <c r="AP406" s="51"/>
      <c r="AQ406" s="51"/>
      <c r="AR406" s="51"/>
      <c r="BS406" s="51"/>
      <c r="BT406" s="51"/>
      <c r="BU406" s="51"/>
      <c r="BV406" s="51"/>
    </row>
    <row r="407" ht="15.75" customHeight="1">
      <c r="AN407" s="51"/>
      <c r="AO407" s="51"/>
      <c r="AP407" s="51"/>
      <c r="AQ407" s="51"/>
      <c r="AR407" s="51"/>
      <c r="BS407" s="51"/>
      <c r="BT407" s="51"/>
      <c r="BU407" s="51"/>
      <c r="BV407" s="51"/>
    </row>
    <row r="408" ht="15.75" customHeight="1">
      <c r="AN408" s="51"/>
      <c r="AO408" s="51"/>
      <c r="AP408" s="51"/>
      <c r="AQ408" s="51"/>
      <c r="AR408" s="51"/>
      <c r="BS408" s="51"/>
      <c r="BT408" s="51"/>
      <c r="BU408" s="51"/>
      <c r="BV408" s="51"/>
    </row>
    <row r="409" ht="15.75" customHeight="1">
      <c r="AN409" s="51"/>
      <c r="AO409" s="51"/>
      <c r="AP409" s="51"/>
      <c r="AQ409" s="51"/>
      <c r="AR409" s="51"/>
      <c r="BS409" s="51"/>
      <c r="BT409" s="51"/>
      <c r="BU409" s="51"/>
      <c r="BV409" s="51"/>
    </row>
    <row r="410" ht="15.75" customHeight="1">
      <c r="AN410" s="51"/>
      <c r="AO410" s="51"/>
      <c r="AP410" s="51"/>
      <c r="AQ410" s="51"/>
      <c r="AR410" s="51"/>
      <c r="BS410" s="51"/>
      <c r="BT410" s="51"/>
      <c r="BU410" s="51"/>
      <c r="BV410" s="51"/>
    </row>
    <row r="411" ht="15.75" customHeight="1">
      <c r="AN411" s="51"/>
      <c r="AO411" s="51"/>
      <c r="AP411" s="51"/>
      <c r="AQ411" s="51"/>
      <c r="AR411" s="51"/>
      <c r="BS411" s="51"/>
      <c r="BT411" s="51"/>
      <c r="BU411" s="51"/>
      <c r="BV411" s="51"/>
    </row>
    <row r="412" ht="15.75" customHeight="1">
      <c r="AN412" s="51"/>
      <c r="AO412" s="51"/>
      <c r="AP412" s="51"/>
      <c r="AQ412" s="51"/>
      <c r="AR412" s="51"/>
      <c r="BS412" s="51"/>
      <c r="BT412" s="51"/>
      <c r="BU412" s="51"/>
      <c r="BV412" s="51"/>
    </row>
    <row r="413" ht="15.75" customHeight="1">
      <c r="AN413" s="51"/>
      <c r="AO413" s="51"/>
      <c r="AP413" s="51"/>
      <c r="AQ413" s="51"/>
      <c r="AR413" s="51"/>
      <c r="BS413" s="51"/>
      <c r="BT413" s="51"/>
      <c r="BU413" s="51"/>
      <c r="BV413" s="51"/>
    </row>
    <row r="414" ht="15.75" customHeight="1">
      <c r="AN414" s="51"/>
      <c r="AO414" s="51"/>
      <c r="AP414" s="51"/>
      <c r="AQ414" s="51"/>
      <c r="AR414" s="51"/>
      <c r="BS414" s="51"/>
      <c r="BT414" s="51"/>
      <c r="BU414" s="51"/>
      <c r="BV414" s="51"/>
    </row>
    <row r="415" ht="15.75" customHeight="1">
      <c r="AN415" s="51"/>
      <c r="AO415" s="51"/>
      <c r="AP415" s="51"/>
      <c r="AQ415" s="51"/>
      <c r="AR415" s="51"/>
      <c r="BS415" s="51"/>
      <c r="BT415" s="51"/>
      <c r="BU415" s="51"/>
      <c r="BV415" s="51"/>
    </row>
    <row r="416" ht="15.75" customHeight="1">
      <c r="AN416" s="51"/>
      <c r="AO416" s="51"/>
      <c r="AP416" s="51"/>
      <c r="AQ416" s="51"/>
      <c r="AR416" s="51"/>
      <c r="BS416" s="51"/>
      <c r="BT416" s="51"/>
      <c r="BU416" s="51"/>
      <c r="BV416" s="51"/>
    </row>
    <row r="417" ht="15.75" customHeight="1">
      <c r="AN417" s="51"/>
      <c r="AO417" s="51"/>
      <c r="AP417" s="51"/>
      <c r="AQ417" s="51"/>
      <c r="AR417" s="51"/>
      <c r="BS417" s="51"/>
      <c r="BT417" s="51"/>
      <c r="BU417" s="51"/>
      <c r="BV417" s="51"/>
    </row>
    <row r="418" ht="15.75" customHeight="1">
      <c r="AN418" s="51"/>
      <c r="AO418" s="51"/>
      <c r="AP418" s="51"/>
      <c r="AQ418" s="51"/>
      <c r="AR418" s="51"/>
      <c r="BS418" s="51"/>
      <c r="BT418" s="51"/>
      <c r="BU418" s="51"/>
      <c r="BV418" s="51"/>
    </row>
    <row r="419" ht="15.75" customHeight="1">
      <c r="AN419" s="51"/>
      <c r="AO419" s="51"/>
      <c r="AP419" s="51"/>
      <c r="AQ419" s="51"/>
      <c r="AR419" s="51"/>
      <c r="BS419" s="51"/>
      <c r="BT419" s="51"/>
      <c r="BU419" s="51"/>
      <c r="BV419" s="51"/>
    </row>
    <row r="420" ht="15.75" customHeight="1">
      <c r="AN420" s="51"/>
      <c r="AO420" s="51"/>
      <c r="AP420" s="51"/>
      <c r="AQ420" s="51"/>
      <c r="AR420" s="51"/>
      <c r="BS420" s="51"/>
      <c r="BT420" s="51"/>
      <c r="BU420" s="51"/>
      <c r="BV420" s="51"/>
    </row>
    <row r="421" ht="15.75" customHeight="1">
      <c r="AN421" s="51"/>
      <c r="AO421" s="51"/>
      <c r="AP421" s="51"/>
      <c r="AQ421" s="51"/>
      <c r="AR421" s="51"/>
      <c r="BS421" s="51"/>
      <c r="BT421" s="51"/>
      <c r="BU421" s="51"/>
      <c r="BV421" s="51"/>
    </row>
    <row r="422" ht="15.75" customHeight="1">
      <c r="AN422" s="51"/>
      <c r="AO422" s="51"/>
      <c r="AP422" s="51"/>
      <c r="AQ422" s="51"/>
      <c r="AR422" s="51"/>
      <c r="BS422" s="51"/>
      <c r="BT422" s="51"/>
      <c r="BU422" s="51"/>
      <c r="BV422" s="51"/>
    </row>
    <row r="423" ht="15.75" customHeight="1">
      <c r="AN423" s="51"/>
      <c r="AO423" s="51"/>
      <c r="AP423" s="51"/>
      <c r="AQ423" s="51"/>
      <c r="AR423" s="51"/>
      <c r="BS423" s="51"/>
      <c r="BT423" s="51"/>
      <c r="BU423" s="51"/>
      <c r="BV423" s="51"/>
    </row>
    <row r="424" ht="15.75" customHeight="1">
      <c r="AN424" s="51"/>
      <c r="AO424" s="51"/>
      <c r="AP424" s="51"/>
      <c r="AQ424" s="51"/>
      <c r="AR424" s="51"/>
      <c r="BS424" s="51"/>
      <c r="BT424" s="51"/>
      <c r="BU424" s="51"/>
      <c r="BV424" s="51"/>
    </row>
    <row r="425" ht="15.75" customHeight="1">
      <c r="AN425" s="51"/>
      <c r="AO425" s="51"/>
      <c r="AP425" s="51"/>
      <c r="AQ425" s="51"/>
      <c r="AR425" s="51"/>
      <c r="BS425" s="51"/>
      <c r="BT425" s="51"/>
      <c r="BU425" s="51"/>
      <c r="BV425" s="51"/>
    </row>
    <row r="426" ht="15.75" customHeight="1">
      <c r="AN426" s="51"/>
      <c r="AO426" s="51"/>
      <c r="AP426" s="51"/>
      <c r="AQ426" s="51"/>
      <c r="AR426" s="51"/>
      <c r="BS426" s="51"/>
      <c r="BT426" s="51"/>
      <c r="BU426" s="51"/>
      <c r="BV426" s="51"/>
    </row>
    <row r="427" ht="15.75" customHeight="1">
      <c r="AN427" s="51"/>
      <c r="AO427" s="51"/>
      <c r="AP427" s="51"/>
      <c r="AQ427" s="51"/>
      <c r="AR427" s="51"/>
      <c r="BS427" s="51"/>
      <c r="BT427" s="51"/>
      <c r="BU427" s="51"/>
      <c r="BV427" s="51"/>
    </row>
    <row r="428" ht="15.75" customHeight="1">
      <c r="AN428" s="51"/>
      <c r="AO428" s="51"/>
      <c r="AP428" s="51"/>
      <c r="AQ428" s="51"/>
      <c r="AR428" s="51"/>
      <c r="BS428" s="51"/>
      <c r="BT428" s="51"/>
      <c r="BU428" s="51"/>
      <c r="BV428" s="51"/>
    </row>
    <row r="429" ht="15.75" customHeight="1">
      <c r="AN429" s="51"/>
      <c r="AO429" s="51"/>
      <c r="AP429" s="51"/>
      <c r="AQ429" s="51"/>
      <c r="AR429" s="51"/>
      <c r="BS429" s="51"/>
      <c r="BT429" s="51"/>
      <c r="BU429" s="51"/>
      <c r="BV429" s="51"/>
    </row>
    <row r="430" ht="15.75" customHeight="1">
      <c r="AN430" s="51"/>
      <c r="AO430" s="51"/>
      <c r="AP430" s="51"/>
      <c r="AQ430" s="51"/>
      <c r="AR430" s="51"/>
      <c r="BS430" s="51"/>
      <c r="BT430" s="51"/>
      <c r="BU430" s="51"/>
      <c r="BV430" s="51"/>
    </row>
    <row r="431" ht="15.75" customHeight="1">
      <c r="AN431" s="51"/>
      <c r="AO431" s="51"/>
      <c r="AP431" s="51"/>
      <c r="AQ431" s="51"/>
      <c r="AR431" s="51"/>
      <c r="BS431" s="51"/>
      <c r="BT431" s="51"/>
      <c r="BU431" s="51"/>
      <c r="BV431" s="51"/>
    </row>
    <row r="432" ht="15.75" customHeight="1">
      <c r="AN432" s="51"/>
      <c r="AO432" s="51"/>
      <c r="AP432" s="51"/>
      <c r="AQ432" s="51"/>
      <c r="AR432" s="51"/>
      <c r="BS432" s="51"/>
      <c r="BT432" s="51"/>
      <c r="BU432" s="51"/>
      <c r="BV432" s="51"/>
    </row>
    <row r="433" ht="15.75" customHeight="1">
      <c r="AN433" s="51"/>
      <c r="AO433" s="51"/>
      <c r="AP433" s="51"/>
      <c r="AQ433" s="51"/>
      <c r="AR433" s="51"/>
      <c r="BS433" s="51"/>
      <c r="BT433" s="51"/>
      <c r="BU433" s="51"/>
      <c r="BV433" s="51"/>
    </row>
    <row r="434" ht="15.75" customHeight="1">
      <c r="AN434" s="51"/>
      <c r="AO434" s="51"/>
      <c r="AP434" s="51"/>
      <c r="AQ434" s="51"/>
      <c r="AR434" s="51"/>
      <c r="BS434" s="51"/>
      <c r="BT434" s="51"/>
      <c r="BU434" s="51"/>
      <c r="BV434" s="51"/>
    </row>
    <row r="435" ht="15.75" customHeight="1">
      <c r="AN435" s="51"/>
      <c r="AO435" s="51"/>
      <c r="AP435" s="51"/>
      <c r="AQ435" s="51"/>
      <c r="AR435" s="51"/>
      <c r="BS435" s="51"/>
      <c r="BT435" s="51"/>
      <c r="BU435" s="51"/>
      <c r="BV435" s="51"/>
    </row>
    <row r="436" ht="15.75" customHeight="1">
      <c r="AN436" s="51"/>
      <c r="AO436" s="51"/>
      <c r="AP436" s="51"/>
      <c r="AQ436" s="51"/>
      <c r="AR436" s="51"/>
      <c r="BS436" s="51"/>
      <c r="BT436" s="51"/>
      <c r="BU436" s="51"/>
      <c r="BV436" s="51"/>
    </row>
    <row r="437" ht="15.75" customHeight="1">
      <c r="AN437" s="51"/>
      <c r="AO437" s="51"/>
      <c r="AP437" s="51"/>
      <c r="AQ437" s="51"/>
      <c r="AR437" s="51"/>
      <c r="BS437" s="51"/>
      <c r="BT437" s="51"/>
      <c r="BU437" s="51"/>
      <c r="BV437" s="51"/>
    </row>
    <row r="438" ht="15.75" customHeight="1">
      <c r="AN438" s="51"/>
      <c r="AO438" s="51"/>
      <c r="AP438" s="51"/>
      <c r="AQ438" s="51"/>
      <c r="AR438" s="51"/>
      <c r="BS438" s="51"/>
      <c r="BT438" s="51"/>
      <c r="BU438" s="51"/>
      <c r="BV438" s="51"/>
    </row>
    <row r="439" ht="15.75" customHeight="1">
      <c r="AN439" s="51"/>
      <c r="AO439" s="51"/>
      <c r="AP439" s="51"/>
      <c r="AQ439" s="51"/>
      <c r="AR439" s="51"/>
      <c r="BS439" s="51"/>
      <c r="BT439" s="51"/>
      <c r="BU439" s="51"/>
      <c r="BV439" s="51"/>
    </row>
    <row r="440" ht="15.75" customHeight="1">
      <c r="AN440" s="51"/>
      <c r="AO440" s="51"/>
      <c r="AP440" s="51"/>
      <c r="AQ440" s="51"/>
      <c r="AR440" s="51"/>
      <c r="BS440" s="51"/>
      <c r="BT440" s="51"/>
      <c r="BU440" s="51"/>
      <c r="BV440" s="51"/>
    </row>
    <row r="441" ht="15.75" customHeight="1">
      <c r="AN441" s="51"/>
      <c r="AO441" s="51"/>
      <c r="AP441" s="51"/>
      <c r="AQ441" s="51"/>
      <c r="AR441" s="51"/>
      <c r="BS441" s="51"/>
      <c r="BT441" s="51"/>
      <c r="BU441" s="51"/>
      <c r="BV441" s="51"/>
    </row>
    <row r="442" ht="15.75" customHeight="1">
      <c r="AN442" s="51"/>
      <c r="AO442" s="51"/>
      <c r="AP442" s="51"/>
      <c r="AQ442" s="51"/>
      <c r="AR442" s="51"/>
      <c r="BS442" s="51"/>
      <c r="BT442" s="51"/>
      <c r="BU442" s="51"/>
      <c r="BV442" s="51"/>
    </row>
    <row r="443" ht="15.75" customHeight="1">
      <c r="AN443" s="51"/>
      <c r="AO443" s="51"/>
      <c r="AP443" s="51"/>
      <c r="AQ443" s="51"/>
      <c r="AR443" s="51"/>
      <c r="BS443" s="51"/>
      <c r="BT443" s="51"/>
      <c r="BU443" s="51"/>
      <c r="BV443" s="51"/>
    </row>
    <row r="444" ht="15.75" customHeight="1">
      <c r="AN444" s="51"/>
      <c r="AO444" s="51"/>
      <c r="AP444" s="51"/>
      <c r="AQ444" s="51"/>
      <c r="AR444" s="51"/>
      <c r="BS444" s="51"/>
      <c r="BT444" s="51"/>
      <c r="BU444" s="51"/>
      <c r="BV444" s="51"/>
    </row>
    <row r="445" ht="15.75" customHeight="1">
      <c r="AN445" s="51"/>
      <c r="AO445" s="51"/>
      <c r="AP445" s="51"/>
      <c r="AQ445" s="51"/>
      <c r="AR445" s="51"/>
      <c r="BS445" s="51"/>
      <c r="BT445" s="51"/>
      <c r="BU445" s="51"/>
      <c r="BV445" s="51"/>
    </row>
    <row r="446" ht="15.75" customHeight="1">
      <c r="AN446" s="51"/>
      <c r="AO446" s="51"/>
      <c r="AP446" s="51"/>
      <c r="AQ446" s="51"/>
      <c r="AR446" s="51"/>
      <c r="BS446" s="51"/>
      <c r="BT446" s="51"/>
      <c r="BU446" s="51"/>
      <c r="BV446" s="51"/>
    </row>
    <row r="447" ht="15.75" customHeight="1">
      <c r="AN447" s="51"/>
      <c r="AO447" s="51"/>
      <c r="AP447" s="51"/>
      <c r="AQ447" s="51"/>
      <c r="AR447" s="51"/>
      <c r="BS447" s="51"/>
      <c r="BT447" s="51"/>
      <c r="BU447" s="51"/>
      <c r="BV447" s="51"/>
    </row>
    <row r="448" ht="15.75" customHeight="1">
      <c r="AN448" s="51"/>
      <c r="AO448" s="51"/>
      <c r="AP448" s="51"/>
      <c r="AQ448" s="51"/>
      <c r="AR448" s="51"/>
      <c r="BS448" s="51"/>
      <c r="BT448" s="51"/>
      <c r="BU448" s="51"/>
      <c r="BV448" s="51"/>
    </row>
    <row r="449" ht="15.75" customHeight="1">
      <c r="AN449" s="51"/>
      <c r="AO449" s="51"/>
      <c r="AP449" s="51"/>
      <c r="AQ449" s="51"/>
      <c r="AR449" s="51"/>
      <c r="BS449" s="51"/>
      <c r="BT449" s="51"/>
      <c r="BU449" s="51"/>
      <c r="BV449" s="51"/>
    </row>
    <row r="450" ht="15.75" customHeight="1">
      <c r="AN450" s="51"/>
      <c r="AO450" s="51"/>
      <c r="AP450" s="51"/>
      <c r="AQ450" s="51"/>
      <c r="AR450" s="51"/>
      <c r="BS450" s="51"/>
      <c r="BT450" s="51"/>
      <c r="BU450" s="51"/>
      <c r="BV450" s="51"/>
    </row>
    <row r="451" ht="15.75" customHeight="1">
      <c r="AN451" s="51"/>
      <c r="AO451" s="51"/>
      <c r="AP451" s="51"/>
      <c r="AQ451" s="51"/>
      <c r="AR451" s="51"/>
      <c r="BS451" s="51"/>
      <c r="BT451" s="51"/>
      <c r="BU451" s="51"/>
      <c r="BV451" s="51"/>
    </row>
    <row r="452" ht="15.75" customHeight="1">
      <c r="AN452" s="51"/>
      <c r="AO452" s="51"/>
      <c r="AP452" s="51"/>
      <c r="AQ452" s="51"/>
      <c r="AR452" s="51"/>
      <c r="BS452" s="51"/>
      <c r="BT452" s="51"/>
      <c r="BU452" s="51"/>
      <c r="BV452" s="51"/>
    </row>
    <row r="453" ht="15.75" customHeight="1">
      <c r="AN453" s="51"/>
      <c r="AO453" s="51"/>
      <c r="AP453" s="51"/>
      <c r="AQ453" s="51"/>
      <c r="AR453" s="51"/>
      <c r="BS453" s="51"/>
      <c r="BT453" s="51"/>
      <c r="BU453" s="51"/>
      <c r="BV453" s="51"/>
    </row>
    <row r="454" ht="15.75" customHeight="1">
      <c r="AN454" s="51"/>
      <c r="AO454" s="51"/>
      <c r="AP454" s="51"/>
      <c r="AQ454" s="51"/>
      <c r="AR454" s="51"/>
      <c r="BS454" s="51"/>
      <c r="BT454" s="51"/>
      <c r="BU454" s="51"/>
      <c r="BV454" s="51"/>
    </row>
    <row r="455" ht="15.75" customHeight="1">
      <c r="AN455" s="51"/>
      <c r="AO455" s="51"/>
      <c r="AP455" s="51"/>
      <c r="AQ455" s="51"/>
      <c r="AR455" s="51"/>
      <c r="BS455" s="51"/>
      <c r="BT455" s="51"/>
      <c r="BU455" s="51"/>
      <c r="BV455" s="51"/>
    </row>
    <row r="456" ht="15.75" customHeight="1">
      <c r="AN456" s="51"/>
      <c r="AO456" s="51"/>
      <c r="AP456" s="51"/>
      <c r="AQ456" s="51"/>
      <c r="AR456" s="51"/>
      <c r="BS456" s="51"/>
      <c r="BT456" s="51"/>
      <c r="BU456" s="51"/>
      <c r="BV456" s="51"/>
    </row>
    <row r="457" ht="15.75" customHeight="1">
      <c r="AN457" s="51"/>
      <c r="AO457" s="51"/>
      <c r="AP457" s="51"/>
      <c r="AQ457" s="51"/>
      <c r="AR457" s="51"/>
      <c r="BS457" s="51"/>
      <c r="BT457" s="51"/>
      <c r="BU457" s="51"/>
      <c r="BV457" s="51"/>
    </row>
    <row r="458" ht="15.75" customHeight="1">
      <c r="AN458" s="51"/>
      <c r="AO458" s="51"/>
      <c r="AP458" s="51"/>
      <c r="AQ458" s="51"/>
      <c r="AR458" s="51"/>
      <c r="BS458" s="51"/>
      <c r="BT458" s="51"/>
      <c r="BU458" s="51"/>
      <c r="BV458" s="51"/>
    </row>
    <row r="459" ht="15.75" customHeight="1">
      <c r="AN459" s="51"/>
      <c r="AO459" s="51"/>
      <c r="AP459" s="51"/>
      <c r="AQ459" s="51"/>
      <c r="AR459" s="51"/>
      <c r="BS459" s="51"/>
      <c r="BT459" s="51"/>
      <c r="BU459" s="51"/>
      <c r="BV459" s="51"/>
    </row>
    <row r="460" ht="15.75" customHeight="1">
      <c r="AN460" s="51"/>
      <c r="AO460" s="51"/>
      <c r="AP460" s="51"/>
      <c r="AQ460" s="51"/>
      <c r="AR460" s="51"/>
      <c r="BS460" s="51"/>
      <c r="BT460" s="51"/>
      <c r="BU460" s="51"/>
      <c r="BV460" s="51"/>
    </row>
    <row r="461" ht="15.75" customHeight="1">
      <c r="AN461" s="51"/>
      <c r="AO461" s="51"/>
      <c r="AP461" s="51"/>
      <c r="AQ461" s="51"/>
      <c r="AR461" s="51"/>
      <c r="BS461" s="51"/>
      <c r="BT461" s="51"/>
      <c r="BU461" s="51"/>
      <c r="BV461" s="51"/>
    </row>
    <row r="462" ht="15.75" customHeight="1">
      <c r="AN462" s="51"/>
      <c r="AO462" s="51"/>
      <c r="AP462" s="51"/>
      <c r="AQ462" s="51"/>
      <c r="AR462" s="51"/>
      <c r="BS462" s="51"/>
      <c r="BT462" s="51"/>
      <c r="BU462" s="51"/>
      <c r="BV462" s="51"/>
    </row>
    <row r="463" ht="15.75" customHeight="1">
      <c r="AN463" s="51"/>
      <c r="AO463" s="51"/>
      <c r="AP463" s="51"/>
      <c r="AQ463" s="51"/>
      <c r="AR463" s="51"/>
      <c r="BS463" s="51"/>
      <c r="BT463" s="51"/>
      <c r="BU463" s="51"/>
      <c r="BV463" s="51"/>
    </row>
    <row r="464" ht="15.75" customHeight="1">
      <c r="AN464" s="51"/>
      <c r="AO464" s="51"/>
      <c r="AP464" s="51"/>
      <c r="AQ464" s="51"/>
      <c r="AR464" s="51"/>
      <c r="BS464" s="51"/>
      <c r="BT464" s="51"/>
      <c r="BU464" s="51"/>
      <c r="BV464" s="51"/>
    </row>
    <row r="465" ht="15.75" customHeight="1">
      <c r="AN465" s="51"/>
      <c r="AO465" s="51"/>
      <c r="AP465" s="51"/>
      <c r="AQ465" s="51"/>
      <c r="AR465" s="51"/>
      <c r="BS465" s="51"/>
      <c r="BT465" s="51"/>
      <c r="BU465" s="51"/>
      <c r="BV465" s="51"/>
    </row>
    <row r="466" ht="15.75" customHeight="1">
      <c r="AN466" s="51"/>
      <c r="AO466" s="51"/>
      <c r="AP466" s="51"/>
      <c r="AQ466" s="51"/>
      <c r="AR466" s="51"/>
      <c r="BS466" s="51"/>
      <c r="BT466" s="51"/>
      <c r="BU466" s="51"/>
      <c r="BV466" s="51"/>
    </row>
    <row r="467" ht="15.75" customHeight="1">
      <c r="AN467" s="51"/>
      <c r="AO467" s="51"/>
      <c r="AP467" s="51"/>
      <c r="AQ467" s="51"/>
      <c r="AR467" s="51"/>
      <c r="BS467" s="51"/>
      <c r="BT467" s="51"/>
      <c r="BU467" s="51"/>
      <c r="BV467" s="51"/>
    </row>
    <row r="468" ht="15.75" customHeight="1">
      <c r="AN468" s="51"/>
      <c r="AO468" s="51"/>
      <c r="AP468" s="51"/>
      <c r="AQ468" s="51"/>
      <c r="AR468" s="51"/>
      <c r="BS468" s="51"/>
      <c r="BT468" s="51"/>
      <c r="BU468" s="51"/>
      <c r="BV468" s="51"/>
    </row>
    <row r="469" ht="15.75" customHeight="1">
      <c r="AN469" s="51"/>
      <c r="AO469" s="51"/>
      <c r="AP469" s="51"/>
      <c r="AQ469" s="51"/>
      <c r="AR469" s="51"/>
      <c r="BS469" s="51"/>
      <c r="BT469" s="51"/>
      <c r="BU469" s="51"/>
      <c r="BV469" s="51"/>
    </row>
    <row r="470" ht="15.75" customHeight="1">
      <c r="AN470" s="51"/>
      <c r="AO470" s="51"/>
      <c r="AP470" s="51"/>
      <c r="AQ470" s="51"/>
      <c r="AR470" s="51"/>
      <c r="BS470" s="51"/>
      <c r="BT470" s="51"/>
      <c r="BU470" s="51"/>
      <c r="BV470" s="51"/>
    </row>
    <row r="471" ht="15.75" customHeight="1">
      <c r="AN471" s="51"/>
      <c r="AO471" s="51"/>
      <c r="AP471" s="51"/>
      <c r="AQ471" s="51"/>
      <c r="AR471" s="51"/>
      <c r="BS471" s="51"/>
      <c r="BT471" s="51"/>
      <c r="BU471" s="51"/>
      <c r="BV471" s="51"/>
    </row>
    <row r="472" ht="15.75" customHeight="1">
      <c r="AN472" s="51"/>
      <c r="AO472" s="51"/>
      <c r="AP472" s="51"/>
      <c r="AQ472" s="51"/>
      <c r="AR472" s="51"/>
      <c r="BS472" s="51"/>
      <c r="BT472" s="51"/>
      <c r="BU472" s="51"/>
      <c r="BV472" s="51"/>
    </row>
    <row r="473" ht="15.75" customHeight="1">
      <c r="AN473" s="51"/>
      <c r="AO473" s="51"/>
      <c r="AP473" s="51"/>
      <c r="AQ473" s="51"/>
      <c r="AR473" s="51"/>
      <c r="BS473" s="51"/>
      <c r="BT473" s="51"/>
      <c r="BU473" s="51"/>
      <c r="BV473" s="51"/>
    </row>
    <row r="474" ht="15.75" customHeight="1">
      <c r="AN474" s="51"/>
      <c r="AO474" s="51"/>
      <c r="AP474" s="51"/>
      <c r="AQ474" s="51"/>
      <c r="AR474" s="51"/>
      <c r="BS474" s="51"/>
      <c r="BT474" s="51"/>
      <c r="BU474" s="51"/>
      <c r="BV474" s="51"/>
    </row>
    <row r="475" ht="15.75" customHeight="1">
      <c r="AN475" s="51"/>
      <c r="AO475" s="51"/>
      <c r="AP475" s="51"/>
      <c r="AQ475" s="51"/>
      <c r="AR475" s="51"/>
      <c r="BS475" s="51"/>
      <c r="BT475" s="51"/>
      <c r="BU475" s="51"/>
      <c r="BV475" s="51"/>
    </row>
    <row r="476" ht="15.75" customHeight="1">
      <c r="AN476" s="51"/>
      <c r="AO476" s="51"/>
      <c r="AP476" s="51"/>
      <c r="AQ476" s="51"/>
      <c r="AR476" s="51"/>
      <c r="BS476" s="51"/>
      <c r="BT476" s="51"/>
      <c r="BU476" s="51"/>
      <c r="BV476" s="51"/>
    </row>
    <row r="477" ht="15.75" customHeight="1">
      <c r="AN477" s="51"/>
      <c r="AO477" s="51"/>
      <c r="AP477" s="51"/>
      <c r="AQ477" s="51"/>
      <c r="AR477" s="51"/>
      <c r="BS477" s="51"/>
      <c r="BT477" s="51"/>
      <c r="BU477" s="51"/>
      <c r="BV477" s="51"/>
    </row>
    <row r="478" ht="15.75" customHeight="1">
      <c r="AN478" s="51"/>
      <c r="AO478" s="51"/>
      <c r="AP478" s="51"/>
      <c r="AQ478" s="51"/>
      <c r="AR478" s="51"/>
      <c r="BS478" s="51"/>
      <c r="BT478" s="51"/>
      <c r="BU478" s="51"/>
      <c r="BV478" s="51"/>
    </row>
    <row r="479" ht="15.75" customHeight="1">
      <c r="AN479" s="51"/>
      <c r="AO479" s="51"/>
      <c r="AP479" s="51"/>
      <c r="AQ479" s="51"/>
      <c r="AR479" s="51"/>
      <c r="BS479" s="51"/>
      <c r="BT479" s="51"/>
      <c r="BU479" s="51"/>
      <c r="BV479" s="51"/>
    </row>
    <row r="480" ht="15.75" customHeight="1">
      <c r="AN480" s="51"/>
      <c r="AO480" s="51"/>
      <c r="AP480" s="51"/>
      <c r="AQ480" s="51"/>
      <c r="AR480" s="51"/>
      <c r="BS480" s="51"/>
      <c r="BT480" s="51"/>
      <c r="BU480" s="51"/>
      <c r="BV480" s="51"/>
    </row>
    <row r="481" ht="15.75" customHeight="1">
      <c r="AN481" s="51"/>
      <c r="AO481" s="51"/>
      <c r="AP481" s="51"/>
      <c r="AQ481" s="51"/>
      <c r="AR481" s="51"/>
      <c r="BS481" s="51"/>
      <c r="BT481" s="51"/>
      <c r="BU481" s="51"/>
      <c r="BV481" s="51"/>
    </row>
    <row r="482" ht="15.75" customHeight="1">
      <c r="AN482" s="51"/>
      <c r="AO482" s="51"/>
      <c r="AP482" s="51"/>
      <c r="AQ482" s="51"/>
      <c r="AR482" s="51"/>
      <c r="BS482" s="51"/>
      <c r="BT482" s="51"/>
      <c r="BU482" s="51"/>
      <c r="BV482" s="51"/>
    </row>
    <row r="483" ht="15.75" customHeight="1">
      <c r="AN483" s="51"/>
      <c r="AO483" s="51"/>
      <c r="AP483" s="51"/>
      <c r="AQ483" s="51"/>
      <c r="AR483" s="51"/>
      <c r="BS483" s="51"/>
      <c r="BT483" s="51"/>
      <c r="BU483" s="51"/>
      <c r="BV483" s="51"/>
    </row>
    <row r="484" ht="15.75" customHeight="1">
      <c r="AN484" s="51"/>
      <c r="AO484" s="51"/>
      <c r="AP484" s="51"/>
      <c r="AQ484" s="51"/>
      <c r="AR484" s="51"/>
      <c r="BS484" s="51"/>
      <c r="BT484" s="51"/>
      <c r="BU484" s="51"/>
      <c r="BV484" s="51"/>
    </row>
    <row r="485" ht="15.75" customHeight="1">
      <c r="AN485" s="51"/>
      <c r="AO485" s="51"/>
      <c r="AP485" s="51"/>
      <c r="AQ485" s="51"/>
      <c r="AR485" s="51"/>
      <c r="BS485" s="51"/>
      <c r="BT485" s="51"/>
      <c r="BU485" s="51"/>
      <c r="BV485" s="51"/>
    </row>
    <row r="486" ht="15.75" customHeight="1">
      <c r="AN486" s="51"/>
      <c r="AO486" s="51"/>
      <c r="AP486" s="51"/>
      <c r="AQ486" s="51"/>
      <c r="AR486" s="51"/>
      <c r="BS486" s="51"/>
      <c r="BT486" s="51"/>
      <c r="BU486" s="51"/>
      <c r="BV486" s="51"/>
    </row>
    <row r="487" ht="15.75" customHeight="1">
      <c r="AN487" s="51"/>
      <c r="AO487" s="51"/>
      <c r="AP487" s="51"/>
      <c r="AQ487" s="51"/>
      <c r="AR487" s="51"/>
      <c r="BS487" s="51"/>
      <c r="BT487" s="51"/>
      <c r="BU487" s="51"/>
      <c r="BV487" s="51"/>
    </row>
    <row r="488" ht="15.75" customHeight="1">
      <c r="AN488" s="51"/>
      <c r="AO488" s="51"/>
      <c r="AP488" s="51"/>
      <c r="AQ488" s="51"/>
      <c r="AR488" s="51"/>
      <c r="BS488" s="51"/>
      <c r="BT488" s="51"/>
      <c r="BU488" s="51"/>
      <c r="BV488" s="51"/>
    </row>
    <row r="489" ht="15.75" customHeight="1">
      <c r="AN489" s="51"/>
      <c r="AO489" s="51"/>
      <c r="AP489" s="51"/>
      <c r="AQ489" s="51"/>
      <c r="AR489" s="51"/>
      <c r="BS489" s="51"/>
      <c r="BT489" s="51"/>
      <c r="BU489" s="51"/>
      <c r="BV489" s="51"/>
    </row>
    <row r="490" ht="15.75" customHeight="1">
      <c r="AN490" s="51"/>
      <c r="AO490" s="51"/>
      <c r="AP490" s="51"/>
      <c r="AQ490" s="51"/>
      <c r="AR490" s="51"/>
      <c r="BS490" s="51"/>
      <c r="BT490" s="51"/>
      <c r="BU490" s="51"/>
      <c r="BV490" s="51"/>
    </row>
    <row r="491" ht="15.75" customHeight="1">
      <c r="AN491" s="51"/>
      <c r="AO491" s="51"/>
      <c r="AP491" s="51"/>
      <c r="AQ491" s="51"/>
      <c r="AR491" s="51"/>
      <c r="BS491" s="51"/>
      <c r="BT491" s="51"/>
      <c r="BU491" s="51"/>
      <c r="BV491" s="51"/>
    </row>
    <row r="492" ht="15.75" customHeight="1">
      <c r="AN492" s="51"/>
      <c r="AO492" s="51"/>
      <c r="AP492" s="51"/>
      <c r="AQ492" s="51"/>
      <c r="AR492" s="51"/>
      <c r="BS492" s="51"/>
      <c r="BT492" s="51"/>
      <c r="BU492" s="51"/>
      <c r="BV492" s="51"/>
    </row>
    <row r="493" ht="15.75" customHeight="1">
      <c r="AN493" s="51"/>
      <c r="AO493" s="51"/>
      <c r="AP493" s="51"/>
      <c r="AQ493" s="51"/>
      <c r="AR493" s="51"/>
      <c r="BS493" s="51"/>
      <c r="BT493" s="51"/>
      <c r="BU493" s="51"/>
      <c r="BV493" s="51"/>
    </row>
    <row r="494" ht="15.75" customHeight="1">
      <c r="AN494" s="51"/>
      <c r="AO494" s="51"/>
      <c r="AP494" s="51"/>
      <c r="AQ494" s="51"/>
      <c r="AR494" s="51"/>
      <c r="BS494" s="51"/>
      <c r="BT494" s="51"/>
      <c r="BU494" s="51"/>
      <c r="BV494" s="51"/>
    </row>
    <row r="495" ht="15.75" customHeight="1">
      <c r="AN495" s="51"/>
      <c r="AO495" s="51"/>
      <c r="AP495" s="51"/>
      <c r="AQ495" s="51"/>
      <c r="AR495" s="51"/>
      <c r="BS495" s="51"/>
      <c r="BT495" s="51"/>
      <c r="BU495" s="51"/>
      <c r="BV495" s="51"/>
    </row>
    <row r="496" ht="15.75" customHeight="1">
      <c r="AN496" s="51"/>
      <c r="AO496" s="51"/>
      <c r="AP496" s="51"/>
      <c r="AQ496" s="51"/>
      <c r="AR496" s="51"/>
      <c r="BS496" s="51"/>
      <c r="BT496" s="51"/>
      <c r="BU496" s="51"/>
      <c r="BV496" s="51"/>
    </row>
    <row r="497" ht="15.75" customHeight="1">
      <c r="AN497" s="51"/>
      <c r="AO497" s="51"/>
      <c r="AP497" s="51"/>
      <c r="AQ497" s="51"/>
      <c r="AR497" s="51"/>
      <c r="BS497" s="51"/>
      <c r="BT497" s="51"/>
      <c r="BU497" s="51"/>
      <c r="BV497" s="51"/>
    </row>
    <row r="498" ht="15.75" customHeight="1">
      <c r="AN498" s="51"/>
      <c r="AO498" s="51"/>
      <c r="AP498" s="51"/>
      <c r="AQ498" s="51"/>
      <c r="AR498" s="51"/>
      <c r="BS498" s="51"/>
      <c r="BT498" s="51"/>
      <c r="BU498" s="51"/>
      <c r="BV498" s="51"/>
    </row>
    <row r="499" ht="15.75" customHeight="1">
      <c r="AN499" s="51"/>
      <c r="AO499" s="51"/>
      <c r="AP499" s="51"/>
      <c r="AQ499" s="51"/>
      <c r="AR499" s="51"/>
      <c r="BS499" s="51"/>
      <c r="BT499" s="51"/>
      <c r="BU499" s="51"/>
      <c r="BV499" s="51"/>
    </row>
    <row r="500" ht="15.75" customHeight="1">
      <c r="AN500" s="51"/>
      <c r="AO500" s="51"/>
      <c r="AP500" s="51"/>
      <c r="AQ500" s="51"/>
      <c r="AR500" s="51"/>
      <c r="BS500" s="51"/>
      <c r="BT500" s="51"/>
      <c r="BU500" s="51"/>
      <c r="BV500" s="51"/>
    </row>
    <row r="501" ht="15.75" customHeight="1">
      <c r="AN501" s="51"/>
      <c r="AO501" s="51"/>
      <c r="AP501" s="51"/>
      <c r="AQ501" s="51"/>
      <c r="AR501" s="51"/>
      <c r="BS501" s="51"/>
      <c r="BT501" s="51"/>
      <c r="BU501" s="51"/>
      <c r="BV501" s="51"/>
    </row>
    <row r="502" ht="15.75" customHeight="1">
      <c r="AN502" s="51"/>
      <c r="AO502" s="51"/>
      <c r="AP502" s="51"/>
      <c r="AQ502" s="51"/>
      <c r="AR502" s="51"/>
      <c r="BS502" s="51"/>
      <c r="BT502" s="51"/>
      <c r="BU502" s="51"/>
      <c r="BV502" s="51"/>
    </row>
    <row r="503" ht="15.75" customHeight="1">
      <c r="AN503" s="51"/>
      <c r="AO503" s="51"/>
      <c r="AP503" s="51"/>
      <c r="AQ503" s="51"/>
      <c r="AR503" s="51"/>
      <c r="BS503" s="51"/>
      <c r="BT503" s="51"/>
      <c r="BU503" s="51"/>
      <c r="BV503" s="51"/>
    </row>
    <row r="504" ht="15.75" customHeight="1">
      <c r="AN504" s="51"/>
      <c r="AO504" s="51"/>
      <c r="AP504" s="51"/>
      <c r="AQ504" s="51"/>
      <c r="AR504" s="51"/>
      <c r="BS504" s="51"/>
      <c r="BT504" s="51"/>
      <c r="BU504" s="51"/>
      <c r="BV504" s="51"/>
    </row>
    <row r="505" ht="15.75" customHeight="1">
      <c r="AN505" s="51"/>
      <c r="AO505" s="51"/>
      <c r="AP505" s="51"/>
      <c r="AQ505" s="51"/>
      <c r="AR505" s="51"/>
      <c r="BS505" s="51"/>
      <c r="BT505" s="51"/>
      <c r="BU505" s="51"/>
      <c r="BV505" s="51"/>
    </row>
    <row r="506" ht="15.75" customHeight="1">
      <c r="AN506" s="51"/>
      <c r="AO506" s="51"/>
      <c r="AP506" s="51"/>
      <c r="AQ506" s="51"/>
      <c r="AR506" s="51"/>
      <c r="BS506" s="51"/>
      <c r="BT506" s="51"/>
      <c r="BU506" s="51"/>
      <c r="BV506" s="51"/>
    </row>
    <row r="507" ht="15.75" customHeight="1">
      <c r="AN507" s="51"/>
      <c r="AO507" s="51"/>
      <c r="AP507" s="51"/>
      <c r="AQ507" s="51"/>
      <c r="AR507" s="51"/>
      <c r="BS507" s="51"/>
      <c r="BT507" s="51"/>
      <c r="BU507" s="51"/>
      <c r="BV507" s="51"/>
    </row>
    <row r="508" ht="15.75" customHeight="1">
      <c r="AN508" s="51"/>
      <c r="AO508" s="51"/>
      <c r="AP508" s="51"/>
      <c r="AQ508" s="51"/>
      <c r="AR508" s="51"/>
      <c r="BS508" s="51"/>
      <c r="BT508" s="51"/>
      <c r="BU508" s="51"/>
      <c r="BV508" s="51"/>
    </row>
    <row r="509" ht="15.75" customHeight="1">
      <c r="AN509" s="51"/>
      <c r="AO509" s="51"/>
      <c r="AP509" s="51"/>
      <c r="AQ509" s="51"/>
      <c r="AR509" s="51"/>
      <c r="BS509" s="51"/>
      <c r="BT509" s="51"/>
      <c r="BU509" s="51"/>
      <c r="BV509" s="51"/>
    </row>
    <row r="510" ht="15.75" customHeight="1">
      <c r="AN510" s="51"/>
      <c r="AO510" s="51"/>
      <c r="AP510" s="51"/>
      <c r="AQ510" s="51"/>
      <c r="AR510" s="51"/>
      <c r="BS510" s="51"/>
      <c r="BT510" s="51"/>
      <c r="BU510" s="51"/>
      <c r="BV510" s="51"/>
    </row>
    <row r="511" ht="15.75" customHeight="1">
      <c r="AN511" s="51"/>
      <c r="AO511" s="51"/>
      <c r="AP511" s="51"/>
      <c r="AQ511" s="51"/>
      <c r="AR511" s="51"/>
      <c r="BS511" s="51"/>
      <c r="BT511" s="51"/>
      <c r="BU511" s="51"/>
      <c r="BV511" s="51"/>
    </row>
    <row r="512" ht="15.75" customHeight="1">
      <c r="AN512" s="51"/>
      <c r="AO512" s="51"/>
      <c r="AP512" s="51"/>
      <c r="AQ512" s="51"/>
      <c r="AR512" s="51"/>
      <c r="BS512" s="51"/>
      <c r="BT512" s="51"/>
      <c r="BU512" s="51"/>
      <c r="BV512" s="51"/>
    </row>
    <row r="513" ht="15.75" customHeight="1">
      <c r="AN513" s="51"/>
      <c r="AO513" s="51"/>
      <c r="AP513" s="51"/>
      <c r="AQ513" s="51"/>
      <c r="AR513" s="51"/>
      <c r="BS513" s="51"/>
      <c r="BT513" s="51"/>
      <c r="BU513" s="51"/>
      <c r="BV513" s="51"/>
    </row>
    <row r="514" ht="15.75" customHeight="1">
      <c r="AN514" s="51"/>
      <c r="AO514" s="51"/>
      <c r="AP514" s="51"/>
      <c r="AQ514" s="51"/>
      <c r="AR514" s="51"/>
      <c r="BS514" s="51"/>
      <c r="BT514" s="51"/>
      <c r="BU514" s="51"/>
      <c r="BV514" s="51"/>
    </row>
    <row r="515" ht="15.75" customHeight="1">
      <c r="AN515" s="51"/>
      <c r="AO515" s="51"/>
      <c r="AP515" s="51"/>
      <c r="AQ515" s="51"/>
      <c r="AR515" s="51"/>
      <c r="BS515" s="51"/>
      <c r="BT515" s="51"/>
      <c r="BU515" s="51"/>
      <c r="BV515" s="51"/>
    </row>
    <row r="516" ht="15.75" customHeight="1">
      <c r="AN516" s="51"/>
      <c r="AO516" s="51"/>
      <c r="AP516" s="51"/>
      <c r="AQ516" s="51"/>
      <c r="AR516" s="51"/>
      <c r="BS516" s="51"/>
      <c r="BT516" s="51"/>
      <c r="BU516" s="51"/>
      <c r="BV516" s="51"/>
    </row>
    <row r="517" ht="15.75" customHeight="1">
      <c r="AN517" s="51"/>
      <c r="AO517" s="51"/>
      <c r="AP517" s="51"/>
      <c r="AQ517" s="51"/>
      <c r="AR517" s="51"/>
      <c r="BS517" s="51"/>
      <c r="BT517" s="51"/>
      <c r="BU517" s="51"/>
      <c r="BV517" s="51"/>
    </row>
    <row r="518" ht="15.75" customHeight="1">
      <c r="AN518" s="51"/>
      <c r="AO518" s="51"/>
      <c r="AP518" s="51"/>
      <c r="AQ518" s="51"/>
      <c r="AR518" s="51"/>
      <c r="BS518" s="51"/>
      <c r="BT518" s="51"/>
      <c r="BU518" s="51"/>
      <c r="BV518" s="51"/>
    </row>
    <row r="519" ht="15.75" customHeight="1">
      <c r="AN519" s="51"/>
      <c r="AO519" s="51"/>
      <c r="AP519" s="51"/>
      <c r="AQ519" s="51"/>
      <c r="AR519" s="51"/>
      <c r="BS519" s="51"/>
      <c r="BT519" s="51"/>
      <c r="BU519" s="51"/>
      <c r="BV519" s="51"/>
    </row>
    <row r="520" ht="15.75" customHeight="1">
      <c r="AN520" s="51"/>
      <c r="AO520" s="51"/>
      <c r="AP520" s="51"/>
      <c r="AQ520" s="51"/>
      <c r="AR520" s="51"/>
      <c r="BS520" s="51"/>
      <c r="BT520" s="51"/>
      <c r="BU520" s="51"/>
      <c r="BV520" s="51"/>
    </row>
    <row r="521" ht="15.75" customHeight="1">
      <c r="AN521" s="51"/>
      <c r="AO521" s="51"/>
      <c r="AP521" s="51"/>
      <c r="AQ521" s="51"/>
      <c r="AR521" s="51"/>
      <c r="BS521" s="51"/>
      <c r="BT521" s="51"/>
      <c r="BU521" s="51"/>
      <c r="BV521" s="51"/>
    </row>
    <row r="522" ht="15.75" customHeight="1">
      <c r="AN522" s="51"/>
      <c r="AO522" s="51"/>
      <c r="AP522" s="51"/>
      <c r="AQ522" s="51"/>
      <c r="AR522" s="51"/>
      <c r="BS522" s="51"/>
      <c r="BT522" s="51"/>
      <c r="BU522" s="51"/>
      <c r="BV522" s="51"/>
    </row>
    <row r="523" ht="15.75" customHeight="1">
      <c r="AN523" s="51"/>
      <c r="AO523" s="51"/>
      <c r="AP523" s="51"/>
      <c r="AQ523" s="51"/>
      <c r="AR523" s="51"/>
      <c r="BS523" s="51"/>
      <c r="BT523" s="51"/>
      <c r="BU523" s="51"/>
      <c r="BV523" s="51"/>
    </row>
    <row r="524" ht="15.75" customHeight="1">
      <c r="AN524" s="51"/>
      <c r="AO524" s="51"/>
      <c r="AP524" s="51"/>
      <c r="AQ524" s="51"/>
      <c r="AR524" s="51"/>
      <c r="BS524" s="51"/>
      <c r="BT524" s="51"/>
      <c r="BU524" s="51"/>
      <c r="BV524" s="51"/>
    </row>
    <row r="525" ht="15.75" customHeight="1">
      <c r="AN525" s="51"/>
      <c r="AO525" s="51"/>
      <c r="AP525" s="51"/>
      <c r="AQ525" s="51"/>
      <c r="AR525" s="51"/>
      <c r="BS525" s="51"/>
      <c r="BT525" s="51"/>
      <c r="BU525" s="51"/>
      <c r="BV525" s="51"/>
    </row>
    <row r="526" ht="15.75" customHeight="1">
      <c r="AN526" s="51"/>
      <c r="AO526" s="51"/>
      <c r="AP526" s="51"/>
      <c r="AQ526" s="51"/>
      <c r="AR526" s="51"/>
      <c r="BS526" s="51"/>
      <c r="BT526" s="51"/>
      <c r="BU526" s="51"/>
      <c r="BV526" s="51"/>
    </row>
    <row r="527" ht="15.75" customHeight="1">
      <c r="AN527" s="51"/>
      <c r="AO527" s="51"/>
      <c r="AP527" s="51"/>
      <c r="AQ527" s="51"/>
      <c r="AR527" s="51"/>
      <c r="BS527" s="51"/>
      <c r="BT527" s="51"/>
      <c r="BU527" s="51"/>
      <c r="BV527" s="51"/>
    </row>
    <row r="528" ht="15.75" customHeight="1">
      <c r="AN528" s="51"/>
      <c r="AO528" s="51"/>
      <c r="AP528" s="51"/>
      <c r="AQ528" s="51"/>
      <c r="AR528" s="51"/>
      <c r="BS528" s="51"/>
      <c r="BT528" s="51"/>
      <c r="BU528" s="51"/>
      <c r="BV528" s="51"/>
    </row>
    <row r="529" ht="15.75" customHeight="1">
      <c r="AN529" s="51"/>
      <c r="AO529" s="51"/>
      <c r="AP529" s="51"/>
      <c r="AQ529" s="51"/>
      <c r="AR529" s="51"/>
      <c r="BS529" s="51"/>
      <c r="BT529" s="51"/>
      <c r="BU529" s="51"/>
      <c r="BV529" s="51"/>
    </row>
    <row r="530" ht="15.75" customHeight="1">
      <c r="AN530" s="51"/>
      <c r="AO530" s="51"/>
      <c r="AP530" s="51"/>
      <c r="AQ530" s="51"/>
      <c r="AR530" s="51"/>
      <c r="BS530" s="51"/>
      <c r="BT530" s="51"/>
      <c r="BU530" s="51"/>
      <c r="BV530" s="51"/>
    </row>
    <row r="531" ht="15.75" customHeight="1">
      <c r="AN531" s="51"/>
      <c r="AO531" s="51"/>
      <c r="AP531" s="51"/>
      <c r="AQ531" s="51"/>
      <c r="AR531" s="51"/>
      <c r="BS531" s="51"/>
      <c r="BT531" s="51"/>
      <c r="BU531" s="51"/>
      <c r="BV531" s="51"/>
    </row>
    <row r="532" ht="15.75" customHeight="1">
      <c r="AN532" s="51"/>
      <c r="AO532" s="51"/>
      <c r="AP532" s="51"/>
      <c r="AQ532" s="51"/>
      <c r="AR532" s="51"/>
      <c r="BS532" s="51"/>
      <c r="BT532" s="51"/>
      <c r="BU532" s="51"/>
      <c r="BV532" s="51"/>
    </row>
    <row r="533" ht="15.75" customHeight="1">
      <c r="AN533" s="51"/>
      <c r="AO533" s="51"/>
      <c r="AP533" s="51"/>
      <c r="AQ533" s="51"/>
      <c r="AR533" s="51"/>
      <c r="BS533" s="51"/>
      <c r="BT533" s="51"/>
      <c r="BU533" s="51"/>
      <c r="BV533" s="51"/>
    </row>
    <row r="534" ht="15.75" customHeight="1">
      <c r="AN534" s="51"/>
      <c r="AO534" s="51"/>
      <c r="AP534" s="51"/>
      <c r="AQ534" s="51"/>
      <c r="AR534" s="51"/>
      <c r="BS534" s="51"/>
      <c r="BT534" s="51"/>
      <c r="BU534" s="51"/>
      <c r="BV534" s="51"/>
    </row>
    <row r="535" ht="15.75" customHeight="1">
      <c r="AN535" s="51"/>
      <c r="AO535" s="51"/>
      <c r="AP535" s="51"/>
      <c r="AQ535" s="51"/>
      <c r="AR535" s="51"/>
      <c r="BS535" s="51"/>
      <c r="BT535" s="51"/>
      <c r="BU535" s="51"/>
      <c r="BV535" s="51"/>
    </row>
    <row r="536" ht="15.75" customHeight="1">
      <c r="AN536" s="51"/>
      <c r="AO536" s="51"/>
      <c r="AP536" s="51"/>
      <c r="AQ536" s="51"/>
      <c r="AR536" s="51"/>
      <c r="BS536" s="51"/>
      <c r="BT536" s="51"/>
      <c r="BU536" s="51"/>
      <c r="BV536" s="51"/>
    </row>
    <row r="537" ht="15.75" customHeight="1">
      <c r="AN537" s="51"/>
      <c r="AO537" s="51"/>
      <c r="AP537" s="51"/>
      <c r="AQ537" s="51"/>
      <c r="AR537" s="51"/>
      <c r="BS537" s="51"/>
      <c r="BT537" s="51"/>
      <c r="BU537" s="51"/>
      <c r="BV537" s="51"/>
    </row>
    <row r="538" ht="15.75" customHeight="1">
      <c r="AN538" s="51"/>
      <c r="AO538" s="51"/>
      <c r="AP538" s="51"/>
      <c r="AQ538" s="51"/>
      <c r="AR538" s="51"/>
      <c r="BS538" s="51"/>
      <c r="BT538" s="51"/>
      <c r="BU538" s="51"/>
      <c r="BV538" s="51"/>
    </row>
    <row r="539" ht="15.75" customHeight="1">
      <c r="AN539" s="51"/>
      <c r="AO539" s="51"/>
      <c r="AP539" s="51"/>
      <c r="AQ539" s="51"/>
      <c r="AR539" s="51"/>
      <c r="BS539" s="51"/>
      <c r="BT539" s="51"/>
      <c r="BU539" s="51"/>
      <c r="BV539" s="51"/>
    </row>
    <row r="540" ht="15.75" customHeight="1">
      <c r="AN540" s="51"/>
      <c r="AO540" s="51"/>
      <c r="AP540" s="51"/>
      <c r="AQ540" s="51"/>
      <c r="AR540" s="51"/>
      <c r="BS540" s="51"/>
      <c r="BT540" s="51"/>
      <c r="BU540" s="51"/>
      <c r="BV540" s="51"/>
    </row>
    <row r="541" ht="15.75" customHeight="1">
      <c r="AN541" s="51"/>
      <c r="AO541" s="51"/>
      <c r="AP541" s="51"/>
      <c r="AQ541" s="51"/>
      <c r="AR541" s="51"/>
      <c r="BS541" s="51"/>
      <c r="BT541" s="51"/>
      <c r="BU541" s="51"/>
      <c r="BV541" s="51"/>
    </row>
    <row r="542" ht="15.75" customHeight="1">
      <c r="AN542" s="51"/>
      <c r="AO542" s="51"/>
      <c r="AP542" s="51"/>
      <c r="AQ542" s="51"/>
      <c r="AR542" s="51"/>
      <c r="BS542" s="51"/>
      <c r="BT542" s="51"/>
      <c r="BU542" s="51"/>
      <c r="BV542" s="51"/>
    </row>
    <row r="543" ht="15.75" customHeight="1">
      <c r="AN543" s="51"/>
      <c r="AO543" s="51"/>
      <c r="AP543" s="51"/>
      <c r="AQ543" s="51"/>
      <c r="AR543" s="51"/>
      <c r="BS543" s="51"/>
      <c r="BT543" s="51"/>
      <c r="BU543" s="51"/>
      <c r="BV543" s="51"/>
    </row>
    <row r="544" ht="15.75" customHeight="1">
      <c r="AN544" s="51"/>
      <c r="AO544" s="51"/>
      <c r="AP544" s="51"/>
      <c r="AQ544" s="51"/>
      <c r="AR544" s="51"/>
      <c r="BS544" s="51"/>
      <c r="BT544" s="51"/>
      <c r="BU544" s="51"/>
      <c r="BV544" s="51"/>
    </row>
    <row r="545" ht="15.75" customHeight="1">
      <c r="AN545" s="51"/>
      <c r="AO545" s="51"/>
      <c r="AP545" s="51"/>
      <c r="AQ545" s="51"/>
      <c r="AR545" s="51"/>
      <c r="BS545" s="51"/>
      <c r="BT545" s="51"/>
      <c r="BU545" s="51"/>
      <c r="BV545" s="51"/>
    </row>
    <row r="546" ht="15.75" customHeight="1">
      <c r="AN546" s="51"/>
      <c r="AO546" s="51"/>
      <c r="AP546" s="51"/>
      <c r="AQ546" s="51"/>
      <c r="AR546" s="51"/>
      <c r="BS546" s="51"/>
      <c r="BT546" s="51"/>
      <c r="BU546" s="51"/>
      <c r="BV546" s="51"/>
    </row>
    <row r="547" ht="15.75" customHeight="1">
      <c r="AN547" s="51"/>
      <c r="AO547" s="51"/>
      <c r="AP547" s="51"/>
      <c r="AQ547" s="51"/>
      <c r="AR547" s="51"/>
      <c r="BS547" s="51"/>
      <c r="BT547" s="51"/>
      <c r="BU547" s="51"/>
      <c r="BV547" s="51"/>
    </row>
    <row r="548" ht="15.75" customHeight="1">
      <c r="AN548" s="51"/>
      <c r="AO548" s="51"/>
      <c r="AP548" s="51"/>
      <c r="AQ548" s="51"/>
      <c r="AR548" s="51"/>
      <c r="BS548" s="51"/>
      <c r="BT548" s="51"/>
      <c r="BU548" s="51"/>
      <c r="BV548" s="51"/>
    </row>
    <row r="549" ht="15.75" customHeight="1">
      <c r="AN549" s="51"/>
      <c r="AO549" s="51"/>
      <c r="AP549" s="51"/>
      <c r="AQ549" s="51"/>
      <c r="AR549" s="51"/>
      <c r="BS549" s="51"/>
      <c r="BT549" s="51"/>
      <c r="BU549" s="51"/>
      <c r="BV549" s="51"/>
    </row>
    <row r="550" ht="15.75" customHeight="1">
      <c r="AN550" s="51"/>
      <c r="AO550" s="51"/>
      <c r="AP550" s="51"/>
      <c r="AQ550" s="51"/>
      <c r="AR550" s="51"/>
      <c r="BS550" s="51"/>
      <c r="BT550" s="51"/>
      <c r="BU550" s="51"/>
      <c r="BV550" s="51"/>
    </row>
    <row r="551" ht="15.75" customHeight="1">
      <c r="AN551" s="51"/>
      <c r="AO551" s="51"/>
      <c r="AP551" s="51"/>
      <c r="AQ551" s="51"/>
      <c r="AR551" s="51"/>
      <c r="BS551" s="51"/>
      <c r="BT551" s="51"/>
      <c r="BU551" s="51"/>
      <c r="BV551" s="51"/>
    </row>
    <row r="552" ht="15.75" customHeight="1">
      <c r="AN552" s="51"/>
      <c r="AO552" s="51"/>
      <c r="AP552" s="51"/>
      <c r="AQ552" s="51"/>
      <c r="AR552" s="51"/>
      <c r="BS552" s="51"/>
      <c r="BT552" s="51"/>
      <c r="BU552" s="51"/>
      <c r="BV552" s="51"/>
    </row>
    <row r="553" ht="15.75" customHeight="1">
      <c r="AN553" s="51"/>
      <c r="AO553" s="51"/>
      <c r="AP553" s="51"/>
      <c r="AQ553" s="51"/>
      <c r="AR553" s="51"/>
      <c r="BS553" s="51"/>
      <c r="BT553" s="51"/>
      <c r="BU553" s="51"/>
      <c r="BV553" s="51"/>
    </row>
    <row r="554" ht="15.75" customHeight="1">
      <c r="AN554" s="51"/>
      <c r="AO554" s="51"/>
      <c r="AP554" s="51"/>
      <c r="AQ554" s="51"/>
      <c r="AR554" s="51"/>
      <c r="BS554" s="51"/>
      <c r="BT554" s="51"/>
      <c r="BU554" s="51"/>
      <c r="BV554" s="51"/>
    </row>
    <row r="555" ht="15.75" customHeight="1">
      <c r="AN555" s="51"/>
      <c r="AO555" s="51"/>
      <c r="AP555" s="51"/>
      <c r="AQ555" s="51"/>
      <c r="AR555" s="51"/>
      <c r="BS555" s="51"/>
      <c r="BT555" s="51"/>
      <c r="BU555" s="51"/>
      <c r="BV555" s="51"/>
    </row>
    <row r="556" ht="15.75" customHeight="1">
      <c r="AN556" s="51"/>
      <c r="AO556" s="51"/>
      <c r="AP556" s="51"/>
      <c r="AQ556" s="51"/>
      <c r="AR556" s="51"/>
      <c r="BS556" s="51"/>
      <c r="BT556" s="51"/>
      <c r="BU556" s="51"/>
      <c r="BV556" s="51"/>
    </row>
    <row r="557" ht="15.75" customHeight="1">
      <c r="AN557" s="51"/>
      <c r="AO557" s="51"/>
      <c r="AP557" s="51"/>
      <c r="AQ557" s="51"/>
      <c r="AR557" s="51"/>
      <c r="BS557" s="51"/>
      <c r="BT557" s="51"/>
      <c r="BU557" s="51"/>
      <c r="BV557" s="51"/>
    </row>
    <row r="558" ht="15.75" customHeight="1">
      <c r="AN558" s="51"/>
      <c r="AO558" s="51"/>
      <c r="AP558" s="51"/>
      <c r="AQ558" s="51"/>
      <c r="AR558" s="51"/>
      <c r="BS558" s="51"/>
      <c r="BT558" s="51"/>
      <c r="BU558" s="51"/>
      <c r="BV558" s="51"/>
    </row>
    <row r="559" ht="15.75" customHeight="1">
      <c r="AN559" s="51"/>
      <c r="AO559" s="51"/>
      <c r="AP559" s="51"/>
      <c r="AQ559" s="51"/>
      <c r="AR559" s="51"/>
      <c r="BS559" s="51"/>
      <c r="BT559" s="51"/>
      <c r="BU559" s="51"/>
      <c r="BV559" s="51"/>
    </row>
    <row r="560" ht="15.75" customHeight="1">
      <c r="AN560" s="51"/>
      <c r="AO560" s="51"/>
      <c r="AP560" s="51"/>
      <c r="AQ560" s="51"/>
      <c r="AR560" s="51"/>
      <c r="BS560" s="51"/>
      <c r="BT560" s="51"/>
      <c r="BU560" s="51"/>
      <c r="BV560" s="51"/>
    </row>
    <row r="561" ht="15.75" customHeight="1">
      <c r="AN561" s="51"/>
      <c r="AO561" s="51"/>
      <c r="AP561" s="51"/>
      <c r="AQ561" s="51"/>
      <c r="AR561" s="51"/>
      <c r="BS561" s="51"/>
      <c r="BT561" s="51"/>
      <c r="BU561" s="51"/>
      <c r="BV561" s="51"/>
    </row>
    <row r="562" ht="15.75" customHeight="1">
      <c r="AN562" s="51"/>
      <c r="AO562" s="51"/>
      <c r="AP562" s="51"/>
      <c r="AQ562" s="51"/>
      <c r="AR562" s="51"/>
      <c r="BS562" s="51"/>
      <c r="BT562" s="51"/>
      <c r="BU562" s="51"/>
      <c r="BV562" s="51"/>
    </row>
    <row r="563" ht="15.75" customHeight="1">
      <c r="AN563" s="51"/>
      <c r="AO563" s="51"/>
      <c r="AP563" s="51"/>
      <c r="AQ563" s="51"/>
      <c r="AR563" s="51"/>
      <c r="BS563" s="51"/>
      <c r="BT563" s="51"/>
      <c r="BU563" s="51"/>
      <c r="BV563" s="51"/>
    </row>
    <row r="564" ht="15.75" customHeight="1">
      <c r="AN564" s="51"/>
      <c r="AO564" s="51"/>
      <c r="AP564" s="51"/>
      <c r="AQ564" s="51"/>
      <c r="AR564" s="51"/>
      <c r="BS564" s="51"/>
      <c r="BT564" s="51"/>
      <c r="BU564" s="51"/>
      <c r="BV564" s="51"/>
    </row>
    <row r="565" ht="15.75" customHeight="1">
      <c r="AN565" s="51"/>
      <c r="AO565" s="51"/>
      <c r="AP565" s="51"/>
      <c r="AQ565" s="51"/>
      <c r="AR565" s="51"/>
      <c r="BS565" s="51"/>
      <c r="BT565" s="51"/>
      <c r="BU565" s="51"/>
      <c r="BV565" s="51"/>
    </row>
    <row r="566" ht="15.75" customHeight="1">
      <c r="AN566" s="51"/>
      <c r="AO566" s="51"/>
      <c r="AP566" s="51"/>
      <c r="AQ566" s="51"/>
      <c r="AR566" s="51"/>
      <c r="BS566" s="51"/>
      <c r="BT566" s="51"/>
      <c r="BU566" s="51"/>
      <c r="BV566" s="51"/>
    </row>
    <row r="567" ht="15.75" customHeight="1">
      <c r="AN567" s="51"/>
      <c r="AO567" s="51"/>
      <c r="AP567" s="51"/>
      <c r="AQ567" s="51"/>
      <c r="AR567" s="51"/>
      <c r="BS567" s="51"/>
      <c r="BT567" s="51"/>
      <c r="BU567" s="51"/>
      <c r="BV567" s="51"/>
    </row>
    <row r="568" ht="15.75" customHeight="1">
      <c r="AN568" s="51"/>
      <c r="AO568" s="51"/>
      <c r="AP568" s="51"/>
      <c r="AQ568" s="51"/>
      <c r="AR568" s="51"/>
      <c r="BS568" s="51"/>
      <c r="BT568" s="51"/>
      <c r="BU568" s="51"/>
      <c r="BV568" s="51"/>
    </row>
    <row r="569" ht="15.75" customHeight="1">
      <c r="AN569" s="51"/>
      <c r="AO569" s="51"/>
      <c r="AP569" s="51"/>
      <c r="AQ569" s="51"/>
      <c r="AR569" s="51"/>
      <c r="BS569" s="51"/>
      <c r="BT569" s="51"/>
      <c r="BU569" s="51"/>
      <c r="BV569" s="51"/>
    </row>
    <row r="570" ht="15.75" customHeight="1">
      <c r="AN570" s="51"/>
      <c r="AO570" s="51"/>
      <c r="AP570" s="51"/>
      <c r="AQ570" s="51"/>
      <c r="AR570" s="51"/>
      <c r="BS570" s="51"/>
      <c r="BT570" s="51"/>
      <c r="BU570" s="51"/>
      <c r="BV570" s="51"/>
    </row>
    <row r="571" ht="15.75" customHeight="1">
      <c r="AN571" s="51"/>
      <c r="AO571" s="51"/>
      <c r="AP571" s="51"/>
      <c r="AQ571" s="51"/>
      <c r="AR571" s="51"/>
      <c r="BS571" s="51"/>
      <c r="BT571" s="51"/>
      <c r="BU571" s="51"/>
      <c r="BV571" s="51"/>
    </row>
    <row r="572" ht="15.75" customHeight="1">
      <c r="AN572" s="51"/>
      <c r="AO572" s="51"/>
      <c r="AP572" s="51"/>
      <c r="AQ572" s="51"/>
      <c r="AR572" s="51"/>
      <c r="BS572" s="51"/>
      <c r="BT572" s="51"/>
      <c r="BU572" s="51"/>
      <c r="BV572" s="51"/>
    </row>
    <row r="573" ht="15.75" customHeight="1">
      <c r="AN573" s="51"/>
      <c r="AO573" s="51"/>
      <c r="AP573" s="51"/>
      <c r="AQ573" s="51"/>
      <c r="AR573" s="51"/>
      <c r="BS573" s="51"/>
      <c r="BT573" s="51"/>
      <c r="BU573" s="51"/>
      <c r="BV573" s="51"/>
    </row>
    <row r="574" ht="15.75" customHeight="1">
      <c r="AN574" s="51"/>
      <c r="AO574" s="51"/>
      <c r="AP574" s="51"/>
      <c r="AQ574" s="51"/>
      <c r="AR574" s="51"/>
      <c r="BS574" s="51"/>
      <c r="BT574" s="51"/>
      <c r="BU574" s="51"/>
      <c r="BV574" s="51"/>
    </row>
    <row r="575" ht="15.75" customHeight="1">
      <c r="AN575" s="51"/>
      <c r="AO575" s="51"/>
      <c r="AP575" s="51"/>
      <c r="AQ575" s="51"/>
      <c r="AR575" s="51"/>
      <c r="BS575" s="51"/>
      <c r="BT575" s="51"/>
      <c r="BU575" s="51"/>
      <c r="BV575" s="51"/>
    </row>
    <row r="576" ht="15.75" customHeight="1">
      <c r="AN576" s="51"/>
      <c r="AO576" s="51"/>
      <c r="AP576" s="51"/>
      <c r="AQ576" s="51"/>
      <c r="AR576" s="51"/>
      <c r="BS576" s="51"/>
      <c r="BT576" s="51"/>
      <c r="BU576" s="51"/>
      <c r="BV576" s="51"/>
    </row>
    <row r="577" ht="15.75" customHeight="1">
      <c r="AN577" s="51"/>
      <c r="AO577" s="51"/>
      <c r="AP577" s="51"/>
      <c r="AQ577" s="51"/>
      <c r="AR577" s="51"/>
      <c r="BS577" s="51"/>
      <c r="BT577" s="51"/>
      <c r="BU577" s="51"/>
      <c r="BV577" s="51"/>
    </row>
    <row r="578" ht="15.75" customHeight="1">
      <c r="AN578" s="51"/>
      <c r="AO578" s="51"/>
      <c r="AP578" s="51"/>
      <c r="AQ578" s="51"/>
      <c r="AR578" s="51"/>
      <c r="BS578" s="51"/>
      <c r="BT578" s="51"/>
      <c r="BU578" s="51"/>
      <c r="BV578" s="51"/>
    </row>
    <row r="579" ht="15.75" customHeight="1">
      <c r="AN579" s="51"/>
      <c r="AO579" s="51"/>
      <c r="AP579" s="51"/>
      <c r="AQ579" s="51"/>
      <c r="AR579" s="51"/>
      <c r="BS579" s="51"/>
      <c r="BT579" s="51"/>
      <c r="BU579" s="51"/>
      <c r="BV579" s="51"/>
    </row>
    <row r="580" ht="15.75" customHeight="1">
      <c r="AN580" s="51"/>
      <c r="AO580" s="51"/>
      <c r="AP580" s="51"/>
      <c r="AQ580" s="51"/>
      <c r="AR580" s="51"/>
      <c r="BS580" s="51"/>
      <c r="BT580" s="51"/>
      <c r="BU580" s="51"/>
      <c r="BV580" s="51"/>
    </row>
    <row r="581" ht="15.75" customHeight="1">
      <c r="AN581" s="51"/>
      <c r="AO581" s="51"/>
      <c r="AP581" s="51"/>
      <c r="AQ581" s="51"/>
      <c r="AR581" s="51"/>
      <c r="BS581" s="51"/>
      <c r="BT581" s="51"/>
      <c r="BU581" s="51"/>
      <c r="BV581" s="51"/>
    </row>
    <row r="582" ht="15.75" customHeight="1">
      <c r="AN582" s="51"/>
      <c r="AO582" s="51"/>
      <c r="AP582" s="51"/>
      <c r="AQ582" s="51"/>
      <c r="AR582" s="51"/>
      <c r="BS582" s="51"/>
      <c r="BT582" s="51"/>
      <c r="BU582" s="51"/>
      <c r="BV582" s="51"/>
    </row>
    <row r="583" ht="15.75" customHeight="1">
      <c r="AN583" s="51"/>
      <c r="AO583" s="51"/>
      <c r="AP583" s="51"/>
      <c r="AQ583" s="51"/>
      <c r="AR583" s="51"/>
      <c r="BS583" s="51"/>
      <c r="BT583" s="51"/>
      <c r="BU583" s="51"/>
      <c r="BV583" s="51"/>
    </row>
    <row r="584" ht="15.75" customHeight="1">
      <c r="AN584" s="51"/>
      <c r="AO584" s="51"/>
      <c r="AP584" s="51"/>
      <c r="AQ584" s="51"/>
      <c r="AR584" s="51"/>
      <c r="BS584" s="51"/>
      <c r="BT584" s="51"/>
      <c r="BU584" s="51"/>
      <c r="BV584" s="51"/>
    </row>
    <row r="585" ht="15.75" customHeight="1">
      <c r="AN585" s="51"/>
      <c r="AO585" s="51"/>
      <c r="AP585" s="51"/>
      <c r="AQ585" s="51"/>
      <c r="AR585" s="51"/>
      <c r="BS585" s="51"/>
      <c r="BT585" s="51"/>
      <c r="BU585" s="51"/>
      <c r="BV585" s="51"/>
    </row>
    <row r="586" ht="15.75" customHeight="1">
      <c r="AN586" s="51"/>
      <c r="AO586" s="51"/>
      <c r="AP586" s="51"/>
      <c r="AQ586" s="51"/>
      <c r="AR586" s="51"/>
      <c r="BS586" s="51"/>
      <c r="BT586" s="51"/>
      <c r="BU586" s="51"/>
      <c r="BV586" s="51"/>
    </row>
    <row r="587" ht="15.75" customHeight="1">
      <c r="AN587" s="51"/>
      <c r="AO587" s="51"/>
      <c r="AP587" s="51"/>
      <c r="AQ587" s="51"/>
      <c r="AR587" s="51"/>
      <c r="BS587" s="51"/>
      <c r="BT587" s="51"/>
      <c r="BU587" s="51"/>
      <c r="BV587" s="51"/>
    </row>
    <row r="588" ht="15.75" customHeight="1">
      <c r="AN588" s="51"/>
      <c r="AO588" s="51"/>
      <c r="AP588" s="51"/>
      <c r="AQ588" s="51"/>
      <c r="AR588" s="51"/>
      <c r="BS588" s="51"/>
      <c r="BT588" s="51"/>
      <c r="BU588" s="51"/>
      <c r="BV588" s="51"/>
    </row>
    <row r="589" ht="15.75" customHeight="1">
      <c r="AN589" s="51"/>
      <c r="AO589" s="51"/>
      <c r="AP589" s="51"/>
      <c r="AQ589" s="51"/>
      <c r="AR589" s="51"/>
      <c r="BS589" s="51"/>
      <c r="BT589" s="51"/>
      <c r="BU589" s="51"/>
      <c r="BV589" s="51"/>
    </row>
    <row r="590" ht="15.75" customHeight="1">
      <c r="AN590" s="51"/>
      <c r="AO590" s="51"/>
      <c r="AP590" s="51"/>
      <c r="AQ590" s="51"/>
      <c r="AR590" s="51"/>
      <c r="BS590" s="51"/>
      <c r="BT590" s="51"/>
      <c r="BU590" s="51"/>
      <c r="BV590" s="51"/>
    </row>
    <row r="591" ht="15.75" customHeight="1">
      <c r="AN591" s="51"/>
      <c r="AO591" s="51"/>
      <c r="AP591" s="51"/>
      <c r="AQ591" s="51"/>
      <c r="AR591" s="51"/>
      <c r="BS591" s="51"/>
      <c r="BT591" s="51"/>
      <c r="BU591" s="51"/>
      <c r="BV591" s="51"/>
    </row>
    <row r="592" ht="15.75" customHeight="1">
      <c r="AN592" s="51"/>
      <c r="AO592" s="51"/>
      <c r="AP592" s="51"/>
      <c r="AQ592" s="51"/>
      <c r="AR592" s="51"/>
      <c r="BS592" s="51"/>
      <c r="BT592" s="51"/>
      <c r="BU592" s="51"/>
      <c r="BV592" s="51"/>
    </row>
    <row r="593" ht="15.75" customHeight="1">
      <c r="AN593" s="51"/>
      <c r="AO593" s="51"/>
      <c r="AP593" s="51"/>
      <c r="AQ593" s="51"/>
      <c r="AR593" s="51"/>
      <c r="BS593" s="51"/>
      <c r="BT593" s="51"/>
      <c r="BU593" s="51"/>
      <c r="BV593" s="51"/>
    </row>
    <row r="594" ht="15.75" customHeight="1">
      <c r="AN594" s="51"/>
      <c r="AO594" s="51"/>
      <c r="AP594" s="51"/>
      <c r="AQ594" s="51"/>
      <c r="AR594" s="51"/>
      <c r="BS594" s="51"/>
      <c r="BT594" s="51"/>
      <c r="BU594" s="51"/>
      <c r="BV594" s="51"/>
    </row>
    <row r="595" ht="15.75" customHeight="1">
      <c r="AN595" s="51"/>
      <c r="AO595" s="51"/>
      <c r="AP595" s="51"/>
      <c r="AQ595" s="51"/>
      <c r="AR595" s="51"/>
      <c r="BS595" s="51"/>
      <c r="BT595" s="51"/>
      <c r="BU595" s="51"/>
      <c r="BV595" s="51"/>
    </row>
    <row r="596" ht="15.75" customHeight="1">
      <c r="AN596" s="51"/>
      <c r="AO596" s="51"/>
      <c r="AP596" s="51"/>
      <c r="AQ596" s="51"/>
      <c r="AR596" s="51"/>
      <c r="BS596" s="51"/>
      <c r="BT596" s="51"/>
      <c r="BU596" s="51"/>
      <c r="BV596" s="51"/>
    </row>
    <row r="597" ht="15.75" customHeight="1">
      <c r="AN597" s="51"/>
      <c r="AO597" s="51"/>
      <c r="AP597" s="51"/>
      <c r="AQ597" s="51"/>
      <c r="AR597" s="51"/>
      <c r="BS597" s="51"/>
      <c r="BT597" s="51"/>
      <c r="BU597" s="51"/>
      <c r="BV597" s="51"/>
    </row>
    <row r="598" ht="15.75" customHeight="1">
      <c r="AN598" s="51"/>
      <c r="AO598" s="51"/>
      <c r="AP598" s="51"/>
      <c r="AQ598" s="51"/>
      <c r="AR598" s="51"/>
      <c r="BS598" s="51"/>
      <c r="BT598" s="51"/>
      <c r="BU598" s="51"/>
      <c r="BV598" s="51"/>
    </row>
    <row r="599" ht="15.75" customHeight="1">
      <c r="AN599" s="51"/>
      <c r="AO599" s="51"/>
      <c r="AP599" s="51"/>
      <c r="AQ599" s="51"/>
      <c r="AR599" s="51"/>
      <c r="BS599" s="51"/>
      <c r="BT599" s="51"/>
      <c r="BU599" s="51"/>
      <c r="BV599" s="51"/>
    </row>
    <row r="600" ht="15.75" customHeight="1">
      <c r="AN600" s="51"/>
      <c r="AO600" s="51"/>
      <c r="AP600" s="51"/>
      <c r="AQ600" s="51"/>
      <c r="AR600" s="51"/>
      <c r="BS600" s="51"/>
      <c r="BT600" s="51"/>
      <c r="BU600" s="51"/>
      <c r="BV600" s="51"/>
    </row>
    <row r="601" ht="15.75" customHeight="1">
      <c r="AN601" s="51"/>
      <c r="AO601" s="51"/>
      <c r="AP601" s="51"/>
      <c r="AQ601" s="51"/>
      <c r="AR601" s="51"/>
      <c r="BS601" s="51"/>
      <c r="BT601" s="51"/>
      <c r="BU601" s="51"/>
      <c r="BV601" s="51"/>
    </row>
    <row r="602" ht="15.75" customHeight="1">
      <c r="AN602" s="51"/>
      <c r="AO602" s="51"/>
      <c r="AP602" s="51"/>
      <c r="AQ602" s="51"/>
      <c r="AR602" s="51"/>
      <c r="BS602" s="51"/>
      <c r="BT602" s="51"/>
      <c r="BU602" s="51"/>
      <c r="BV602" s="51"/>
    </row>
    <row r="603" ht="15.75" customHeight="1">
      <c r="AN603" s="51"/>
      <c r="AO603" s="51"/>
      <c r="AP603" s="51"/>
      <c r="AQ603" s="51"/>
      <c r="AR603" s="51"/>
      <c r="BS603" s="51"/>
      <c r="BT603" s="51"/>
      <c r="BU603" s="51"/>
      <c r="BV603" s="51"/>
    </row>
    <row r="604" ht="15.75" customHeight="1">
      <c r="AN604" s="51"/>
      <c r="AO604" s="51"/>
      <c r="AP604" s="51"/>
      <c r="AQ604" s="51"/>
      <c r="AR604" s="51"/>
      <c r="BS604" s="51"/>
      <c r="BT604" s="51"/>
      <c r="BU604" s="51"/>
      <c r="BV604" s="51"/>
    </row>
    <row r="605" ht="15.75" customHeight="1">
      <c r="AN605" s="51"/>
      <c r="AO605" s="51"/>
      <c r="AP605" s="51"/>
      <c r="AQ605" s="51"/>
      <c r="AR605" s="51"/>
      <c r="BS605" s="51"/>
      <c r="BT605" s="51"/>
      <c r="BU605" s="51"/>
      <c r="BV605" s="51"/>
    </row>
    <row r="606" ht="15.75" customHeight="1">
      <c r="AN606" s="51"/>
      <c r="AO606" s="51"/>
      <c r="AP606" s="51"/>
      <c r="AQ606" s="51"/>
      <c r="AR606" s="51"/>
      <c r="BS606" s="51"/>
      <c r="BT606" s="51"/>
      <c r="BU606" s="51"/>
      <c r="BV606" s="51"/>
    </row>
    <row r="607" ht="15.75" customHeight="1">
      <c r="AN607" s="51"/>
      <c r="AO607" s="51"/>
      <c r="AP607" s="51"/>
      <c r="AQ607" s="51"/>
      <c r="AR607" s="51"/>
      <c r="BS607" s="51"/>
      <c r="BT607" s="51"/>
      <c r="BU607" s="51"/>
      <c r="BV607" s="51"/>
    </row>
    <row r="608" ht="15.75" customHeight="1">
      <c r="AN608" s="51"/>
      <c r="AO608" s="51"/>
      <c r="AP608" s="51"/>
      <c r="AQ608" s="51"/>
      <c r="AR608" s="51"/>
      <c r="BS608" s="51"/>
      <c r="BT608" s="51"/>
      <c r="BU608" s="51"/>
      <c r="BV608" s="51"/>
    </row>
    <row r="609" ht="15.75" customHeight="1">
      <c r="AN609" s="51"/>
      <c r="AO609" s="51"/>
      <c r="AP609" s="51"/>
      <c r="AQ609" s="51"/>
      <c r="AR609" s="51"/>
      <c r="BS609" s="51"/>
      <c r="BT609" s="51"/>
      <c r="BU609" s="51"/>
      <c r="BV609" s="51"/>
    </row>
    <row r="610" ht="15.75" customHeight="1">
      <c r="AN610" s="51"/>
      <c r="AO610" s="51"/>
      <c r="AP610" s="51"/>
      <c r="AQ610" s="51"/>
      <c r="AR610" s="51"/>
      <c r="BS610" s="51"/>
      <c r="BT610" s="51"/>
      <c r="BU610" s="51"/>
      <c r="BV610" s="51"/>
    </row>
    <row r="611" ht="15.75" customHeight="1">
      <c r="AN611" s="51"/>
      <c r="AO611" s="51"/>
      <c r="AP611" s="51"/>
      <c r="AQ611" s="51"/>
      <c r="AR611" s="51"/>
      <c r="BS611" s="51"/>
      <c r="BT611" s="51"/>
      <c r="BU611" s="51"/>
      <c r="BV611" s="51"/>
    </row>
    <row r="612" ht="15.75" customHeight="1">
      <c r="AN612" s="51"/>
      <c r="AO612" s="51"/>
      <c r="AP612" s="51"/>
      <c r="AQ612" s="51"/>
      <c r="AR612" s="51"/>
      <c r="BS612" s="51"/>
      <c r="BT612" s="51"/>
      <c r="BU612" s="51"/>
      <c r="BV612" s="51"/>
    </row>
    <row r="613" ht="15.75" customHeight="1">
      <c r="AN613" s="51"/>
      <c r="AO613" s="51"/>
      <c r="AP613" s="51"/>
      <c r="AQ613" s="51"/>
      <c r="AR613" s="51"/>
      <c r="BS613" s="51"/>
      <c r="BT613" s="51"/>
      <c r="BU613" s="51"/>
      <c r="BV613" s="51"/>
    </row>
    <row r="614" ht="15.75" customHeight="1">
      <c r="AN614" s="51"/>
      <c r="AO614" s="51"/>
      <c r="AP614" s="51"/>
      <c r="AQ614" s="51"/>
      <c r="AR614" s="51"/>
      <c r="BS614" s="51"/>
      <c r="BT614" s="51"/>
      <c r="BU614" s="51"/>
      <c r="BV614" s="51"/>
    </row>
    <row r="615" ht="15.75" customHeight="1">
      <c r="AN615" s="51"/>
      <c r="AO615" s="51"/>
      <c r="AP615" s="51"/>
      <c r="AQ615" s="51"/>
      <c r="AR615" s="51"/>
      <c r="BS615" s="51"/>
      <c r="BT615" s="51"/>
      <c r="BU615" s="51"/>
      <c r="BV615" s="51"/>
    </row>
    <row r="616" ht="15.75" customHeight="1">
      <c r="AN616" s="51"/>
      <c r="AO616" s="51"/>
      <c r="AP616" s="51"/>
      <c r="AQ616" s="51"/>
      <c r="AR616" s="51"/>
      <c r="BS616" s="51"/>
      <c r="BT616" s="51"/>
      <c r="BU616" s="51"/>
      <c r="BV616" s="51"/>
    </row>
    <row r="617" ht="15.75" customHeight="1">
      <c r="AN617" s="51"/>
      <c r="AO617" s="51"/>
      <c r="AP617" s="51"/>
      <c r="AQ617" s="51"/>
      <c r="AR617" s="51"/>
      <c r="BS617" s="51"/>
      <c r="BT617" s="51"/>
      <c r="BU617" s="51"/>
      <c r="BV617" s="51"/>
    </row>
    <row r="618" ht="15.75" customHeight="1">
      <c r="AN618" s="51"/>
      <c r="AO618" s="51"/>
      <c r="AP618" s="51"/>
      <c r="AQ618" s="51"/>
      <c r="AR618" s="51"/>
      <c r="BS618" s="51"/>
      <c r="BT618" s="51"/>
      <c r="BU618" s="51"/>
      <c r="BV618" s="51"/>
    </row>
    <row r="619" ht="15.75" customHeight="1">
      <c r="AN619" s="51"/>
      <c r="AO619" s="51"/>
      <c r="AP619" s="51"/>
      <c r="AQ619" s="51"/>
      <c r="AR619" s="51"/>
      <c r="BS619" s="51"/>
      <c r="BT619" s="51"/>
      <c r="BU619" s="51"/>
      <c r="BV619" s="51"/>
    </row>
    <row r="620" ht="15.75" customHeight="1">
      <c r="AN620" s="51"/>
      <c r="AO620" s="51"/>
      <c r="AP620" s="51"/>
      <c r="AQ620" s="51"/>
      <c r="AR620" s="51"/>
      <c r="BS620" s="51"/>
      <c r="BT620" s="51"/>
      <c r="BU620" s="51"/>
      <c r="BV620" s="51"/>
    </row>
    <row r="621" ht="15.75" customHeight="1">
      <c r="AN621" s="51"/>
      <c r="AO621" s="51"/>
      <c r="AP621" s="51"/>
      <c r="AQ621" s="51"/>
      <c r="AR621" s="51"/>
      <c r="BS621" s="51"/>
      <c r="BT621" s="51"/>
      <c r="BU621" s="51"/>
      <c r="BV621" s="51"/>
    </row>
    <row r="622" ht="15.75" customHeight="1">
      <c r="AN622" s="51"/>
      <c r="AO622" s="51"/>
      <c r="AP622" s="51"/>
      <c r="AQ622" s="51"/>
      <c r="AR622" s="51"/>
      <c r="BS622" s="51"/>
      <c r="BT622" s="51"/>
      <c r="BU622" s="51"/>
      <c r="BV622" s="51"/>
    </row>
    <row r="623" ht="15.75" customHeight="1">
      <c r="AN623" s="51"/>
      <c r="AO623" s="51"/>
      <c r="AP623" s="51"/>
      <c r="AQ623" s="51"/>
      <c r="AR623" s="51"/>
      <c r="BS623" s="51"/>
      <c r="BT623" s="51"/>
      <c r="BU623" s="51"/>
      <c r="BV623" s="51"/>
    </row>
    <row r="624" ht="15.75" customHeight="1">
      <c r="AN624" s="51"/>
      <c r="AO624" s="51"/>
      <c r="AP624" s="51"/>
      <c r="AQ624" s="51"/>
      <c r="AR624" s="51"/>
      <c r="BS624" s="51"/>
      <c r="BT624" s="51"/>
      <c r="BU624" s="51"/>
      <c r="BV624" s="51"/>
    </row>
    <row r="625" ht="15.75" customHeight="1">
      <c r="AN625" s="51"/>
      <c r="AO625" s="51"/>
      <c r="AP625" s="51"/>
      <c r="AQ625" s="51"/>
      <c r="AR625" s="51"/>
      <c r="BS625" s="51"/>
      <c r="BT625" s="51"/>
      <c r="BU625" s="51"/>
      <c r="BV625" s="51"/>
    </row>
    <row r="626" ht="15.75" customHeight="1">
      <c r="AN626" s="51"/>
      <c r="AO626" s="51"/>
      <c r="AP626" s="51"/>
      <c r="AQ626" s="51"/>
      <c r="AR626" s="51"/>
      <c r="BS626" s="51"/>
      <c r="BT626" s="51"/>
      <c r="BU626" s="51"/>
      <c r="BV626" s="51"/>
    </row>
    <row r="627" ht="15.75" customHeight="1">
      <c r="AN627" s="51"/>
      <c r="AO627" s="51"/>
      <c r="AP627" s="51"/>
      <c r="AQ627" s="51"/>
      <c r="AR627" s="51"/>
      <c r="BS627" s="51"/>
      <c r="BT627" s="51"/>
      <c r="BU627" s="51"/>
      <c r="BV627" s="51"/>
    </row>
    <row r="628" ht="15.75" customHeight="1">
      <c r="AN628" s="51"/>
      <c r="AO628" s="51"/>
      <c r="AP628" s="51"/>
      <c r="AQ628" s="51"/>
      <c r="AR628" s="51"/>
      <c r="BS628" s="51"/>
      <c r="BT628" s="51"/>
      <c r="BU628" s="51"/>
      <c r="BV628" s="51"/>
    </row>
    <row r="629" ht="15.75" customHeight="1">
      <c r="AN629" s="51"/>
      <c r="AO629" s="51"/>
      <c r="AP629" s="51"/>
      <c r="AQ629" s="51"/>
      <c r="AR629" s="51"/>
      <c r="BS629" s="51"/>
      <c r="BT629" s="51"/>
      <c r="BU629" s="51"/>
      <c r="BV629" s="51"/>
    </row>
    <row r="630" ht="15.75" customHeight="1">
      <c r="AN630" s="51"/>
      <c r="AO630" s="51"/>
      <c r="AP630" s="51"/>
      <c r="AQ630" s="51"/>
      <c r="AR630" s="51"/>
      <c r="BS630" s="51"/>
      <c r="BT630" s="51"/>
      <c r="BU630" s="51"/>
      <c r="BV630" s="51"/>
    </row>
    <row r="631" ht="15.75" customHeight="1">
      <c r="AN631" s="51"/>
      <c r="AO631" s="51"/>
      <c r="AP631" s="51"/>
      <c r="AQ631" s="51"/>
      <c r="AR631" s="51"/>
      <c r="BS631" s="51"/>
      <c r="BT631" s="51"/>
      <c r="BU631" s="51"/>
      <c r="BV631" s="51"/>
    </row>
    <row r="632" ht="15.75" customHeight="1">
      <c r="AN632" s="51"/>
      <c r="AO632" s="51"/>
      <c r="AP632" s="51"/>
      <c r="AQ632" s="51"/>
      <c r="AR632" s="51"/>
      <c r="BS632" s="51"/>
      <c r="BT632" s="51"/>
      <c r="BU632" s="51"/>
      <c r="BV632" s="51"/>
    </row>
    <row r="633" ht="15.75" customHeight="1">
      <c r="AN633" s="51"/>
      <c r="AO633" s="51"/>
      <c r="AP633" s="51"/>
      <c r="AQ633" s="51"/>
      <c r="AR633" s="51"/>
      <c r="BS633" s="51"/>
      <c r="BT633" s="51"/>
      <c r="BU633" s="51"/>
      <c r="BV633" s="51"/>
    </row>
    <row r="634" ht="15.75" customHeight="1">
      <c r="AN634" s="51"/>
      <c r="AO634" s="51"/>
      <c r="AP634" s="51"/>
      <c r="AQ634" s="51"/>
      <c r="AR634" s="51"/>
      <c r="BS634" s="51"/>
      <c r="BT634" s="51"/>
      <c r="BU634" s="51"/>
      <c r="BV634" s="51"/>
    </row>
    <row r="635" ht="15.75" customHeight="1">
      <c r="AN635" s="51"/>
      <c r="AO635" s="51"/>
      <c r="AP635" s="51"/>
      <c r="AQ635" s="51"/>
      <c r="AR635" s="51"/>
      <c r="BS635" s="51"/>
      <c r="BT635" s="51"/>
      <c r="BU635" s="51"/>
      <c r="BV635" s="51"/>
    </row>
    <row r="636" ht="15.75" customHeight="1">
      <c r="AN636" s="51"/>
      <c r="AO636" s="51"/>
      <c r="AP636" s="51"/>
      <c r="AQ636" s="51"/>
      <c r="AR636" s="51"/>
      <c r="BS636" s="51"/>
      <c r="BT636" s="51"/>
      <c r="BU636" s="51"/>
      <c r="BV636" s="51"/>
    </row>
    <row r="637" ht="15.75" customHeight="1">
      <c r="AN637" s="51"/>
      <c r="AO637" s="51"/>
      <c r="AP637" s="51"/>
      <c r="AQ637" s="51"/>
      <c r="AR637" s="51"/>
      <c r="BS637" s="51"/>
      <c r="BT637" s="51"/>
      <c r="BU637" s="51"/>
      <c r="BV637" s="51"/>
    </row>
    <row r="638" ht="15.75" customHeight="1">
      <c r="AN638" s="51"/>
      <c r="AO638" s="51"/>
      <c r="AP638" s="51"/>
      <c r="AQ638" s="51"/>
      <c r="AR638" s="51"/>
      <c r="BS638" s="51"/>
      <c r="BT638" s="51"/>
      <c r="BU638" s="51"/>
      <c r="BV638" s="51"/>
    </row>
    <row r="639" ht="15.75" customHeight="1">
      <c r="AN639" s="51"/>
      <c r="AO639" s="51"/>
      <c r="AP639" s="51"/>
      <c r="AQ639" s="51"/>
      <c r="AR639" s="51"/>
      <c r="BS639" s="51"/>
      <c r="BT639" s="51"/>
      <c r="BU639" s="51"/>
      <c r="BV639" s="51"/>
    </row>
    <row r="640" ht="15.75" customHeight="1">
      <c r="AN640" s="51"/>
      <c r="AO640" s="51"/>
      <c r="AP640" s="51"/>
      <c r="AQ640" s="51"/>
      <c r="AR640" s="51"/>
      <c r="BS640" s="51"/>
      <c r="BT640" s="51"/>
      <c r="BU640" s="51"/>
      <c r="BV640" s="51"/>
    </row>
    <row r="641" ht="15.75" customHeight="1">
      <c r="AN641" s="51"/>
      <c r="AO641" s="51"/>
      <c r="AP641" s="51"/>
      <c r="AQ641" s="51"/>
      <c r="AR641" s="51"/>
      <c r="BS641" s="51"/>
      <c r="BT641" s="51"/>
      <c r="BU641" s="51"/>
      <c r="BV641" s="51"/>
    </row>
    <row r="642" ht="15.75" customHeight="1">
      <c r="AN642" s="51"/>
      <c r="AO642" s="51"/>
      <c r="AP642" s="51"/>
      <c r="AQ642" s="51"/>
      <c r="AR642" s="51"/>
      <c r="BS642" s="51"/>
      <c r="BT642" s="51"/>
      <c r="BU642" s="51"/>
      <c r="BV642" s="51"/>
    </row>
    <row r="643" ht="15.75" customHeight="1">
      <c r="AN643" s="51"/>
      <c r="AO643" s="51"/>
      <c r="AP643" s="51"/>
      <c r="AQ643" s="51"/>
      <c r="AR643" s="51"/>
      <c r="BS643" s="51"/>
      <c r="BT643" s="51"/>
      <c r="BU643" s="51"/>
      <c r="BV643" s="51"/>
    </row>
    <row r="644" ht="15.75" customHeight="1">
      <c r="AN644" s="51"/>
      <c r="AO644" s="51"/>
      <c r="AP644" s="51"/>
      <c r="AQ644" s="51"/>
      <c r="AR644" s="51"/>
      <c r="BS644" s="51"/>
      <c r="BT644" s="51"/>
      <c r="BU644" s="51"/>
      <c r="BV644" s="51"/>
    </row>
    <row r="645" ht="15.75" customHeight="1">
      <c r="AN645" s="51"/>
      <c r="AO645" s="51"/>
      <c r="AP645" s="51"/>
      <c r="AQ645" s="51"/>
      <c r="AR645" s="51"/>
      <c r="BS645" s="51"/>
      <c r="BT645" s="51"/>
      <c r="BU645" s="51"/>
      <c r="BV645" s="51"/>
    </row>
    <row r="646" ht="15.75" customHeight="1">
      <c r="AN646" s="51"/>
      <c r="AO646" s="51"/>
      <c r="AP646" s="51"/>
      <c r="AQ646" s="51"/>
      <c r="AR646" s="51"/>
      <c r="BS646" s="51"/>
      <c r="BT646" s="51"/>
      <c r="BU646" s="51"/>
      <c r="BV646" s="51"/>
    </row>
    <row r="647" ht="15.75" customHeight="1">
      <c r="AN647" s="51"/>
      <c r="AO647" s="51"/>
      <c r="AP647" s="51"/>
      <c r="AQ647" s="51"/>
      <c r="AR647" s="51"/>
      <c r="BS647" s="51"/>
      <c r="BT647" s="51"/>
      <c r="BU647" s="51"/>
      <c r="BV647" s="51"/>
    </row>
    <row r="648" ht="15.75" customHeight="1">
      <c r="AN648" s="51"/>
      <c r="AO648" s="51"/>
      <c r="AP648" s="51"/>
      <c r="AQ648" s="51"/>
      <c r="AR648" s="51"/>
      <c r="BS648" s="51"/>
      <c r="BT648" s="51"/>
      <c r="BU648" s="51"/>
      <c r="BV648" s="51"/>
    </row>
    <row r="649" ht="15.75" customHeight="1">
      <c r="AN649" s="51"/>
      <c r="AO649" s="51"/>
      <c r="AP649" s="51"/>
      <c r="AQ649" s="51"/>
      <c r="AR649" s="51"/>
      <c r="BS649" s="51"/>
      <c r="BT649" s="51"/>
      <c r="BU649" s="51"/>
      <c r="BV649" s="51"/>
    </row>
    <row r="650" ht="15.75" customHeight="1">
      <c r="AN650" s="51"/>
      <c r="AO650" s="51"/>
      <c r="AP650" s="51"/>
      <c r="AQ650" s="51"/>
      <c r="AR650" s="51"/>
      <c r="BS650" s="51"/>
      <c r="BT650" s="51"/>
      <c r="BU650" s="51"/>
      <c r="BV650" s="51"/>
    </row>
    <row r="651" ht="15.75" customHeight="1">
      <c r="AN651" s="51"/>
      <c r="AO651" s="51"/>
      <c r="AP651" s="51"/>
      <c r="AQ651" s="51"/>
      <c r="AR651" s="51"/>
      <c r="BS651" s="51"/>
      <c r="BT651" s="51"/>
      <c r="BU651" s="51"/>
      <c r="BV651" s="51"/>
    </row>
    <row r="652" ht="15.75" customHeight="1">
      <c r="AN652" s="51"/>
      <c r="AO652" s="51"/>
      <c r="AP652" s="51"/>
      <c r="AQ652" s="51"/>
      <c r="AR652" s="51"/>
      <c r="BS652" s="51"/>
      <c r="BT652" s="51"/>
      <c r="BU652" s="51"/>
      <c r="BV652" s="51"/>
    </row>
    <row r="653" ht="15.75" customHeight="1">
      <c r="AN653" s="51"/>
      <c r="AO653" s="51"/>
      <c r="AP653" s="51"/>
      <c r="AQ653" s="51"/>
      <c r="AR653" s="51"/>
      <c r="BS653" s="51"/>
      <c r="BT653" s="51"/>
      <c r="BU653" s="51"/>
      <c r="BV653" s="51"/>
    </row>
    <row r="654" ht="15.75" customHeight="1">
      <c r="AN654" s="51"/>
      <c r="AO654" s="51"/>
      <c r="AP654" s="51"/>
      <c r="AQ654" s="51"/>
      <c r="AR654" s="51"/>
      <c r="BS654" s="51"/>
      <c r="BT654" s="51"/>
      <c r="BU654" s="51"/>
      <c r="BV654" s="51"/>
    </row>
    <row r="655" ht="15.75" customHeight="1">
      <c r="AN655" s="51"/>
      <c r="AO655" s="51"/>
      <c r="AP655" s="51"/>
      <c r="AQ655" s="51"/>
      <c r="AR655" s="51"/>
      <c r="BS655" s="51"/>
      <c r="BT655" s="51"/>
      <c r="BU655" s="51"/>
      <c r="BV655" s="51"/>
    </row>
    <row r="656" ht="15.75" customHeight="1">
      <c r="AN656" s="51"/>
      <c r="AO656" s="51"/>
      <c r="AP656" s="51"/>
      <c r="AQ656" s="51"/>
      <c r="AR656" s="51"/>
      <c r="BS656" s="51"/>
      <c r="BT656" s="51"/>
      <c r="BU656" s="51"/>
      <c r="BV656" s="51"/>
    </row>
    <row r="657" ht="15.75" customHeight="1">
      <c r="AN657" s="51"/>
      <c r="AO657" s="51"/>
      <c r="AP657" s="51"/>
      <c r="AQ657" s="51"/>
      <c r="AR657" s="51"/>
      <c r="BS657" s="51"/>
      <c r="BT657" s="51"/>
      <c r="BU657" s="51"/>
      <c r="BV657" s="51"/>
    </row>
    <row r="658" ht="15.75" customHeight="1">
      <c r="AN658" s="51"/>
      <c r="AO658" s="51"/>
      <c r="AP658" s="51"/>
      <c r="AQ658" s="51"/>
      <c r="AR658" s="51"/>
      <c r="BS658" s="51"/>
      <c r="BT658" s="51"/>
      <c r="BU658" s="51"/>
      <c r="BV658" s="51"/>
    </row>
    <row r="659" ht="15.75" customHeight="1">
      <c r="AN659" s="51"/>
      <c r="AO659" s="51"/>
      <c r="AP659" s="51"/>
      <c r="AQ659" s="51"/>
      <c r="AR659" s="51"/>
      <c r="BS659" s="51"/>
      <c r="BT659" s="51"/>
      <c r="BU659" s="51"/>
      <c r="BV659" s="51"/>
    </row>
    <row r="660" ht="15.75" customHeight="1">
      <c r="AN660" s="51"/>
      <c r="AO660" s="51"/>
      <c r="AP660" s="51"/>
      <c r="AQ660" s="51"/>
      <c r="AR660" s="51"/>
      <c r="BS660" s="51"/>
      <c r="BT660" s="51"/>
      <c r="BU660" s="51"/>
      <c r="BV660" s="51"/>
    </row>
    <row r="661" ht="15.75" customHeight="1">
      <c r="AN661" s="51"/>
      <c r="AO661" s="51"/>
      <c r="AP661" s="51"/>
      <c r="AQ661" s="51"/>
      <c r="AR661" s="51"/>
      <c r="BS661" s="51"/>
      <c r="BT661" s="51"/>
      <c r="BU661" s="51"/>
      <c r="BV661" s="51"/>
    </row>
    <row r="662" ht="15.75" customHeight="1">
      <c r="AN662" s="51"/>
      <c r="AO662" s="51"/>
      <c r="AP662" s="51"/>
      <c r="AQ662" s="51"/>
      <c r="AR662" s="51"/>
      <c r="BS662" s="51"/>
      <c r="BT662" s="51"/>
      <c r="BU662" s="51"/>
      <c r="BV662" s="51"/>
    </row>
    <row r="663" ht="15.75" customHeight="1">
      <c r="AN663" s="51"/>
      <c r="AO663" s="51"/>
      <c r="AP663" s="51"/>
      <c r="AQ663" s="51"/>
      <c r="AR663" s="51"/>
      <c r="BS663" s="51"/>
      <c r="BT663" s="51"/>
      <c r="BU663" s="51"/>
      <c r="BV663" s="51"/>
    </row>
    <row r="664" ht="15.75" customHeight="1">
      <c r="AN664" s="51"/>
      <c r="AO664" s="51"/>
      <c r="AP664" s="51"/>
      <c r="AQ664" s="51"/>
      <c r="AR664" s="51"/>
      <c r="BS664" s="51"/>
      <c r="BT664" s="51"/>
      <c r="BU664" s="51"/>
      <c r="BV664" s="51"/>
    </row>
    <row r="665" ht="15.75" customHeight="1">
      <c r="AN665" s="51"/>
      <c r="AO665" s="51"/>
      <c r="AP665" s="51"/>
      <c r="AQ665" s="51"/>
      <c r="AR665" s="51"/>
      <c r="BS665" s="51"/>
      <c r="BT665" s="51"/>
      <c r="BU665" s="51"/>
      <c r="BV665" s="51"/>
    </row>
    <row r="666" ht="15.75" customHeight="1">
      <c r="AN666" s="51"/>
      <c r="AO666" s="51"/>
      <c r="AP666" s="51"/>
      <c r="AQ666" s="51"/>
      <c r="AR666" s="51"/>
      <c r="BS666" s="51"/>
      <c r="BT666" s="51"/>
      <c r="BU666" s="51"/>
      <c r="BV666" s="51"/>
    </row>
    <row r="667" ht="15.75" customHeight="1">
      <c r="AN667" s="51"/>
      <c r="AO667" s="51"/>
      <c r="AP667" s="51"/>
      <c r="AQ667" s="51"/>
      <c r="AR667" s="51"/>
      <c r="BS667" s="51"/>
      <c r="BT667" s="51"/>
      <c r="BU667" s="51"/>
      <c r="BV667" s="51"/>
    </row>
    <row r="668" ht="15.75" customHeight="1">
      <c r="AN668" s="51"/>
      <c r="AO668" s="51"/>
      <c r="AP668" s="51"/>
      <c r="AQ668" s="51"/>
      <c r="AR668" s="51"/>
      <c r="BS668" s="51"/>
      <c r="BT668" s="51"/>
      <c r="BU668" s="51"/>
      <c r="BV668" s="51"/>
    </row>
    <row r="669" ht="15.75" customHeight="1">
      <c r="AN669" s="51"/>
      <c r="AO669" s="51"/>
      <c r="AP669" s="51"/>
      <c r="AQ669" s="51"/>
      <c r="AR669" s="51"/>
      <c r="BS669" s="51"/>
      <c r="BT669" s="51"/>
      <c r="BU669" s="51"/>
      <c r="BV669" s="51"/>
    </row>
    <row r="670" ht="15.75" customHeight="1">
      <c r="AN670" s="51"/>
      <c r="AO670" s="51"/>
      <c r="AP670" s="51"/>
      <c r="AQ670" s="51"/>
      <c r="AR670" s="51"/>
      <c r="BS670" s="51"/>
      <c r="BT670" s="51"/>
      <c r="BU670" s="51"/>
      <c r="BV670" s="51"/>
    </row>
    <row r="671" ht="15.75" customHeight="1">
      <c r="AN671" s="51"/>
      <c r="AO671" s="51"/>
      <c r="AP671" s="51"/>
      <c r="AQ671" s="51"/>
      <c r="AR671" s="51"/>
      <c r="BS671" s="51"/>
      <c r="BT671" s="51"/>
      <c r="BU671" s="51"/>
      <c r="BV671" s="51"/>
    </row>
    <row r="672" ht="15.75" customHeight="1">
      <c r="AN672" s="51"/>
      <c r="AO672" s="51"/>
      <c r="AP672" s="51"/>
      <c r="AQ672" s="51"/>
      <c r="AR672" s="51"/>
      <c r="BS672" s="51"/>
      <c r="BT672" s="51"/>
      <c r="BU672" s="51"/>
      <c r="BV672" s="51"/>
    </row>
    <row r="673" ht="15.75" customHeight="1">
      <c r="AN673" s="51"/>
      <c r="AO673" s="51"/>
      <c r="AP673" s="51"/>
      <c r="AQ673" s="51"/>
      <c r="AR673" s="51"/>
      <c r="BS673" s="51"/>
      <c r="BT673" s="51"/>
      <c r="BU673" s="51"/>
      <c r="BV673" s="51"/>
    </row>
    <row r="674" ht="15.75" customHeight="1">
      <c r="AN674" s="51"/>
      <c r="AO674" s="51"/>
      <c r="AP674" s="51"/>
      <c r="AQ674" s="51"/>
      <c r="AR674" s="51"/>
      <c r="BS674" s="51"/>
      <c r="BT674" s="51"/>
      <c r="BU674" s="51"/>
      <c r="BV674" s="51"/>
    </row>
    <row r="675" ht="15.75" customHeight="1">
      <c r="AN675" s="51"/>
      <c r="AO675" s="51"/>
      <c r="AP675" s="51"/>
      <c r="AQ675" s="51"/>
      <c r="AR675" s="51"/>
      <c r="BS675" s="51"/>
      <c r="BT675" s="51"/>
      <c r="BU675" s="51"/>
      <c r="BV675" s="51"/>
    </row>
    <row r="676" ht="15.75" customHeight="1">
      <c r="AN676" s="51"/>
      <c r="AO676" s="51"/>
      <c r="AP676" s="51"/>
      <c r="AQ676" s="51"/>
      <c r="AR676" s="51"/>
      <c r="BS676" s="51"/>
      <c r="BT676" s="51"/>
      <c r="BU676" s="51"/>
      <c r="BV676" s="51"/>
    </row>
    <row r="677" ht="15.75" customHeight="1">
      <c r="AN677" s="51"/>
      <c r="AO677" s="51"/>
      <c r="AP677" s="51"/>
      <c r="AQ677" s="51"/>
      <c r="AR677" s="51"/>
      <c r="BS677" s="51"/>
      <c r="BT677" s="51"/>
      <c r="BU677" s="51"/>
      <c r="BV677" s="51"/>
    </row>
    <row r="678" ht="15.75" customHeight="1">
      <c r="AN678" s="51"/>
      <c r="AO678" s="51"/>
      <c r="AP678" s="51"/>
      <c r="AQ678" s="51"/>
      <c r="AR678" s="51"/>
      <c r="BS678" s="51"/>
      <c r="BT678" s="51"/>
      <c r="BU678" s="51"/>
      <c r="BV678" s="51"/>
    </row>
    <row r="679" ht="15.75" customHeight="1">
      <c r="AN679" s="51"/>
      <c r="AO679" s="51"/>
      <c r="AP679" s="51"/>
      <c r="AQ679" s="51"/>
      <c r="AR679" s="51"/>
      <c r="BS679" s="51"/>
      <c r="BT679" s="51"/>
      <c r="BU679" s="51"/>
      <c r="BV679" s="51"/>
    </row>
    <row r="680" ht="15.75" customHeight="1">
      <c r="AN680" s="51"/>
      <c r="AO680" s="51"/>
      <c r="AP680" s="51"/>
      <c r="AQ680" s="51"/>
      <c r="AR680" s="51"/>
      <c r="BS680" s="51"/>
      <c r="BT680" s="51"/>
      <c r="BU680" s="51"/>
      <c r="BV680" s="51"/>
    </row>
    <row r="681" ht="15.75" customHeight="1">
      <c r="AN681" s="51"/>
      <c r="AO681" s="51"/>
      <c r="AP681" s="51"/>
      <c r="AQ681" s="51"/>
      <c r="AR681" s="51"/>
      <c r="BS681" s="51"/>
      <c r="BT681" s="51"/>
      <c r="BU681" s="51"/>
      <c r="BV681" s="51"/>
    </row>
    <row r="682" ht="15.75" customHeight="1">
      <c r="AN682" s="51"/>
      <c r="AO682" s="51"/>
      <c r="AP682" s="51"/>
      <c r="AQ682" s="51"/>
      <c r="AR682" s="51"/>
      <c r="BS682" s="51"/>
      <c r="BT682" s="51"/>
      <c r="BU682" s="51"/>
      <c r="BV682" s="51"/>
    </row>
    <row r="683" ht="15.75" customHeight="1">
      <c r="AN683" s="51"/>
      <c r="AO683" s="51"/>
      <c r="AP683" s="51"/>
      <c r="AQ683" s="51"/>
      <c r="AR683" s="51"/>
      <c r="BS683" s="51"/>
      <c r="BT683" s="51"/>
      <c r="BU683" s="51"/>
      <c r="BV683" s="51"/>
    </row>
    <row r="684" ht="15.75" customHeight="1">
      <c r="AN684" s="51"/>
      <c r="AO684" s="51"/>
      <c r="AP684" s="51"/>
      <c r="AQ684" s="51"/>
      <c r="AR684" s="51"/>
      <c r="BS684" s="51"/>
      <c r="BT684" s="51"/>
      <c r="BU684" s="51"/>
      <c r="BV684" s="51"/>
    </row>
    <row r="685" ht="15.75" customHeight="1">
      <c r="AN685" s="51"/>
      <c r="AO685" s="51"/>
      <c r="AP685" s="51"/>
      <c r="AQ685" s="51"/>
      <c r="AR685" s="51"/>
      <c r="BS685" s="51"/>
      <c r="BT685" s="51"/>
      <c r="BU685" s="51"/>
      <c r="BV685" s="51"/>
    </row>
    <row r="686" ht="15.75" customHeight="1">
      <c r="AN686" s="51"/>
      <c r="AO686" s="51"/>
      <c r="AP686" s="51"/>
      <c r="AQ686" s="51"/>
      <c r="AR686" s="51"/>
      <c r="BS686" s="51"/>
      <c r="BT686" s="51"/>
      <c r="BU686" s="51"/>
      <c r="BV686" s="51"/>
    </row>
    <row r="687" ht="15.75" customHeight="1">
      <c r="AN687" s="51"/>
      <c r="AO687" s="51"/>
      <c r="AP687" s="51"/>
      <c r="AQ687" s="51"/>
      <c r="AR687" s="51"/>
      <c r="BS687" s="51"/>
      <c r="BT687" s="51"/>
      <c r="BU687" s="51"/>
      <c r="BV687" s="51"/>
    </row>
    <row r="688" ht="15.75" customHeight="1">
      <c r="AN688" s="51"/>
      <c r="AO688" s="51"/>
      <c r="AP688" s="51"/>
      <c r="AQ688" s="51"/>
      <c r="AR688" s="51"/>
      <c r="BS688" s="51"/>
      <c r="BT688" s="51"/>
      <c r="BU688" s="51"/>
      <c r="BV688" s="51"/>
    </row>
    <row r="689" ht="15.75" customHeight="1">
      <c r="AN689" s="51"/>
      <c r="AO689" s="51"/>
      <c r="AP689" s="51"/>
      <c r="AQ689" s="51"/>
      <c r="AR689" s="51"/>
      <c r="BS689" s="51"/>
      <c r="BT689" s="51"/>
      <c r="BU689" s="51"/>
      <c r="BV689" s="51"/>
    </row>
    <row r="690" ht="15.75" customHeight="1">
      <c r="AN690" s="51"/>
      <c r="AO690" s="51"/>
      <c r="AP690" s="51"/>
      <c r="AQ690" s="51"/>
      <c r="AR690" s="51"/>
      <c r="BS690" s="51"/>
      <c r="BT690" s="51"/>
      <c r="BU690" s="51"/>
      <c r="BV690" s="51"/>
    </row>
    <row r="691" ht="15.75" customHeight="1">
      <c r="AN691" s="51"/>
      <c r="AO691" s="51"/>
      <c r="AP691" s="51"/>
      <c r="AQ691" s="51"/>
      <c r="AR691" s="51"/>
      <c r="BS691" s="51"/>
      <c r="BT691" s="51"/>
      <c r="BU691" s="51"/>
      <c r="BV691" s="51"/>
    </row>
    <row r="692" ht="15.75" customHeight="1">
      <c r="AN692" s="51"/>
      <c r="AO692" s="51"/>
      <c r="AP692" s="51"/>
      <c r="AQ692" s="51"/>
      <c r="AR692" s="51"/>
      <c r="BS692" s="51"/>
      <c r="BT692" s="51"/>
      <c r="BU692" s="51"/>
      <c r="BV692" s="51"/>
    </row>
    <row r="693" ht="15.75" customHeight="1">
      <c r="AN693" s="51"/>
      <c r="AO693" s="51"/>
      <c r="AP693" s="51"/>
      <c r="AQ693" s="51"/>
      <c r="AR693" s="51"/>
      <c r="BS693" s="51"/>
      <c r="BT693" s="51"/>
      <c r="BU693" s="51"/>
      <c r="BV693" s="51"/>
    </row>
    <row r="694" ht="15.75" customHeight="1">
      <c r="AN694" s="51"/>
      <c r="AO694" s="51"/>
      <c r="AP694" s="51"/>
      <c r="AQ694" s="51"/>
      <c r="AR694" s="51"/>
      <c r="BS694" s="51"/>
      <c r="BT694" s="51"/>
      <c r="BU694" s="51"/>
      <c r="BV694" s="51"/>
    </row>
    <row r="695" ht="15.75" customHeight="1">
      <c r="AN695" s="51"/>
      <c r="AO695" s="51"/>
      <c r="AP695" s="51"/>
      <c r="AQ695" s="51"/>
      <c r="AR695" s="51"/>
      <c r="BS695" s="51"/>
      <c r="BT695" s="51"/>
      <c r="BU695" s="51"/>
      <c r="BV695" s="51"/>
    </row>
    <row r="696" ht="15.75" customHeight="1">
      <c r="AN696" s="51"/>
      <c r="AO696" s="51"/>
      <c r="AP696" s="51"/>
      <c r="AQ696" s="51"/>
      <c r="AR696" s="51"/>
      <c r="BS696" s="51"/>
      <c r="BT696" s="51"/>
      <c r="BU696" s="51"/>
      <c r="BV696" s="51"/>
    </row>
    <row r="697" ht="15.75" customHeight="1">
      <c r="AN697" s="51"/>
      <c r="AO697" s="51"/>
      <c r="AP697" s="51"/>
      <c r="AQ697" s="51"/>
      <c r="AR697" s="51"/>
      <c r="BS697" s="51"/>
      <c r="BT697" s="51"/>
      <c r="BU697" s="51"/>
      <c r="BV697" s="51"/>
    </row>
    <row r="698" ht="15.75" customHeight="1">
      <c r="AN698" s="51"/>
      <c r="AO698" s="51"/>
      <c r="AP698" s="51"/>
      <c r="AQ698" s="51"/>
      <c r="AR698" s="51"/>
      <c r="BS698" s="51"/>
      <c r="BT698" s="51"/>
      <c r="BU698" s="51"/>
      <c r="BV698" s="51"/>
    </row>
    <row r="699" ht="15.75" customHeight="1">
      <c r="AN699" s="51"/>
      <c r="AO699" s="51"/>
      <c r="AP699" s="51"/>
      <c r="AQ699" s="51"/>
      <c r="AR699" s="51"/>
      <c r="BS699" s="51"/>
      <c r="BT699" s="51"/>
      <c r="BU699" s="51"/>
      <c r="BV699" s="51"/>
    </row>
    <row r="700" ht="15.75" customHeight="1">
      <c r="AN700" s="51"/>
      <c r="AO700" s="51"/>
      <c r="AP700" s="51"/>
      <c r="AQ700" s="51"/>
      <c r="AR700" s="51"/>
      <c r="BS700" s="51"/>
      <c r="BT700" s="51"/>
      <c r="BU700" s="51"/>
      <c r="BV700" s="51"/>
    </row>
    <row r="701" ht="15.75" customHeight="1">
      <c r="AN701" s="51"/>
      <c r="AO701" s="51"/>
      <c r="AP701" s="51"/>
      <c r="AQ701" s="51"/>
      <c r="AR701" s="51"/>
      <c r="BS701" s="51"/>
      <c r="BT701" s="51"/>
      <c r="BU701" s="51"/>
      <c r="BV701" s="51"/>
    </row>
    <row r="702" ht="15.75" customHeight="1">
      <c r="AN702" s="51"/>
      <c r="AO702" s="51"/>
      <c r="AP702" s="51"/>
      <c r="AQ702" s="51"/>
      <c r="AR702" s="51"/>
      <c r="BS702" s="51"/>
      <c r="BT702" s="51"/>
      <c r="BU702" s="51"/>
      <c r="BV702" s="51"/>
    </row>
    <row r="703" ht="15.75" customHeight="1">
      <c r="AN703" s="51"/>
      <c r="AO703" s="51"/>
      <c r="AP703" s="51"/>
      <c r="AQ703" s="51"/>
      <c r="AR703" s="51"/>
      <c r="BS703" s="51"/>
      <c r="BT703" s="51"/>
      <c r="BU703" s="51"/>
      <c r="BV703" s="51"/>
    </row>
    <row r="704" ht="15.75" customHeight="1">
      <c r="AN704" s="51"/>
      <c r="AO704" s="51"/>
      <c r="AP704" s="51"/>
      <c r="AQ704" s="51"/>
      <c r="AR704" s="51"/>
      <c r="BS704" s="51"/>
      <c r="BT704" s="51"/>
      <c r="BU704" s="51"/>
      <c r="BV704" s="51"/>
    </row>
    <row r="705" ht="15.75" customHeight="1">
      <c r="AN705" s="51"/>
      <c r="AO705" s="51"/>
      <c r="AP705" s="51"/>
      <c r="AQ705" s="51"/>
      <c r="AR705" s="51"/>
      <c r="BS705" s="51"/>
      <c r="BT705" s="51"/>
      <c r="BU705" s="51"/>
      <c r="BV705" s="51"/>
    </row>
    <row r="706" ht="15.75" customHeight="1">
      <c r="AN706" s="51"/>
      <c r="AO706" s="51"/>
      <c r="AP706" s="51"/>
      <c r="AQ706" s="51"/>
      <c r="AR706" s="51"/>
      <c r="BS706" s="51"/>
      <c r="BT706" s="51"/>
      <c r="BU706" s="51"/>
      <c r="BV706" s="51"/>
    </row>
    <row r="707" ht="15.75" customHeight="1">
      <c r="AN707" s="51"/>
      <c r="AO707" s="51"/>
      <c r="AP707" s="51"/>
      <c r="AQ707" s="51"/>
      <c r="AR707" s="51"/>
      <c r="BS707" s="51"/>
      <c r="BT707" s="51"/>
      <c r="BU707" s="51"/>
      <c r="BV707" s="51"/>
    </row>
    <row r="708" ht="15.75" customHeight="1">
      <c r="AN708" s="51"/>
      <c r="AO708" s="51"/>
      <c r="AP708" s="51"/>
      <c r="AQ708" s="51"/>
      <c r="AR708" s="51"/>
      <c r="BS708" s="51"/>
      <c r="BT708" s="51"/>
      <c r="BU708" s="51"/>
      <c r="BV708" s="51"/>
    </row>
    <row r="709" ht="15.75" customHeight="1">
      <c r="AN709" s="51"/>
      <c r="AO709" s="51"/>
      <c r="AP709" s="51"/>
      <c r="AQ709" s="51"/>
      <c r="AR709" s="51"/>
      <c r="BS709" s="51"/>
      <c r="BT709" s="51"/>
      <c r="BU709" s="51"/>
      <c r="BV709" s="51"/>
    </row>
    <row r="710" ht="15.75" customHeight="1">
      <c r="AN710" s="51"/>
      <c r="AO710" s="51"/>
      <c r="AP710" s="51"/>
      <c r="AQ710" s="51"/>
      <c r="AR710" s="51"/>
      <c r="BS710" s="51"/>
      <c r="BT710" s="51"/>
      <c r="BU710" s="51"/>
      <c r="BV710" s="51"/>
    </row>
    <row r="711" ht="15.75" customHeight="1">
      <c r="AN711" s="51"/>
      <c r="AO711" s="51"/>
      <c r="AP711" s="51"/>
      <c r="AQ711" s="51"/>
      <c r="AR711" s="51"/>
      <c r="BS711" s="51"/>
      <c r="BT711" s="51"/>
      <c r="BU711" s="51"/>
      <c r="BV711" s="51"/>
    </row>
    <row r="712" ht="15.75" customHeight="1">
      <c r="AN712" s="51"/>
      <c r="AO712" s="51"/>
      <c r="AP712" s="51"/>
      <c r="AQ712" s="51"/>
      <c r="AR712" s="51"/>
      <c r="BS712" s="51"/>
      <c r="BT712" s="51"/>
      <c r="BU712" s="51"/>
      <c r="BV712" s="51"/>
    </row>
    <row r="713" ht="15.75" customHeight="1">
      <c r="AN713" s="51"/>
      <c r="AO713" s="51"/>
      <c r="AP713" s="51"/>
      <c r="AQ713" s="51"/>
      <c r="AR713" s="51"/>
      <c r="BS713" s="51"/>
      <c r="BT713" s="51"/>
      <c r="BU713" s="51"/>
      <c r="BV713" s="51"/>
    </row>
    <row r="714" ht="15.75" customHeight="1">
      <c r="AN714" s="51"/>
      <c r="AO714" s="51"/>
      <c r="AP714" s="51"/>
      <c r="AQ714" s="51"/>
      <c r="AR714" s="51"/>
      <c r="BS714" s="51"/>
      <c r="BT714" s="51"/>
      <c r="BU714" s="51"/>
      <c r="BV714" s="51"/>
    </row>
    <row r="715" ht="15.75" customHeight="1">
      <c r="AN715" s="51"/>
      <c r="AO715" s="51"/>
      <c r="AP715" s="51"/>
      <c r="AQ715" s="51"/>
      <c r="AR715" s="51"/>
      <c r="BS715" s="51"/>
      <c r="BT715" s="51"/>
      <c r="BU715" s="51"/>
      <c r="BV715" s="51"/>
    </row>
    <row r="716" ht="15.75" customHeight="1">
      <c r="AN716" s="51"/>
      <c r="AO716" s="51"/>
      <c r="AP716" s="51"/>
      <c r="AQ716" s="51"/>
      <c r="AR716" s="51"/>
      <c r="BS716" s="51"/>
      <c r="BT716" s="51"/>
      <c r="BU716" s="51"/>
      <c r="BV716" s="51"/>
    </row>
    <row r="717" ht="15.75" customHeight="1">
      <c r="AN717" s="51"/>
      <c r="AO717" s="51"/>
      <c r="AP717" s="51"/>
      <c r="AQ717" s="51"/>
      <c r="AR717" s="51"/>
      <c r="BS717" s="51"/>
      <c r="BT717" s="51"/>
      <c r="BU717" s="51"/>
      <c r="BV717" s="51"/>
    </row>
    <row r="718" ht="15.75" customHeight="1">
      <c r="AN718" s="51"/>
      <c r="AO718" s="51"/>
      <c r="AP718" s="51"/>
      <c r="AQ718" s="51"/>
      <c r="AR718" s="51"/>
      <c r="BS718" s="51"/>
      <c r="BT718" s="51"/>
      <c r="BU718" s="51"/>
      <c r="BV718" s="51"/>
    </row>
    <row r="719" ht="15.75" customHeight="1">
      <c r="AN719" s="51"/>
      <c r="AO719" s="51"/>
      <c r="AP719" s="51"/>
      <c r="AQ719" s="51"/>
      <c r="AR719" s="51"/>
      <c r="BS719" s="51"/>
      <c r="BT719" s="51"/>
      <c r="BU719" s="51"/>
      <c r="BV719" s="51"/>
    </row>
    <row r="720" ht="15.75" customHeight="1">
      <c r="AN720" s="51"/>
      <c r="AO720" s="51"/>
      <c r="AP720" s="51"/>
      <c r="AQ720" s="51"/>
      <c r="AR720" s="51"/>
      <c r="BS720" s="51"/>
      <c r="BT720" s="51"/>
      <c r="BU720" s="51"/>
      <c r="BV720" s="51"/>
    </row>
    <row r="721" ht="15.75" customHeight="1">
      <c r="AN721" s="51"/>
      <c r="AO721" s="51"/>
      <c r="AP721" s="51"/>
      <c r="AQ721" s="51"/>
      <c r="AR721" s="51"/>
      <c r="BS721" s="51"/>
      <c r="BT721" s="51"/>
      <c r="BU721" s="51"/>
      <c r="BV721" s="51"/>
    </row>
    <row r="722" ht="15.75" customHeight="1">
      <c r="AN722" s="51"/>
      <c r="AO722" s="51"/>
      <c r="AP722" s="51"/>
      <c r="AQ722" s="51"/>
      <c r="AR722" s="51"/>
      <c r="BS722" s="51"/>
      <c r="BT722" s="51"/>
      <c r="BU722" s="51"/>
      <c r="BV722" s="51"/>
    </row>
    <row r="723" ht="15.75" customHeight="1">
      <c r="AN723" s="51"/>
      <c r="AO723" s="51"/>
      <c r="AP723" s="51"/>
      <c r="AQ723" s="51"/>
      <c r="AR723" s="51"/>
      <c r="BS723" s="51"/>
      <c r="BT723" s="51"/>
      <c r="BU723" s="51"/>
      <c r="BV723" s="51"/>
    </row>
    <row r="724" ht="15.75" customHeight="1">
      <c r="AN724" s="51"/>
      <c r="AO724" s="51"/>
      <c r="AP724" s="51"/>
      <c r="AQ724" s="51"/>
      <c r="AR724" s="51"/>
      <c r="BS724" s="51"/>
      <c r="BT724" s="51"/>
      <c r="BU724" s="51"/>
      <c r="BV724" s="51"/>
    </row>
    <row r="725" ht="15.75" customHeight="1">
      <c r="AN725" s="51"/>
      <c r="AO725" s="51"/>
      <c r="AP725" s="51"/>
      <c r="AQ725" s="51"/>
      <c r="AR725" s="51"/>
      <c r="BS725" s="51"/>
      <c r="BT725" s="51"/>
      <c r="BU725" s="51"/>
      <c r="BV725" s="51"/>
    </row>
    <row r="726" ht="15.75" customHeight="1">
      <c r="AN726" s="51"/>
      <c r="AO726" s="51"/>
      <c r="AP726" s="51"/>
      <c r="AQ726" s="51"/>
      <c r="AR726" s="51"/>
      <c r="BS726" s="51"/>
      <c r="BT726" s="51"/>
      <c r="BU726" s="51"/>
      <c r="BV726" s="51"/>
    </row>
    <row r="727" ht="15.75" customHeight="1">
      <c r="AN727" s="51"/>
      <c r="AO727" s="51"/>
      <c r="AP727" s="51"/>
      <c r="AQ727" s="51"/>
      <c r="AR727" s="51"/>
      <c r="BS727" s="51"/>
      <c r="BT727" s="51"/>
      <c r="BU727" s="51"/>
      <c r="BV727" s="51"/>
    </row>
    <row r="728" ht="15.75" customHeight="1">
      <c r="AN728" s="51"/>
      <c r="AO728" s="51"/>
      <c r="AP728" s="51"/>
      <c r="AQ728" s="51"/>
      <c r="AR728" s="51"/>
      <c r="BS728" s="51"/>
      <c r="BT728" s="51"/>
      <c r="BU728" s="51"/>
      <c r="BV728" s="51"/>
    </row>
    <row r="729" ht="15.75" customHeight="1">
      <c r="AN729" s="51"/>
      <c r="AO729" s="51"/>
      <c r="AP729" s="51"/>
      <c r="AQ729" s="51"/>
      <c r="AR729" s="51"/>
      <c r="BS729" s="51"/>
      <c r="BT729" s="51"/>
      <c r="BU729" s="51"/>
      <c r="BV729" s="51"/>
    </row>
    <row r="730" ht="15.75" customHeight="1">
      <c r="AN730" s="51"/>
      <c r="AO730" s="51"/>
      <c r="AP730" s="51"/>
      <c r="AQ730" s="51"/>
      <c r="AR730" s="51"/>
      <c r="BS730" s="51"/>
      <c r="BT730" s="51"/>
      <c r="BU730" s="51"/>
      <c r="BV730" s="51"/>
    </row>
    <row r="731" ht="15.75" customHeight="1">
      <c r="AN731" s="51"/>
      <c r="AO731" s="51"/>
      <c r="AP731" s="51"/>
      <c r="AQ731" s="51"/>
      <c r="AR731" s="51"/>
      <c r="BS731" s="51"/>
      <c r="BT731" s="51"/>
      <c r="BU731" s="51"/>
      <c r="BV731" s="51"/>
    </row>
    <row r="732" ht="15.75" customHeight="1">
      <c r="AN732" s="51"/>
      <c r="AO732" s="51"/>
      <c r="AP732" s="51"/>
      <c r="AQ732" s="51"/>
      <c r="AR732" s="51"/>
      <c r="BS732" s="51"/>
      <c r="BT732" s="51"/>
      <c r="BU732" s="51"/>
      <c r="BV732" s="51"/>
    </row>
    <row r="733" ht="15.75" customHeight="1">
      <c r="AN733" s="51"/>
      <c r="AO733" s="51"/>
      <c r="AP733" s="51"/>
      <c r="AQ733" s="51"/>
      <c r="AR733" s="51"/>
      <c r="BS733" s="51"/>
      <c r="BT733" s="51"/>
      <c r="BU733" s="51"/>
      <c r="BV733" s="51"/>
    </row>
    <row r="734" ht="15.75" customHeight="1">
      <c r="AN734" s="51"/>
      <c r="AO734" s="51"/>
      <c r="AP734" s="51"/>
      <c r="AQ734" s="51"/>
      <c r="AR734" s="51"/>
      <c r="BS734" s="51"/>
      <c r="BT734" s="51"/>
      <c r="BU734" s="51"/>
      <c r="BV734" s="51"/>
    </row>
    <row r="735" ht="15.75" customHeight="1">
      <c r="AN735" s="51"/>
      <c r="AO735" s="51"/>
      <c r="AP735" s="51"/>
      <c r="AQ735" s="51"/>
      <c r="AR735" s="51"/>
      <c r="BS735" s="51"/>
      <c r="BT735" s="51"/>
      <c r="BU735" s="51"/>
      <c r="BV735" s="51"/>
    </row>
    <row r="736" ht="15.75" customHeight="1">
      <c r="AN736" s="51"/>
      <c r="AO736" s="51"/>
      <c r="AP736" s="51"/>
      <c r="AQ736" s="51"/>
      <c r="AR736" s="51"/>
      <c r="BS736" s="51"/>
      <c r="BT736" s="51"/>
      <c r="BU736" s="51"/>
      <c r="BV736" s="51"/>
    </row>
    <row r="737" ht="15.75" customHeight="1">
      <c r="AN737" s="51"/>
      <c r="AO737" s="51"/>
      <c r="AP737" s="51"/>
      <c r="AQ737" s="51"/>
      <c r="AR737" s="51"/>
      <c r="BS737" s="51"/>
      <c r="BT737" s="51"/>
      <c r="BU737" s="51"/>
      <c r="BV737" s="51"/>
    </row>
    <row r="738" ht="15.75" customHeight="1">
      <c r="AN738" s="51"/>
      <c r="AO738" s="51"/>
      <c r="AP738" s="51"/>
      <c r="AQ738" s="51"/>
      <c r="AR738" s="51"/>
      <c r="BS738" s="51"/>
      <c r="BT738" s="51"/>
      <c r="BU738" s="51"/>
      <c r="BV738" s="51"/>
    </row>
    <row r="739" ht="15.75" customHeight="1">
      <c r="AN739" s="51"/>
      <c r="AO739" s="51"/>
      <c r="AP739" s="51"/>
      <c r="AQ739" s="51"/>
      <c r="AR739" s="51"/>
      <c r="BS739" s="51"/>
      <c r="BT739" s="51"/>
      <c r="BU739" s="51"/>
      <c r="BV739" s="51"/>
    </row>
    <row r="740" ht="15.75" customHeight="1">
      <c r="AN740" s="51"/>
      <c r="AO740" s="51"/>
      <c r="AP740" s="51"/>
      <c r="AQ740" s="51"/>
      <c r="AR740" s="51"/>
      <c r="BS740" s="51"/>
      <c r="BT740" s="51"/>
      <c r="BU740" s="51"/>
      <c r="BV740" s="51"/>
    </row>
    <row r="741" ht="15.75" customHeight="1">
      <c r="AN741" s="51"/>
      <c r="AO741" s="51"/>
      <c r="AP741" s="51"/>
      <c r="AQ741" s="51"/>
      <c r="AR741" s="51"/>
      <c r="BS741" s="51"/>
      <c r="BT741" s="51"/>
      <c r="BU741" s="51"/>
      <c r="BV741" s="51"/>
    </row>
    <row r="742" ht="15.75" customHeight="1">
      <c r="AN742" s="51"/>
      <c r="AO742" s="51"/>
      <c r="AP742" s="51"/>
      <c r="AQ742" s="51"/>
      <c r="AR742" s="51"/>
      <c r="BS742" s="51"/>
      <c r="BT742" s="51"/>
      <c r="BU742" s="51"/>
      <c r="BV742" s="51"/>
    </row>
    <row r="743" ht="15.75" customHeight="1">
      <c r="AN743" s="51"/>
      <c r="AO743" s="51"/>
      <c r="AP743" s="51"/>
      <c r="AQ743" s="51"/>
      <c r="AR743" s="51"/>
      <c r="BS743" s="51"/>
      <c r="BT743" s="51"/>
      <c r="BU743" s="51"/>
      <c r="BV743" s="51"/>
    </row>
    <row r="744" ht="15.75" customHeight="1">
      <c r="AN744" s="51"/>
      <c r="AO744" s="51"/>
      <c r="AP744" s="51"/>
      <c r="AQ744" s="51"/>
      <c r="AR744" s="51"/>
      <c r="BS744" s="51"/>
      <c r="BT744" s="51"/>
      <c r="BU744" s="51"/>
      <c r="BV744" s="51"/>
    </row>
    <row r="745" ht="15.75" customHeight="1">
      <c r="AN745" s="51"/>
      <c r="AO745" s="51"/>
      <c r="AP745" s="51"/>
      <c r="AQ745" s="51"/>
      <c r="AR745" s="51"/>
      <c r="BS745" s="51"/>
      <c r="BT745" s="51"/>
      <c r="BU745" s="51"/>
      <c r="BV745" s="51"/>
    </row>
    <row r="746" ht="15.75" customHeight="1">
      <c r="AN746" s="51"/>
      <c r="AO746" s="51"/>
      <c r="AP746" s="51"/>
      <c r="AQ746" s="51"/>
      <c r="AR746" s="51"/>
      <c r="BS746" s="51"/>
      <c r="BT746" s="51"/>
      <c r="BU746" s="51"/>
      <c r="BV746" s="51"/>
    </row>
    <row r="747" ht="15.75" customHeight="1">
      <c r="AN747" s="51"/>
      <c r="AO747" s="51"/>
      <c r="AP747" s="51"/>
      <c r="AQ747" s="51"/>
      <c r="AR747" s="51"/>
      <c r="BS747" s="51"/>
      <c r="BT747" s="51"/>
      <c r="BU747" s="51"/>
      <c r="BV747" s="51"/>
    </row>
    <row r="748" ht="15.75" customHeight="1">
      <c r="AN748" s="51"/>
      <c r="AO748" s="51"/>
      <c r="AP748" s="51"/>
      <c r="AQ748" s="51"/>
      <c r="AR748" s="51"/>
      <c r="BS748" s="51"/>
      <c r="BT748" s="51"/>
      <c r="BU748" s="51"/>
      <c r="BV748" s="51"/>
    </row>
    <row r="749" ht="15.75" customHeight="1">
      <c r="AN749" s="51"/>
      <c r="AO749" s="51"/>
      <c r="AP749" s="51"/>
      <c r="AQ749" s="51"/>
      <c r="AR749" s="51"/>
      <c r="BS749" s="51"/>
      <c r="BT749" s="51"/>
      <c r="BU749" s="51"/>
      <c r="BV749" s="51"/>
    </row>
    <row r="750" ht="15.75" customHeight="1">
      <c r="AN750" s="51"/>
      <c r="AO750" s="51"/>
      <c r="AP750" s="51"/>
      <c r="AQ750" s="51"/>
      <c r="AR750" s="51"/>
      <c r="BS750" s="51"/>
      <c r="BT750" s="51"/>
      <c r="BU750" s="51"/>
      <c r="BV750" s="51"/>
    </row>
    <row r="751" ht="15.75" customHeight="1">
      <c r="AN751" s="51"/>
      <c r="AO751" s="51"/>
      <c r="AP751" s="51"/>
      <c r="AQ751" s="51"/>
      <c r="AR751" s="51"/>
      <c r="BS751" s="51"/>
      <c r="BT751" s="51"/>
      <c r="BU751" s="51"/>
      <c r="BV751" s="51"/>
    </row>
    <row r="752" ht="15.75" customHeight="1">
      <c r="AN752" s="51"/>
      <c r="AO752" s="51"/>
      <c r="AP752" s="51"/>
      <c r="AQ752" s="51"/>
      <c r="AR752" s="51"/>
      <c r="BS752" s="51"/>
      <c r="BT752" s="51"/>
      <c r="BU752" s="51"/>
      <c r="BV752" s="51"/>
    </row>
    <row r="753" ht="15.75" customHeight="1">
      <c r="AN753" s="51"/>
      <c r="AO753" s="51"/>
      <c r="AP753" s="51"/>
      <c r="AQ753" s="51"/>
      <c r="AR753" s="51"/>
      <c r="BS753" s="51"/>
      <c r="BT753" s="51"/>
      <c r="BU753" s="51"/>
      <c r="BV753" s="51"/>
    </row>
    <row r="754" ht="15.75" customHeight="1">
      <c r="AN754" s="51"/>
      <c r="AO754" s="51"/>
      <c r="AP754" s="51"/>
      <c r="AQ754" s="51"/>
      <c r="AR754" s="51"/>
      <c r="BS754" s="51"/>
      <c r="BT754" s="51"/>
      <c r="BU754" s="51"/>
      <c r="BV754" s="51"/>
    </row>
    <row r="755" ht="15.75" customHeight="1">
      <c r="AN755" s="51"/>
      <c r="AO755" s="51"/>
      <c r="AP755" s="51"/>
      <c r="AQ755" s="51"/>
      <c r="AR755" s="51"/>
      <c r="BS755" s="51"/>
      <c r="BT755" s="51"/>
      <c r="BU755" s="51"/>
      <c r="BV755" s="51"/>
    </row>
    <row r="756" ht="15.75" customHeight="1">
      <c r="AN756" s="51"/>
      <c r="AO756" s="51"/>
      <c r="AP756" s="51"/>
      <c r="AQ756" s="51"/>
      <c r="AR756" s="51"/>
      <c r="BS756" s="51"/>
      <c r="BT756" s="51"/>
      <c r="BU756" s="51"/>
      <c r="BV756" s="51"/>
    </row>
    <row r="757" ht="15.75" customHeight="1">
      <c r="AN757" s="51"/>
      <c r="AO757" s="51"/>
      <c r="AP757" s="51"/>
      <c r="AQ757" s="51"/>
      <c r="AR757" s="51"/>
      <c r="BS757" s="51"/>
      <c r="BT757" s="51"/>
      <c r="BU757" s="51"/>
      <c r="BV757" s="51"/>
    </row>
    <row r="758" ht="15.75" customHeight="1">
      <c r="AN758" s="51"/>
      <c r="AO758" s="51"/>
      <c r="AP758" s="51"/>
      <c r="AQ758" s="51"/>
      <c r="AR758" s="51"/>
      <c r="BS758" s="51"/>
      <c r="BT758" s="51"/>
      <c r="BU758" s="51"/>
      <c r="BV758" s="51"/>
    </row>
    <row r="759" ht="15.75" customHeight="1">
      <c r="AN759" s="51"/>
      <c r="AO759" s="51"/>
      <c r="AP759" s="51"/>
      <c r="AQ759" s="51"/>
      <c r="AR759" s="51"/>
      <c r="BS759" s="51"/>
      <c r="BT759" s="51"/>
      <c r="BU759" s="51"/>
      <c r="BV759" s="51"/>
    </row>
    <row r="760" ht="15.75" customHeight="1">
      <c r="AN760" s="51"/>
      <c r="AO760" s="51"/>
      <c r="AP760" s="51"/>
      <c r="AQ760" s="51"/>
      <c r="AR760" s="51"/>
      <c r="BS760" s="51"/>
      <c r="BT760" s="51"/>
      <c r="BU760" s="51"/>
      <c r="BV760" s="51"/>
    </row>
    <row r="761" ht="15.75" customHeight="1">
      <c r="AN761" s="51"/>
      <c r="AO761" s="51"/>
      <c r="AP761" s="51"/>
      <c r="AQ761" s="51"/>
      <c r="AR761" s="51"/>
      <c r="BS761" s="51"/>
      <c r="BT761" s="51"/>
      <c r="BU761" s="51"/>
      <c r="BV761" s="51"/>
    </row>
    <row r="762" ht="15.75" customHeight="1">
      <c r="AN762" s="51"/>
      <c r="AO762" s="51"/>
      <c r="AP762" s="51"/>
      <c r="AQ762" s="51"/>
      <c r="AR762" s="51"/>
      <c r="BS762" s="51"/>
      <c r="BT762" s="51"/>
      <c r="BU762" s="51"/>
      <c r="BV762" s="51"/>
    </row>
    <row r="763" ht="15.75" customHeight="1">
      <c r="AN763" s="51"/>
      <c r="AO763" s="51"/>
      <c r="AP763" s="51"/>
      <c r="AQ763" s="51"/>
      <c r="AR763" s="51"/>
      <c r="BS763" s="51"/>
      <c r="BT763" s="51"/>
      <c r="BU763" s="51"/>
      <c r="BV763" s="51"/>
    </row>
    <row r="764" ht="15.75" customHeight="1">
      <c r="AN764" s="51"/>
      <c r="AO764" s="51"/>
      <c r="AP764" s="51"/>
      <c r="AQ764" s="51"/>
      <c r="AR764" s="51"/>
      <c r="BS764" s="51"/>
      <c r="BT764" s="51"/>
      <c r="BU764" s="51"/>
      <c r="BV764" s="51"/>
    </row>
    <row r="765" ht="15.75" customHeight="1">
      <c r="AN765" s="51"/>
      <c r="AO765" s="51"/>
      <c r="AP765" s="51"/>
      <c r="AQ765" s="51"/>
      <c r="AR765" s="51"/>
      <c r="BS765" s="51"/>
      <c r="BT765" s="51"/>
      <c r="BU765" s="51"/>
      <c r="BV765" s="51"/>
    </row>
    <row r="766" ht="15.75" customHeight="1">
      <c r="AN766" s="51"/>
      <c r="AO766" s="51"/>
      <c r="AP766" s="51"/>
      <c r="AQ766" s="51"/>
      <c r="AR766" s="51"/>
      <c r="BS766" s="51"/>
      <c r="BT766" s="51"/>
      <c r="BU766" s="51"/>
      <c r="BV766" s="51"/>
    </row>
    <row r="767" ht="15.75" customHeight="1">
      <c r="AN767" s="51"/>
      <c r="AO767" s="51"/>
      <c r="AP767" s="51"/>
      <c r="AQ767" s="51"/>
      <c r="AR767" s="51"/>
      <c r="BS767" s="51"/>
      <c r="BT767" s="51"/>
      <c r="BU767" s="51"/>
      <c r="BV767" s="51"/>
    </row>
    <row r="768" ht="15.75" customHeight="1">
      <c r="AN768" s="51"/>
      <c r="AO768" s="51"/>
      <c r="AP768" s="51"/>
      <c r="AQ768" s="51"/>
      <c r="AR768" s="51"/>
      <c r="BS768" s="51"/>
      <c r="BT768" s="51"/>
      <c r="BU768" s="51"/>
      <c r="BV768" s="51"/>
    </row>
    <row r="769" ht="15.75" customHeight="1">
      <c r="AN769" s="51"/>
      <c r="AO769" s="51"/>
      <c r="AP769" s="51"/>
      <c r="AQ769" s="51"/>
      <c r="AR769" s="51"/>
      <c r="BS769" s="51"/>
      <c r="BT769" s="51"/>
      <c r="BU769" s="51"/>
      <c r="BV769" s="51"/>
    </row>
    <row r="770" ht="15.75" customHeight="1">
      <c r="AN770" s="51"/>
      <c r="AO770" s="51"/>
      <c r="AP770" s="51"/>
      <c r="AQ770" s="51"/>
      <c r="AR770" s="51"/>
      <c r="BS770" s="51"/>
      <c r="BT770" s="51"/>
      <c r="BU770" s="51"/>
      <c r="BV770" s="51"/>
    </row>
    <row r="771" ht="15.75" customHeight="1">
      <c r="AN771" s="51"/>
      <c r="AO771" s="51"/>
      <c r="AP771" s="51"/>
      <c r="AQ771" s="51"/>
      <c r="AR771" s="51"/>
      <c r="BS771" s="51"/>
      <c r="BT771" s="51"/>
      <c r="BU771" s="51"/>
      <c r="BV771" s="51"/>
    </row>
    <row r="772" ht="15.75" customHeight="1">
      <c r="AN772" s="51"/>
      <c r="AO772" s="51"/>
      <c r="AP772" s="51"/>
      <c r="AQ772" s="51"/>
      <c r="AR772" s="51"/>
      <c r="BS772" s="51"/>
      <c r="BT772" s="51"/>
      <c r="BU772" s="51"/>
      <c r="BV772" s="51"/>
    </row>
    <row r="773" ht="15.75" customHeight="1">
      <c r="AN773" s="51"/>
      <c r="AO773" s="51"/>
      <c r="AP773" s="51"/>
      <c r="AQ773" s="51"/>
      <c r="AR773" s="51"/>
      <c r="BS773" s="51"/>
      <c r="BT773" s="51"/>
      <c r="BU773" s="51"/>
      <c r="BV773" s="51"/>
    </row>
    <row r="774" ht="15.75" customHeight="1">
      <c r="AN774" s="51"/>
      <c r="AO774" s="51"/>
      <c r="AP774" s="51"/>
      <c r="AQ774" s="51"/>
      <c r="AR774" s="51"/>
      <c r="BS774" s="51"/>
      <c r="BT774" s="51"/>
      <c r="BU774" s="51"/>
      <c r="BV774" s="51"/>
    </row>
    <row r="775" ht="15.75" customHeight="1">
      <c r="AN775" s="51"/>
      <c r="AO775" s="51"/>
      <c r="AP775" s="51"/>
      <c r="AQ775" s="51"/>
      <c r="AR775" s="51"/>
      <c r="BS775" s="51"/>
      <c r="BT775" s="51"/>
      <c r="BU775" s="51"/>
      <c r="BV775" s="51"/>
    </row>
    <row r="776" ht="15.75" customHeight="1">
      <c r="AN776" s="51"/>
      <c r="AO776" s="51"/>
      <c r="AP776" s="51"/>
      <c r="AQ776" s="51"/>
      <c r="AR776" s="51"/>
      <c r="BS776" s="51"/>
      <c r="BT776" s="51"/>
      <c r="BU776" s="51"/>
      <c r="BV776" s="51"/>
    </row>
    <row r="777" ht="15.75" customHeight="1">
      <c r="AN777" s="51"/>
      <c r="AO777" s="51"/>
      <c r="AP777" s="51"/>
      <c r="AQ777" s="51"/>
      <c r="AR777" s="51"/>
      <c r="BS777" s="51"/>
      <c r="BT777" s="51"/>
      <c r="BU777" s="51"/>
      <c r="BV777" s="51"/>
    </row>
    <row r="778" ht="15.75" customHeight="1">
      <c r="AN778" s="51"/>
      <c r="AO778" s="51"/>
      <c r="AP778" s="51"/>
      <c r="AQ778" s="51"/>
      <c r="AR778" s="51"/>
      <c r="BS778" s="51"/>
      <c r="BT778" s="51"/>
      <c r="BU778" s="51"/>
      <c r="BV778" s="51"/>
    </row>
    <row r="779" ht="15.75" customHeight="1">
      <c r="AN779" s="51"/>
      <c r="AO779" s="51"/>
      <c r="AP779" s="51"/>
      <c r="AQ779" s="51"/>
      <c r="AR779" s="51"/>
      <c r="BS779" s="51"/>
      <c r="BT779" s="51"/>
      <c r="BU779" s="51"/>
      <c r="BV779" s="51"/>
    </row>
    <row r="780" ht="15.75" customHeight="1">
      <c r="AN780" s="51"/>
      <c r="AO780" s="51"/>
      <c r="AP780" s="51"/>
      <c r="AQ780" s="51"/>
      <c r="AR780" s="51"/>
      <c r="BS780" s="51"/>
      <c r="BT780" s="51"/>
      <c r="BU780" s="51"/>
      <c r="BV780" s="51"/>
    </row>
    <row r="781" ht="15.75" customHeight="1">
      <c r="AN781" s="51"/>
      <c r="AO781" s="51"/>
      <c r="AP781" s="51"/>
      <c r="AQ781" s="51"/>
      <c r="AR781" s="51"/>
      <c r="BS781" s="51"/>
      <c r="BT781" s="51"/>
      <c r="BU781" s="51"/>
      <c r="BV781" s="51"/>
    </row>
    <row r="782" ht="15.75" customHeight="1">
      <c r="AN782" s="51"/>
      <c r="AO782" s="51"/>
      <c r="AP782" s="51"/>
      <c r="AQ782" s="51"/>
      <c r="AR782" s="51"/>
      <c r="BS782" s="51"/>
      <c r="BT782" s="51"/>
      <c r="BU782" s="51"/>
      <c r="BV782" s="51"/>
    </row>
    <row r="783" ht="15.75" customHeight="1">
      <c r="AN783" s="51"/>
      <c r="AO783" s="51"/>
      <c r="AP783" s="51"/>
      <c r="AQ783" s="51"/>
      <c r="AR783" s="51"/>
      <c r="BS783" s="51"/>
      <c r="BT783" s="51"/>
      <c r="BU783" s="51"/>
      <c r="BV783" s="51"/>
    </row>
    <row r="784" ht="15.75" customHeight="1">
      <c r="AN784" s="51"/>
      <c r="AO784" s="51"/>
      <c r="AP784" s="51"/>
      <c r="AQ784" s="51"/>
      <c r="AR784" s="51"/>
      <c r="BS784" s="51"/>
      <c r="BT784" s="51"/>
      <c r="BU784" s="51"/>
      <c r="BV784" s="51"/>
    </row>
    <row r="785" ht="15.75" customHeight="1">
      <c r="AN785" s="51"/>
      <c r="AO785" s="51"/>
      <c r="AP785" s="51"/>
      <c r="AQ785" s="51"/>
      <c r="AR785" s="51"/>
      <c r="BS785" s="51"/>
      <c r="BT785" s="51"/>
      <c r="BU785" s="51"/>
      <c r="BV785" s="51"/>
    </row>
    <row r="786" ht="15.75" customHeight="1">
      <c r="AN786" s="51"/>
      <c r="AO786" s="51"/>
      <c r="AP786" s="51"/>
      <c r="AQ786" s="51"/>
      <c r="AR786" s="51"/>
      <c r="BS786" s="51"/>
      <c r="BT786" s="51"/>
      <c r="BU786" s="51"/>
      <c r="BV786" s="51"/>
    </row>
    <row r="787" ht="15.75" customHeight="1">
      <c r="AN787" s="51"/>
      <c r="AO787" s="51"/>
      <c r="AP787" s="51"/>
      <c r="AQ787" s="51"/>
      <c r="AR787" s="51"/>
      <c r="BS787" s="51"/>
      <c r="BT787" s="51"/>
      <c r="BU787" s="51"/>
      <c r="BV787" s="51"/>
    </row>
    <row r="788" ht="15.75" customHeight="1">
      <c r="AN788" s="51"/>
      <c r="AO788" s="51"/>
      <c r="AP788" s="51"/>
      <c r="AQ788" s="51"/>
      <c r="AR788" s="51"/>
      <c r="BS788" s="51"/>
      <c r="BT788" s="51"/>
      <c r="BU788" s="51"/>
      <c r="BV788" s="51"/>
    </row>
    <row r="789" ht="15.75" customHeight="1">
      <c r="AN789" s="51"/>
      <c r="AO789" s="51"/>
      <c r="AP789" s="51"/>
      <c r="AQ789" s="51"/>
      <c r="AR789" s="51"/>
      <c r="BS789" s="51"/>
      <c r="BT789" s="51"/>
      <c r="BU789" s="51"/>
      <c r="BV789" s="51"/>
    </row>
    <row r="790" ht="15.75" customHeight="1">
      <c r="AN790" s="51"/>
      <c r="AO790" s="51"/>
      <c r="AP790" s="51"/>
      <c r="AQ790" s="51"/>
      <c r="AR790" s="51"/>
      <c r="BS790" s="51"/>
      <c r="BT790" s="51"/>
      <c r="BU790" s="51"/>
      <c r="BV790" s="51"/>
    </row>
    <row r="791" ht="15.75" customHeight="1">
      <c r="AN791" s="51"/>
      <c r="AO791" s="51"/>
      <c r="AP791" s="51"/>
      <c r="AQ791" s="51"/>
      <c r="AR791" s="51"/>
      <c r="BS791" s="51"/>
      <c r="BT791" s="51"/>
      <c r="BU791" s="51"/>
      <c r="BV791" s="51"/>
    </row>
    <row r="792" ht="15.75" customHeight="1">
      <c r="AN792" s="51"/>
      <c r="AO792" s="51"/>
      <c r="AP792" s="51"/>
      <c r="AQ792" s="51"/>
      <c r="AR792" s="51"/>
      <c r="BS792" s="51"/>
      <c r="BT792" s="51"/>
      <c r="BU792" s="51"/>
      <c r="BV792" s="51"/>
    </row>
    <row r="793" ht="15.75" customHeight="1">
      <c r="AN793" s="51"/>
      <c r="AO793" s="51"/>
      <c r="AP793" s="51"/>
      <c r="AQ793" s="51"/>
      <c r="AR793" s="51"/>
      <c r="BS793" s="51"/>
      <c r="BT793" s="51"/>
      <c r="BU793" s="51"/>
      <c r="BV793" s="51"/>
    </row>
    <row r="794" ht="15.75" customHeight="1">
      <c r="AN794" s="51"/>
      <c r="AO794" s="51"/>
      <c r="AP794" s="51"/>
      <c r="AQ794" s="51"/>
      <c r="AR794" s="51"/>
      <c r="BS794" s="51"/>
      <c r="BT794" s="51"/>
      <c r="BU794" s="51"/>
      <c r="BV794" s="51"/>
    </row>
    <row r="795" ht="15.75" customHeight="1">
      <c r="AN795" s="51"/>
      <c r="AO795" s="51"/>
      <c r="AP795" s="51"/>
      <c r="AQ795" s="51"/>
      <c r="AR795" s="51"/>
      <c r="BS795" s="51"/>
      <c r="BT795" s="51"/>
      <c r="BU795" s="51"/>
      <c r="BV795" s="51"/>
    </row>
    <row r="796" ht="15.75" customHeight="1">
      <c r="AN796" s="51"/>
      <c r="AO796" s="51"/>
      <c r="AP796" s="51"/>
      <c r="AQ796" s="51"/>
      <c r="AR796" s="51"/>
      <c r="BS796" s="51"/>
      <c r="BT796" s="51"/>
      <c r="BU796" s="51"/>
      <c r="BV796" s="51"/>
    </row>
    <row r="797" ht="15.75" customHeight="1">
      <c r="AN797" s="51"/>
      <c r="AO797" s="51"/>
      <c r="AP797" s="51"/>
      <c r="AQ797" s="51"/>
      <c r="AR797" s="51"/>
      <c r="BS797" s="51"/>
      <c r="BT797" s="51"/>
      <c r="BU797" s="51"/>
      <c r="BV797" s="51"/>
    </row>
    <row r="798" ht="15.75" customHeight="1">
      <c r="AN798" s="51"/>
      <c r="AO798" s="51"/>
      <c r="AP798" s="51"/>
      <c r="AQ798" s="51"/>
      <c r="AR798" s="51"/>
      <c r="BS798" s="51"/>
      <c r="BT798" s="51"/>
      <c r="BU798" s="51"/>
      <c r="BV798" s="51"/>
    </row>
    <row r="799" ht="15.75" customHeight="1">
      <c r="AN799" s="51"/>
      <c r="AO799" s="51"/>
      <c r="AP799" s="51"/>
      <c r="AQ799" s="51"/>
      <c r="AR799" s="51"/>
      <c r="BS799" s="51"/>
      <c r="BT799" s="51"/>
      <c r="BU799" s="51"/>
      <c r="BV799" s="51"/>
    </row>
    <row r="800" ht="15.75" customHeight="1">
      <c r="AN800" s="51"/>
      <c r="AO800" s="51"/>
      <c r="AP800" s="51"/>
      <c r="AQ800" s="51"/>
      <c r="AR800" s="51"/>
      <c r="BS800" s="51"/>
      <c r="BT800" s="51"/>
      <c r="BU800" s="51"/>
      <c r="BV800" s="51"/>
    </row>
    <row r="801" ht="15.75" customHeight="1">
      <c r="AN801" s="51"/>
      <c r="AO801" s="51"/>
      <c r="AP801" s="51"/>
      <c r="AQ801" s="51"/>
      <c r="AR801" s="51"/>
      <c r="BS801" s="51"/>
      <c r="BT801" s="51"/>
      <c r="BU801" s="51"/>
      <c r="BV801" s="51"/>
    </row>
    <row r="802" ht="15.75" customHeight="1">
      <c r="AN802" s="51"/>
      <c r="AO802" s="51"/>
      <c r="AP802" s="51"/>
      <c r="AQ802" s="51"/>
      <c r="AR802" s="51"/>
      <c r="BS802" s="51"/>
      <c r="BT802" s="51"/>
      <c r="BU802" s="51"/>
      <c r="BV802" s="51"/>
    </row>
    <row r="803" ht="15.75" customHeight="1">
      <c r="AN803" s="51"/>
      <c r="AO803" s="51"/>
      <c r="AP803" s="51"/>
      <c r="AQ803" s="51"/>
      <c r="AR803" s="51"/>
      <c r="BS803" s="51"/>
      <c r="BT803" s="51"/>
      <c r="BU803" s="51"/>
      <c r="BV803" s="51"/>
    </row>
    <row r="804" ht="15.75" customHeight="1">
      <c r="AN804" s="51"/>
      <c r="AO804" s="51"/>
      <c r="AP804" s="51"/>
      <c r="AQ804" s="51"/>
      <c r="AR804" s="51"/>
      <c r="BS804" s="51"/>
      <c r="BT804" s="51"/>
      <c r="BU804" s="51"/>
      <c r="BV804" s="51"/>
    </row>
    <row r="805" ht="15.75" customHeight="1">
      <c r="AN805" s="51"/>
      <c r="AO805" s="51"/>
      <c r="AP805" s="51"/>
      <c r="AQ805" s="51"/>
      <c r="AR805" s="51"/>
      <c r="BS805" s="51"/>
      <c r="BT805" s="51"/>
      <c r="BU805" s="51"/>
      <c r="BV805" s="51"/>
    </row>
    <row r="806" ht="15.75" customHeight="1">
      <c r="AN806" s="51"/>
      <c r="AO806" s="51"/>
      <c r="AP806" s="51"/>
      <c r="AQ806" s="51"/>
      <c r="AR806" s="51"/>
      <c r="BS806" s="51"/>
      <c r="BT806" s="51"/>
      <c r="BU806" s="51"/>
      <c r="BV806" s="51"/>
    </row>
    <row r="807" ht="15.75" customHeight="1">
      <c r="AN807" s="51"/>
      <c r="AO807" s="51"/>
      <c r="AP807" s="51"/>
      <c r="AQ807" s="51"/>
      <c r="AR807" s="51"/>
      <c r="BS807" s="51"/>
      <c r="BT807" s="51"/>
      <c r="BU807" s="51"/>
      <c r="BV807" s="51"/>
    </row>
    <row r="808" ht="15.75" customHeight="1">
      <c r="AN808" s="51"/>
      <c r="AO808" s="51"/>
      <c r="AP808" s="51"/>
      <c r="AQ808" s="51"/>
      <c r="AR808" s="51"/>
      <c r="BS808" s="51"/>
      <c r="BT808" s="51"/>
      <c r="BU808" s="51"/>
      <c r="BV808" s="51"/>
    </row>
    <row r="809" ht="15.75" customHeight="1">
      <c r="AN809" s="51"/>
      <c r="AO809" s="51"/>
      <c r="AP809" s="51"/>
      <c r="AQ809" s="51"/>
      <c r="AR809" s="51"/>
      <c r="BS809" s="51"/>
      <c r="BT809" s="51"/>
      <c r="BU809" s="51"/>
      <c r="BV809" s="51"/>
    </row>
    <row r="810" ht="15.75" customHeight="1">
      <c r="AN810" s="51"/>
      <c r="AO810" s="51"/>
      <c r="AP810" s="51"/>
      <c r="AQ810" s="51"/>
      <c r="AR810" s="51"/>
      <c r="BS810" s="51"/>
      <c r="BT810" s="51"/>
      <c r="BU810" s="51"/>
      <c r="BV810" s="51"/>
    </row>
    <row r="811" ht="15.75" customHeight="1">
      <c r="AN811" s="51"/>
      <c r="AO811" s="51"/>
      <c r="AP811" s="51"/>
      <c r="AQ811" s="51"/>
      <c r="AR811" s="51"/>
      <c r="BS811" s="51"/>
      <c r="BT811" s="51"/>
      <c r="BU811" s="51"/>
      <c r="BV811" s="51"/>
    </row>
    <row r="812" ht="15.75" customHeight="1">
      <c r="AN812" s="51"/>
      <c r="AO812" s="51"/>
      <c r="AP812" s="51"/>
      <c r="AQ812" s="51"/>
      <c r="AR812" s="51"/>
      <c r="BS812" s="51"/>
      <c r="BT812" s="51"/>
      <c r="BU812" s="51"/>
      <c r="BV812" s="51"/>
    </row>
    <row r="813" ht="15.75" customHeight="1">
      <c r="AN813" s="51"/>
      <c r="AO813" s="51"/>
      <c r="AP813" s="51"/>
      <c r="AQ813" s="51"/>
      <c r="AR813" s="51"/>
      <c r="BS813" s="51"/>
      <c r="BT813" s="51"/>
      <c r="BU813" s="51"/>
      <c r="BV813" s="51"/>
    </row>
    <row r="814" ht="15.75" customHeight="1">
      <c r="AN814" s="51"/>
      <c r="AO814" s="51"/>
      <c r="AP814" s="51"/>
      <c r="AQ814" s="51"/>
      <c r="AR814" s="51"/>
      <c r="BS814" s="51"/>
      <c r="BT814" s="51"/>
      <c r="BU814" s="51"/>
      <c r="BV814" s="51"/>
    </row>
    <row r="815" ht="15.75" customHeight="1">
      <c r="AN815" s="51"/>
      <c r="AO815" s="51"/>
      <c r="AP815" s="51"/>
      <c r="AQ815" s="51"/>
      <c r="AR815" s="51"/>
      <c r="BS815" s="51"/>
      <c r="BT815" s="51"/>
      <c r="BU815" s="51"/>
      <c r="BV815" s="51"/>
    </row>
    <row r="816" ht="15.75" customHeight="1">
      <c r="AN816" s="51"/>
      <c r="AO816" s="51"/>
      <c r="AP816" s="51"/>
      <c r="AQ816" s="51"/>
      <c r="AR816" s="51"/>
      <c r="BS816" s="51"/>
      <c r="BT816" s="51"/>
      <c r="BU816" s="51"/>
      <c r="BV816" s="51"/>
    </row>
    <row r="817" ht="15.75" customHeight="1">
      <c r="AN817" s="51"/>
      <c r="AO817" s="51"/>
      <c r="AP817" s="51"/>
      <c r="AQ817" s="51"/>
      <c r="AR817" s="51"/>
      <c r="BS817" s="51"/>
      <c r="BT817" s="51"/>
      <c r="BU817" s="51"/>
      <c r="BV817" s="51"/>
    </row>
    <row r="818" ht="15.75" customHeight="1">
      <c r="AN818" s="51"/>
      <c r="AO818" s="51"/>
      <c r="AP818" s="51"/>
      <c r="AQ818" s="51"/>
      <c r="AR818" s="51"/>
      <c r="BS818" s="51"/>
      <c r="BT818" s="51"/>
      <c r="BU818" s="51"/>
      <c r="BV818" s="51"/>
    </row>
    <row r="819" ht="15.75" customHeight="1">
      <c r="AN819" s="51"/>
      <c r="AO819" s="51"/>
      <c r="AP819" s="51"/>
      <c r="AQ819" s="51"/>
      <c r="AR819" s="51"/>
      <c r="BS819" s="51"/>
      <c r="BT819" s="51"/>
      <c r="BU819" s="51"/>
      <c r="BV819" s="51"/>
    </row>
    <row r="820" ht="15.75" customHeight="1">
      <c r="AN820" s="51"/>
      <c r="AO820" s="51"/>
      <c r="AP820" s="51"/>
      <c r="AQ820" s="51"/>
      <c r="AR820" s="51"/>
      <c r="BS820" s="51"/>
      <c r="BT820" s="51"/>
      <c r="BU820" s="51"/>
      <c r="BV820" s="51"/>
    </row>
    <row r="821" ht="15.75" customHeight="1">
      <c r="AN821" s="51"/>
      <c r="AO821" s="51"/>
      <c r="AP821" s="51"/>
      <c r="AQ821" s="51"/>
      <c r="AR821" s="51"/>
      <c r="BS821" s="51"/>
      <c r="BT821" s="51"/>
      <c r="BU821" s="51"/>
      <c r="BV821" s="51"/>
    </row>
    <row r="822" ht="15.75" customHeight="1">
      <c r="AN822" s="51"/>
      <c r="AO822" s="51"/>
      <c r="AP822" s="51"/>
      <c r="AQ822" s="51"/>
      <c r="AR822" s="51"/>
      <c r="BS822" s="51"/>
      <c r="BT822" s="51"/>
      <c r="BU822" s="51"/>
      <c r="BV822" s="51"/>
    </row>
    <row r="823" ht="15.75" customHeight="1">
      <c r="AN823" s="51"/>
      <c r="AO823" s="51"/>
      <c r="AP823" s="51"/>
      <c r="AQ823" s="51"/>
      <c r="AR823" s="51"/>
      <c r="BS823" s="51"/>
      <c r="BT823" s="51"/>
      <c r="BU823" s="51"/>
      <c r="BV823" s="51"/>
    </row>
    <row r="824" ht="15.75" customHeight="1">
      <c r="AN824" s="51"/>
      <c r="AO824" s="51"/>
      <c r="AP824" s="51"/>
      <c r="AQ824" s="51"/>
      <c r="AR824" s="51"/>
      <c r="BS824" s="51"/>
      <c r="BT824" s="51"/>
      <c r="BU824" s="51"/>
      <c r="BV824" s="51"/>
    </row>
    <row r="825" ht="15.75" customHeight="1">
      <c r="AN825" s="51"/>
      <c r="AO825" s="51"/>
      <c r="AP825" s="51"/>
      <c r="AQ825" s="51"/>
      <c r="AR825" s="51"/>
      <c r="BS825" s="51"/>
      <c r="BT825" s="51"/>
      <c r="BU825" s="51"/>
      <c r="BV825" s="51"/>
    </row>
    <row r="826" ht="15.75" customHeight="1">
      <c r="AN826" s="51"/>
      <c r="AO826" s="51"/>
      <c r="AP826" s="51"/>
      <c r="AQ826" s="51"/>
      <c r="AR826" s="51"/>
      <c r="BS826" s="51"/>
      <c r="BT826" s="51"/>
      <c r="BU826" s="51"/>
      <c r="BV826" s="51"/>
    </row>
    <row r="827" ht="15.75" customHeight="1">
      <c r="AN827" s="51"/>
      <c r="AO827" s="51"/>
      <c r="AP827" s="51"/>
      <c r="AQ827" s="51"/>
      <c r="AR827" s="51"/>
      <c r="BS827" s="51"/>
      <c r="BT827" s="51"/>
      <c r="BU827" s="51"/>
      <c r="BV827" s="51"/>
    </row>
    <row r="828" ht="15.75" customHeight="1">
      <c r="AN828" s="51"/>
      <c r="AO828" s="51"/>
      <c r="AP828" s="51"/>
      <c r="AQ828" s="51"/>
      <c r="AR828" s="51"/>
      <c r="BS828" s="51"/>
      <c r="BT828" s="51"/>
      <c r="BU828" s="51"/>
      <c r="BV828" s="51"/>
    </row>
    <row r="829" ht="15.75" customHeight="1">
      <c r="AN829" s="51"/>
      <c r="AO829" s="51"/>
      <c r="AP829" s="51"/>
      <c r="AQ829" s="51"/>
      <c r="AR829" s="51"/>
      <c r="BS829" s="51"/>
      <c r="BT829" s="51"/>
      <c r="BU829" s="51"/>
      <c r="BV829" s="51"/>
    </row>
    <row r="830" ht="15.75" customHeight="1">
      <c r="AN830" s="51"/>
      <c r="AO830" s="51"/>
      <c r="AP830" s="51"/>
      <c r="AQ830" s="51"/>
      <c r="AR830" s="51"/>
      <c r="BS830" s="51"/>
      <c r="BT830" s="51"/>
      <c r="BU830" s="51"/>
      <c r="BV830" s="51"/>
    </row>
    <row r="831" ht="15.75" customHeight="1">
      <c r="AN831" s="51"/>
      <c r="AO831" s="51"/>
      <c r="AP831" s="51"/>
      <c r="AQ831" s="51"/>
      <c r="AR831" s="51"/>
      <c r="BS831" s="51"/>
      <c r="BT831" s="51"/>
      <c r="BU831" s="51"/>
      <c r="BV831" s="51"/>
    </row>
    <row r="832" ht="15.75" customHeight="1">
      <c r="AN832" s="51"/>
      <c r="AO832" s="51"/>
      <c r="AP832" s="51"/>
      <c r="AQ832" s="51"/>
      <c r="AR832" s="51"/>
      <c r="BS832" s="51"/>
      <c r="BT832" s="51"/>
      <c r="BU832" s="51"/>
      <c r="BV832" s="51"/>
    </row>
    <row r="833" ht="15.75" customHeight="1">
      <c r="AN833" s="51"/>
      <c r="AO833" s="51"/>
      <c r="AP833" s="51"/>
      <c r="AQ833" s="51"/>
      <c r="AR833" s="51"/>
      <c r="BS833" s="51"/>
      <c r="BT833" s="51"/>
      <c r="BU833" s="51"/>
      <c r="BV833" s="51"/>
    </row>
    <row r="834" ht="15.75" customHeight="1">
      <c r="AN834" s="51"/>
      <c r="AO834" s="51"/>
      <c r="AP834" s="51"/>
      <c r="AQ834" s="51"/>
      <c r="AR834" s="51"/>
      <c r="BS834" s="51"/>
      <c r="BT834" s="51"/>
      <c r="BU834" s="51"/>
      <c r="BV834" s="51"/>
    </row>
    <row r="835" ht="15.75" customHeight="1">
      <c r="AN835" s="51"/>
      <c r="AO835" s="51"/>
      <c r="AP835" s="51"/>
      <c r="AQ835" s="51"/>
      <c r="AR835" s="51"/>
      <c r="BS835" s="51"/>
      <c r="BT835" s="51"/>
      <c r="BU835" s="51"/>
      <c r="BV835" s="51"/>
    </row>
    <row r="836" ht="15.75" customHeight="1">
      <c r="AN836" s="51"/>
      <c r="AO836" s="51"/>
      <c r="AP836" s="51"/>
      <c r="AQ836" s="51"/>
      <c r="AR836" s="51"/>
      <c r="BS836" s="51"/>
      <c r="BT836" s="51"/>
      <c r="BU836" s="51"/>
      <c r="BV836" s="51"/>
    </row>
    <row r="837" ht="15.75" customHeight="1">
      <c r="AN837" s="51"/>
      <c r="AO837" s="51"/>
      <c r="AP837" s="51"/>
      <c r="AQ837" s="51"/>
      <c r="AR837" s="51"/>
      <c r="BS837" s="51"/>
      <c r="BT837" s="51"/>
      <c r="BU837" s="51"/>
      <c r="BV837" s="51"/>
    </row>
    <row r="838" ht="15.75" customHeight="1">
      <c r="AN838" s="51"/>
      <c r="AO838" s="51"/>
      <c r="AP838" s="51"/>
      <c r="AQ838" s="51"/>
      <c r="AR838" s="51"/>
      <c r="BS838" s="51"/>
      <c r="BT838" s="51"/>
      <c r="BU838" s="51"/>
      <c r="BV838" s="51"/>
    </row>
    <row r="839" ht="15.75" customHeight="1">
      <c r="AN839" s="51"/>
      <c r="AO839" s="51"/>
      <c r="AP839" s="51"/>
      <c r="AQ839" s="51"/>
      <c r="AR839" s="51"/>
      <c r="BS839" s="51"/>
      <c r="BT839" s="51"/>
      <c r="BU839" s="51"/>
      <c r="BV839" s="51"/>
    </row>
    <row r="840" ht="15.75" customHeight="1">
      <c r="AN840" s="51"/>
      <c r="AO840" s="51"/>
      <c r="AP840" s="51"/>
      <c r="AQ840" s="51"/>
      <c r="AR840" s="51"/>
      <c r="BS840" s="51"/>
      <c r="BT840" s="51"/>
      <c r="BU840" s="51"/>
      <c r="BV840" s="51"/>
    </row>
    <row r="841" ht="15.75" customHeight="1">
      <c r="AN841" s="51"/>
      <c r="AO841" s="51"/>
      <c r="AP841" s="51"/>
      <c r="AQ841" s="51"/>
      <c r="AR841" s="51"/>
      <c r="BS841" s="51"/>
      <c r="BT841" s="51"/>
      <c r="BU841" s="51"/>
      <c r="BV841" s="51"/>
    </row>
    <row r="842" ht="15.75" customHeight="1">
      <c r="AN842" s="51"/>
      <c r="AO842" s="51"/>
      <c r="AP842" s="51"/>
      <c r="AQ842" s="51"/>
      <c r="AR842" s="51"/>
      <c r="BS842" s="51"/>
      <c r="BT842" s="51"/>
      <c r="BU842" s="51"/>
      <c r="BV842" s="51"/>
    </row>
    <row r="843" ht="15.75" customHeight="1">
      <c r="AN843" s="51"/>
      <c r="AO843" s="51"/>
      <c r="AP843" s="51"/>
      <c r="AQ843" s="51"/>
      <c r="AR843" s="51"/>
      <c r="BS843" s="51"/>
      <c r="BT843" s="51"/>
      <c r="BU843" s="51"/>
      <c r="BV843" s="51"/>
    </row>
    <row r="844" ht="15.75" customHeight="1">
      <c r="AN844" s="51"/>
      <c r="AO844" s="51"/>
      <c r="AP844" s="51"/>
      <c r="AQ844" s="51"/>
      <c r="AR844" s="51"/>
      <c r="BS844" s="51"/>
      <c r="BT844" s="51"/>
      <c r="BU844" s="51"/>
      <c r="BV844" s="51"/>
    </row>
    <row r="845" ht="15.75" customHeight="1">
      <c r="AN845" s="51"/>
      <c r="AO845" s="51"/>
      <c r="AP845" s="51"/>
      <c r="AQ845" s="51"/>
      <c r="AR845" s="51"/>
      <c r="BS845" s="51"/>
      <c r="BT845" s="51"/>
      <c r="BU845" s="51"/>
      <c r="BV845" s="51"/>
    </row>
    <row r="846" ht="15.75" customHeight="1">
      <c r="AN846" s="51"/>
      <c r="AO846" s="51"/>
      <c r="AP846" s="51"/>
      <c r="AQ846" s="51"/>
      <c r="AR846" s="51"/>
      <c r="BS846" s="51"/>
      <c r="BT846" s="51"/>
      <c r="BU846" s="51"/>
      <c r="BV846" s="51"/>
    </row>
    <row r="847" ht="15.75" customHeight="1">
      <c r="AN847" s="51"/>
      <c r="AO847" s="51"/>
      <c r="AP847" s="51"/>
      <c r="AQ847" s="51"/>
      <c r="AR847" s="51"/>
      <c r="BS847" s="51"/>
      <c r="BT847" s="51"/>
      <c r="BU847" s="51"/>
      <c r="BV847" s="51"/>
    </row>
    <row r="848" ht="15.75" customHeight="1">
      <c r="AN848" s="51"/>
      <c r="AO848" s="51"/>
      <c r="AP848" s="51"/>
      <c r="AQ848" s="51"/>
      <c r="AR848" s="51"/>
      <c r="BS848" s="51"/>
      <c r="BT848" s="51"/>
      <c r="BU848" s="51"/>
      <c r="BV848" s="51"/>
    </row>
    <row r="849" ht="15.75" customHeight="1">
      <c r="AN849" s="51"/>
      <c r="AO849" s="51"/>
      <c r="AP849" s="51"/>
      <c r="AQ849" s="51"/>
      <c r="AR849" s="51"/>
      <c r="BS849" s="51"/>
      <c r="BT849" s="51"/>
      <c r="BU849" s="51"/>
      <c r="BV849" s="51"/>
    </row>
    <row r="850" ht="15.75" customHeight="1">
      <c r="AN850" s="51"/>
      <c r="AO850" s="51"/>
      <c r="AP850" s="51"/>
      <c r="AQ850" s="51"/>
      <c r="AR850" s="51"/>
      <c r="BS850" s="51"/>
      <c r="BT850" s="51"/>
      <c r="BU850" s="51"/>
      <c r="BV850" s="51"/>
    </row>
    <row r="851" ht="15.75" customHeight="1">
      <c r="AN851" s="51"/>
      <c r="AO851" s="51"/>
      <c r="AP851" s="51"/>
      <c r="AQ851" s="51"/>
      <c r="AR851" s="51"/>
      <c r="BS851" s="51"/>
      <c r="BT851" s="51"/>
      <c r="BU851" s="51"/>
      <c r="BV851" s="51"/>
    </row>
    <row r="852" ht="15.75" customHeight="1">
      <c r="AN852" s="51"/>
      <c r="AO852" s="51"/>
      <c r="AP852" s="51"/>
      <c r="AQ852" s="51"/>
      <c r="AR852" s="51"/>
      <c r="BS852" s="51"/>
      <c r="BT852" s="51"/>
      <c r="BU852" s="51"/>
      <c r="BV852" s="51"/>
    </row>
    <row r="853" ht="15.75" customHeight="1">
      <c r="AN853" s="51"/>
      <c r="AO853" s="51"/>
      <c r="AP853" s="51"/>
      <c r="AQ853" s="51"/>
      <c r="AR853" s="51"/>
      <c r="BS853" s="51"/>
      <c r="BT853" s="51"/>
      <c r="BU853" s="51"/>
      <c r="BV853" s="51"/>
    </row>
    <row r="854" ht="15.75" customHeight="1">
      <c r="AN854" s="51"/>
      <c r="AO854" s="51"/>
      <c r="AP854" s="51"/>
      <c r="AQ854" s="51"/>
      <c r="AR854" s="51"/>
      <c r="BS854" s="51"/>
      <c r="BT854" s="51"/>
      <c r="BU854" s="51"/>
      <c r="BV854" s="51"/>
    </row>
    <row r="855" ht="15.75" customHeight="1">
      <c r="AN855" s="51"/>
      <c r="AO855" s="51"/>
      <c r="AP855" s="51"/>
      <c r="AQ855" s="51"/>
      <c r="AR855" s="51"/>
      <c r="BS855" s="51"/>
      <c r="BT855" s="51"/>
      <c r="BU855" s="51"/>
      <c r="BV855" s="51"/>
    </row>
    <row r="856" ht="15.75" customHeight="1">
      <c r="AN856" s="51"/>
      <c r="AO856" s="51"/>
      <c r="AP856" s="51"/>
      <c r="AQ856" s="51"/>
      <c r="AR856" s="51"/>
      <c r="BS856" s="51"/>
      <c r="BT856" s="51"/>
      <c r="BU856" s="51"/>
      <c r="BV856" s="51"/>
    </row>
    <row r="857" ht="15.75" customHeight="1">
      <c r="AN857" s="51"/>
      <c r="AO857" s="51"/>
      <c r="AP857" s="51"/>
      <c r="AQ857" s="51"/>
      <c r="AR857" s="51"/>
      <c r="BS857" s="51"/>
      <c r="BT857" s="51"/>
      <c r="BU857" s="51"/>
      <c r="BV857" s="51"/>
    </row>
    <row r="858" ht="15.75" customHeight="1">
      <c r="AN858" s="51"/>
      <c r="AO858" s="51"/>
      <c r="AP858" s="51"/>
      <c r="AQ858" s="51"/>
      <c r="AR858" s="51"/>
      <c r="BS858" s="51"/>
      <c r="BT858" s="51"/>
      <c r="BU858" s="51"/>
      <c r="BV858" s="51"/>
    </row>
    <row r="859" ht="15.75" customHeight="1">
      <c r="AN859" s="51"/>
      <c r="AO859" s="51"/>
      <c r="AP859" s="51"/>
      <c r="AQ859" s="51"/>
      <c r="AR859" s="51"/>
      <c r="BS859" s="51"/>
      <c r="BT859" s="51"/>
      <c r="BU859" s="51"/>
      <c r="BV859" s="51"/>
    </row>
    <row r="860" ht="15.75" customHeight="1">
      <c r="AN860" s="51"/>
      <c r="AO860" s="51"/>
      <c r="AP860" s="51"/>
      <c r="AQ860" s="51"/>
      <c r="AR860" s="51"/>
      <c r="BS860" s="51"/>
      <c r="BT860" s="51"/>
      <c r="BU860" s="51"/>
      <c r="BV860" s="51"/>
    </row>
    <row r="861" ht="15.75" customHeight="1">
      <c r="AN861" s="51"/>
      <c r="AO861" s="51"/>
      <c r="AP861" s="51"/>
      <c r="AQ861" s="51"/>
      <c r="AR861" s="51"/>
      <c r="BS861" s="51"/>
      <c r="BT861" s="51"/>
      <c r="BU861" s="51"/>
      <c r="BV861" s="51"/>
    </row>
    <row r="862" ht="15.75" customHeight="1">
      <c r="AN862" s="51"/>
      <c r="AO862" s="51"/>
      <c r="AP862" s="51"/>
      <c r="AQ862" s="51"/>
      <c r="AR862" s="51"/>
      <c r="BS862" s="51"/>
      <c r="BT862" s="51"/>
      <c r="BU862" s="51"/>
      <c r="BV862" s="51"/>
    </row>
    <row r="863" ht="15.75" customHeight="1">
      <c r="AN863" s="51"/>
      <c r="AO863" s="51"/>
      <c r="AP863" s="51"/>
      <c r="AQ863" s="51"/>
      <c r="AR863" s="51"/>
      <c r="BS863" s="51"/>
      <c r="BT863" s="51"/>
      <c r="BU863" s="51"/>
      <c r="BV863" s="51"/>
    </row>
    <row r="864" ht="15.75" customHeight="1">
      <c r="AN864" s="51"/>
      <c r="AO864" s="51"/>
      <c r="AP864" s="51"/>
      <c r="AQ864" s="51"/>
      <c r="AR864" s="51"/>
      <c r="BS864" s="51"/>
      <c r="BT864" s="51"/>
      <c r="BU864" s="51"/>
      <c r="BV864" s="51"/>
    </row>
    <row r="865" ht="15.75" customHeight="1">
      <c r="AN865" s="51"/>
      <c r="AO865" s="51"/>
      <c r="AP865" s="51"/>
      <c r="AQ865" s="51"/>
      <c r="AR865" s="51"/>
      <c r="BS865" s="51"/>
      <c r="BT865" s="51"/>
      <c r="BU865" s="51"/>
      <c r="BV865" s="51"/>
    </row>
    <row r="866" ht="15.75" customHeight="1">
      <c r="AN866" s="51"/>
      <c r="AO866" s="51"/>
      <c r="AP866" s="51"/>
      <c r="AQ866" s="51"/>
      <c r="AR866" s="51"/>
      <c r="BS866" s="51"/>
      <c r="BT866" s="51"/>
      <c r="BU866" s="51"/>
      <c r="BV866" s="51"/>
    </row>
    <row r="867" ht="15.75" customHeight="1">
      <c r="AN867" s="51"/>
      <c r="AO867" s="51"/>
      <c r="AP867" s="51"/>
      <c r="AQ867" s="51"/>
      <c r="AR867" s="51"/>
      <c r="BS867" s="51"/>
      <c r="BT867" s="51"/>
      <c r="BU867" s="51"/>
      <c r="BV867" s="51"/>
    </row>
    <row r="868" ht="15.75" customHeight="1">
      <c r="AN868" s="51"/>
      <c r="AO868" s="51"/>
      <c r="AP868" s="51"/>
      <c r="AQ868" s="51"/>
      <c r="AR868" s="51"/>
      <c r="BS868" s="51"/>
      <c r="BT868" s="51"/>
      <c r="BU868" s="51"/>
      <c r="BV868" s="51"/>
    </row>
    <row r="869" ht="15.75" customHeight="1">
      <c r="AN869" s="51"/>
      <c r="AO869" s="51"/>
      <c r="AP869" s="51"/>
      <c r="AQ869" s="51"/>
      <c r="AR869" s="51"/>
      <c r="BS869" s="51"/>
      <c r="BT869" s="51"/>
      <c r="BU869" s="51"/>
      <c r="BV869" s="51"/>
    </row>
    <row r="870" ht="15.75" customHeight="1">
      <c r="AN870" s="51"/>
      <c r="AO870" s="51"/>
      <c r="AP870" s="51"/>
      <c r="AQ870" s="51"/>
      <c r="AR870" s="51"/>
      <c r="BS870" s="51"/>
      <c r="BT870" s="51"/>
      <c r="BU870" s="51"/>
      <c r="BV870" s="51"/>
    </row>
    <row r="871" ht="15.75" customHeight="1">
      <c r="AN871" s="51"/>
      <c r="AO871" s="51"/>
      <c r="AP871" s="51"/>
      <c r="AQ871" s="51"/>
      <c r="AR871" s="51"/>
      <c r="BS871" s="51"/>
      <c r="BT871" s="51"/>
      <c r="BU871" s="51"/>
      <c r="BV871" s="51"/>
    </row>
    <row r="872" ht="15.75" customHeight="1">
      <c r="AN872" s="51"/>
      <c r="AO872" s="51"/>
      <c r="AP872" s="51"/>
      <c r="AQ872" s="51"/>
      <c r="AR872" s="51"/>
      <c r="BS872" s="51"/>
      <c r="BT872" s="51"/>
      <c r="BU872" s="51"/>
      <c r="BV872" s="51"/>
    </row>
    <row r="873" ht="15.75" customHeight="1">
      <c r="AN873" s="51"/>
      <c r="AO873" s="51"/>
      <c r="AP873" s="51"/>
      <c r="AQ873" s="51"/>
      <c r="AR873" s="51"/>
      <c r="BS873" s="51"/>
      <c r="BT873" s="51"/>
      <c r="BU873" s="51"/>
      <c r="BV873" s="51"/>
    </row>
    <row r="874" ht="15.75" customHeight="1">
      <c r="AN874" s="51"/>
      <c r="AO874" s="51"/>
      <c r="AP874" s="51"/>
      <c r="AQ874" s="51"/>
      <c r="AR874" s="51"/>
      <c r="BS874" s="51"/>
      <c r="BT874" s="51"/>
      <c r="BU874" s="51"/>
      <c r="BV874" s="51"/>
    </row>
    <row r="875" ht="15.75" customHeight="1">
      <c r="AN875" s="51"/>
      <c r="AO875" s="51"/>
      <c r="AP875" s="51"/>
      <c r="AQ875" s="51"/>
      <c r="AR875" s="51"/>
      <c r="BS875" s="51"/>
      <c r="BT875" s="51"/>
      <c r="BU875" s="51"/>
      <c r="BV875" s="51"/>
    </row>
    <row r="876" ht="15.75" customHeight="1">
      <c r="AN876" s="51"/>
      <c r="AO876" s="51"/>
      <c r="AP876" s="51"/>
      <c r="AQ876" s="51"/>
      <c r="AR876" s="51"/>
      <c r="BS876" s="51"/>
      <c r="BT876" s="51"/>
      <c r="BU876" s="51"/>
      <c r="BV876" s="51"/>
    </row>
    <row r="877" ht="15.75" customHeight="1">
      <c r="AN877" s="51"/>
      <c r="AO877" s="51"/>
      <c r="AP877" s="51"/>
      <c r="AQ877" s="51"/>
      <c r="AR877" s="51"/>
      <c r="BS877" s="51"/>
      <c r="BT877" s="51"/>
      <c r="BU877" s="51"/>
      <c r="BV877" s="51"/>
    </row>
    <row r="878" ht="15.75" customHeight="1">
      <c r="AN878" s="51"/>
      <c r="AO878" s="51"/>
      <c r="AP878" s="51"/>
      <c r="AQ878" s="51"/>
      <c r="AR878" s="51"/>
      <c r="BS878" s="51"/>
      <c r="BT878" s="51"/>
      <c r="BU878" s="51"/>
      <c r="BV878" s="51"/>
    </row>
    <row r="879" ht="15.75" customHeight="1">
      <c r="AN879" s="51"/>
      <c r="AO879" s="51"/>
      <c r="AP879" s="51"/>
      <c r="AQ879" s="51"/>
      <c r="AR879" s="51"/>
      <c r="BS879" s="51"/>
      <c r="BT879" s="51"/>
      <c r="BU879" s="51"/>
      <c r="BV879" s="51"/>
    </row>
    <row r="880" ht="15.75" customHeight="1">
      <c r="AN880" s="51"/>
      <c r="AO880" s="51"/>
      <c r="AP880" s="51"/>
      <c r="AQ880" s="51"/>
      <c r="AR880" s="51"/>
      <c r="BS880" s="51"/>
      <c r="BT880" s="51"/>
      <c r="BU880" s="51"/>
      <c r="BV880" s="51"/>
    </row>
    <row r="881" ht="15.75" customHeight="1">
      <c r="AN881" s="51"/>
      <c r="AO881" s="51"/>
      <c r="AP881" s="51"/>
      <c r="AQ881" s="51"/>
      <c r="AR881" s="51"/>
      <c r="BS881" s="51"/>
      <c r="BT881" s="51"/>
      <c r="BU881" s="51"/>
      <c r="BV881" s="51"/>
    </row>
    <row r="882" ht="15.75" customHeight="1">
      <c r="AN882" s="51"/>
      <c r="AO882" s="51"/>
      <c r="AP882" s="51"/>
      <c r="AQ882" s="51"/>
      <c r="AR882" s="51"/>
      <c r="BS882" s="51"/>
      <c r="BT882" s="51"/>
      <c r="BU882" s="51"/>
      <c r="BV882" s="51"/>
    </row>
    <row r="883" ht="15.75" customHeight="1">
      <c r="AN883" s="51"/>
      <c r="AO883" s="51"/>
      <c r="AP883" s="51"/>
      <c r="AQ883" s="51"/>
      <c r="AR883" s="51"/>
      <c r="BS883" s="51"/>
      <c r="BT883" s="51"/>
      <c r="BU883" s="51"/>
      <c r="BV883" s="51"/>
    </row>
    <row r="884" ht="15.75" customHeight="1">
      <c r="AN884" s="51"/>
      <c r="AO884" s="51"/>
      <c r="AP884" s="51"/>
      <c r="AQ884" s="51"/>
      <c r="AR884" s="51"/>
      <c r="BS884" s="51"/>
      <c r="BT884" s="51"/>
      <c r="BU884" s="51"/>
      <c r="BV884" s="51"/>
    </row>
    <row r="885" ht="15.75" customHeight="1">
      <c r="AN885" s="51"/>
      <c r="AO885" s="51"/>
      <c r="AP885" s="51"/>
      <c r="AQ885" s="51"/>
      <c r="AR885" s="51"/>
      <c r="BS885" s="51"/>
      <c r="BT885" s="51"/>
      <c r="BU885" s="51"/>
      <c r="BV885" s="51"/>
    </row>
    <row r="886" ht="15.75" customHeight="1">
      <c r="AN886" s="51"/>
      <c r="AO886" s="51"/>
      <c r="AP886" s="51"/>
      <c r="AQ886" s="51"/>
      <c r="AR886" s="51"/>
      <c r="BS886" s="51"/>
      <c r="BT886" s="51"/>
      <c r="BU886" s="51"/>
      <c r="BV886" s="51"/>
    </row>
    <row r="887" ht="15.75" customHeight="1">
      <c r="AN887" s="51"/>
      <c r="AO887" s="51"/>
      <c r="AP887" s="51"/>
      <c r="AQ887" s="51"/>
      <c r="AR887" s="51"/>
      <c r="BS887" s="51"/>
      <c r="BT887" s="51"/>
      <c r="BU887" s="51"/>
      <c r="BV887" s="51"/>
    </row>
    <row r="888" ht="15.75" customHeight="1">
      <c r="AN888" s="51"/>
      <c r="AO888" s="51"/>
      <c r="AP888" s="51"/>
      <c r="AQ888" s="51"/>
      <c r="AR888" s="51"/>
      <c r="BS888" s="51"/>
      <c r="BT888" s="51"/>
      <c r="BU888" s="51"/>
      <c r="BV888" s="51"/>
    </row>
    <row r="889" ht="15.75" customHeight="1">
      <c r="AN889" s="51"/>
      <c r="AO889" s="51"/>
      <c r="AP889" s="51"/>
      <c r="AQ889" s="51"/>
      <c r="AR889" s="51"/>
      <c r="BS889" s="51"/>
      <c r="BT889" s="51"/>
      <c r="BU889" s="51"/>
      <c r="BV889" s="51"/>
    </row>
    <row r="890" ht="15.75" customHeight="1">
      <c r="AN890" s="51"/>
      <c r="AO890" s="51"/>
      <c r="AP890" s="51"/>
      <c r="AQ890" s="51"/>
      <c r="AR890" s="51"/>
      <c r="BS890" s="51"/>
      <c r="BT890" s="51"/>
      <c r="BU890" s="51"/>
      <c r="BV890" s="51"/>
    </row>
    <row r="891" ht="15.75" customHeight="1">
      <c r="AN891" s="51"/>
      <c r="AO891" s="51"/>
      <c r="AP891" s="51"/>
      <c r="AQ891" s="51"/>
      <c r="AR891" s="51"/>
      <c r="BS891" s="51"/>
      <c r="BT891" s="51"/>
      <c r="BU891" s="51"/>
      <c r="BV891" s="51"/>
    </row>
    <row r="892" ht="15.75" customHeight="1">
      <c r="AN892" s="51"/>
      <c r="AO892" s="51"/>
      <c r="AP892" s="51"/>
      <c r="AQ892" s="51"/>
      <c r="AR892" s="51"/>
      <c r="BS892" s="51"/>
      <c r="BT892" s="51"/>
      <c r="BU892" s="51"/>
      <c r="BV892" s="51"/>
    </row>
    <row r="893" ht="15.75" customHeight="1">
      <c r="AN893" s="51"/>
      <c r="AO893" s="51"/>
      <c r="AP893" s="51"/>
      <c r="AQ893" s="51"/>
      <c r="AR893" s="51"/>
      <c r="BS893" s="51"/>
      <c r="BT893" s="51"/>
      <c r="BU893" s="51"/>
      <c r="BV893" s="51"/>
    </row>
    <row r="894" ht="15.75" customHeight="1">
      <c r="AN894" s="51"/>
      <c r="AO894" s="51"/>
      <c r="AP894" s="51"/>
      <c r="AQ894" s="51"/>
      <c r="AR894" s="51"/>
      <c r="BS894" s="51"/>
      <c r="BT894" s="51"/>
      <c r="BU894" s="51"/>
      <c r="BV894" s="51"/>
    </row>
    <row r="895" ht="15.75" customHeight="1">
      <c r="AN895" s="51"/>
      <c r="AO895" s="51"/>
      <c r="AP895" s="51"/>
      <c r="AQ895" s="51"/>
      <c r="AR895" s="51"/>
      <c r="BS895" s="51"/>
      <c r="BT895" s="51"/>
      <c r="BU895" s="51"/>
      <c r="BV895" s="51"/>
    </row>
    <row r="896" ht="15.75" customHeight="1">
      <c r="AN896" s="51"/>
      <c r="AO896" s="51"/>
      <c r="AP896" s="51"/>
      <c r="AQ896" s="51"/>
      <c r="AR896" s="51"/>
      <c r="BS896" s="51"/>
      <c r="BT896" s="51"/>
      <c r="BU896" s="51"/>
      <c r="BV896" s="51"/>
    </row>
    <row r="897" ht="15.75" customHeight="1">
      <c r="AN897" s="51"/>
      <c r="AO897" s="51"/>
      <c r="AP897" s="51"/>
      <c r="AQ897" s="51"/>
      <c r="AR897" s="51"/>
      <c r="BS897" s="51"/>
      <c r="BT897" s="51"/>
      <c r="BU897" s="51"/>
      <c r="BV897" s="51"/>
    </row>
    <row r="898" ht="15.75" customHeight="1">
      <c r="AN898" s="51"/>
      <c r="AO898" s="51"/>
      <c r="AP898" s="51"/>
      <c r="AQ898" s="51"/>
      <c r="AR898" s="51"/>
      <c r="BS898" s="51"/>
      <c r="BT898" s="51"/>
      <c r="BU898" s="51"/>
      <c r="BV898" s="51"/>
    </row>
    <row r="899" ht="15.75" customHeight="1">
      <c r="AN899" s="51"/>
      <c r="AO899" s="51"/>
      <c r="AP899" s="51"/>
      <c r="AQ899" s="51"/>
      <c r="AR899" s="51"/>
      <c r="BS899" s="51"/>
      <c r="BT899" s="51"/>
      <c r="BU899" s="51"/>
      <c r="BV899" s="51"/>
    </row>
    <row r="900" ht="15.75" customHeight="1">
      <c r="AN900" s="51"/>
      <c r="AO900" s="51"/>
      <c r="AP900" s="51"/>
      <c r="AQ900" s="51"/>
      <c r="AR900" s="51"/>
      <c r="BS900" s="51"/>
      <c r="BT900" s="51"/>
      <c r="BU900" s="51"/>
      <c r="BV900" s="51"/>
    </row>
    <row r="901" ht="15.75" customHeight="1">
      <c r="AN901" s="51"/>
      <c r="AO901" s="51"/>
      <c r="AP901" s="51"/>
      <c r="AQ901" s="51"/>
      <c r="AR901" s="51"/>
      <c r="BS901" s="51"/>
      <c r="BT901" s="51"/>
      <c r="BU901" s="51"/>
      <c r="BV901" s="51"/>
    </row>
    <row r="902" ht="15.75" customHeight="1">
      <c r="AN902" s="51"/>
      <c r="AO902" s="51"/>
      <c r="AP902" s="51"/>
      <c r="AQ902" s="51"/>
      <c r="AR902" s="51"/>
      <c r="BS902" s="51"/>
      <c r="BT902" s="51"/>
      <c r="BU902" s="51"/>
      <c r="BV902" s="51"/>
    </row>
    <row r="903" ht="15.75" customHeight="1">
      <c r="AN903" s="51"/>
      <c r="AO903" s="51"/>
      <c r="AP903" s="51"/>
      <c r="AQ903" s="51"/>
      <c r="AR903" s="51"/>
      <c r="BS903" s="51"/>
      <c r="BT903" s="51"/>
      <c r="BU903" s="51"/>
      <c r="BV903" s="51"/>
    </row>
    <row r="904" ht="15.75" customHeight="1">
      <c r="AN904" s="51"/>
      <c r="AO904" s="51"/>
      <c r="AP904" s="51"/>
      <c r="AQ904" s="51"/>
      <c r="AR904" s="51"/>
      <c r="BS904" s="51"/>
      <c r="BT904" s="51"/>
      <c r="BU904" s="51"/>
      <c r="BV904" s="51"/>
    </row>
    <row r="905" ht="15.75" customHeight="1">
      <c r="AN905" s="51"/>
      <c r="AO905" s="51"/>
      <c r="AP905" s="51"/>
      <c r="AQ905" s="51"/>
      <c r="AR905" s="51"/>
      <c r="BS905" s="51"/>
      <c r="BT905" s="51"/>
      <c r="BU905" s="51"/>
      <c r="BV905" s="51"/>
    </row>
    <row r="906" ht="15.75" customHeight="1">
      <c r="AN906" s="51"/>
      <c r="AO906" s="51"/>
      <c r="AP906" s="51"/>
      <c r="AQ906" s="51"/>
      <c r="AR906" s="51"/>
      <c r="BS906" s="51"/>
      <c r="BT906" s="51"/>
      <c r="BU906" s="51"/>
      <c r="BV906" s="51"/>
    </row>
    <row r="907" ht="15.75" customHeight="1">
      <c r="AN907" s="51"/>
      <c r="AO907" s="51"/>
      <c r="AP907" s="51"/>
      <c r="AQ907" s="51"/>
      <c r="AR907" s="51"/>
      <c r="BS907" s="51"/>
      <c r="BT907" s="51"/>
      <c r="BU907" s="51"/>
      <c r="BV907" s="51"/>
    </row>
    <row r="908" ht="15.75" customHeight="1">
      <c r="AN908" s="51"/>
      <c r="AO908" s="51"/>
      <c r="AP908" s="51"/>
      <c r="AQ908" s="51"/>
      <c r="AR908" s="51"/>
      <c r="BS908" s="51"/>
      <c r="BT908" s="51"/>
      <c r="BU908" s="51"/>
      <c r="BV908" s="51"/>
    </row>
    <row r="909" ht="15.75" customHeight="1">
      <c r="AN909" s="51"/>
      <c r="AO909" s="51"/>
      <c r="AP909" s="51"/>
      <c r="AQ909" s="51"/>
      <c r="AR909" s="51"/>
      <c r="BS909" s="51"/>
      <c r="BT909" s="51"/>
      <c r="BU909" s="51"/>
      <c r="BV909" s="51"/>
    </row>
    <row r="910" ht="15.75" customHeight="1">
      <c r="AN910" s="51"/>
      <c r="AO910" s="51"/>
      <c r="AP910" s="51"/>
      <c r="AQ910" s="51"/>
      <c r="AR910" s="51"/>
      <c r="BS910" s="51"/>
      <c r="BT910" s="51"/>
      <c r="BU910" s="51"/>
      <c r="BV910" s="51"/>
    </row>
    <row r="911" ht="15.75" customHeight="1">
      <c r="AN911" s="51"/>
      <c r="AO911" s="51"/>
      <c r="AP911" s="51"/>
      <c r="AQ911" s="51"/>
      <c r="AR911" s="51"/>
      <c r="BS911" s="51"/>
      <c r="BT911" s="51"/>
      <c r="BU911" s="51"/>
      <c r="BV911" s="51"/>
    </row>
    <row r="912" ht="15.75" customHeight="1">
      <c r="AN912" s="51"/>
      <c r="AO912" s="51"/>
      <c r="AP912" s="51"/>
      <c r="AQ912" s="51"/>
      <c r="AR912" s="51"/>
      <c r="BS912" s="51"/>
      <c r="BT912" s="51"/>
      <c r="BU912" s="51"/>
      <c r="BV912" s="51"/>
    </row>
    <row r="913" ht="15.75" customHeight="1">
      <c r="AN913" s="51"/>
      <c r="AO913" s="51"/>
      <c r="AP913" s="51"/>
      <c r="AQ913" s="51"/>
      <c r="AR913" s="51"/>
      <c r="BS913" s="51"/>
      <c r="BT913" s="51"/>
      <c r="BU913" s="51"/>
      <c r="BV913" s="51"/>
    </row>
    <row r="914" ht="15.75" customHeight="1">
      <c r="AN914" s="51"/>
      <c r="AO914" s="51"/>
      <c r="AP914" s="51"/>
      <c r="AQ914" s="51"/>
      <c r="AR914" s="51"/>
      <c r="BS914" s="51"/>
      <c r="BT914" s="51"/>
      <c r="BU914" s="51"/>
      <c r="BV914" s="51"/>
    </row>
    <row r="915" ht="15.75" customHeight="1">
      <c r="AN915" s="51"/>
      <c r="AO915" s="51"/>
      <c r="AP915" s="51"/>
      <c r="AQ915" s="51"/>
      <c r="AR915" s="51"/>
      <c r="BS915" s="51"/>
      <c r="BT915" s="51"/>
      <c r="BU915" s="51"/>
      <c r="BV915" s="51"/>
    </row>
    <row r="916" ht="15.75" customHeight="1">
      <c r="AN916" s="51"/>
      <c r="AO916" s="51"/>
      <c r="AP916" s="51"/>
      <c r="AQ916" s="51"/>
      <c r="AR916" s="51"/>
      <c r="BS916" s="51"/>
      <c r="BT916" s="51"/>
      <c r="BU916" s="51"/>
      <c r="BV916" s="51"/>
    </row>
    <row r="917" ht="15.75" customHeight="1">
      <c r="AN917" s="51"/>
      <c r="AO917" s="51"/>
      <c r="AP917" s="51"/>
      <c r="AQ917" s="51"/>
      <c r="AR917" s="51"/>
      <c r="BS917" s="51"/>
      <c r="BT917" s="51"/>
      <c r="BU917" s="51"/>
      <c r="BV917" s="51"/>
    </row>
    <row r="918" ht="15.75" customHeight="1">
      <c r="AN918" s="51"/>
      <c r="AO918" s="51"/>
      <c r="AP918" s="51"/>
      <c r="AQ918" s="51"/>
      <c r="AR918" s="51"/>
      <c r="BS918" s="51"/>
      <c r="BT918" s="51"/>
      <c r="BU918" s="51"/>
      <c r="BV918" s="51"/>
    </row>
    <row r="919" ht="15.75" customHeight="1">
      <c r="AN919" s="51"/>
      <c r="AO919" s="51"/>
      <c r="AP919" s="51"/>
      <c r="AQ919" s="51"/>
      <c r="AR919" s="51"/>
      <c r="BS919" s="51"/>
      <c r="BT919" s="51"/>
      <c r="BU919" s="51"/>
      <c r="BV919" s="51"/>
    </row>
    <row r="920" ht="15.75" customHeight="1">
      <c r="AN920" s="51"/>
      <c r="AO920" s="51"/>
      <c r="AP920" s="51"/>
      <c r="AQ920" s="51"/>
      <c r="AR920" s="51"/>
      <c r="BS920" s="51"/>
      <c r="BT920" s="51"/>
      <c r="BU920" s="51"/>
      <c r="BV920" s="51"/>
    </row>
    <row r="921" ht="15.75" customHeight="1">
      <c r="AN921" s="51"/>
      <c r="AO921" s="51"/>
      <c r="AP921" s="51"/>
      <c r="AQ921" s="51"/>
      <c r="AR921" s="51"/>
      <c r="BS921" s="51"/>
      <c r="BT921" s="51"/>
      <c r="BU921" s="51"/>
      <c r="BV921" s="51"/>
    </row>
    <row r="922" ht="15.75" customHeight="1">
      <c r="AN922" s="51"/>
      <c r="AO922" s="51"/>
      <c r="AP922" s="51"/>
      <c r="AQ922" s="51"/>
      <c r="AR922" s="51"/>
      <c r="BS922" s="51"/>
      <c r="BT922" s="51"/>
      <c r="BU922" s="51"/>
      <c r="BV922" s="51"/>
    </row>
    <row r="923" ht="15.75" customHeight="1">
      <c r="AN923" s="51"/>
      <c r="AO923" s="51"/>
      <c r="AP923" s="51"/>
      <c r="AQ923" s="51"/>
      <c r="AR923" s="51"/>
      <c r="BS923" s="51"/>
      <c r="BT923" s="51"/>
      <c r="BU923" s="51"/>
      <c r="BV923" s="51"/>
    </row>
    <row r="924" ht="15.75" customHeight="1">
      <c r="AN924" s="51"/>
      <c r="AO924" s="51"/>
      <c r="AP924" s="51"/>
      <c r="AQ924" s="51"/>
      <c r="AR924" s="51"/>
      <c r="BS924" s="51"/>
      <c r="BT924" s="51"/>
      <c r="BU924" s="51"/>
      <c r="BV924" s="51"/>
    </row>
    <row r="925" ht="15.75" customHeight="1">
      <c r="AN925" s="51"/>
      <c r="AO925" s="51"/>
      <c r="AP925" s="51"/>
      <c r="AQ925" s="51"/>
      <c r="AR925" s="51"/>
      <c r="BS925" s="51"/>
      <c r="BT925" s="51"/>
      <c r="BU925" s="51"/>
      <c r="BV925" s="51"/>
    </row>
    <row r="926" ht="15.75" customHeight="1">
      <c r="AN926" s="51"/>
      <c r="AO926" s="51"/>
      <c r="AP926" s="51"/>
      <c r="AQ926" s="51"/>
      <c r="AR926" s="51"/>
      <c r="BS926" s="51"/>
      <c r="BT926" s="51"/>
      <c r="BU926" s="51"/>
      <c r="BV926" s="51"/>
    </row>
    <row r="927" ht="15.75" customHeight="1">
      <c r="AN927" s="51"/>
      <c r="AO927" s="51"/>
      <c r="AP927" s="51"/>
      <c r="AQ927" s="51"/>
      <c r="AR927" s="51"/>
      <c r="BS927" s="51"/>
      <c r="BT927" s="51"/>
      <c r="BU927" s="51"/>
      <c r="BV927" s="51"/>
    </row>
    <row r="928" ht="15.75" customHeight="1">
      <c r="AN928" s="51"/>
      <c r="AO928" s="51"/>
      <c r="AP928" s="51"/>
      <c r="AQ928" s="51"/>
      <c r="AR928" s="51"/>
      <c r="BS928" s="51"/>
      <c r="BT928" s="51"/>
      <c r="BU928" s="51"/>
      <c r="BV928" s="51"/>
    </row>
    <row r="929" ht="15.75" customHeight="1">
      <c r="AN929" s="51"/>
      <c r="AO929" s="51"/>
      <c r="AP929" s="51"/>
      <c r="AQ929" s="51"/>
      <c r="AR929" s="51"/>
      <c r="BS929" s="51"/>
      <c r="BT929" s="51"/>
      <c r="BU929" s="51"/>
      <c r="BV929" s="51"/>
    </row>
    <row r="930" ht="15.75" customHeight="1">
      <c r="AN930" s="51"/>
      <c r="AO930" s="51"/>
      <c r="AP930" s="51"/>
      <c r="AQ930" s="51"/>
      <c r="AR930" s="51"/>
      <c r="BS930" s="51"/>
      <c r="BT930" s="51"/>
      <c r="BU930" s="51"/>
      <c r="BV930" s="51"/>
    </row>
    <row r="931" ht="15.75" customHeight="1">
      <c r="AN931" s="51"/>
      <c r="AO931" s="51"/>
      <c r="AP931" s="51"/>
      <c r="AQ931" s="51"/>
      <c r="AR931" s="51"/>
      <c r="BS931" s="51"/>
      <c r="BT931" s="51"/>
      <c r="BU931" s="51"/>
      <c r="BV931" s="51"/>
    </row>
    <row r="932" ht="15.75" customHeight="1">
      <c r="AN932" s="51"/>
      <c r="AO932" s="51"/>
      <c r="AP932" s="51"/>
      <c r="AQ932" s="51"/>
      <c r="AR932" s="51"/>
      <c r="BS932" s="51"/>
      <c r="BT932" s="51"/>
      <c r="BU932" s="51"/>
      <c r="BV932" s="51"/>
    </row>
    <row r="933" ht="15.75" customHeight="1">
      <c r="AN933" s="51"/>
      <c r="AO933" s="51"/>
      <c r="AP933" s="51"/>
      <c r="AQ933" s="51"/>
      <c r="AR933" s="51"/>
      <c r="BS933" s="51"/>
      <c r="BT933" s="51"/>
      <c r="BU933" s="51"/>
      <c r="BV933" s="51"/>
    </row>
    <row r="934" ht="15.75" customHeight="1">
      <c r="AN934" s="51"/>
      <c r="AO934" s="51"/>
      <c r="AP934" s="51"/>
      <c r="AQ934" s="51"/>
      <c r="AR934" s="51"/>
      <c r="BS934" s="51"/>
      <c r="BT934" s="51"/>
      <c r="BU934" s="51"/>
      <c r="BV934" s="51"/>
    </row>
    <row r="935" ht="15.75" customHeight="1">
      <c r="AN935" s="51"/>
      <c r="AO935" s="51"/>
      <c r="AP935" s="51"/>
      <c r="AQ935" s="51"/>
      <c r="AR935" s="51"/>
      <c r="BS935" s="51"/>
      <c r="BT935" s="51"/>
      <c r="BU935" s="51"/>
      <c r="BV935" s="51"/>
    </row>
    <row r="936" ht="15.75" customHeight="1">
      <c r="AN936" s="51"/>
      <c r="AO936" s="51"/>
      <c r="AP936" s="51"/>
      <c r="AQ936" s="51"/>
      <c r="AR936" s="51"/>
      <c r="BS936" s="51"/>
      <c r="BT936" s="51"/>
      <c r="BU936" s="51"/>
      <c r="BV936" s="51"/>
    </row>
    <row r="937" ht="15.75" customHeight="1">
      <c r="AN937" s="51"/>
      <c r="AO937" s="51"/>
      <c r="AP937" s="51"/>
      <c r="AQ937" s="51"/>
      <c r="AR937" s="51"/>
      <c r="BS937" s="51"/>
      <c r="BT937" s="51"/>
      <c r="BU937" s="51"/>
      <c r="BV937" s="51"/>
    </row>
    <row r="938" ht="15.75" customHeight="1">
      <c r="AN938" s="51"/>
      <c r="AO938" s="51"/>
      <c r="AP938" s="51"/>
      <c r="AQ938" s="51"/>
      <c r="AR938" s="51"/>
      <c r="BS938" s="51"/>
      <c r="BT938" s="51"/>
      <c r="BU938" s="51"/>
      <c r="BV938" s="51"/>
    </row>
    <row r="939" ht="15.75" customHeight="1">
      <c r="AN939" s="51"/>
      <c r="AO939" s="51"/>
      <c r="AP939" s="51"/>
      <c r="AQ939" s="51"/>
      <c r="AR939" s="51"/>
      <c r="BS939" s="51"/>
      <c r="BT939" s="51"/>
      <c r="BU939" s="51"/>
      <c r="BV939" s="51"/>
    </row>
    <row r="940" ht="15.75" customHeight="1">
      <c r="AN940" s="51"/>
      <c r="AO940" s="51"/>
      <c r="AP940" s="51"/>
      <c r="AQ940" s="51"/>
      <c r="AR940" s="51"/>
      <c r="BS940" s="51"/>
      <c r="BT940" s="51"/>
      <c r="BU940" s="51"/>
      <c r="BV940" s="51"/>
    </row>
    <row r="941" ht="15.75" customHeight="1">
      <c r="AN941" s="51"/>
      <c r="AO941" s="51"/>
      <c r="AP941" s="51"/>
      <c r="AQ941" s="51"/>
      <c r="AR941" s="51"/>
      <c r="BS941" s="51"/>
      <c r="BT941" s="51"/>
      <c r="BU941" s="51"/>
      <c r="BV941" s="51"/>
    </row>
    <row r="942" ht="15.75" customHeight="1">
      <c r="AN942" s="51"/>
      <c r="AO942" s="51"/>
      <c r="AP942" s="51"/>
      <c r="AQ942" s="51"/>
      <c r="AR942" s="51"/>
      <c r="BS942" s="51"/>
      <c r="BT942" s="51"/>
      <c r="BU942" s="51"/>
      <c r="BV942" s="51"/>
    </row>
    <row r="943" ht="15.75" customHeight="1">
      <c r="AN943" s="51"/>
      <c r="AO943" s="51"/>
      <c r="AP943" s="51"/>
      <c r="AQ943" s="51"/>
      <c r="AR943" s="51"/>
      <c r="BS943" s="51"/>
      <c r="BT943" s="51"/>
      <c r="BU943" s="51"/>
      <c r="BV943" s="51"/>
    </row>
    <row r="944" ht="15.75" customHeight="1">
      <c r="AN944" s="51"/>
      <c r="AO944" s="51"/>
      <c r="AP944" s="51"/>
      <c r="AQ944" s="51"/>
      <c r="AR944" s="51"/>
      <c r="BS944" s="51"/>
      <c r="BT944" s="51"/>
      <c r="BU944" s="51"/>
      <c r="BV944" s="51"/>
    </row>
    <row r="945" ht="15.75" customHeight="1">
      <c r="AN945" s="51"/>
      <c r="AO945" s="51"/>
      <c r="AP945" s="51"/>
      <c r="AQ945" s="51"/>
      <c r="AR945" s="51"/>
      <c r="BS945" s="51"/>
      <c r="BT945" s="51"/>
      <c r="BU945" s="51"/>
      <c r="BV945" s="51"/>
    </row>
    <row r="946" ht="15.75" customHeight="1">
      <c r="AN946" s="51"/>
      <c r="AO946" s="51"/>
      <c r="AP946" s="51"/>
      <c r="AQ946" s="51"/>
      <c r="AR946" s="51"/>
      <c r="BS946" s="51"/>
      <c r="BT946" s="51"/>
      <c r="BU946" s="51"/>
      <c r="BV946" s="51"/>
    </row>
    <row r="947" ht="15.75" customHeight="1">
      <c r="AN947" s="51"/>
      <c r="AO947" s="51"/>
      <c r="AP947" s="51"/>
      <c r="AQ947" s="51"/>
      <c r="AR947" s="51"/>
      <c r="BS947" s="51"/>
      <c r="BT947" s="51"/>
      <c r="BU947" s="51"/>
      <c r="BV947" s="51"/>
    </row>
    <row r="948" ht="15.75" customHeight="1">
      <c r="AN948" s="51"/>
      <c r="AO948" s="51"/>
      <c r="AP948" s="51"/>
      <c r="AQ948" s="51"/>
      <c r="AR948" s="51"/>
      <c r="BS948" s="51"/>
      <c r="BT948" s="51"/>
      <c r="BU948" s="51"/>
      <c r="BV948" s="51"/>
    </row>
    <row r="949" ht="15.75" customHeight="1">
      <c r="AN949" s="51"/>
      <c r="AO949" s="51"/>
      <c r="AP949" s="51"/>
      <c r="AQ949" s="51"/>
      <c r="AR949" s="51"/>
      <c r="BS949" s="51"/>
      <c r="BT949" s="51"/>
      <c r="BU949" s="51"/>
      <c r="BV949" s="51"/>
    </row>
    <row r="950" ht="15.75" customHeight="1">
      <c r="AN950" s="51"/>
      <c r="AO950" s="51"/>
      <c r="AP950" s="51"/>
      <c r="AQ950" s="51"/>
      <c r="AR950" s="51"/>
      <c r="BS950" s="51"/>
      <c r="BT950" s="51"/>
      <c r="BU950" s="51"/>
      <c r="BV950" s="51"/>
    </row>
    <row r="951" ht="15.75" customHeight="1">
      <c r="AN951" s="51"/>
      <c r="AO951" s="51"/>
      <c r="AP951" s="51"/>
      <c r="AQ951" s="51"/>
      <c r="AR951" s="51"/>
      <c r="BS951" s="51"/>
      <c r="BT951" s="51"/>
      <c r="BU951" s="51"/>
      <c r="BV951" s="51"/>
    </row>
    <row r="952" ht="15.75" customHeight="1">
      <c r="AN952" s="51"/>
      <c r="AO952" s="51"/>
      <c r="AP952" s="51"/>
      <c r="AQ952" s="51"/>
      <c r="AR952" s="51"/>
      <c r="BS952" s="51"/>
      <c r="BT952" s="51"/>
      <c r="BU952" s="51"/>
      <c r="BV952" s="51"/>
    </row>
    <row r="953" ht="15.75" customHeight="1">
      <c r="AN953" s="51"/>
      <c r="AO953" s="51"/>
      <c r="AP953" s="51"/>
      <c r="AQ953" s="51"/>
      <c r="AR953" s="51"/>
      <c r="BS953" s="51"/>
      <c r="BT953" s="51"/>
      <c r="BU953" s="51"/>
      <c r="BV953" s="51"/>
    </row>
    <row r="954" ht="15.75" customHeight="1">
      <c r="AN954" s="51"/>
      <c r="AO954" s="51"/>
      <c r="AP954" s="51"/>
      <c r="AQ954" s="51"/>
      <c r="AR954" s="51"/>
      <c r="BS954" s="51"/>
      <c r="BT954" s="51"/>
      <c r="BU954" s="51"/>
      <c r="BV954" s="51"/>
    </row>
    <row r="955" ht="15.75" customHeight="1">
      <c r="AN955" s="51"/>
      <c r="AO955" s="51"/>
      <c r="AP955" s="51"/>
      <c r="AQ955" s="51"/>
      <c r="AR955" s="51"/>
      <c r="BS955" s="51"/>
      <c r="BT955" s="51"/>
      <c r="BU955" s="51"/>
      <c r="BV955" s="51"/>
    </row>
    <row r="956" ht="15.75" customHeight="1">
      <c r="AN956" s="51"/>
      <c r="AO956" s="51"/>
      <c r="AP956" s="51"/>
      <c r="AQ956" s="51"/>
      <c r="AR956" s="51"/>
      <c r="BS956" s="51"/>
      <c r="BT956" s="51"/>
      <c r="BU956" s="51"/>
      <c r="BV956" s="51"/>
    </row>
    <row r="957" ht="15.75" customHeight="1">
      <c r="AN957" s="51"/>
      <c r="AO957" s="51"/>
      <c r="AP957" s="51"/>
      <c r="AQ957" s="51"/>
      <c r="AR957" s="51"/>
      <c r="BS957" s="51"/>
      <c r="BT957" s="51"/>
      <c r="BU957" s="51"/>
      <c r="BV957" s="51"/>
    </row>
    <row r="958" ht="15.75" customHeight="1">
      <c r="AN958" s="51"/>
      <c r="AO958" s="51"/>
      <c r="AP958" s="51"/>
      <c r="AQ958" s="51"/>
      <c r="AR958" s="51"/>
      <c r="BS958" s="51"/>
      <c r="BT958" s="51"/>
      <c r="BU958" s="51"/>
      <c r="BV958" s="51"/>
    </row>
    <row r="959" ht="15.75" customHeight="1">
      <c r="AN959" s="51"/>
      <c r="AO959" s="51"/>
      <c r="AP959" s="51"/>
      <c r="AQ959" s="51"/>
      <c r="AR959" s="51"/>
      <c r="BS959" s="51"/>
      <c r="BT959" s="51"/>
      <c r="BU959" s="51"/>
      <c r="BV959" s="51"/>
    </row>
    <row r="960" ht="15.75" customHeight="1">
      <c r="AN960" s="51"/>
      <c r="AO960" s="51"/>
      <c r="AP960" s="51"/>
      <c r="AQ960" s="51"/>
      <c r="AR960" s="51"/>
      <c r="BS960" s="51"/>
      <c r="BT960" s="51"/>
      <c r="BU960" s="51"/>
      <c r="BV960" s="51"/>
    </row>
    <row r="961" ht="15.75" customHeight="1">
      <c r="AN961" s="51"/>
      <c r="AO961" s="51"/>
      <c r="AP961" s="51"/>
      <c r="AQ961" s="51"/>
      <c r="AR961" s="51"/>
      <c r="BS961" s="51"/>
      <c r="BT961" s="51"/>
      <c r="BU961" s="51"/>
      <c r="BV961" s="51"/>
    </row>
    <row r="962" ht="15.75" customHeight="1">
      <c r="AN962" s="51"/>
      <c r="AO962" s="51"/>
      <c r="AP962" s="51"/>
      <c r="AQ962" s="51"/>
      <c r="AR962" s="51"/>
      <c r="BS962" s="51"/>
      <c r="BT962" s="51"/>
      <c r="BU962" s="51"/>
      <c r="BV962" s="51"/>
    </row>
    <row r="963" ht="15.75" customHeight="1">
      <c r="AN963" s="51"/>
      <c r="AO963" s="51"/>
      <c r="AP963" s="51"/>
      <c r="AQ963" s="51"/>
      <c r="AR963" s="51"/>
      <c r="BS963" s="51"/>
      <c r="BT963" s="51"/>
      <c r="BU963" s="51"/>
      <c r="BV963" s="51"/>
    </row>
    <row r="964" ht="15.75" customHeight="1">
      <c r="AN964" s="51"/>
      <c r="AO964" s="51"/>
      <c r="AP964" s="51"/>
      <c r="AQ964" s="51"/>
      <c r="AR964" s="51"/>
      <c r="BS964" s="51"/>
      <c r="BT964" s="51"/>
      <c r="BU964" s="51"/>
      <c r="BV964" s="51"/>
    </row>
    <row r="965" ht="15.75" customHeight="1">
      <c r="AN965" s="51"/>
      <c r="AO965" s="51"/>
      <c r="AP965" s="51"/>
      <c r="AQ965" s="51"/>
      <c r="AR965" s="51"/>
      <c r="BS965" s="51"/>
      <c r="BT965" s="51"/>
      <c r="BU965" s="51"/>
      <c r="BV965" s="51"/>
    </row>
    <row r="966" ht="15.75" customHeight="1">
      <c r="AN966" s="51"/>
      <c r="AO966" s="51"/>
      <c r="AP966" s="51"/>
      <c r="AQ966" s="51"/>
      <c r="AR966" s="51"/>
      <c r="BS966" s="51"/>
      <c r="BT966" s="51"/>
      <c r="BU966" s="51"/>
      <c r="BV966" s="51"/>
    </row>
    <row r="967" ht="15.75" customHeight="1">
      <c r="AN967" s="51"/>
      <c r="AO967" s="51"/>
      <c r="AP967" s="51"/>
      <c r="AQ967" s="51"/>
      <c r="AR967" s="51"/>
      <c r="BS967" s="51"/>
      <c r="BT967" s="51"/>
      <c r="BU967" s="51"/>
      <c r="BV967" s="51"/>
    </row>
    <row r="968" ht="15.75" customHeight="1">
      <c r="AN968" s="51"/>
      <c r="AO968" s="51"/>
      <c r="AP968" s="51"/>
      <c r="AQ968" s="51"/>
      <c r="AR968" s="51"/>
      <c r="BS968" s="51"/>
      <c r="BT968" s="51"/>
      <c r="BU968" s="51"/>
      <c r="BV968" s="51"/>
    </row>
    <row r="969" ht="15.75" customHeight="1">
      <c r="AN969" s="51"/>
      <c r="AO969" s="51"/>
      <c r="AP969" s="51"/>
      <c r="AQ969" s="51"/>
      <c r="AR969" s="51"/>
      <c r="BS969" s="51"/>
      <c r="BT969" s="51"/>
      <c r="BU969" s="51"/>
      <c r="BV969" s="51"/>
    </row>
    <row r="970" ht="15.75" customHeight="1">
      <c r="AN970" s="51"/>
      <c r="AO970" s="51"/>
      <c r="AP970" s="51"/>
      <c r="AQ970" s="51"/>
      <c r="AR970" s="51"/>
      <c r="BS970" s="51"/>
      <c r="BT970" s="51"/>
      <c r="BU970" s="51"/>
      <c r="BV970" s="51"/>
    </row>
    <row r="971" ht="15.75" customHeight="1">
      <c r="AN971" s="51"/>
      <c r="AO971" s="51"/>
      <c r="AP971" s="51"/>
      <c r="AQ971" s="51"/>
      <c r="AR971" s="51"/>
      <c r="BS971" s="51"/>
      <c r="BT971" s="51"/>
      <c r="BU971" s="51"/>
      <c r="BV971" s="51"/>
    </row>
    <row r="972" ht="15.75" customHeight="1">
      <c r="AN972" s="51"/>
      <c r="AO972" s="51"/>
      <c r="AP972" s="51"/>
      <c r="AQ972" s="51"/>
      <c r="AR972" s="51"/>
      <c r="BS972" s="51"/>
      <c r="BT972" s="51"/>
      <c r="BU972" s="51"/>
      <c r="BV972" s="51"/>
    </row>
    <row r="973" ht="15.75" customHeight="1">
      <c r="AN973" s="51"/>
      <c r="AO973" s="51"/>
      <c r="AP973" s="51"/>
      <c r="AQ973" s="51"/>
      <c r="AR973" s="51"/>
      <c r="BS973" s="51"/>
      <c r="BT973" s="51"/>
      <c r="BU973" s="51"/>
      <c r="BV973" s="51"/>
    </row>
    <row r="974" ht="15.75" customHeight="1">
      <c r="AN974" s="51"/>
      <c r="AO974" s="51"/>
      <c r="AP974" s="51"/>
      <c r="AQ974" s="51"/>
      <c r="AR974" s="51"/>
      <c r="BS974" s="51"/>
      <c r="BT974" s="51"/>
      <c r="BU974" s="51"/>
      <c r="BV974" s="51"/>
    </row>
    <row r="975" ht="15.75" customHeight="1">
      <c r="AN975" s="51"/>
      <c r="AO975" s="51"/>
      <c r="AP975" s="51"/>
      <c r="AQ975" s="51"/>
      <c r="AR975" s="51"/>
      <c r="BS975" s="51"/>
      <c r="BT975" s="51"/>
      <c r="BU975" s="51"/>
      <c r="BV975" s="51"/>
    </row>
    <row r="976" ht="15.75" customHeight="1">
      <c r="AN976" s="51"/>
      <c r="AO976" s="51"/>
      <c r="AP976" s="51"/>
      <c r="AQ976" s="51"/>
      <c r="AR976" s="51"/>
      <c r="BS976" s="51"/>
      <c r="BT976" s="51"/>
      <c r="BU976" s="51"/>
      <c r="BV976" s="51"/>
    </row>
    <row r="977" ht="15.75" customHeight="1">
      <c r="AN977" s="51"/>
      <c r="AO977" s="51"/>
      <c r="AP977" s="51"/>
      <c r="AQ977" s="51"/>
      <c r="AR977" s="51"/>
      <c r="BS977" s="51"/>
      <c r="BT977" s="51"/>
      <c r="BU977" s="51"/>
      <c r="BV977" s="51"/>
    </row>
    <row r="978" ht="15.75" customHeight="1">
      <c r="AN978" s="51"/>
      <c r="AO978" s="51"/>
      <c r="AP978" s="51"/>
      <c r="AQ978" s="51"/>
      <c r="AR978" s="51"/>
      <c r="BS978" s="51"/>
      <c r="BT978" s="51"/>
      <c r="BU978" s="51"/>
      <c r="BV978" s="51"/>
    </row>
    <row r="979" ht="15.75" customHeight="1">
      <c r="AN979" s="51"/>
      <c r="AO979" s="51"/>
      <c r="AP979" s="51"/>
      <c r="AQ979" s="51"/>
      <c r="AR979" s="51"/>
      <c r="BS979" s="51"/>
      <c r="BT979" s="51"/>
      <c r="BU979" s="51"/>
      <c r="BV979" s="51"/>
    </row>
    <row r="980" ht="15.75" customHeight="1">
      <c r="AN980" s="51"/>
      <c r="AO980" s="51"/>
      <c r="AP980" s="51"/>
      <c r="AQ980" s="51"/>
      <c r="AR980" s="51"/>
      <c r="BS980" s="51"/>
      <c r="BT980" s="51"/>
      <c r="BU980" s="51"/>
      <c r="BV980" s="51"/>
    </row>
    <row r="981" ht="15.75" customHeight="1">
      <c r="AN981" s="51"/>
      <c r="AO981" s="51"/>
      <c r="AP981" s="51"/>
      <c r="AQ981" s="51"/>
      <c r="AR981" s="51"/>
      <c r="BS981" s="51"/>
      <c r="BT981" s="51"/>
      <c r="BU981" s="51"/>
      <c r="BV981" s="51"/>
    </row>
    <row r="982" ht="15.75" customHeight="1">
      <c r="AN982" s="51"/>
      <c r="AO982" s="51"/>
      <c r="AP982" s="51"/>
      <c r="AQ982" s="51"/>
      <c r="AR982" s="51"/>
      <c r="BS982" s="51"/>
      <c r="BT982" s="51"/>
      <c r="BU982" s="51"/>
      <c r="BV982" s="51"/>
    </row>
    <row r="983" ht="15.75" customHeight="1">
      <c r="AN983" s="51"/>
      <c r="AO983" s="51"/>
      <c r="AP983" s="51"/>
      <c r="AQ983" s="51"/>
      <c r="AR983" s="51"/>
      <c r="BS983" s="51"/>
      <c r="BT983" s="51"/>
      <c r="BU983" s="51"/>
      <c r="BV983" s="51"/>
    </row>
    <row r="984" ht="15.75" customHeight="1">
      <c r="AN984" s="51"/>
      <c r="AO984" s="51"/>
      <c r="AP984" s="51"/>
      <c r="AQ984" s="51"/>
      <c r="AR984" s="51"/>
      <c r="BS984" s="51"/>
      <c r="BT984" s="51"/>
      <c r="BU984" s="51"/>
      <c r="BV984" s="51"/>
    </row>
    <row r="985" ht="15.75" customHeight="1">
      <c r="AN985" s="51"/>
      <c r="AO985" s="51"/>
      <c r="AP985" s="51"/>
      <c r="AQ985" s="51"/>
      <c r="AR985" s="51"/>
      <c r="BS985" s="51"/>
      <c r="BT985" s="51"/>
      <c r="BU985" s="51"/>
      <c r="BV985" s="51"/>
    </row>
    <row r="986" ht="15.75" customHeight="1">
      <c r="AN986" s="51"/>
      <c r="AO986" s="51"/>
      <c r="AP986" s="51"/>
      <c r="AQ986" s="51"/>
      <c r="AR986" s="51"/>
      <c r="BS986" s="51"/>
      <c r="BT986" s="51"/>
      <c r="BU986" s="51"/>
      <c r="BV986" s="51"/>
    </row>
    <row r="987" ht="15.75" customHeight="1">
      <c r="AN987" s="51"/>
      <c r="AO987" s="51"/>
      <c r="AP987" s="51"/>
      <c r="AQ987" s="51"/>
      <c r="AR987" s="51"/>
      <c r="BS987" s="51"/>
      <c r="BT987" s="51"/>
      <c r="BU987" s="51"/>
      <c r="BV987" s="51"/>
    </row>
    <row r="988" ht="15.75" customHeight="1">
      <c r="AN988" s="51"/>
      <c r="AO988" s="51"/>
      <c r="AP988" s="51"/>
      <c r="AQ988" s="51"/>
      <c r="AR988" s="51"/>
      <c r="BS988" s="51"/>
      <c r="BT988" s="51"/>
      <c r="BU988" s="51"/>
      <c r="BV988" s="51"/>
    </row>
    <row r="989" ht="15.75" customHeight="1">
      <c r="AN989" s="51"/>
      <c r="AO989" s="51"/>
      <c r="AP989" s="51"/>
      <c r="AQ989" s="51"/>
      <c r="AR989" s="51"/>
      <c r="BS989" s="51"/>
      <c r="BT989" s="51"/>
      <c r="BU989" s="51"/>
      <c r="BV989" s="51"/>
    </row>
    <row r="990" ht="15.75" customHeight="1">
      <c r="AN990" s="51"/>
      <c r="AO990" s="51"/>
      <c r="AP990" s="51"/>
      <c r="AQ990" s="51"/>
      <c r="AR990" s="51"/>
      <c r="BS990" s="51"/>
      <c r="BT990" s="51"/>
      <c r="BU990" s="51"/>
      <c r="BV990" s="51"/>
    </row>
    <row r="991" ht="15.75" customHeight="1">
      <c r="AN991" s="51"/>
      <c r="AO991" s="51"/>
      <c r="AP991" s="51"/>
      <c r="AQ991" s="51"/>
      <c r="AR991" s="51"/>
      <c r="BS991" s="51"/>
      <c r="BT991" s="51"/>
      <c r="BU991" s="51"/>
      <c r="BV991" s="51"/>
    </row>
    <row r="992" ht="15.75" customHeight="1">
      <c r="AN992" s="51"/>
      <c r="AO992" s="51"/>
      <c r="AP992" s="51"/>
      <c r="AQ992" s="51"/>
      <c r="AR992" s="51"/>
      <c r="BS992" s="51"/>
      <c r="BT992" s="51"/>
      <c r="BU992" s="51"/>
      <c r="BV992" s="51"/>
    </row>
    <row r="993" ht="15.75" customHeight="1">
      <c r="AN993" s="51"/>
      <c r="AO993" s="51"/>
      <c r="AP993" s="51"/>
      <c r="AQ993" s="51"/>
      <c r="AR993" s="51"/>
      <c r="BS993" s="51"/>
      <c r="BT993" s="51"/>
      <c r="BU993" s="51"/>
      <c r="BV993" s="51"/>
    </row>
    <row r="994" ht="15.75" customHeight="1">
      <c r="AN994" s="51"/>
      <c r="AO994" s="51"/>
      <c r="AP994" s="51"/>
      <c r="AQ994" s="51"/>
      <c r="AR994" s="51"/>
      <c r="BS994" s="51"/>
      <c r="BT994" s="51"/>
      <c r="BU994" s="51"/>
      <c r="BV994" s="51"/>
    </row>
    <row r="995" ht="15.75" customHeight="1">
      <c r="AN995" s="51"/>
      <c r="AO995" s="51"/>
      <c r="AP995" s="51"/>
      <c r="AQ995" s="51"/>
      <c r="AR995" s="51"/>
      <c r="BS995" s="51"/>
      <c r="BT995" s="51"/>
      <c r="BU995" s="51"/>
      <c r="BV995" s="51"/>
    </row>
    <row r="996" ht="15.75" customHeight="1">
      <c r="AN996" s="51"/>
      <c r="AO996" s="51"/>
      <c r="AP996" s="51"/>
      <c r="AQ996" s="51"/>
      <c r="AR996" s="51"/>
      <c r="BS996" s="51"/>
      <c r="BT996" s="51"/>
      <c r="BU996" s="51"/>
      <c r="BV996" s="51"/>
    </row>
    <row r="997" ht="15.75" customHeight="1">
      <c r="AN997" s="51"/>
      <c r="AO997" s="51"/>
      <c r="AP997" s="51"/>
      <c r="AQ997" s="51"/>
      <c r="AR997" s="51"/>
      <c r="BS997" s="51"/>
      <c r="BT997" s="51"/>
      <c r="BU997" s="51"/>
      <c r="BV997" s="51"/>
    </row>
    <row r="998" ht="15.75" customHeight="1">
      <c r="AN998" s="51"/>
      <c r="AO998" s="51"/>
      <c r="AP998" s="51"/>
      <c r="AQ998" s="51"/>
      <c r="AR998" s="51"/>
      <c r="BS998" s="51"/>
      <c r="BT998" s="51"/>
      <c r="BU998" s="51"/>
      <c r="BV998" s="51"/>
    </row>
    <row r="999" ht="15.75" customHeight="1">
      <c r="AN999" s="51"/>
      <c r="AO999" s="51"/>
      <c r="AP999" s="51"/>
      <c r="AQ999" s="51"/>
      <c r="AR999" s="51"/>
      <c r="BS999" s="51"/>
      <c r="BT999" s="51"/>
      <c r="BU999" s="51"/>
      <c r="BV999" s="51"/>
    </row>
    <row r="1000" ht="15.75" customHeight="1">
      <c r="AN1000" s="51"/>
      <c r="AO1000" s="51"/>
      <c r="AP1000" s="51"/>
      <c r="AQ1000" s="51"/>
      <c r="AR1000" s="51"/>
      <c r="BS1000" s="51"/>
      <c r="BT1000" s="51"/>
      <c r="BU1000" s="51"/>
      <c r="BV1000" s="51"/>
    </row>
    <row r="1001" ht="15.75" customHeight="1">
      <c r="AN1001" s="51"/>
      <c r="AO1001" s="51"/>
      <c r="AP1001" s="51"/>
      <c r="AQ1001" s="51"/>
      <c r="AR1001" s="51"/>
      <c r="BS1001" s="51"/>
      <c r="BT1001" s="51"/>
      <c r="BU1001" s="51"/>
      <c r="BV1001" s="51"/>
    </row>
    <row r="1002" ht="15.75" customHeight="1">
      <c r="AN1002" s="51"/>
      <c r="AO1002" s="51"/>
      <c r="AP1002" s="51"/>
      <c r="AQ1002" s="51"/>
      <c r="AR1002" s="51"/>
      <c r="BS1002" s="51"/>
      <c r="BT1002" s="51"/>
      <c r="BU1002" s="51"/>
      <c r="BV1002" s="51"/>
    </row>
    <row r="1003" ht="15.75" customHeight="1">
      <c r="AN1003" s="51"/>
      <c r="AO1003" s="51"/>
      <c r="AP1003" s="51"/>
      <c r="AQ1003" s="51"/>
      <c r="AR1003" s="51"/>
      <c r="BS1003" s="51"/>
      <c r="BT1003" s="51"/>
      <c r="BU1003" s="51"/>
      <c r="BV1003" s="51"/>
    </row>
    <row r="1004" ht="15.75" customHeight="1">
      <c r="AN1004" s="51"/>
      <c r="AO1004" s="51"/>
      <c r="AP1004" s="51"/>
      <c r="AQ1004" s="51"/>
      <c r="AR1004" s="51"/>
      <c r="BS1004" s="51"/>
      <c r="BT1004" s="51"/>
      <c r="BU1004" s="51"/>
      <c r="BV1004" s="51"/>
    </row>
    <row r="1005" ht="15.75" customHeight="1">
      <c r="AN1005" s="51"/>
      <c r="AO1005" s="51"/>
      <c r="AP1005" s="51"/>
      <c r="AQ1005" s="51"/>
      <c r="AR1005" s="51"/>
      <c r="BS1005" s="51"/>
      <c r="BT1005" s="51"/>
      <c r="BU1005" s="51"/>
      <c r="BV1005" s="51"/>
    </row>
    <row r="1006" ht="15.75" customHeight="1">
      <c r="AN1006" s="51"/>
      <c r="AO1006" s="51"/>
      <c r="AP1006" s="51"/>
      <c r="AQ1006" s="51"/>
      <c r="AR1006" s="51"/>
      <c r="BS1006" s="51"/>
      <c r="BT1006" s="51"/>
      <c r="BU1006" s="51"/>
      <c r="BV1006" s="51"/>
    </row>
    <row r="1007" ht="15.75" customHeight="1">
      <c r="AN1007" s="51"/>
      <c r="AO1007" s="51"/>
      <c r="AP1007" s="51"/>
      <c r="AQ1007" s="51"/>
      <c r="AR1007" s="51"/>
      <c r="BS1007" s="51"/>
      <c r="BT1007" s="51"/>
      <c r="BU1007" s="51"/>
      <c r="BV1007" s="51"/>
    </row>
    <row r="1008" ht="15.75" customHeight="1">
      <c r="AN1008" s="51"/>
      <c r="AO1008" s="51"/>
      <c r="AP1008" s="51"/>
      <c r="AQ1008" s="51"/>
      <c r="AR1008" s="51"/>
      <c r="BS1008" s="51"/>
      <c r="BT1008" s="51"/>
      <c r="BU1008" s="51"/>
      <c r="BV1008" s="51"/>
    </row>
    <row r="1009" ht="15.75" customHeight="1">
      <c r="AN1009" s="51"/>
      <c r="AO1009" s="51"/>
      <c r="AP1009" s="51"/>
      <c r="AQ1009" s="51"/>
      <c r="AR1009" s="51"/>
      <c r="BS1009" s="51"/>
      <c r="BT1009" s="51"/>
      <c r="BU1009" s="51"/>
      <c r="BV1009" s="51"/>
    </row>
    <row r="1010" ht="15.75" customHeight="1">
      <c r="AN1010" s="51"/>
      <c r="AO1010" s="51"/>
      <c r="AP1010" s="51"/>
      <c r="AQ1010" s="51"/>
      <c r="AR1010" s="51"/>
      <c r="BS1010" s="51"/>
      <c r="BT1010" s="51"/>
      <c r="BU1010" s="51"/>
      <c r="BV1010" s="51"/>
    </row>
    <row r="1011" ht="15.75" customHeight="1">
      <c r="AN1011" s="51"/>
      <c r="AO1011" s="51"/>
      <c r="AP1011" s="51"/>
      <c r="AQ1011" s="51"/>
      <c r="AR1011" s="51"/>
      <c r="BS1011" s="51"/>
      <c r="BT1011" s="51"/>
      <c r="BU1011" s="51"/>
      <c r="BV1011" s="51"/>
    </row>
    <row r="1012" ht="15.75" customHeight="1">
      <c r="AN1012" s="51"/>
      <c r="AO1012" s="51"/>
      <c r="AP1012" s="51"/>
      <c r="AQ1012" s="51"/>
      <c r="AR1012" s="51"/>
      <c r="BS1012" s="51"/>
      <c r="BT1012" s="51"/>
      <c r="BU1012" s="51"/>
      <c r="BV1012" s="51"/>
    </row>
    <row r="1013" ht="15.75" customHeight="1">
      <c r="AN1013" s="51"/>
      <c r="AO1013" s="51"/>
      <c r="AP1013" s="51"/>
      <c r="AQ1013" s="51"/>
      <c r="AR1013" s="51"/>
      <c r="BS1013" s="51"/>
      <c r="BT1013" s="51"/>
      <c r="BU1013" s="51"/>
      <c r="BV1013" s="51"/>
    </row>
    <row r="1014" ht="15.75" customHeight="1">
      <c r="AN1014" s="51"/>
      <c r="AO1014" s="51"/>
      <c r="AP1014" s="51"/>
      <c r="AQ1014" s="51"/>
      <c r="AR1014" s="51"/>
      <c r="BS1014" s="51"/>
      <c r="BT1014" s="51"/>
      <c r="BU1014" s="51"/>
      <c r="BV1014" s="51"/>
    </row>
    <row r="1015" ht="15.75" customHeight="1">
      <c r="AN1015" s="51"/>
      <c r="AO1015" s="51"/>
      <c r="AP1015" s="51"/>
      <c r="AQ1015" s="51"/>
      <c r="AR1015" s="51"/>
      <c r="BS1015" s="51"/>
      <c r="BT1015" s="51"/>
      <c r="BU1015" s="51"/>
      <c r="BV1015" s="51"/>
    </row>
    <row r="1016" ht="15.75" customHeight="1">
      <c r="AN1016" s="51"/>
      <c r="AO1016" s="51"/>
      <c r="AP1016" s="51"/>
      <c r="AQ1016" s="51"/>
      <c r="AR1016" s="51"/>
      <c r="BS1016" s="51"/>
      <c r="BT1016" s="51"/>
      <c r="BU1016" s="51"/>
      <c r="BV1016" s="51"/>
    </row>
    <row r="1017" ht="15.75" customHeight="1">
      <c r="AN1017" s="51"/>
      <c r="AO1017" s="51"/>
      <c r="AP1017" s="51"/>
      <c r="AQ1017" s="51"/>
      <c r="AR1017" s="51"/>
      <c r="BS1017" s="51"/>
      <c r="BT1017" s="51"/>
      <c r="BU1017" s="51"/>
      <c r="BV1017" s="51"/>
    </row>
    <row r="1018" ht="15.75" customHeight="1">
      <c r="AN1018" s="51"/>
      <c r="AO1018" s="51"/>
      <c r="AP1018" s="51"/>
      <c r="AQ1018" s="51"/>
      <c r="AR1018" s="51"/>
      <c r="BS1018" s="51"/>
      <c r="BT1018" s="51"/>
      <c r="BU1018" s="51"/>
      <c r="BV1018" s="51"/>
    </row>
    <row r="1019" ht="15.75" customHeight="1">
      <c r="AN1019" s="51"/>
      <c r="AO1019" s="51"/>
      <c r="AP1019" s="51"/>
      <c r="AQ1019" s="51"/>
      <c r="AR1019" s="51"/>
      <c r="BS1019" s="51"/>
      <c r="BT1019" s="51"/>
      <c r="BU1019" s="51"/>
      <c r="BV1019" s="51"/>
    </row>
    <row r="1020" ht="15.75" customHeight="1">
      <c r="AN1020" s="51"/>
      <c r="AO1020" s="51"/>
      <c r="AP1020" s="51"/>
      <c r="AQ1020" s="51"/>
      <c r="AR1020" s="51"/>
      <c r="BS1020" s="51"/>
      <c r="BT1020" s="51"/>
      <c r="BU1020" s="51"/>
      <c r="BV1020" s="51"/>
    </row>
    <row r="1021" ht="15.75" customHeight="1">
      <c r="AN1021" s="51"/>
      <c r="AO1021" s="51"/>
      <c r="AP1021" s="51"/>
      <c r="AQ1021" s="51"/>
      <c r="AR1021" s="51"/>
      <c r="BS1021" s="51"/>
      <c r="BT1021" s="51"/>
      <c r="BU1021" s="51"/>
      <c r="BV1021" s="51"/>
    </row>
    <row r="1022" ht="15.75" customHeight="1">
      <c r="AN1022" s="51"/>
      <c r="AO1022" s="51"/>
      <c r="AP1022" s="51"/>
      <c r="AQ1022" s="51"/>
      <c r="AR1022" s="51"/>
      <c r="BS1022" s="51"/>
      <c r="BT1022" s="51"/>
      <c r="BU1022" s="51"/>
      <c r="BV1022" s="51"/>
    </row>
    <row r="1023" ht="15.75" customHeight="1">
      <c r="AN1023" s="51"/>
      <c r="AO1023" s="51"/>
      <c r="AP1023" s="51"/>
      <c r="AQ1023" s="51"/>
      <c r="AR1023" s="51"/>
      <c r="BS1023" s="51"/>
      <c r="BT1023" s="51"/>
      <c r="BU1023" s="51"/>
      <c r="BV1023" s="51"/>
    </row>
    <row r="1024" ht="15.75" customHeight="1">
      <c r="AN1024" s="51"/>
      <c r="AO1024" s="51"/>
      <c r="AP1024" s="51"/>
      <c r="AQ1024" s="51"/>
      <c r="AR1024" s="51"/>
      <c r="BS1024" s="51"/>
      <c r="BT1024" s="51"/>
      <c r="BU1024" s="51"/>
      <c r="BV1024" s="51"/>
    </row>
    <row r="1025" ht="15.75" customHeight="1">
      <c r="AN1025" s="51"/>
      <c r="AO1025" s="51"/>
      <c r="AP1025" s="51"/>
      <c r="AQ1025" s="51"/>
      <c r="AR1025" s="51"/>
      <c r="BS1025" s="51"/>
      <c r="BT1025" s="51"/>
      <c r="BU1025" s="51"/>
      <c r="BV1025" s="51"/>
    </row>
    <row r="1026" ht="15.75" customHeight="1">
      <c r="AN1026" s="51"/>
      <c r="AO1026" s="51"/>
      <c r="AP1026" s="51"/>
      <c r="AQ1026" s="51"/>
      <c r="AR1026" s="51"/>
      <c r="BS1026" s="51"/>
      <c r="BT1026" s="51"/>
      <c r="BU1026" s="51"/>
      <c r="BV1026" s="51"/>
    </row>
    <row r="1027" ht="15.75" customHeight="1">
      <c r="AN1027" s="51"/>
      <c r="AO1027" s="51"/>
      <c r="AP1027" s="51"/>
      <c r="AQ1027" s="51"/>
      <c r="AR1027" s="51"/>
      <c r="BS1027" s="51"/>
      <c r="BT1027" s="51"/>
      <c r="BU1027" s="51"/>
      <c r="BV1027" s="51"/>
    </row>
    <row r="1028" ht="15.75" customHeight="1">
      <c r="AN1028" s="51"/>
      <c r="AO1028" s="51"/>
      <c r="AP1028" s="51"/>
      <c r="AQ1028" s="51"/>
      <c r="AR1028" s="51"/>
      <c r="BS1028" s="51"/>
      <c r="BT1028" s="51"/>
      <c r="BU1028" s="51"/>
      <c r="BV1028" s="51"/>
    </row>
    <row r="1029" ht="15.75" customHeight="1">
      <c r="AN1029" s="51"/>
      <c r="AO1029" s="51"/>
      <c r="AP1029" s="51"/>
      <c r="AQ1029" s="51"/>
      <c r="AR1029" s="51"/>
      <c r="BS1029" s="51"/>
      <c r="BT1029" s="51"/>
      <c r="BU1029" s="51"/>
      <c r="BV1029" s="51"/>
    </row>
    <row r="1030" ht="15.75" customHeight="1">
      <c r="AN1030" s="51"/>
      <c r="AO1030" s="51"/>
      <c r="AP1030" s="51"/>
      <c r="AQ1030" s="51"/>
      <c r="AR1030" s="51"/>
      <c r="BS1030" s="51"/>
      <c r="BT1030" s="51"/>
      <c r="BU1030" s="51"/>
      <c r="BV1030" s="51"/>
    </row>
    <row r="1031" ht="15.75" customHeight="1">
      <c r="AN1031" s="51"/>
      <c r="AO1031" s="51"/>
      <c r="AP1031" s="51"/>
      <c r="AQ1031" s="51"/>
      <c r="AR1031" s="51"/>
      <c r="BS1031" s="51"/>
      <c r="BT1031" s="51"/>
      <c r="BU1031" s="51"/>
      <c r="BV1031" s="51"/>
    </row>
    <row r="1032" ht="15.75" customHeight="1">
      <c r="AN1032" s="51"/>
      <c r="AO1032" s="51"/>
      <c r="AP1032" s="51"/>
      <c r="AQ1032" s="51"/>
      <c r="AR1032" s="51"/>
      <c r="BS1032" s="51"/>
      <c r="BT1032" s="51"/>
      <c r="BU1032" s="51"/>
      <c r="BV1032" s="51"/>
    </row>
    <row r="1033" ht="15.75" customHeight="1">
      <c r="AN1033" s="51"/>
      <c r="AO1033" s="51"/>
      <c r="AP1033" s="51"/>
      <c r="AQ1033" s="51"/>
      <c r="AR1033" s="51"/>
      <c r="BS1033" s="51"/>
      <c r="BT1033" s="51"/>
      <c r="BU1033" s="51"/>
      <c r="BV1033" s="51"/>
    </row>
    <row r="1034" ht="15.75" customHeight="1">
      <c r="AN1034" s="51"/>
      <c r="AO1034" s="51"/>
      <c r="AP1034" s="51"/>
      <c r="AQ1034" s="51"/>
      <c r="AR1034" s="51"/>
      <c r="BS1034" s="51"/>
      <c r="BT1034" s="51"/>
      <c r="BU1034" s="51"/>
      <c r="BV1034" s="51"/>
    </row>
    <row r="1035" ht="15.75" customHeight="1">
      <c r="AN1035" s="51"/>
      <c r="AO1035" s="51"/>
      <c r="AP1035" s="51"/>
      <c r="AQ1035" s="51"/>
      <c r="AR1035" s="51"/>
      <c r="BS1035" s="51"/>
      <c r="BT1035" s="51"/>
      <c r="BU1035" s="51"/>
      <c r="BV1035" s="51"/>
    </row>
    <row r="1036" ht="15.75" customHeight="1">
      <c r="AN1036" s="51"/>
      <c r="AO1036" s="51"/>
      <c r="AP1036" s="51"/>
      <c r="AQ1036" s="51"/>
      <c r="AR1036" s="51"/>
      <c r="BS1036" s="51"/>
      <c r="BT1036" s="51"/>
      <c r="BU1036" s="51"/>
      <c r="BV1036" s="51"/>
    </row>
    <row r="1037" ht="15.75" customHeight="1">
      <c r="AN1037" s="51"/>
      <c r="AO1037" s="51"/>
      <c r="AP1037" s="51"/>
      <c r="AQ1037" s="51"/>
      <c r="AR1037" s="51"/>
      <c r="BS1037" s="51"/>
      <c r="BT1037" s="51"/>
      <c r="BU1037" s="51"/>
      <c r="BV1037" s="51"/>
    </row>
    <row r="1038" ht="15.75" customHeight="1">
      <c r="AN1038" s="51"/>
      <c r="AO1038" s="51"/>
      <c r="AP1038" s="51"/>
      <c r="AQ1038" s="51"/>
      <c r="AR1038" s="51"/>
      <c r="BS1038" s="51"/>
      <c r="BT1038" s="51"/>
      <c r="BU1038" s="51"/>
      <c r="BV1038" s="51"/>
    </row>
    <row r="1039" ht="15.75" customHeight="1">
      <c r="AN1039" s="51"/>
      <c r="AO1039" s="51"/>
      <c r="AP1039" s="51"/>
      <c r="AQ1039" s="51"/>
      <c r="AR1039" s="51"/>
      <c r="BS1039" s="51"/>
      <c r="BT1039" s="51"/>
      <c r="BU1039" s="51"/>
      <c r="BV1039" s="51"/>
    </row>
    <row r="1040" ht="15.75" customHeight="1">
      <c r="AN1040" s="51"/>
      <c r="AO1040" s="51"/>
      <c r="AP1040" s="51"/>
      <c r="AQ1040" s="51"/>
      <c r="AR1040" s="51"/>
      <c r="BS1040" s="51"/>
      <c r="BT1040" s="51"/>
      <c r="BU1040" s="51"/>
      <c r="BV1040" s="51"/>
    </row>
    <row r="1041" ht="15.75" customHeight="1">
      <c r="AN1041" s="51"/>
      <c r="AO1041" s="51"/>
      <c r="AP1041" s="51"/>
      <c r="AQ1041" s="51"/>
      <c r="AR1041" s="51"/>
      <c r="BS1041" s="51"/>
      <c r="BT1041" s="51"/>
      <c r="BU1041" s="51"/>
      <c r="BV1041" s="51"/>
    </row>
    <row r="1042" ht="15.75" customHeight="1">
      <c r="AN1042" s="51"/>
      <c r="AO1042" s="51"/>
      <c r="AP1042" s="51"/>
      <c r="AQ1042" s="51"/>
      <c r="AR1042" s="51"/>
      <c r="BS1042" s="51"/>
      <c r="BT1042" s="51"/>
      <c r="BU1042" s="51"/>
      <c r="BV1042" s="51"/>
    </row>
    <row r="1043" ht="15.75" customHeight="1">
      <c r="AN1043" s="51"/>
      <c r="AO1043" s="51"/>
      <c r="AP1043" s="51"/>
      <c r="AQ1043" s="51"/>
      <c r="AR1043" s="51"/>
      <c r="BS1043" s="51"/>
      <c r="BT1043" s="51"/>
      <c r="BU1043" s="51"/>
      <c r="BV1043" s="51"/>
    </row>
    <row r="1044" ht="15.75" customHeight="1">
      <c r="AN1044" s="51"/>
      <c r="AO1044" s="51"/>
      <c r="AP1044" s="51"/>
      <c r="AQ1044" s="51"/>
      <c r="AR1044" s="51"/>
      <c r="BS1044" s="51"/>
      <c r="BT1044" s="51"/>
      <c r="BU1044" s="51"/>
      <c r="BV1044" s="51"/>
    </row>
    <row r="1045" ht="15.75" customHeight="1">
      <c r="AN1045" s="51"/>
      <c r="AO1045" s="51"/>
      <c r="AP1045" s="51"/>
      <c r="AQ1045" s="51"/>
      <c r="AR1045" s="51"/>
      <c r="BS1045" s="51"/>
      <c r="BT1045" s="51"/>
      <c r="BU1045" s="51"/>
      <c r="BV1045" s="51"/>
    </row>
    <row r="1046" ht="15.75" customHeight="1">
      <c r="AN1046" s="51"/>
      <c r="AO1046" s="51"/>
      <c r="AP1046" s="51"/>
      <c r="AQ1046" s="51"/>
      <c r="AR1046" s="51"/>
      <c r="BS1046" s="51"/>
      <c r="BT1046" s="51"/>
      <c r="BU1046" s="51"/>
      <c r="BV1046" s="51"/>
    </row>
    <row r="1047" ht="15.75" customHeight="1">
      <c r="AN1047" s="51"/>
      <c r="AO1047" s="51"/>
      <c r="AP1047" s="51"/>
      <c r="AQ1047" s="51"/>
      <c r="AR1047" s="51"/>
      <c r="BS1047" s="51"/>
      <c r="BT1047" s="51"/>
      <c r="BU1047" s="51"/>
      <c r="BV1047" s="51"/>
    </row>
    <row r="1048" ht="15.75" customHeight="1">
      <c r="AN1048" s="51"/>
      <c r="AO1048" s="51"/>
      <c r="AP1048" s="51"/>
      <c r="AQ1048" s="51"/>
      <c r="AR1048" s="51"/>
      <c r="BS1048" s="51"/>
      <c r="BT1048" s="51"/>
      <c r="BU1048" s="51"/>
      <c r="BV1048" s="51"/>
    </row>
    <row r="1049" ht="15.75" customHeight="1">
      <c r="AN1049" s="51"/>
      <c r="AO1049" s="51"/>
      <c r="AP1049" s="51"/>
      <c r="AQ1049" s="51"/>
      <c r="AR1049" s="51"/>
      <c r="BS1049" s="51"/>
      <c r="BT1049" s="51"/>
      <c r="BU1049" s="51"/>
      <c r="BV1049" s="51"/>
    </row>
    <row r="1050" ht="15.75" customHeight="1">
      <c r="AN1050" s="51"/>
      <c r="AO1050" s="51"/>
      <c r="AP1050" s="51"/>
      <c r="AQ1050" s="51"/>
      <c r="AR1050" s="51"/>
      <c r="BS1050" s="51"/>
      <c r="BT1050" s="51"/>
      <c r="BU1050" s="51"/>
      <c r="BV1050" s="51"/>
    </row>
    <row r="1051" ht="15.75" customHeight="1">
      <c r="AN1051" s="51"/>
      <c r="AO1051" s="51"/>
      <c r="AP1051" s="51"/>
      <c r="AQ1051" s="51"/>
      <c r="AR1051" s="51"/>
      <c r="BS1051" s="51"/>
      <c r="BT1051" s="51"/>
      <c r="BU1051" s="51"/>
      <c r="BV1051" s="51"/>
    </row>
    <row r="1052" ht="15.75" customHeight="1">
      <c r="AN1052" s="51"/>
      <c r="AO1052" s="51"/>
      <c r="AP1052" s="51"/>
      <c r="AQ1052" s="51"/>
      <c r="AR1052" s="51"/>
      <c r="BS1052" s="51"/>
      <c r="BT1052" s="51"/>
      <c r="BU1052" s="51"/>
      <c r="BV1052" s="51"/>
    </row>
    <row r="1053" ht="15.75" customHeight="1">
      <c r="AN1053" s="51"/>
      <c r="AO1053" s="51"/>
      <c r="AP1053" s="51"/>
      <c r="AQ1053" s="51"/>
      <c r="AR1053" s="51"/>
      <c r="BS1053" s="51"/>
      <c r="BT1053" s="51"/>
      <c r="BU1053" s="51"/>
      <c r="BV1053" s="51"/>
    </row>
    <row r="1054" ht="15.75" customHeight="1">
      <c r="AN1054" s="51"/>
      <c r="AO1054" s="51"/>
      <c r="AP1054" s="51"/>
      <c r="AQ1054" s="51"/>
      <c r="AR1054" s="51"/>
      <c r="BS1054" s="51"/>
      <c r="BT1054" s="51"/>
      <c r="BU1054" s="51"/>
      <c r="BV1054" s="51"/>
    </row>
    <row r="1055" ht="15.75" customHeight="1">
      <c r="AN1055" s="51"/>
      <c r="AO1055" s="51"/>
      <c r="AP1055" s="51"/>
      <c r="AQ1055" s="51"/>
      <c r="AR1055" s="51"/>
      <c r="BS1055" s="51"/>
      <c r="BT1055" s="51"/>
      <c r="BU1055" s="51"/>
      <c r="BV1055" s="51"/>
    </row>
    <row r="1056" ht="15.75" customHeight="1">
      <c r="AN1056" s="51"/>
      <c r="AO1056" s="51"/>
      <c r="AP1056" s="51"/>
      <c r="AQ1056" s="51"/>
      <c r="AR1056" s="51"/>
      <c r="BS1056" s="51"/>
      <c r="BT1056" s="51"/>
      <c r="BU1056" s="51"/>
      <c r="BV1056" s="51"/>
    </row>
    <row r="1057" ht="15.75" customHeight="1">
      <c r="AN1057" s="51"/>
      <c r="AO1057" s="51"/>
      <c r="AP1057" s="51"/>
      <c r="AQ1057" s="51"/>
      <c r="AR1057" s="51"/>
      <c r="BS1057" s="51"/>
      <c r="BT1057" s="51"/>
      <c r="BU1057" s="51"/>
      <c r="BV1057" s="51"/>
    </row>
    <row r="1058" ht="15.75" customHeight="1">
      <c r="AN1058" s="51"/>
      <c r="AO1058" s="51"/>
      <c r="AP1058" s="51"/>
      <c r="AQ1058" s="51"/>
      <c r="AR1058" s="51"/>
      <c r="BS1058" s="51"/>
      <c r="BT1058" s="51"/>
      <c r="BU1058" s="51"/>
      <c r="BV1058" s="51"/>
    </row>
    <row r="1059" ht="15.75" customHeight="1">
      <c r="AN1059" s="51"/>
      <c r="AO1059" s="51"/>
      <c r="AP1059" s="51"/>
      <c r="AQ1059" s="51"/>
      <c r="AR1059" s="51"/>
      <c r="BS1059" s="51"/>
      <c r="BT1059" s="51"/>
      <c r="BU1059" s="51"/>
      <c r="BV1059" s="51"/>
    </row>
    <row r="1060" ht="15.75" customHeight="1">
      <c r="AN1060" s="51"/>
      <c r="AO1060" s="51"/>
      <c r="AP1060" s="51"/>
      <c r="AQ1060" s="51"/>
      <c r="AR1060" s="51"/>
      <c r="BS1060" s="51"/>
      <c r="BT1060" s="51"/>
      <c r="BU1060" s="51"/>
      <c r="BV1060" s="51"/>
    </row>
    <row r="1061" ht="15.75" customHeight="1">
      <c r="AN1061" s="51"/>
      <c r="AO1061" s="51"/>
      <c r="AP1061" s="51"/>
      <c r="AQ1061" s="51"/>
      <c r="AR1061" s="51"/>
      <c r="BS1061" s="51"/>
      <c r="BT1061" s="51"/>
      <c r="BU1061" s="51"/>
      <c r="BV1061" s="51"/>
    </row>
    <row r="1062" ht="15.75" customHeight="1">
      <c r="AN1062" s="51"/>
      <c r="AO1062" s="51"/>
      <c r="AP1062" s="51"/>
      <c r="AQ1062" s="51"/>
      <c r="AR1062" s="51"/>
      <c r="BS1062" s="51"/>
      <c r="BT1062" s="51"/>
      <c r="BU1062" s="51"/>
      <c r="BV1062" s="51"/>
    </row>
    <row r="1063" ht="15.75" customHeight="1">
      <c r="AN1063" s="51"/>
      <c r="AO1063" s="51"/>
      <c r="AP1063" s="51"/>
      <c r="AQ1063" s="51"/>
      <c r="AR1063" s="51"/>
      <c r="BS1063" s="51"/>
      <c r="BT1063" s="51"/>
      <c r="BU1063" s="51"/>
      <c r="BV1063" s="51"/>
    </row>
    <row r="1064" ht="15.75" customHeight="1">
      <c r="AN1064" s="51"/>
      <c r="AO1064" s="51"/>
      <c r="AP1064" s="51"/>
      <c r="AQ1064" s="51"/>
      <c r="AR1064" s="51"/>
      <c r="BS1064" s="51"/>
      <c r="BT1064" s="51"/>
      <c r="BU1064" s="51"/>
      <c r="BV1064" s="51"/>
    </row>
    <row r="1065" ht="15.75" customHeight="1">
      <c r="AN1065" s="51"/>
      <c r="AO1065" s="51"/>
      <c r="AP1065" s="51"/>
      <c r="AQ1065" s="51"/>
      <c r="AR1065" s="51"/>
      <c r="BS1065" s="51"/>
      <c r="BT1065" s="51"/>
      <c r="BU1065" s="51"/>
      <c r="BV1065" s="51"/>
    </row>
    <row r="1066" ht="15.75" customHeight="1">
      <c r="AN1066" s="51"/>
      <c r="AO1066" s="51"/>
      <c r="AP1066" s="51"/>
      <c r="AQ1066" s="51"/>
      <c r="AR1066" s="51"/>
      <c r="BS1066" s="51"/>
      <c r="BT1066" s="51"/>
      <c r="BU1066" s="51"/>
      <c r="BV1066" s="51"/>
    </row>
    <row r="1067" ht="15.75" customHeight="1">
      <c r="AN1067" s="51"/>
      <c r="AO1067" s="51"/>
      <c r="AP1067" s="51"/>
      <c r="AQ1067" s="51"/>
      <c r="AR1067" s="51"/>
      <c r="BS1067" s="51"/>
      <c r="BT1067" s="51"/>
      <c r="BU1067" s="51"/>
      <c r="BV1067" s="51"/>
    </row>
    <row r="1068" ht="15.75" customHeight="1">
      <c r="AN1068" s="51"/>
      <c r="AO1068" s="51"/>
      <c r="AP1068" s="51"/>
      <c r="AQ1068" s="51"/>
      <c r="AR1068" s="51"/>
      <c r="BS1068" s="51"/>
      <c r="BT1068" s="51"/>
      <c r="BU1068" s="51"/>
      <c r="BV1068" s="51"/>
    </row>
    <row r="1069" ht="15.75" customHeight="1">
      <c r="AN1069" s="51"/>
      <c r="AO1069" s="51"/>
      <c r="AP1069" s="51"/>
      <c r="AQ1069" s="51"/>
      <c r="AR1069" s="51"/>
      <c r="BS1069" s="51"/>
      <c r="BT1069" s="51"/>
      <c r="BU1069" s="51"/>
      <c r="BV1069" s="51"/>
    </row>
    <row r="1070" ht="15.75" customHeight="1">
      <c r="AN1070" s="51"/>
      <c r="AO1070" s="51"/>
      <c r="AP1070" s="51"/>
      <c r="AQ1070" s="51"/>
      <c r="AR1070" s="51"/>
      <c r="BS1070" s="51"/>
      <c r="BT1070" s="51"/>
      <c r="BU1070" s="51"/>
      <c r="BV1070" s="51"/>
    </row>
    <row r="1071" ht="15.75" customHeight="1">
      <c r="AN1071" s="51"/>
      <c r="AO1071" s="51"/>
      <c r="AP1071" s="51"/>
      <c r="AQ1071" s="51"/>
      <c r="AR1071" s="51"/>
      <c r="BS1071" s="51"/>
      <c r="BT1071" s="51"/>
      <c r="BU1071" s="51"/>
      <c r="BV1071" s="51"/>
    </row>
    <row r="1072" ht="15.75" customHeight="1">
      <c r="AN1072" s="51"/>
      <c r="AO1072" s="51"/>
      <c r="AP1072" s="51"/>
      <c r="AQ1072" s="51"/>
      <c r="AR1072" s="51"/>
      <c r="BS1072" s="51"/>
      <c r="BT1072" s="51"/>
      <c r="BU1072" s="51"/>
      <c r="BV1072" s="51"/>
    </row>
    <row r="1073" ht="15.75" customHeight="1">
      <c r="AN1073" s="51"/>
      <c r="AO1073" s="51"/>
      <c r="AP1073" s="51"/>
      <c r="AQ1073" s="51"/>
      <c r="AR1073" s="51"/>
      <c r="BS1073" s="51"/>
      <c r="BT1073" s="51"/>
      <c r="BU1073" s="51"/>
      <c r="BV1073" s="51"/>
    </row>
    <row r="1074" ht="15.75" customHeight="1">
      <c r="AN1074" s="51"/>
      <c r="AO1074" s="51"/>
      <c r="AP1074" s="51"/>
      <c r="AQ1074" s="51"/>
      <c r="AR1074" s="51"/>
      <c r="BS1074" s="51"/>
      <c r="BT1074" s="51"/>
      <c r="BU1074" s="51"/>
      <c r="BV1074" s="51"/>
    </row>
    <row r="1075" ht="15.75" customHeight="1">
      <c r="AN1075" s="51"/>
      <c r="AO1075" s="51"/>
      <c r="AP1075" s="51"/>
      <c r="AQ1075" s="51"/>
      <c r="AR1075" s="51"/>
      <c r="BS1075" s="51"/>
      <c r="BT1075" s="51"/>
      <c r="BU1075" s="51"/>
      <c r="BV1075" s="51"/>
    </row>
    <row r="1076" ht="15.75" customHeight="1">
      <c r="AN1076" s="51"/>
      <c r="AO1076" s="51"/>
      <c r="AP1076" s="51"/>
      <c r="AQ1076" s="51"/>
      <c r="AR1076" s="51"/>
      <c r="BS1076" s="51"/>
      <c r="BT1076" s="51"/>
      <c r="BU1076" s="51"/>
      <c r="BV1076" s="51"/>
    </row>
    <row r="1077" ht="15.75" customHeight="1">
      <c r="AN1077" s="51"/>
      <c r="AO1077" s="51"/>
      <c r="AP1077" s="51"/>
      <c r="AQ1077" s="51"/>
      <c r="AR1077" s="51"/>
      <c r="BS1077" s="51"/>
      <c r="BT1077" s="51"/>
      <c r="BU1077" s="51"/>
      <c r="BV1077" s="51"/>
    </row>
    <row r="1078" ht="15.75" customHeight="1">
      <c r="AN1078" s="51"/>
      <c r="AO1078" s="51"/>
      <c r="AP1078" s="51"/>
      <c r="AQ1078" s="51"/>
      <c r="AR1078" s="51"/>
      <c r="BS1078" s="51"/>
      <c r="BT1078" s="51"/>
      <c r="BU1078" s="51"/>
      <c r="BV1078" s="51"/>
    </row>
    <row r="1079" ht="15.75" customHeight="1">
      <c r="AN1079" s="51"/>
      <c r="AO1079" s="51"/>
      <c r="AP1079" s="51"/>
      <c r="AQ1079" s="51"/>
      <c r="AR1079" s="51"/>
      <c r="BS1079" s="51"/>
      <c r="BT1079" s="51"/>
      <c r="BU1079" s="51"/>
      <c r="BV1079" s="51"/>
    </row>
    <row r="1080" ht="15.75" customHeight="1">
      <c r="AN1080" s="51"/>
      <c r="AO1080" s="51"/>
      <c r="AP1080" s="51"/>
      <c r="AQ1080" s="51"/>
      <c r="AR1080" s="51"/>
      <c r="BS1080" s="51"/>
      <c r="BT1080" s="51"/>
      <c r="BU1080" s="51"/>
      <c r="BV1080" s="51"/>
    </row>
    <row r="1081" ht="15.75" customHeight="1">
      <c r="AN1081" s="51"/>
      <c r="AO1081" s="51"/>
      <c r="AP1081" s="51"/>
      <c r="AQ1081" s="51"/>
      <c r="AR1081" s="51"/>
      <c r="BS1081" s="51"/>
      <c r="BT1081" s="51"/>
      <c r="BU1081" s="51"/>
      <c r="BV1081" s="51"/>
    </row>
    <row r="1082" ht="15.75" customHeight="1">
      <c r="AN1082" s="51"/>
      <c r="AO1082" s="51"/>
      <c r="AP1082" s="51"/>
      <c r="AQ1082" s="51"/>
      <c r="AR1082" s="51"/>
      <c r="BS1082" s="51"/>
      <c r="BT1082" s="51"/>
      <c r="BU1082" s="51"/>
      <c r="BV1082" s="51"/>
    </row>
    <row r="1083" ht="15.75" customHeight="1">
      <c r="AN1083" s="51"/>
      <c r="AO1083" s="51"/>
      <c r="AP1083" s="51"/>
      <c r="AQ1083" s="51"/>
      <c r="AR1083" s="51"/>
      <c r="BS1083" s="51"/>
      <c r="BT1083" s="51"/>
      <c r="BU1083" s="51"/>
      <c r="BV1083" s="51"/>
    </row>
    <row r="1084" ht="15.75" customHeight="1">
      <c r="AN1084" s="51"/>
      <c r="AO1084" s="51"/>
      <c r="AP1084" s="51"/>
      <c r="AQ1084" s="51"/>
      <c r="AR1084" s="51"/>
      <c r="BS1084" s="51"/>
      <c r="BT1084" s="51"/>
      <c r="BU1084" s="51"/>
      <c r="BV1084" s="51"/>
    </row>
    <row r="1085" ht="15.75" customHeight="1">
      <c r="AN1085" s="51"/>
      <c r="AO1085" s="51"/>
      <c r="AP1085" s="51"/>
      <c r="AQ1085" s="51"/>
      <c r="AR1085" s="51"/>
      <c r="BS1085" s="51"/>
      <c r="BT1085" s="51"/>
      <c r="BU1085" s="51"/>
      <c r="BV1085" s="51"/>
    </row>
    <row r="1086" ht="15.75" customHeight="1">
      <c r="AN1086" s="51"/>
      <c r="AO1086" s="51"/>
      <c r="AP1086" s="51"/>
      <c r="AQ1086" s="51"/>
      <c r="AR1086" s="51"/>
      <c r="BS1086" s="51"/>
      <c r="BT1086" s="51"/>
      <c r="BU1086" s="51"/>
      <c r="BV1086" s="51"/>
    </row>
    <row r="1087" ht="15.75" customHeight="1">
      <c r="AN1087" s="51"/>
      <c r="AO1087" s="51"/>
      <c r="AP1087" s="51"/>
      <c r="AQ1087" s="51"/>
      <c r="AR1087" s="51"/>
      <c r="BS1087" s="51"/>
      <c r="BT1087" s="51"/>
      <c r="BU1087" s="51"/>
      <c r="BV1087" s="51"/>
    </row>
    <row r="1088" ht="15.75" customHeight="1">
      <c r="AN1088" s="51"/>
      <c r="AO1088" s="51"/>
      <c r="AP1088" s="51"/>
      <c r="AQ1088" s="51"/>
      <c r="AR1088" s="51"/>
      <c r="BS1088" s="51"/>
      <c r="BT1088" s="51"/>
      <c r="BU1088" s="51"/>
      <c r="BV1088" s="51"/>
    </row>
  </sheetData>
  <dataValidations>
    <dataValidation type="list" allowBlank="1" sqref="AE97">
      <formula1>"Cohen's d,Glass' delta,Cliff's delta,r,Hazard ratio,Spearman's r,NA"</formula1>
    </dataValidation>
    <dataValidation type="list" allowBlank="1" sqref="BJ97 AE169:AE173 BJ169:BJ173">
      <formula1>"Cohen's d,Glass' delta,Cliff's delta,Pearson's r,Hazard ratio,NA"</formula1>
    </dataValidation>
    <dataValidation type="list" allowBlank="1" sqref="AS97 AY97 L169:L173 R169:R173 AS169:AS173 AY169:AY173">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88">
      <formula1>"Yes,No,unknown,NA"</formula1>
    </dataValidation>
    <dataValidation type="list" allowBlank="1" sqref="L91 R91 AS91 AY91 R163:R164 AY163:AY164 R166 AY166">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88">
      <formula1>1.0</formula1>
      <formula2>54.0</formula2>
    </dataValidation>
    <dataValidation type="list" allowBlank="1" sqref="J2:J18 J23:J150 J153:J189">
      <formula1>"Yes,No,NA"</formula1>
    </dataValidation>
    <dataValidation type="list" allowBlank="1" sqref="K2:K96 K98:K168 K174:K188 K189:L189 AS177:AS189 AY177:AY189">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97 S97">
      <formula1>"t,z,F,chi-squared,rho,NA"</formula1>
    </dataValidation>
    <dataValidation type="list" allowBlank="1" sqref="S177:S188 M297:M1088 AT297:AT1088">
      <formula1>"t,z,F,NA"</formula1>
    </dataValidation>
    <dataValidation type="list" allowBlank="1" sqref="M2:M96 S2:S96 S98:S176 M98:M296 AT2:AT296 S189:S1088 AZ2:AZ1088">
      <formula1>"t,z,F,chi-squared,NA"</formula1>
    </dataValidation>
    <dataValidation type="list" allowBlank="1" sqref="J19:J22 J151:J152">
      <formula1>"Yes,No,NA"</formula1>
    </dataValidation>
    <dataValidation type="list" allowBlank="1" sqref="BJ2:BJ12 BJ18:BJ23 BJ27:BJ33 AE2:AE50 BJ36:BJ50 AE71:AE86 BJ71:BJ86 BJ89:BJ91 AE89:AE96 BJ98:BJ141 BJ145:BJ154 AE98:AE168 BJ157:BJ168 BJ174:BJ176 AE174:AE1088 BJ190:BJ1088">
      <formula1>"Cohen's d,Glass' delta,Cliff's delta,r,Hazard ratio,NA"</formula1>
    </dataValidation>
    <dataValidation type="list" allowBlank="1" sqref="BJ13:BJ17 BJ24:BJ26 BJ34:BJ35 AE51:AE70 BJ51:BJ70 BJ92:BJ96 BJ142:BJ144 BJ155:BJ156">
      <formula1>"Cohen's w,Cohen's d,Glass' delta,Cliff's delta,r,Hazard ratio,NA"</formula1>
    </dataValidation>
    <dataValidation type="list" allowBlank="1" sqref="L2:L90 R2:R90 AS2:AS90 AY2:AY90 L92:L96 R92:R96 AS92:AS96 AY92:AY96 R98:R162 AY98:AY162 R165 AY165 L98:L168 R167:R168 AS98:AS168 AY167:AY168 AS174:AS176 AY174:AY176 L174:L188 L190 K191:L199 L200:L1088 R174:R1088 AS190:AS1088 AY190:AY1088">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7:L97 R97 K169:K173">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AR2:AR189 F2:G1088">
      <formula1>"Positive,Negative,Null-positive,Null-negative,Null,NA"</formula1>
    </dataValidation>
    <dataValidation type="list" allowBlank="1" sqref="AE87:AE88 BJ87:BJ88 BJ177:BJ189">
      <formula1>"Cohen's d,Cohen's dz,Glass' delta,Cliff's delta,r,Hazard ratio,NA"</formula1>
    </dataValidation>
    <dataValidation type="list" allowBlank="1" sqref="AA2:AA157 BF2:BF157 AA161:AA175 BF161:BF175 AA189:AA1088 BF189:BF1088">
      <formula1>"Mean,Median,NA"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37" t="s">
        <v>204</v>
      </c>
      <c r="B1" s="38" t="s">
        <v>205</v>
      </c>
      <c r="C1" s="39" t="s">
        <v>206</v>
      </c>
    </row>
    <row r="2" ht="15.75" customHeight="1">
      <c r="A2" s="72" t="s">
        <v>0</v>
      </c>
      <c r="B2" s="5" t="s">
        <v>207</v>
      </c>
      <c r="C2" s="5" t="s">
        <v>208</v>
      </c>
    </row>
    <row r="3" ht="15.75" customHeight="1">
      <c r="A3" s="60" t="s">
        <v>245</v>
      </c>
      <c r="B3" s="5" t="s">
        <v>680</v>
      </c>
      <c r="C3" s="5" t="s">
        <v>208</v>
      </c>
    </row>
    <row r="4" ht="15.75" customHeight="1">
      <c r="A4" s="60" t="s">
        <v>720</v>
      </c>
      <c r="B4" s="5" t="s">
        <v>1026</v>
      </c>
      <c r="C4" s="5" t="s">
        <v>208</v>
      </c>
    </row>
    <row r="5" ht="15.75" customHeight="1">
      <c r="A5" s="72" t="s">
        <v>721</v>
      </c>
      <c r="B5" s="5" t="s">
        <v>1027</v>
      </c>
      <c r="C5" s="5" t="s">
        <v>208</v>
      </c>
    </row>
    <row r="6" ht="15.75" customHeight="1">
      <c r="A6" s="60" t="s">
        <v>722</v>
      </c>
      <c r="B6" s="5" t="s">
        <v>1028</v>
      </c>
      <c r="C6" s="5" t="s">
        <v>210</v>
      </c>
    </row>
    <row r="7" ht="15.75" customHeight="1">
      <c r="A7" s="60" t="s">
        <v>723</v>
      </c>
      <c r="B7" s="5" t="s">
        <v>1029</v>
      </c>
      <c r="C7" s="5" t="s">
        <v>1030</v>
      </c>
    </row>
    <row r="8" ht="15.75" customHeight="1">
      <c r="A8" s="60" t="s">
        <v>724</v>
      </c>
      <c r="B8" s="5" t="s">
        <v>1031</v>
      </c>
      <c r="C8" s="5" t="s">
        <v>1032</v>
      </c>
    </row>
    <row r="9" ht="15.75" customHeight="1">
      <c r="A9" s="60" t="s">
        <v>725</v>
      </c>
      <c r="B9" s="5" t="s">
        <v>1033</v>
      </c>
      <c r="C9" s="5" t="s">
        <v>1034</v>
      </c>
    </row>
    <row r="10" ht="15.75" customHeight="1">
      <c r="A10" s="60" t="s">
        <v>726</v>
      </c>
      <c r="B10" s="5" t="s">
        <v>1035</v>
      </c>
      <c r="C10" s="5" t="s">
        <v>208</v>
      </c>
    </row>
    <row r="11" ht="15.75" customHeight="1">
      <c r="A11" s="72" t="s">
        <v>280</v>
      </c>
      <c r="B11" s="5" t="s">
        <v>1036</v>
      </c>
      <c r="C11" s="5" t="s">
        <v>240</v>
      </c>
    </row>
    <row r="12" ht="15.75" customHeight="1">
      <c r="A12" s="60" t="s">
        <v>727</v>
      </c>
      <c r="B12" s="5" t="s">
        <v>1037</v>
      </c>
      <c r="C12" s="5" t="s">
        <v>1038</v>
      </c>
    </row>
    <row r="13" ht="15.75" customHeight="1">
      <c r="A13" s="60" t="s">
        <v>728</v>
      </c>
      <c r="B13" s="5" t="s">
        <v>1039</v>
      </c>
      <c r="C13" s="5" t="s">
        <v>1040</v>
      </c>
    </row>
    <row r="14" ht="15.75" customHeight="1">
      <c r="A14" s="72" t="s">
        <v>729</v>
      </c>
      <c r="B14" s="5" t="s">
        <v>1041</v>
      </c>
      <c r="C14" s="5" t="s">
        <v>1042</v>
      </c>
    </row>
    <row r="15">
      <c r="A15" s="60" t="s">
        <v>730</v>
      </c>
      <c r="B15" s="5" t="s">
        <v>1043</v>
      </c>
      <c r="C15" s="5" t="s">
        <v>208</v>
      </c>
    </row>
    <row r="16" ht="15.75" customHeight="1">
      <c r="A16" s="60" t="s">
        <v>731</v>
      </c>
      <c r="B16" s="5" t="s">
        <v>1044</v>
      </c>
      <c r="C16" s="5" t="s">
        <v>208</v>
      </c>
    </row>
    <row r="17" ht="15.75" customHeight="1">
      <c r="A17" s="60" t="s">
        <v>732</v>
      </c>
      <c r="B17" s="5" t="s">
        <v>1045</v>
      </c>
      <c r="C17" s="5" t="s">
        <v>208</v>
      </c>
    </row>
    <row r="18" ht="15.75" customHeight="1">
      <c r="A18" s="60" t="s">
        <v>733</v>
      </c>
      <c r="B18" s="5" t="s">
        <v>1046</v>
      </c>
      <c r="C18" s="5" t="s">
        <v>208</v>
      </c>
    </row>
    <row r="19" ht="15.75" customHeight="1">
      <c r="A19" s="60" t="s">
        <v>734</v>
      </c>
      <c r="B19" s="5" t="s">
        <v>1047</v>
      </c>
      <c r="C19" s="5" t="s">
        <v>1040</v>
      </c>
    </row>
    <row r="20" ht="15.75" customHeight="1">
      <c r="A20" s="60" t="s">
        <v>735</v>
      </c>
      <c r="B20" s="5" t="s">
        <v>1048</v>
      </c>
      <c r="C20" s="5" t="s">
        <v>1042</v>
      </c>
    </row>
    <row r="21" ht="15.75" customHeight="1">
      <c r="A21" s="60" t="s">
        <v>736</v>
      </c>
      <c r="B21" s="5" t="s">
        <v>1049</v>
      </c>
      <c r="C21" s="5" t="s">
        <v>208</v>
      </c>
    </row>
    <row r="22" ht="15.75" customHeight="1">
      <c r="A22" s="60" t="s">
        <v>737</v>
      </c>
      <c r="B22" s="5" t="s">
        <v>1050</v>
      </c>
      <c r="C22" s="5" t="s">
        <v>208</v>
      </c>
    </row>
    <row r="23" ht="15.75" customHeight="1">
      <c r="A23" s="60" t="s">
        <v>738</v>
      </c>
      <c r="B23" s="5" t="s">
        <v>1051</v>
      </c>
      <c r="C23" s="5" t="s">
        <v>208</v>
      </c>
    </row>
    <row r="24" ht="15.75" customHeight="1">
      <c r="A24" s="60" t="s">
        <v>739</v>
      </c>
      <c r="B24" s="5" t="s">
        <v>1052</v>
      </c>
      <c r="C24" s="5" t="s">
        <v>208</v>
      </c>
    </row>
    <row r="25" ht="15.75" customHeight="1">
      <c r="A25" s="60" t="s">
        <v>740</v>
      </c>
      <c r="B25" s="5" t="s">
        <v>1053</v>
      </c>
      <c r="C25" s="5" t="s">
        <v>240</v>
      </c>
    </row>
    <row r="26" ht="15.75" customHeight="1">
      <c r="A26" s="60" t="s">
        <v>741</v>
      </c>
      <c r="B26" s="5" t="s">
        <v>1054</v>
      </c>
      <c r="C26" s="5" t="s">
        <v>208</v>
      </c>
    </row>
    <row r="27" ht="15.75" customHeight="1">
      <c r="A27" s="72" t="s">
        <v>742</v>
      </c>
      <c r="B27" s="5" t="s">
        <v>1055</v>
      </c>
      <c r="C27" s="5" t="s">
        <v>208</v>
      </c>
    </row>
    <row r="28" ht="15.75" customHeight="1">
      <c r="A28" s="72" t="s">
        <v>743</v>
      </c>
      <c r="B28" s="5" t="s">
        <v>1056</v>
      </c>
      <c r="C28" s="5" t="s">
        <v>1057</v>
      </c>
    </row>
    <row r="29" ht="15.75" customHeight="1">
      <c r="A29" s="72" t="s">
        <v>985</v>
      </c>
      <c r="B29" s="5" t="s">
        <v>1058</v>
      </c>
      <c r="C29" s="5" t="s">
        <v>208</v>
      </c>
    </row>
    <row r="30" ht="15.75" customHeight="1">
      <c r="A30" s="72" t="s">
        <v>744</v>
      </c>
      <c r="B30" s="5" t="s">
        <v>1059</v>
      </c>
      <c r="C30" s="5" t="s">
        <v>208</v>
      </c>
    </row>
    <row r="31" ht="15.75" customHeight="1">
      <c r="A31" s="72" t="s">
        <v>745</v>
      </c>
      <c r="B31" s="5" t="s">
        <v>1060</v>
      </c>
      <c r="C31" s="5" t="s">
        <v>208</v>
      </c>
    </row>
    <row r="32" ht="15.75" customHeight="1">
      <c r="A32" s="60" t="s">
        <v>746</v>
      </c>
      <c r="B32" s="5" t="s">
        <v>1061</v>
      </c>
      <c r="C32" s="5" t="s">
        <v>1062</v>
      </c>
    </row>
    <row r="33" ht="15.75" customHeight="1">
      <c r="A33" s="60" t="s">
        <v>747</v>
      </c>
      <c r="B33" s="5" t="s">
        <v>1063</v>
      </c>
      <c r="C33" s="5" t="s">
        <v>208</v>
      </c>
    </row>
    <row r="34" ht="15.75" customHeight="1">
      <c r="A34" s="72" t="s">
        <v>748</v>
      </c>
      <c r="B34" s="5" t="s">
        <v>1064</v>
      </c>
      <c r="C34" s="5" t="s">
        <v>208</v>
      </c>
    </row>
    <row r="35" ht="15.75" customHeight="1">
      <c r="A35" s="60" t="s">
        <v>749</v>
      </c>
      <c r="B35" s="5" t="s">
        <v>1065</v>
      </c>
      <c r="C35" s="5" t="s">
        <v>208</v>
      </c>
    </row>
    <row r="36" ht="15.75" customHeight="1">
      <c r="A36" s="60" t="s">
        <v>750</v>
      </c>
      <c r="B36" s="5" t="s">
        <v>1066</v>
      </c>
      <c r="C36" s="5" t="s">
        <v>208</v>
      </c>
    </row>
    <row r="37" ht="15.75" customHeight="1">
      <c r="A37" s="60" t="s">
        <v>751</v>
      </c>
      <c r="B37" s="5" t="s">
        <v>1067</v>
      </c>
      <c r="C37" s="5" t="s">
        <v>208</v>
      </c>
    </row>
    <row r="38" ht="15.75" customHeight="1">
      <c r="A38" s="72" t="s">
        <v>752</v>
      </c>
      <c r="B38" s="5" t="s">
        <v>1068</v>
      </c>
      <c r="C38" s="5" t="s">
        <v>208</v>
      </c>
    </row>
    <row r="39" ht="15.75" customHeight="1">
      <c r="A39" s="60" t="s">
        <v>753</v>
      </c>
      <c r="B39" s="5" t="s">
        <v>1069</v>
      </c>
      <c r="C39" s="5" t="s">
        <v>208</v>
      </c>
    </row>
    <row r="40" ht="15.75" customHeight="1">
      <c r="A40" s="60" t="s">
        <v>754</v>
      </c>
      <c r="B40" s="5" t="s">
        <v>1070</v>
      </c>
      <c r="C40" s="5" t="s">
        <v>208</v>
      </c>
    </row>
    <row r="41" ht="15.75" customHeight="1">
      <c r="A41" s="60" t="s">
        <v>755</v>
      </c>
      <c r="B41" s="5" t="s">
        <v>1071</v>
      </c>
      <c r="C41" s="5" t="s">
        <v>208</v>
      </c>
    </row>
    <row r="42" ht="15.75" customHeight="1">
      <c r="A42" s="60" t="s">
        <v>756</v>
      </c>
      <c r="B42" s="5" t="s">
        <v>1072</v>
      </c>
      <c r="C42" s="5" t="s">
        <v>208</v>
      </c>
    </row>
    <row r="43" ht="15.75" customHeight="1">
      <c r="A43" s="60" t="s">
        <v>757</v>
      </c>
      <c r="B43" s="5" t="s">
        <v>1073</v>
      </c>
      <c r="C43" s="5" t="s">
        <v>208</v>
      </c>
    </row>
    <row r="44" ht="15.75" customHeight="1">
      <c r="A44" s="60" t="s">
        <v>758</v>
      </c>
      <c r="B44" s="5" t="s">
        <v>1074</v>
      </c>
      <c r="C44" s="5" t="s">
        <v>208</v>
      </c>
    </row>
    <row r="45" ht="15.75" customHeight="1">
      <c r="A45" s="72" t="s">
        <v>986</v>
      </c>
      <c r="B45" s="5" t="s">
        <v>1075</v>
      </c>
      <c r="C45" s="5" t="s">
        <v>1032</v>
      </c>
    </row>
    <row r="46" ht="15.75" customHeight="1">
      <c r="A46" s="72" t="s">
        <v>987</v>
      </c>
      <c r="B46" s="5" t="s">
        <v>1039</v>
      </c>
      <c r="C46" s="5" t="s">
        <v>1076</v>
      </c>
    </row>
    <row r="47" ht="15.75" customHeight="1">
      <c r="A47" s="72" t="s">
        <v>988</v>
      </c>
      <c r="B47" s="5" t="s">
        <v>1041</v>
      </c>
      <c r="C47" s="5" t="s">
        <v>1077</v>
      </c>
    </row>
    <row r="48" ht="15.75" customHeight="1">
      <c r="A48" s="72" t="s">
        <v>989</v>
      </c>
      <c r="B48" s="5" t="s">
        <v>1043</v>
      </c>
      <c r="C48" s="5" t="s">
        <v>208</v>
      </c>
    </row>
    <row r="49" ht="15.75" customHeight="1">
      <c r="A49" s="72" t="s">
        <v>990</v>
      </c>
      <c r="B49" s="5" t="s">
        <v>1044</v>
      </c>
      <c r="C49" s="5" t="s">
        <v>208</v>
      </c>
    </row>
    <row r="50" ht="15.75" customHeight="1">
      <c r="A50" s="72" t="s">
        <v>991</v>
      </c>
      <c r="B50" s="5" t="s">
        <v>1045</v>
      </c>
      <c r="C50" s="5" t="s">
        <v>208</v>
      </c>
    </row>
    <row r="51" ht="15.75" customHeight="1">
      <c r="A51" s="72" t="s">
        <v>992</v>
      </c>
      <c r="B51" s="5" t="s">
        <v>1046</v>
      </c>
      <c r="C51" s="5" t="s">
        <v>208</v>
      </c>
    </row>
    <row r="52" ht="15.75" customHeight="1">
      <c r="A52" s="72" t="s">
        <v>993</v>
      </c>
      <c r="B52" s="5" t="s">
        <v>1047</v>
      </c>
      <c r="C52" s="5" t="s">
        <v>1076</v>
      </c>
    </row>
    <row r="53" ht="15.75" customHeight="1">
      <c r="A53" s="72" t="s">
        <v>994</v>
      </c>
      <c r="B53" s="5" t="s">
        <v>1048</v>
      </c>
      <c r="C53" s="5" t="s">
        <v>1077</v>
      </c>
    </row>
    <row r="54" ht="15.75" customHeight="1">
      <c r="A54" s="72" t="s">
        <v>995</v>
      </c>
      <c r="B54" s="5" t="s">
        <v>1049</v>
      </c>
      <c r="C54" s="5" t="s">
        <v>208</v>
      </c>
    </row>
    <row r="55" ht="15.75" customHeight="1">
      <c r="A55" s="72" t="s">
        <v>996</v>
      </c>
      <c r="B55" s="5" t="s">
        <v>1050</v>
      </c>
      <c r="C55" s="5" t="s">
        <v>208</v>
      </c>
    </row>
    <row r="56" ht="15.75" customHeight="1">
      <c r="A56" s="72" t="s">
        <v>997</v>
      </c>
      <c r="B56" s="5" t="s">
        <v>1051</v>
      </c>
      <c r="C56" s="5" t="s">
        <v>208</v>
      </c>
    </row>
    <row r="57" ht="15.75" customHeight="1">
      <c r="A57" s="72" t="s">
        <v>998</v>
      </c>
      <c r="B57" s="5" t="s">
        <v>1052</v>
      </c>
      <c r="C57" s="5" t="s">
        <v>208</v>
      </c>
    </row>
    <row r="58" ht="15.75" customHeight="1">
      <c r="A58" s="72" t="s">
        <v>999</v>
      </c>
      <c r="B58" s="5" t="s">
        <v>1055</v>
      </c>
      <c r="C58" s="5" t="s">
        <v>208</v>
      </c>
    </row>
    <row r="59" ht="15.75" customHeight="1">
      <c r="A59" s="72" t="s">
        <v>1000</v>
      </c>
      <c r="B59" s="5" t="s">
        <v>1078</v>
      </c>
      <c r="C59" s="5" t="s">
        <v>1079</v>
      </c>
    </row>
    <row r="60" ht="15.75" customHeight="1">
      <c r="A60" s="72" t="s">
        <v>1001</v>
      </c>
      <c r="B60" s="5" t="s">
        <v>1058</v>
      </c>
      <c r="C60" s="5" t="s">
        <v>208</v>
      </c>
    </row>
    <row r="61" ht="15.75" customHeight="1">
      <c r="A61" s="72" t="s">
        <v>1002</v>
      </c>
      <c r="B61" s="5" t="s">
        <v>1080</v>
      </c>
      <c r="C61" s="5" t="s">
        <v>208</v>
      </c>
    </row>
    <row r="62" ht="15.75" customHeight="1">
      <c r="A62" s="72" t="s">
        <v>1003</v>
      </c>
      <c r="B62" s="5" t="s">
        <v>1081</v>
      </c>
      <c r="C62" s="5" t="s">
        <v>208</v>
      </c>
    </row>
    <row r="63" ht="15.75" customHeight="1">
      <c r="A63" s="72" t="s">
        <v>1004</v>
      </c>
      <c r="B63" s="5" t="s">
        <v>1082</v>
      </c>
      <c r="C63" s="5" t="s">
        <v>1083</v>
      </c>
    </row>
    <row r="64" ht="15.75" customHeight="1">
      <c r="A64" s="72" t="s">
        <v>1005</v>
      </c>
      <c r="B64" s="5" t="s">
        <v>1084</v>
      </c>
      <c r="C64" s="5" t="s">
        <v>208</v>
      </c>
    </row>
    <row r="65" ht="15.75" customHeight="1">
      <c r="A65" s="72" t="s">
        <v>1006</v>
      </c>
      <c r="B65" s="5" t="s">
        <v>1085</v>
      </c>
      <c r="C65" s="5" t="s">
        <v>208</v>
      </c>
    </row>
    <row r="66" ht="15.75" customHeight="1">
      <c r="A66" s="72" t="s">
        <v>1007</v>
      </c>
      <c r="B66" s="5" t="s">
        <v>1086</v>
      </c>
      <c r="C66" s="5" t="s">
        <v>208</v>
      </c>
    </row>
    <row r="67" ht="15.75" customHeight="1">
      <c r="A67" s="72" t="s">
        <v>1008</v>
      </c>
      <c r="B67" s="5" t="s">
        <v>1087</v>
      </c>
      <c r="C67" s="5" t="s">
        <v>208</v>
      </c>
    </row>
    <row r="68" ht="15.75" customHeight="1">
      <c r="A68" s="72" t="s">
        <v>1009</v>
      </c>
      <c r="B68" s="5" t="s">
        <v>1088</v>
      </c>
      <c r="C68" s="5" t="s">
        <v>208</v>
      </c>
    </row>
    <row r="69" ht="15.75" customHeight="1">
      <c r="A69" s="72" t="s">
        <v>1010</v>
      </c>
      <c r="B69" s="5" t="s">
        <v>1089</v>
      </c>
      <c r="C69" s="5" t="s">
        <v>208</v>
      </c>
    </row>
    <row r="70" ht="15.75" customHeight="1">
      <c r="A70" s="72" t="s">
        <v>1011</v>
      </c>
      <c r="B70" s="5" t="s">
        <v>1090</v>
      </c>
      <c r="C70" s="5" t="s">
        <v>208</v>
      </c>
    </row>
    <row r="71" ht="15.75" customHeight="1">
      <c r="A71" s="72" t="s">
        <v>1012</v>
      </c>
      <c r="B71" s="5" t="s">
        <v>1091</v>
      </c>
      <c r="C71" s="5" t="s">
        <v>208</v>
      </c>
    </row>
    <row r="72" ht="15.75" customHeight="1">
      <c r="A72" s="72" t="s">
        <v>1013</v>
      </c>
      <c r="B72" s="5" t="s">
        <v>1092</v>
      </c>
      <c r="C72" s="5" t="s">
        <v>208</v>
      </c>
    </row>
    <row r="73" ht="15.75" customHeight="1">
      <c r="A73" s="72" t="s">
        <v>1014</v>
      </c>
      <c r="B73" s="5" t="s">
        <v>1093</v>
      </c>
      <c r="C73" s="5" t="s">
        <v>208</v>
      </c>
    </row>
    <row r="74" ht="15.75" customHeight="1">
      <c r="A74" s="72" t="s">
        <v>1015</v>
      </c>
      <c r="B74" s="5" t="s">
        <v>1094</v>
      </c>
      <c r="C74" s="5" t="s">
        <v>208</v>
      </c>
    </row>
    <row r="75" ht="15.75" customHeight="1">
      <c r="A75" s="72" t="s">
        <v>1016</v>
      </c>
      <c r="B75" s="5" t="s">
        <v>1095</v>
      </c>
      <c r="C75" s="5" t="s">
        <v>208</v>
      </c>
    </row>
    <row r="76" ht="15.75" customHeight="1">
      <c r="A76" s="60" t="s">
        <v>26</v>
      </c>
      <c r="B76" s="5" t="s">
        <v>244</v>
      </c>
      <c r="C76" s="5" t="s">
        <v>210</v>
      </c>
    </row>
    <row r="77" ht="15.75" customHeight="1">
      <c r="A77" s="41"/>
    </row>
    <row r="78" ht="15.75" customHeight="1"/>
    <row r="79" ht="15.75" customHeight="1">
      <c r="A79" s="41"/>
    </row>
    <row r="80" ht="15.75" customHeight="1">
      <c r="A80" s="41"/>
    </row>
    <row r="81" ht="15.75" customHeight="1">
      <c r="A81" s="42"/>
    </row>
    <row r="82" ht="15.75" customHeight="1">
      <c r="A82" s="41"/>
    </row>
    <row r="83" ht="15.75" customHeight="1">
      <c r="A83" s="41"/>
    </row>
    <row r="84" ht="15.75" customHeight="1">
      <c r="A84" s="42"/>
    </row>
    <row r="85" ht="15.75" customHeight="1">
      <c r="A85" s="42"/>
    </row>
    <row r="86" ht="15.75" customHeight="1">
      <c r="A86" s="42"/>
    </row>
    <row r="87" ht="15.75" customHeight="1">
      <c r="A87" s="42"/>
    </row>
    <row r="88" ht="15.75" customHeight="1">
      <c r="A88" s="42"/>
    </row>
    <row r="89" ht="15.75" customHeight="1">
      <c r="A89" s="42"/>
    </row>
    <row r="90" ht="15.75" customHeight="1">
      <c r="A90" s="42"/>
    </row>
    <row r="91" ht="15.75" customHeight="1">
      <c r="A91" s="42"/>
    </row>
    <row r="92" ht="15.75" customHeight="1">
      <c r="A92" s="42"/>
    </row>
    <row r="93" ht="15.75" customHeight="1">
      <c r="A93" s="42"/>
    </row>
    <row r="94" ht="15.75" customHeight="1">
      <c r="A94" s="42"/>
    </row>
    <row r="95" ht="15.75" customHeight="1">
      <c r="A95" s="43"/>
    </row>
    <row r="96" ht="15.75" customHeight="1">
      <c r="A96" s="43"/>
    </row>
    <row r="97" ht="15.75" customHeight="1">
      <c r="A97" s="43"/>
    </row>
    <row r="98" ht="15.75" customHeight="1">
      <c r="A98" s="43"/>
    </row>
    <row r="99" ht="15.75" customHeight="1">
      <c r="A99" s="42"/>
    </row>
    <row r="100" ht="15.75" customHeight="1">
      <c r="A100" s="42"/>
    </row>
    <row r="101" ht="15.75" customHeight="1">
      <c r="A101" s="42"/>
    </row>
    <row r="102" ht="15.75" customHeight="1">
      <c r="A102" s="42"/>
    </row>
    <row r="103" ht="15.75" customHeight="1">
      <c r="A103" s="42"/>
    </row>
    <row r="104" ht="15.75" customHeight="1">
      <c r="A104" s="42"/>
    </row>
    <row r="105" ht="15.75" customHeight="1">
      <c r="A105" s="42"/>
    </row>
    <row r="106" ht="15.75" customHeight="1">
      <c r="A106" s="42"/>
    </row>
    <row r="107" ht="15.75" customHeight="1">
      <c r="A107" s="42"/>
    </row>
    <row r="108" ht="15.75" customHeight="1">
      <c r="A108" s="42"/>
    </row>
    <row r="109" ht="15.75" customHeight="1">
      <c r="A109" s="42"/>
    </row>
    <row r="110" ht="15.75" customHeight="1">
      <c r="A110" s="42"/>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8" max="8" width="19.0"/>
  </cols>
  <sheetData>
    <row r="1">
      <c r="A1" s="73" t="s">
        <v>0</v>
      </c>
      <c r="B1" s="73" t="s">
        <v>1096</v>
      </c>
      <c r="C1" s="73" t="s">
        <v>1097</v>
      </c>
      <c r="D1" s="74" t="s">
        <v>1098</v>
      </c>
      <c r="E1" s="74" t="s">
        <v>1099</v>
      </c>
      <c r="F1" s="75" t="s">
        <v>1100</v>
      </c>
      <c r="G1" s="75" t="s">
        <v>1101</v>
      </c>
      <c r="H1" s="73" t="s">
        <v>26</v>
      </c>
    </row>
    <row r="2">
      <c r="A2" s="16">
        <v>1.0</v>
      </c>
      <c r="B2" s="21" t="s">
        <v>405</v>
      </c>
      <c r="C2" s="16">
        <v>63237.0</v>
      </c>
      <c r="D2" s="76">
        <v>42831.0</v>
      </c>
      <c r="E2" s="76">
        <v>42831.0</v>
      </c>
      <c r="F2" s="76">
        <v>42855.0</v>
      </c>
      <c r="G2" s="76">
        <v>42957.0</v>
      </c>
      <c r="H2" s="21"/>
    </row>
    <row r="3">
      <c r="A3" s="16">
        <v>1.0</v>
      </c>
      <c r="B3" s="21" t="s">
        <v>405</v>
      </c>
      <c r="C3" s="16">
        <v>29612.0</v>
      </c>
      <c r="D3" s="76">
        <v>41619.0</v>
      </c>
      <c r="E3" s="76">
        <v>41620.0</v>
      </c>
      <c r="F3" s="76">
        <v>42247.0</v>
      </c>
      <c r="G3" s="76">
        <v>42809.0</v>
      </c>
      <c r="H3" s="21"/>
    </row>
    <row r="4">
      <c r="A4" s="16">
        <v>1.0</v>
      </c>
      <c r="B4" s="21" t="s">
        <v>405</v>
      </c>
      <c r="C4" s="16">
        <v>82767.0</v>
      </c>
      <c r="D4" s="76">
        <v>43145.0</v>
      </c>
      <c r="E4" s="76">
        <v>43153.0</v>
      </c>
      <c r="F4" s="76">
        <v>43262.0</v>
      </c>
      <c r="G4" s="76">
        <v>43471.0</v>
      </c>
      <c r="H4" s="21"/>
    </row>
    <row r="5">
      <c r="A5" s="16">
        <v>1.0</v>
      </c>
      <c r="B5" s="21" t="s">
        <v>294</v>
      </c>
      <c r="C5" s="16">
        <v>82718.0</v>
      </c>
      <c r="D5" s="76">
        <v>43144.0</v>
      </c>
      <c r="E5" s="76">
        <v>43154.0</v>
      </c>
      <c r="F5" s="76">
        <v>43185.0</v>
      </c>
      <c r="G5" s="76">
        <v>43270.0</v>
      </c>
      <c r="H5" s="21"/>
    </row>
    <row r="6">
      <c r="A6" s="16">
        <v>1.0</v>
      </c>
      <c r="B6" s="21" t="s">
        <v>294</v>
      </c>
      <c r="C6" s="16">
        <v>29607.0</v>
      </c>
      <c r="D6" s="76">
        <v>41618.0</v>
      </c>
      <c r="E6" s="76">
        <v>41624.0</v>
      </c>
      <c r="F6" s="76">
        <v>42314.0</v>
      </c>
      <c r="G6" s="76">
        <v>42810.0</v>
      </c>
      <c r="H6" s="21"/>
    </row>
    <row r="7">
      <c r="A7" s="16">
        <v>1.0</v>
      </c>
      <c r="B7" s="21" t="s">
        <v>294</v>
      </c>
      <c r="C7" s="16">
        <v>63192.0</v>
      </c>
      <c r="D7" s="76">
        <v>42831.0</v>
      </c>
      <c r="E7" s="76">
        <v>42831.0</v>
      </c>
      <c r="F7" s="76">
        <v>42872.0</v>
      </c>
      <c r="G7" s="76">
        <v>42898.0</v>
      </c>
      <c r="H7" s="21"/>
    </row>
    <row r="8">
      <c r="A8" s="16">
        <v>1.0</v>
      </c>
      <c r="B8" s="21" t="s">
        <v>1102</v>
      </c>
      <c r="C8" s="16">
        <v>29603.0</v>
      </c>
      <c r="D8" s="76">
        <v>41618.0</v>
      </c>
      <c r="E8" s="76">
        <v>41619.0</v>
      </c>
      <c r="F8" s="76">
        <v>42628.0</v>
      </c>
      <c r="G8" s="76">
        <v>43024.0</v>
      </c>
      <c r="H8" s="21"/>
    </row>
    <row r="9">
      <c r="A9" s="16">
        <v>1.0</v>
      </c>
      <c r="B9" s="21" t="s">
        <v>554</v>
      </c>
      <c r="C9" s="16">
        <v>42256.0</v>
      </c>
      <c r="D9" s="76">
        <v>42398.0</v>
      </c>
      <c r="E9" s="76">
        <v>42398.0</v>
      </c>
      <c r="F9" s="76">
        <v>42417.0</v>
      </c>
      <c r="G9" s="76">
        <v>42577.0</v>
      </c>
      <c r="H9" s="21"/>
    </row>
    <row r="10">
      <c r="A10" s="16">
        <v>2.0</v>
      </c>
      <c r="B10" s="21" t="s">
        <v>328</v>
      </c>
      <c r="C10" s="16">
        <v>34198.0</v>
      </c>
      <c r="D10" s="76">
        <v>42062.0</v>
      </c>
      <c r="E10" s="76">
        <v>42062.0</v>
      </c>
      <c r="F10" s="76">
        <v>42381.0</v>
      </c>
      <c r="G10" s="76">
        <v>42662.0</v>
      </c>
      <c r="H10" s="21"/>
    </row>
    <row r="11">
      <c r="A11" s="9">
        <v>2.0</v>
      </c>
      <c r="B11" s="21" t="s">
        <v>1103</v>
      </c>
      <c r="C11" s="16">
        <v>46681.0</v>
      </c>
      <c r="D11" s="76">
        <v>42517.0</v>
      </c>
      <c r="E11" s="76">
        <v>42529.0</v>
      </c>
      <c r="F11" s="76">
        <v>42543.0</v>
      </c>
      <c r="G11" s="76">
        <v>42587.0</v>
      </c>
      <c r="H11" s="21"/>
    </row>
    <row r="12">
      <c r="A12" s="16">
        <v>3.0</v>
      </c>
      <c r="B12" s="21" t="s">
        <v>40</v>
      </c>
      <c r="C12" s="21" t="s">
        <v>40</v>
      </c>
      <c r="D12" s="77" t="s">
        <v>40</v>
      </c>
      <c r="E12" s="77" t="s">
        <v>40</v>
      </c>
      <c r="F12" s="77" t="s">
        <v>40</v>
      </c>
      <c r="G12" s="77" t="s">
        <v>40</v>
      </c>
      <c r="H12" s="21"/>
    </row>
    <row r="13">
      <c r="A13" s="16">
        <v>4.0</v>
      </c>
      <c r="B13" s="21" t="s">
        <v>40</v>
      </c>
      <c r="C13" s="21" t="s">
        <v>40</v>
      </c>
      <c r="D13" s="77" t="s">
        <v>40</v>
      </c>
      <c r="E13" s="77" t="s">
        <v>40</v>
      </c>
      <c r="F13" s="77" t="s">
        <v>40</v>
      </c>
      <c r="G13" s="77" t="s">
        <v>40</v>
      </c>
      <c r="H13" s="21"/>
    </row>
    <row r="14">
      <c r="A14" s="16">
        <v>5.0</v>
      </c>
      <c r="B14" s="21" t="s">
        <v>152</v>
      </c>
      <c r="C14" s="16">
        <v>30900.0</v>
      </c>
      <c r="D14" s="76">
        <v>41775.0</v>
      </c>
      <c r="E14" s="76">
        <v>41789.0</v>
      </c>
      <c r="F14" s="21" t="s">
        <v>40</v>
      </c>
      <c r="G14" s="21" t="s">
        <v>40</v>
      </c>
      <c r="H14" s="21"/>
    </row>
    <row r="15">
      <c r="A15" s="16">
        <v>5.0</v>
      </c>
      <c r="B15" s="21" t="s">
        <v>1104</v>
      </c>
      <c r="C15" s="16">
        <v>31689.0</v>
      </c>
      <c r="D15" s="76">
        <v>41858.0</v>
      </c>
      <c r="E15" s="76">
        <v>41866.0</v>
      </c>
      <c r="F15" s="76">
        <v>42031.0</v>
      </c>
      <c r="G15" s="76">
        <v>42902.0</v>
      </c>
      <c r="H15" s="21" t="s">
        <v>1105</v>
      </c>
    </row>
    <row r="16">
      <c r="A16" s="16">
        <v>6.0</v>
      </c>
      <c r="B16" s="21" t="s">
        <v>75</v>
      </c>
      <c r="C16" s="16">
        <v>34156.0</v>
      </c>
      <c r="D16" s="76">
        <v>42061.0</v>
      </c>
      <c r="E16" s="76">
        <v>42062.0</v>
      </c>
      <c r="F16" s="76">
        <v>42391.0</v>
      </c>
      <c r="G16" s="76">
        <v>43429.0</v>
      </c>
      <c r="H16" s="21"/>
    </row>
    <row r="17">
      <c r="A17" s="16">
        <v>6.0</v>
      </c>
      <c r="B17" s="21" t="s">
        <v>1106</v>
      </c>
      <c r="C17" s="16">
        <v>84263.0</v>
      </c>
      <c r="D17" s="76">
        <v>43160.0</v>
      </c>
      <c r="E17" s="76">
        <v>43171.0</v>
      </c>
      <c r="F17" s="76">
        <v>43178.0</v>
      </c>
      <c r="G17" s="76">
        <v>43200.0</v>
      </c>
      <c r="H17" s="21"/>
    </row>
    <row r="18">
      <c r="A18" s="16">
        <v>6.0</v>
      </c>
      <c r="B18" s="21" t="s">
        <v>1106</v>
      </c>
      <c r="C18" s="16">
        <v>78422.0</v>
      </c>
      <c r="D18" s="76">
        <v>43080.0</v>
      </c>
      <c r="E18" s="76">
        <v>43083.0</v>
      </c>
      <c r="F18" s="76">
        <v>43117.0</v>
      </c>
      <c r="G18" s="76">
        <v>43161.0</v>
      </c>
      <c r="H18" s="21"/>
    </row>
    <row r="19">
      <c r="A19" s="16">
        <v>7.0</v>
      </c>
      <c r="B19" s="21" t="s">
        <v>57</v>
      </c>
      <c r="C19" s="16">
        <v>35859.0</v>
      </c>
      <c r="D19" s="76">
        <v>42145.0</v>
      </c>
      <c r="E19" s="76">
        <v>42150.0</v>
      </c>
      <c r="F19" s="76">
        <v>42619.0</v>
      </c>
      <c r="G19" s="76">
        <v>43177.0</v>
      </c>
      <c r="H19" s="21"/>
    </row>
    <row r="20">
      <c r="A20" s="16">
        <v>8.0</v>
      </c>
      <c r="B20" s="21" t="s">
        <v>57</v>
      </c>
      <c r="C20" s="16">
        <v>29877.0</v>
      </c>
      <c r="D20" s="76">
        <v>41665.0</v>
      </c>
      <c r="E20" s="76">
        <v>41667.0</v>
      </c>
      <c r="F20" s="76">
        <v>42415.0</v>
      </c>
      <c r="G20" s="76">
        <v>42712.0</v>
      </c>
      <c r="H20" s="21"/>
    </row>
    <row r="21">
      <c r="A21" s="16">
        <v>8.0</v>
      </c>
      <c r="B21" s="21" t="s">
        <v>1107</v>
      </c>
      <c r="C21" s="16">
        <v>29879.0</v>
      </c>
      <c r="D21" s="76">
        <v>41665.0</v>
      </c>
      <c r="E21" s="76">
        <v>41669.0</v>
      </c>
      <c r="F21" s="76">
        <v>42424.0</v>
      </c>
      <c r="G21" s="76">
        <v>42744.0</v>
      </c>
      <c r="H21" s="21"/>
    </row>
    <row r="22">
      <c r="A22" s="16">
        <v>8.0</v>
      </c>
      <c r="B22" s="21" t="s">
        <v>1108</v>
      </c>
      <c r="C22" s="16">
        <v>29878.0</v>
      </c>
      <c r="D22" s="76">
        <v>41665.0</v>
      </c>
      <c r="E22" s="76">
        <v>41668.0</v>
      </c>
      <c r="F22" s="76">
        <v>42633.0</v>
      </c>
      <c r="G22" s="76">
        <v>42997.0</v>
      </c>
      <c r="H22" s="21"/>
    </row>
    <row r="23">
      <c r="A23" s="16">
        <v>8.0</v>
      </c>
      <c r="B23" s="21" t="s">
        <v>1109</v>
      </c>
      <c r="C23" s="16">
        <v>55608.0</v>
      </c>
      <c r="D23" s="76">
        <v>42283.0</v>
      </c>
      <c r="E23" s="76">
        <v>42284.0</v>
      </c>
      <c r="F23" s="76">
        <v>42436.0</v>
      </c>
      <c r="G23" s="76">
        <v>42618.0</v>
      </c>
      <c r="H23" s="21" t="s">
        <v>1110</v>
      </c>
    </row>
    <row r="24">
      <c r="A24" s="16">
        <v>9.0</v>
      </c>
      <c r="B24" s="21" t="s">
        <v>1111</v>
      </c>
      <c r="C24" s="16">
        <v>32828.0</v>
      </c>
      <c r="D24" s="76">
        <v>41961.0</v>
      </c>
      <c r="E24" s="76">
        <v>41963.0</v>
      </c>
      <c r="F24" s="76">
        <v>42251.0</v>
      </c>
      <c r="G24" s="76">
        <v>43271.0</v>
      </c>
      <c r="H24" s="21" t="s">
        <v>1112</v>
      </c>
    </row>
    <row r="25">
      <c r="A25" s="16">
        <v>9.0</v>
      </c>
      <c r="B25" s="21" t="s">
        <v>1113</v>
      </c>
      <c r="C25" s="16">
        <v>47281.0</v>
      </c>
      <c r="D25" s="76">
        <v>42530.0</v>
      </c>
      <c r="E25" s="76">
        <v>42530.0</v>
      </c>
      <c r="F25" s="76">
        <v>42531.0</v>
      </c>
      <c r="G25" s="76">
        <v>42654.0</v>
      </c>
      <c r="H25" s="21"/>
    </row>
    <row r="26">
      <c r="A26" s="16">
        <v>9.0</v>
      </c>
      <c r="B26" s="21" t="s">
        <v>1114</v>
      </c>
      <c r="C26" s="21" t="s">
        <v>40</v>
      </c>
      <c r="D26" s="77" t="s">
        <v>40</v>
      </c>
      <c r="E26" s="77" t="s">
        <v>40</v>
      </c>
      <c r="F26" s="77" t="s">
        <v>40</v>
      </c>
      <c r="G26" s="77" t="s">
        <v>40</v>
      </c>
      <c r="H26" s="21" t="s">
        <v>1115</v>
      </c>
    </row>
    <row r="27">
      <c r="A27" s="16">
        <v>10.0</v>
      </c>
      <c r="B27" s="21" t="s">
        <v>428</v>
      </c>
      <c r="C27" s="16">
        <v>31148.0</v>
      </c>
      <c r="D27" s="76">
        <v>41799.0</v>
      </c>
      <c r="E27" s="76">
        <v>41803.0</v>
      </c>
      <c r="F27" s="77" t="s">
        <v>40</v>
      </c>
      <c r="G27" s="77" t="s">
        <v>40</v>
      </c>
      <c r="H27" s="21"/>
    </row>
    <row r="28">
      <c r="A28" s="16">
        <v>10.0</v>
      </c>
      <c r="B28" s="21" t="s">
        <v>1116</v>
      </c>
      <c r="C28" s="16">
        <v>31210.0</v>
      </c>
      <c r="D28" s="76">
        <v>41806.0</v>
      </c>
      <c r="E28" s="76">
        <v>41816.0</v>
      </c>
      <c r="F28" s="77" t="s">
        <v>40</v>
      </c>
      <c r="G28" s="77" t="s">
        <v>40</v>
      </c>
      <c r="H28" s="21"/>
    </row>
    <row r="29">
      <c r="A29" s="16">
        <v>11.0</v>
      </c>
      <c r="B29" s="21" t="s">
        <v>40</v>
      </c>
      <c r="C29" s="21" t="s">
        <v>40</v>
      </c>
      <c r="D29" s="77" t="s">
        <v>40</v>
      </c>
      <c r="E29" s="77" t="s">
        <v>40</v>
      </c>
      <c r="F29" s="77" t="s">
        <v>40</v>
      </c>
      <c r="G29" s="77" t="s">
        <v>40</v>
      </c>
      <c r="H29" s="21"/>
    </row>
    <row r="30">
      <c r="A30" s="16">
        <v>12.0</v>
      </c>
      <c r="B30" s="21" t="s">
        <v>75</v>
      </c>
      <c r="C30" s="16">
        <v>34649.0</v>
      </c>
      <c r="D30" s="76">
        <v>42087.0</v>
      </c>
      <c r="E30" s="76">
        <v>42088.0</v>
      </c>
      <c r="F30" s="76">
        <v>42437.0</v>
      </c>
      <c r="G30" s="76">
        <v>43126.0</v>
      </c>
      <c r="H30" s="21"/>
    </row>
    <row r="31">
      <c r="A31" s="16">
        <v>13.0</v>
      </c>
      <c r="B31" s="21" t="s">
        <v>40</v>
      </c>
      <c r="C31" s="21" t="s">
        <v>40</v>
      </c>
      <c r="D31" s="77" t="s">
        <v>40</v>
      </c>
      <c r="E31" s="77" t="s">
        <v>40</v>
      </c>
      <c r="F31" s="77" t="s">
        <v>40</v>
      </c>
      <c r="G31" s="77" t="s">
        <v>40</v>
      </c>
      <c r="H31" s="21"/>
    </row>
    <row r="32">
      <c r="A32" s="16">
        <v>14.0</v>
      </c>
      <c r="B32" s="21" t="s">
        <v>79</v>
      </c>
      <c r="C32" s="16">
        <v>37112.0</v>
      </c>
      <c r="D32" s="76">
        <v>42202.0</v>
      </c>
      <c r="E32" s="76">
        <v>42205.0</v>
      </c>
      <c r="F32" s="77" t="s">
        <v>40</v>
      </c>
      <c r="G32" s="77" t="s">
        <v>40</v>
      </c>
      <c r="H32" s="21"/>
    </row>
    <row r="33">
      <c r="A33" s="16">
        <v>15.0</v>
      </c>
      <c r="B33" s="78" t="s">
        <v>95</v>
      </c>
      <c r="C33" s="16">
        <v>33300.0</v>
      </c>
      <c r="D33" s="76">
        <v>42011.0</v>
      </c>
      <c r="E33" s="76">
        <v>42011.0</v>
      </c>
      <c r="F33" s="76">
        <v>42144.0</v>
      </c>
      <c r="G33" s="76">
        <v>42242.0</v>
      </c>
      <c r="H33" s="21"/>
    </row>
    <row r="34">
      <c r="A34" s="16">
        <v>15.0</v>
      </c>
      <c r="B34" s="21" t="s">
        <v>1117</v>
      </c>
      <c r="C34" s="16">
        <v>31775.0</v>
      </c>
      <c r="D34" s="76">
        <v>41869.0</v>
      </c>
      <c r="E34" s="76">
        <v>41871.0</v>
      </c>
      <c r="F34" s="76">
        <v>42124.0</v>
      </c>
      <c r="G34" s="76">
        <v>42150.0</v>
      </c>
      <c r="H34" s="21"/>
    </row>
    <row r="35">
      <c r="A35" s="16">
        <v>16.0</v>
      </c>
      <c r="B35" s="78" t="s">
        <v>1118</v>
      </c>
      <c r="C35" s="16">
        <v>36601.0</v>
      </c>
      <c r="D35" s="76">
        <v>42184.0</v>
      </c>
      <c r="E35" s="76">
        <v>42184.0</v>
      </c>
      <c r="F35" s="76">
        <v>42413.0</v>
      </c>
      <c r="G35" s="76">
        <v>42773.0</v>
      </c>
      <c r="H35" s="21"/>
    </row>
    <row r="36">
      <c r="A36" s="16">
        <v>16.0</v>
      </c>
      <c r="B36" s="21" t="s">
        <v>1119</v>
      </c>
      <c r="C36" s="16">
        <v>42231.0</v>
      </c>
      <c r="D36" s="76">
        <v>42397.0</v>
      </c>
      <c r="E36" s="76">
        <v>42397.0</v>
      </c>
      <c r="F36" s="76">
        <v>42413.0</v>
      </c>
      <c r="G36" s="76">
        <v>42538.0</v>
      </c>
      <c r="H36" s="21" t="s">
        <v>1120</v>
      </c>
    </row>
    <row r="37">
      <c r="A37" s="16">
        <v>17.0</v>
      </c>
      <c r="B37" s="21" t="s">
        <v>40</v>
      </c>
      <c r="C37" s="21" t="s">
        <v>40</v>
      </c>
      <c r="D37" s="77" t="s">
        <v>40</v>
      </c>
      <c r="E37" s="77" t="s">
        <v>40</v>
      </c>
      <c r="F37" s="77" t="s">
        <v>40</v>
      </c>
      <c r="G37" s="77" t="s">
        <v>40</v>
      </c>
      <c r="H37" s="21"/>
    </row>
    <row r="38">
      <c r="A38" s="16">
        <v>18.0</v>
      </c>
      <c r="B38" s="21" t="s">
        <v>40</v>
      </c>
      <c r="C38" s="21" t="s">
        <v>40</v>
      </c>
      <c r="D38" s="77" t="s">
        <v>40</v>
      </c>
      <c r="E38" s="77" t="s">
        <v>40</v>
      </c>
      <c r="F38" s="77" t="s">
        <v>40</v>
      </c>
      <c r="G38" s="77" t="s">
        <v>40</v>
      </c>
      <c r="H38" s="21"/>
    </row>
    <row r="39">
      <c r="A39" s="16">
        <v>19.0</v>
      </c>
      <c r="B39" s="21" t="s">
        <v>95</v>
      </c>
      <c r="C39" s="16">
        <v>33301.0</v>
      </c>
      <c r="D39" s="76">
        <v>42011.0</v>
      </c>
      <c r="E39" s="76">
        <v>42011.0</v>
      </c>
      <c r="F39" s="76">
        <v>42163.0</v>
      </c>
      <c r="G39" s="76">
        <v>42444.0</v>
      </c>
      <c r="H39" s="21"/>
    </row>
    <row r="40">
      <c r="A40" s="16">
        <v>20.0</v>
      </c>
      <c r="B40" s="21" t="s">
        <v>428</v>
      </c>
      <c r="C40" s="16">
        <v>31001.0</v>
      </c>
      <c r="D40" s="76">
        <v>41786.0</v>
      </c>
      <c r="E40" s="76">
        <v>41787.0</v>
      </c>
      <c r="F40" s="76">
        <v>42611.0</v>
      </c>
      <c r="G40" s="76">
        <v>42936.0</v>
      </c>
      <c r="H40" s="21"/>
    </row>
    <row r="41">
      <c r="A41" s="16">
        <v>20.0</v>
      </c>
      <c r="B41" s="21" t="s">
        <v>1116</v>
      </c>
      <c r="C41" s="16">
        <v>31030.0</v>
      </c>
      <c r="D41" s="76">
        <v>41787.0</v>
      </c>
      <c r="E41" s="76">
        <v>41789.0</v>
      </c>
      <c r="F41" s="76">
        <v>42181.0</v>
      </c>
      <c r="G41" s="76">
        <v>43080.0</v>
      </c>
      <c r="H41" s="21"/>
    </row>
    <row r="42">
      <c r="A42" s="16">
        <v>20.0</v>
      </c>
      <c r="B42" s="21" t="s">
        <v>1121</v>
      </c>
      <c r="C42" s="16">
        <v>31770.0</v>
      </c>
      <c r="D42" s="76">
        <v>41866.0</v>
      </c>
      <c r="E42" s="76">
        <v>41892.0</v>
      </c>
      <c r="F42" s="76">
        <v>43080.0</v>
      </c>
      <c r="G42" s="76">
        <v>43217.0</v>
      </c>
      <c r="H42" s="21"/>
    </row>
    <row r="43">
      <c r="A43" s="16">
        <v>21.0</v>
      </c>
      <c r="B43" s="21" t="s">
        <v>95</v>
      </c>
      <c r="C43" s="16">
        <v>33302.0</v>
      </c>
      <c r="D43" s="76">
        <v>42011.0</v>
      </c>
      <c r="E43" s="76">
        <v>42011.0</v>
      </c>
      <c r="F43" s="76">
        <v>42163.0</v>
      </c>
      <c r="G43" s="76">
        <v>42251.0</v>
      </c>
      <c r="H43" s="21"/>
    </row>
    <row r="44">
      <c r="A44" s="16">
        <v>22.0</v>
      </c>
      <c r="B44" s="21" t="s">
        <v>40</v>
      </c>
      <c r="C44" s="21" t="s">
        <v>40</v>
      </c>
      <c r="D44" s="77" t="s">
        <v>40</v>
      </c>
      <c r="E44" s="77" t="s">
        <v>40</v>
      </c>
      <c r="F44" s="77" t="s">
        <v>40</v>
      </c>
      <c r="G44" s="77" t="s">
        <v>40</v>
      </c>
      <c r="H44" s="21"/>
    </row>
    <row r="45">
      <c r="A45" s="16">
        <v>23.0</v>
      </c>
      <c r="B45" s="78" t="s">
        <v>509</v>
      </c>
      <c r="C45" s="16">
        <v>29880.0</v>
      </c>
      <c r="D45" s="76">
        <v>41665.0</v>
      </c>
      <c r="E45" s="76">
        <v>41667.0</v>
      </c>
      <c r="F45" s="77" t="s">
        <v>40</v>
      </c>
      <c r="G45" s="77" t="s">
        <v>40</v>
      </c>
      <c r="H45" s="21"/>
    </row>
    <row r="46">
      <c r="A46" s="16">
        <v>23.0</v>
      </c>
      <c r="B46" s="21" t="s">
        <v>512</v>
      </c>
      <c r="C46" s="16">
        <v>36005.0</v>
      </c>
      <c r="D46" s="76">
        <v>42155.0</v>
      </c>
      <c r="E46" s="76">
        <v>42155.0</v>
      </c>
      <c r="F46" s="77" t="s">
        <v>40</v>
      </c>
      <c r="G46" s="77" t="s">
        <v>40</v>
      </c>
      <c r="H46" s="21"/>
    </row>
    <row r="47">
      <c r="A47" s="9">
        <v>24.0</v>
      </c>
      <c r="B47" s="21" t="s">
        <v>112</v>
      </c>
      <c r="C47" s="16">
        <v>35474.0</v>
      </c>
      <c r="D47" s="76">
        <v>42128.0</v>
      </c>
      <c r="E47" s="76">
        <v>42129.0</v>
      </c>
      <c r="F47" s="76">
        <v>42445.0</v>
      </c>
      <c r="G47" s="76">
        <v>43349.0</v>
      </c>
      <c r="H47" s="21" t="s">
        <v>1122</v>
      </c>
    </row>
    <row r="48">
      <c r="A48" s="16">
        <v>25.0</v>
      </c>
      <c r="B48" s="21" t="s">
        <v>116</v>
      </c>
      <c r="C48" s="16">
        <v>32836.0</v>
      </c>
      <c r="D48" s="76">
        <v>41962.0</v>
      </c>
      <c r="E48" s="76">
        <v>42000.0</v>
      </c>
      <c r="F48" s="76">
        <v>42447.0</v>
      </c>
      <c r="G48" s="76">
        <v>43131.0</v>
      </c>
      <c r="H48" s="21"/>
    </row>
    <row r="49">
      <c r="A49" s="16">
        <v>26.0</v>
      </c>
      <c r="B49" s="21" t="s">
        <v>116</v>
      </c>
      <c r="C49" s="16">
        <v>34647.0</v>
      </c>
      <c r="D49" s="76">
        <v>42087.0</v>
      </c>
      <c r="E49" s="76">
        <v>42096.0</v>
      </c>
      <c r="F49" s="77" t="s">
        <v>40</v>
      </c>
      <c r="G49" s="77" t="s">
        <v>40</v>
      </c>
      <c r="H49" s="21"/>
    </row>
    <row r="50">
      <c r="A50" s="16">
        <v>27.0</v>
      </c>
      <c r="B50" s="21" t="s">
        <v>119</v>
      </c>
      <c r="C50" s="16">
        <v>35353.0</v>
      </c>
      <c r="D50" s="76">
        <v>42122.0</v>
      </c>
      <c r="E50" s="76">
        <v>42124.0</v>
      </c>
      <c r="F50" s="77" t="s">
        <v>40</v>
      </c>
      <c r="G50" s="77" t="s">
        <v>40</v>
      </c>
      <c r="H50" s="21"/>
    </row>
    <row r="51">
      <c r="A51" s="16">
        <v>28.0</v>
      </c>
      <c r="B51" s="21" t="s">
        <v>124</v>
      </c>
      <c r="C51" s="16">
        <v>30873.0</v>
      </c>
      <c r="D51" s="76" t="s">
        <v>1123</v>
      </c>
      <c r="E51" s="76">
        <v>41781.0</v>
      </c>
      <c r="F51" s="79">
        <v>42272.0</v>
      </c>
      <c r="G51" s="76">
        <v>43367.0</v>
      </c>
      <c r="H51" s="21"/>
    </row>
    <row r="52">
      <c r="A52" s="16">
        <v>29.0</v>
      </c>
      <c r="B52" s="21" t="s">
        <v>1124</v>
      </c>
      <c r="C52" s="16">
        <v>32551.0</v>
      </c>
      <c r="D52" s="76">
        <v>41940.0</v>
      </c>
      <c r="E52" s="76">
        <v>41947.0</v>
      </c>
      <c r="F52" s="76">
        <v>42304.0</v>
      </c>
      <c r="G52" s="76">
        <v>42569.0</v>
      </c>
      <c r="H52" s="21"/>
    </row>
    <row r="53">
      <c r="A53" s="16">
        <v>29.0</v>
      </c>
      <c r="B53" s="21" t="s">
        <v>554</v>
      </c>
      <c r="C53" s="16">
        <v>32647.0</v>
      </c>
      <c r="D53" s="76">
        <v>41947.0</v>
      </c>
      <c r="E53" s="76">
        <v>41948.0</v>
      </c>
      <c r="F53" s="76">
        <v>42264.0</v>
      </c>
      <c r="G53" s="76">
        <v>42327.0</v>
      </c>
      <c r="H53" s="21"/>
    </row>
    <row r="54">
      <c r="A54" s="16">
        <v>30.0</v>
      </c>
      <c r="B54" s="21" t="s">
        <v>40</v>
      </c>
      <c r="C54" s="21" t="s">
        <v>40</v>
      </c>
      <c r="D54" s="77" t="s">
        <v>40</v>
      </c>
      <c r="E54" s="77" t="s">
        <v>40</v>
      </c>
      <c r="F54" s="77" t="s">
        <v>40</v>
      </c>
      <c r="G54" s="77" t="s">
        <v>40</v>
      </c>
      <c r="H54" s="21"/>
    </row>
    <row r="55">
      <c r="A55" s="16">
        <v>31.0</v>
      </c>
      <c r="B55" s="78" t="s">
        <v>131</v>
      </c>
      <c r="C55" s="16">
        <v>34786.0</v>
      </c>
      <c r="D55" s="76">
        <v>42093.0</v>
      </c>
      <c r="E55" s="76">
        <v>42121.0</v>
      </c>
      <c r="F55" s="77" t="s">
        <v>40</v>
      </c>
      <c r="G55" s="77" t="s">
        <v>40</v>
      </c>
      <c r="H55" s="21"/>
    </row>
    <row r="56">
      <c r="A56" s="16">
        <v>32.0</v>
      </c>
      <c r="B56" s="21" t="s">
        <v>40</v>
      </c>
      <c r="C56" s="21" t="s">
        <v>40</v>
      </c>
      <c r="D56" s="77" t="s">
        <v>40</v>
      </c>
      <c r="E56" s="77" t="s">
        <v>40</v>
      </c>
      <c r="F56" s="77" t="s">
        <v>40</v>
      </c>
      <c r="G56" s="77" t="s">
        <v>40</v>
      </c>
      <c r="H56" s="21"/>
    </row>
    <row r="57">
      <c r="A57" s="16">
        <v>33.0</v>
      </c>
      <c r="B57" s="21" t="s">
        <v>40</v>
      </c>
      <c r="C57" s="21" t="s">
        <v>40</v>
      </c>
      <c r="D57" s="77" t="s">
        <v>40</v>
      </c>
      <c r="E57" s="77" t="s">
        <v>40</v>
      </c>
      <c r="F57" s="77" t="s">
        <v>40</v>
      </c>
      <c r="G57" s="77" t="s">
        <v>40</v>
      </c>
      <c r="H57" s="21"/>
    </row>
    <row r="58">
      <c r="A58" s="16">
        <v>34.0</v>
      </c>
      <c r="B58" s="78" t="s">
        <v>1125</v>
      </c>
      <c r="C58" s="16">
        <v>30874.0</v>
      </c>
      <c r="D58" s="76">
        <v>41773.0</v>
      </c>
      <c r="E58" s="76">
        <v>41813.0</v>
      </c>
      <c r="F58" s="80">
        <v>41987.0</v>
      </c>
      <c r="G58" s="76">
        <v>42718.0</v>
      </c>
      <c r="H58" s="21"/>
    </row>
    <row r="59">
      <c r="A59" s="16">
        <v>34.0</v>
      </c>
      <c r="B59" s="21" t="s">
        <v>1126</v>
      </c>
      <c r="C59" s="16">
        <v>30877.0</v>
      </c>
      <c r="D59" s="76">
        <v>41773.0</v>
      </c>
      <c r="E59" s="76">
        <v>41789.0</v>
      </c>
      <c r="F59" s="76">
        <v>42753.0</v>
      </c>
      <c r="G59" s="76">
        <v>42877.0</v>
      </c>
      <c r="H59" s="21"/>
    </row>
    <row r="60">
      <c r="A60" s="9">
        <v>35.0</v>
      </c>
      <c r="B60" s="21" t="s">
        <v>40</v>
      </c>
      <c r="C60" s="21" t="s">
        <v>40</v>
      </c>
      <c r="D60" s="77" t="s">
        <v>40</v>
      </c>
      <c r="E60" s="77" t="s">
        <v>40</v>
      </c>
      <c r="F60" s="77" t="s">
        <v>40</v>
      </c>
      <c r="G60" s="77" t="s">
        <v>40</v>
      </c>
      <c r="H60" s="21"/>
    </row>
    <row r="61">
      <c r="A61" s="9">
        <v>36.0</v>
      </c>
      <c r="B61" s="21" t="s">
        <v>40</v>
      </c>
      <c r="C61" s="21" t="s">
        <v>40</v>
      </c>
      <c r="D61" s="77" t="s">
        <v>40</v>
      </c>
      <c r="E61" s="77" t="s">
        <v>40</v>
      </c>
      <c r="F61" s="77" t="s">
        <v>40</v>
      </c>
      <c r="G61" s="77" t="s">
        <v>40</v>
      </c>
      <c r="H61" s="21"/>
    </row>
    <row r="62">
      <c r="A62" s="9">
        <v>37.0</v>
      </c>
      <c r="B62" s="21" t="s">
        <v>146</v>
      </c>
      <c r="C62" s="16">
        <v>35993.0</v>
      </c>
      <c r="D62" s="76">
        <v>42154.0</v>
      </c>
      <c r="E62" s="76">
        <v>42154.0</v>
      </c>
      <c r="F62" s="76">
        <v>42724.0</v>
      </c>
      <c r="G62" s="76">
        <v>42804.0</v>
      </c>
      <c r="H62" s="21"/>
    </row>
    <row r="63">
      <c r="A63" s="9">
        <v>37.0</v>
      </c>
      <c r="B63" s="21" t="s">
        <v>146</v>
      </c>
      <c r="C63" s="16">
        <v>64439.0</v>
      </c>
      <c r="D63" s="76">
        <v>42852.0</v>
      </c>
      <c r="E63" s="76">
        <v>42852.0</v>
      </c>
      <c r="F63" s="76">
        <v>42852.0</v>
      </c>
      <c r="G63" s="76">
        <v>42872.0</v>
      </c>
      <c r="H63" s="21"/>
    </row>
    <row r="64">
      <c r="A64" s="16">
        <v>38.0</v>
      </c>
      <c r="B64" s="21" t="s">
        <v>40</v>
      </c>
      <c r="C64" s="21" t="s">
        <v>40</v>
      </c>
      <c r="D64" s="77" t="s">
        <v>40</v>
      </c>
      <c r="E64" s="77" t="s">
        <v>40</v>
      </c>
      <c r="F64" s="77" t="s">
        <v>40</v>
      </c>
      <c r="G64" s="77" t="s">
        <v>40</v>
      </c>
      <c r="H64" s="21"/>
    </row>
    <row r="65">
      <c r="A65" s="16">
        <v>39.0</v>
      </c>
      <c r="B65" s="21" t="s">
        <v>152</v>
      </c>
      <c r="C65" s="16">
        <v>30750.0</v>
      </c>
      <c r="D65" s="76">
        <v>41755.0</v>
      </c>
      <c r="E65" s="76">
        <v>41758.0</v>
      </c>
      <c r="F65" s="76">
        <v>41993.0</v>
      </c>
      <c r="G65" s="76">
        <v>42486.0</v>
      </c>
      <c r="H65" s="21"/>
    </row>
    <row r="66">
      <c r="A66" s="16">
        <v>40.0</v>
      </c>
      <c r="B66" s="21" t="s">
        <v>156</v>
      </c>
      <c r="C66" s="16">
        <v>30244.0</v>
      </c>
      <c r="D66" s="76">
        <v>41701.0</v>
      </c>
      <c r="E66" s="76">
        <v>41701.0</v>
      </c>
      <c r="F66" s="76">
        <v>42450.0</v>
      </c>
      <c r="G66" s="76">
        <v>42745.0</v>
      </c>
      <c r="H66" s="21" t="s">
        <v>1127</v>
      </c>
    </row>
    <row r="67">
      <c r="A67" s="16">
        <v>41.0</v>
      </c>
      <c r="B67" s="21" t="s">
        <v>161</v>
      </c>
      <c r="C67" s="16">
        <v>30707.0</v>
      </c>
      <c r="D67" s="76">
        <v>41752.0</v>
      </c>
      <c r="E67" s="76">
        <v>41761.0</v>
      </c>
      <c r="F67" s="76">
        <v>42073.0</v>
      </c>
      <c r="G67" s="76">
        <v>42937.0</v>
      </c>
      <c r="H67" s="15" t="s">
        <v>1128</v>
      </c>
    </row>
    <row r="68">
      <c r="A68" s="16">
        <v>42.0</v>
      </c>
      <c r="B68" s="78" t="s">
        <v>1129</v>
      </c>
      <c r="C68" s="16">
        <v>33544.0</v>
      </c>
      <c r="D68" s="76">
        <v>42026.0</v>
      </c>
      <c r="E68" s="76">
        <v>42027.0</v>
      </c>
      <c r="F68" s="76">
        <v>42782.0</v>
      </c>
      <c r="G68" s="76">
        <v>43217.0</v>
      </c>
      <c r="H68" s="21"/>
    </row>
    <row r="69">
      <c r="A69" s="16">
        <v>42.0</v>
      </c>
      <c r="B69" s="21" t="s">
        <v>1130</v>
      </c>
      <c r="C69" s="16">
        <v>31861.0</v>
      </c>
      <c r="D69" s="76">
        <v>41877.0</v>
      </c>
      <c r="E69" s="76">
        <v>41880.0</v>
      </c>
      <c r="F69" s="76">
        <v>42474.0</v>
      </c>
      <c r="G69" s="76">
        <v>43112.0</v>
      </c>
      <c r="H69" s="21"/>
    </row>
    <row r="70">
      <c r="A70" s="16">
        <v>42.0</v>
      </c>
      <c r="B70" s="21" t="s">
        <v>1130</v>
      </c>
      <c r="C70" s="16">
        <v>62272.0</v>
      </c>
      <c r="D70" s="76">
        <v>42816.0</v>
      </c>
      <c r="E70" s="76">
        <v>42817.0</v>
      </c>
      <c r="F70" s="76">
        <v>42817.0</v>
      </c>
      <c r="G70" s="76">
        <v>42888.0</v>
      </c>
      <c r="H70" s="21"/>
    </row>
    <row r="71">
      <c r="A71" s="16">
        <v>42.0</v>
      </c>
      <c r="B71" s="21" t="s">
        <v>1130</v>
      </c>
      <c r="C71" s="16">
        <v>84213.0</v>
      </c>
      <c r="D71" s="76">
        <v>43160.0</v>
      </c>
      <c r="E71" s="76">
        <v>43160.0</v>
      </c>
      <c r="F71" s="76">
        <v>43175.0</v>
      </c>
      <c r="G71" s="76">
        <v>43228.0</v>
      </c>
      <c r="H71" s="21"/>
    </row>
    <row r="72">
      <c r="A72" s="16">
        <v>43.0</v>
      </c>
      <c r="B72" s="21" t="s">
        <v>630</v>
      </c>
      <c r="C72" s="16">
        <v>32948.0</v>
      </c>
      <c r="D72" s="76">
        <v>41975.0</v>
      </c>
      <c r="E72" s="76">
        <v>41977.0</v>
      </c>
      <c r="F72" s="76">
        <v>42146.0</v>
      </c>
      <c r="G72" s="76">
        <v>42828.0</v>
      </c>
      <c r="H72" s="21"/>
    </row>
    <row r="73">
      <c r="A73" s="16">
        <v>43.0</v>
      </c>
      <c r="B73" s="21" t="s">
        <v>1131</v>
      </c>
      <c r="C73" s="16">
        <v>45014.0</v>
      </c>
      <c r="D73" s="76">
        <v>42474.0</v>
      </c>
      <c r="E73" s="76">
        <v>42493.0</v>
      </c>
      <c r="F73" s="76">
        <v>42500.0</v>
      </c>
      <c r="G73" s="76">
        <v>42517.0</v>
      </c>
      <c r="H73" s="21"/>
    </row>
    <row r="74">
      <c r="A74" s="16">
        <v>43.0</v>
      </c>
      <c r="B74" s="21" t="s">
        <v>1132</v>
      </c>
      <c r="C74" s="16">
        <v>46686.0</v>
      </c>
      <c r="D74" s="76">
        <v>42517.0</v>
      </c>
      <c r="E74" s="76">
        <v>42535.0</v>
      </c>
      <c r="F74" s="76">
        <v>42535.0</v>
      </c>
      <c r="G74" s="76">
        <v>43069.0</v>
      </c>
      <c r="H74" s="21"/>
    </row>
    <row r="75">
      <c r="A75" s="16">
        <v>44.0</v>
      </c>
      <c r="B75" s="21" t="s">
        <v>152</v>
      </c>
      <c r="C75" s="16">
        <v>31270.0</v>
      </c>
      <c r="D75" s="76">
        <v>41816.0</v>
      </c>
      <c r="E75" s="76">
        <v>41817.0</v>
      </c>
      <c r="F75" s="76">
        <v>41954.0</v>
      </c>
      <c r="G75" s="76">
        <v>42486.0</v>
      </c>
      <c r="H75" s="21"/>
    </row>
    <row r="76">
      <c r="A76" s="16">
        <v>44.0</v>
      </c>
      <c r="B76" s="21" t="s">
        <v>1104</v>
      </c>
      <c r="C76" s="16">
        <v>31269.0</v>
      </c>
      <c r="D76" s="76">
        <v>41816.0</v>
      </c>
      <c r="E76" s="76">
        <v>41831.0</v>
      </c>
      <c r="F76" s="76">
        <v>41954.0</v>
      </c>
      <c r="G76" s="76">
        <v>42191.0</v>
      </c>
      <c r="H76" s="21"/>
    </row>
    <row r="77">
      <c r="A77" s="16">
        <v>44.0</v>
      </c>
      <c r="B77" s="21" t="s">
        <v>1133</v>
      </c>
      <c r="C77" s="16">
        <v>46673.0</v>
      </c>
      <c r="D77" s="76">
        <v>42516.0</v>
      </c>
      <c r="E77" s="76">
        <v>42517.0</v>
      </c>
      <c r="F77" s="76">
        <v>42544.0</v>
      </c>
      <c r="G77" s="76">
        <v>42557.0</v>
      </c>
      <c r="H77" s="21"/>
    </row>
    <row r="78">
      <c r="A78" s="16">
        <v>45.0</v>
      </c>
      <c r="B78" s="21" t="s">
        <v>40</v>
      </c>
      <c r="C78" s="21" t="s">
        <v>40</v>
      </c>
      <c r="D78" s="77" t="s">
        <v>40</v>
      </c>
      <c r="E78" s="77" t="s">
        <v>40</v>
      </c>
      <c r="F78" s="77" t="s">
        <v>40</v>
      </c>
      <c r="G78" s="77" t="s">
        <v>40</v>
      </c>
      <c r="H78" s="21"/>
    </row>
    <row r="79">
      <c r="A79" s="16">
        <v>46.0</v>
      </c>
      <c r="B79" s="21" t="s">
        <v>179</v>
      </c>
      <c r="C79" s="16">
        <v>30881.0</v>
      </c>
      <c r="D79" s="76">
        <v>41773.0</v>
      </c>
      <c r="E79" s="76">
        <v>41782.0</v>
      </c>
      <c r="F79" s="76">
        <v>42628.0</v>
      </c>
      <c r="G79" s="76">
        <v>42898.0</v>
      </c>
      <c r="H79" s="21"/>
    </row>
    <row r="80">
      <c r="A80" s="16">
        <v>47.0</v>
      </c>
      <c r="B80" s="21" t="s">
        <v>199</v>
      </c>
      <c r="C80" s="16">
        <v>34646.0</v>
      </c>
      <c r="D80" s="76">
        <v>42087.0</v>
      </c>
      <c r="E80" s="76">
        <v>42090.0</v>
      </c>
      <c r="F80" s="76">
        <v>42415.0</v>
      </c>
      <c r="G80" s="76">
        <v>43034.0</v>
      </c>
      <c r="H80" s="21" t="s">
        <v>1134</v>
      </c>
    </row>
    <row r="81">
      <c r="A81" s="16">
        <v>47.0</v>
      </c>
      <c r="B81" s="21" t="s">
        <v>119</v>
      </c>
      <c r="C81" s="21" t="s">
        <v>40</v>
      </c>
      <c r="D81" s="77" t="s">
        <v>40</v>
      </c>
      <c r="E81" s="77" t="s">
        <v>40</v>
      </c>
      <c r="F81" s="77" t="s">
        <v>40</v>
      </c>
      <c r="G81" s="77" t="s">
        <v>40</v>
      </c>
      <c r="H81" s="21" t="s">
        <v>1135</v>
      </c>
    </row>
    <row r="82">
      <c r="A82" s="16">
        <v>48.0</v>
      </c>
      <c r="B82" s="78" t="s">
        <v>156</v>
      </c>
      <c r="C82" s="16">
        <v>30072.0</v>
      </c>
      <c r="D82" s="76">
        <v>41688.0</v>
      </c>
      <c r="E82" s="76">
        <v>41691.0</v>
      </c>
      <c r="F82" s="76">
        <v>41987.0</v>
      </c>
      <c r="G82" s="76">
        <v>42758.0</v>
      </c>
      <c r="H82" s="21"/>
    </row>
    <row r="83">
      <c r="A83" s="16">
        <v>48.0</v>
      </c>
      <c r="B83" s="21" t="s">
        <v>1136</v>
      </c>
      <c r="C83" s="16">
        <v>30046.0</v>
      </c>
      <c r="D83" s="76">
        <v>41684.0</v>
      </c>
      <c r="E83" s="76">
        <v>41687.0</v>
      </c>
      <c r="F83" s="76">
        <v>42745.0</v>
      </c>
      <c r="G83" s="76">
        <v>42834.0</v>
      </c>
      <c r="H83" s="21"/>
    </row>
    <row r="84">
      <c r="A84" s="16">
        <v>49.0</v>
      </c>
      <c r="B84" s="21" t="s">
        <v>40</v>
      </c>
      <c r="C84" s="21" t="s">
        <v>40</v>
      </c>
      <c r="D84" s="77" t="s">
        <v>40</v>
      </c>
      <c r="E84" s="77" t="s">
        <v>40</v>
      </c>
      <c r="F84" s="77" t="s">
        <v>40</v>
      </c>
      <c r="G84" s="77" t="s">
        <v>40</v>
      </c>
      <c r="H84" s="21"/>
    </row>
    <row r="85">
      <c r="A85" s="16">
        <v>50.0</v>
      </c>
      <c r="B85" s="21" t="s">
        <v>1137</v>
      </c>
      <c r="C85" s="16">
        <v>34102.0</v>
      </c>
      <c r="D85" s="76">
        <v>42059.0</v>
      </c>
      <c r="E85" s="76">
        <v>42061.0</v>
      </c>
      <c r="F85" s="76">
        <v>42374.0</v>
      </c>
      <c r="G85" s="76">
        <v>42485.0</v>
      </c>
      <c r="H85" s="21"/>
    </row>
    <row r="86">
      <c r="A86" s="16">
        <v>50.0</v>
      </c>
      <c r="B86" s="21" t="s">
        <v>1137</v>
      </c>
      <c r="C86" s="16">
        <v>53664.0</v>
      </c>
      <c r="D86" s="76">
        <v>42654.0</v>
      </c>
      <c r="E86" s="76">
        <v>42654.0</v>
      </c>
      <c r="F86" s="76">
        <v>42718.0</v>
      </c>
      <c r="G86" s="76">
        <v>42740.0</v>
      </c>
      <c r="H86" s="21"/>
    </row>
    <row r="87">
      <c r="A87" s="16">
        <v>50.0</v>
      </c>
      <c r="B87" s="21" t="s">
        <v>1138</v>
      </c>
      <c r="C87" s="16">
        <v>40723.0</v>
      </c>
      <c r="D87" s="76">
        <v>42337.0</v>
      </c>
      <c r="E87" s="76">
        <v>42338.0</v>
      </c>
      <c r="F87" s="76">
        <v>42359.0</v>
      </c>
      <c r="G87" s="76">
        <v>42374.0</v>
      </c>
      <c r="H87" s="21"/>
    </row>
    <row r="88">
      <c r="A88" s="16">
        <v>51.0</v>
      </c>
      <c r="B88" s="21" t="s">
        <v>40</v>
      </c>
      <c r="C88" s="21" t="s">
        <v>40</v>
      </c>
      <c r="D88" s="77" t="s">
        <v>40</v>
      </c>
      <c r="E88" s="77" t="s">
        <v>40</v>
      </c>
      <c r="F88" s="77" t="s">
        <v>40</v>
      </c>
      <c r="G88" s="77" t="s">
        <v>40</v>
      </c>
      <c r="H88" s="21"/>
    </row>
    <row r="89">
      <c r="A89" s="16">
        <v>52.0</v>
      </c>
      <c r="B89" s="21" t="s">
        <v>40</v>
      </c>
      <c r="C89" s="21" t="s">
        <v>40</v>
      </c>
      <c r="D89" s="77" t="s">
        <v>40</v>
      </c>
      <c r="E89" s="77" t="s">
        <v>40</v>
      </c>
      <c r="F89" s="77" t="s">
        <v>40</v>
      </c>
      <c r="G89" s="77" t="s">
        <v>40</v>
      </c>
      <c r="H89" s="21"/>
    </row>
    <row r="90">
      <c r="A90" s="16">
        <v>53.0</v>
      </c>
      <c r="B90" s="21" t="s">
        <v>199</v>
      </c>
      <c r="C90" s="16">
        <v>34718.0</v>
      </c>
      <c r="D90" s="76">
        <v>42089.0</v>
      </c>
      <c r="E90" s="76">
        <v>42090.0</v>
      </c>
      <c r="F90" s="77" t="s">
        <v>40</v>
      </c>
      <c r="G90" s="77" t="s">
        <v>40</v>
      </c>
      <c r="H90" s="21"/>
    </row>
    <row r="91">
      <c r="A91" s="16">
        <v>54.0</v>
      </c>
      <c r="B91" s="21" t="s">
        <v>40</v>
      </c>
      <c r="C91" s="21" t="s">
        <v>40</v>
      </c>
      <c r="D91" s="77" t="s">
        <v>40</v>
      </c>
      <c r="E91" s="77" t="s">
        <v>40</v>
      </c>
      <c r="F91" s="77" t="s">
        <v>40</v>
      </c>
      <c r="G91" s="77" t="s">
        <v>40</v>
      </c>
      <c r="H91" s="21"/>
    </row>
  </sheetData>
  <dataValidations>
    <dataValidation type="decimal" allowBlank="1" showDropDown="1" sqref="A2:A63">
      <formula1>1.0</formula1>
      <formula2>54.0</formula2>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