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chetan/Desktop/nrel/projects/3-STABLE/tools/echo/tests/simplifiedTurbine/"/>
    </mc:Choice>
  </mc:AlternateContent>
  <xr:revisionPtr revIDLastSave="0" documentId="13_ncr:2001_{E3897332-C358-F44C-BF54-7965B0ACE296}" xr6:coauthVersionLast="47" xr6:coauthVersionMax="47" xr10:uidLastSave="{00000000-0000-0000-0000-000000000000}"/>
  <bookViews>
    <workbookView xWindow="0" yWindow="500" windowWidth="38400" windowHeight="21100" xr2:uid="{E23CE85A-B233-3543-8BA4-7662F893FDB3}"/>
  </bookViews>
  <sheets>
    <sheet name="Tower def" sheetId="1" r:id="rId1"/>
    <sheet name="blade def" sheetId="3" r:id="rId2"/>
  </sheets>
  <definedNames>
    <definedName name="solver_adj" localSheetId="1" hidden="1">'blade def'!$B$13</definedName>
    <definedName name="solver_adj" localSheetId="0" hidden="1">'Tower def'!$B$10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'blade def'!$B$19</definedName>
    <definedName name="solver_opt" localSheetId="0" hidden="1">'Tower def'!$B$16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3" l="1"/>
  <c r="O68" i="3"/>
  <c r="M66" i="3"/>
  <c r="O66" i="3"/>
  <c r="V74" i="3"/>
  <c r="T79" i="3"/>
  <c r="B24" i="3"/>
  <c r="B6" i="3"/>
  <c r="B31" i="3" s="1"/>
  <c r="S58" i="3"/>
  <c r="S73" i="3" s="1"/>
  <c r="U58" i="3"/>
  <c r="V58" i="3"/>
  <c r="W58" i="3"/>
  <c r="X58" i="3"/>
  <c r="X73" i="3" s="1"/>
  <c r="S59" i="3"/>
  <c r="S74" i="3" s="1"/>
  <c r="T59" i="3"/>
  <c r="T74" i="3" s="1"/>
  <c r="V59" i="3"/>
  <c r="W59" i="3"/>
  <c r="X59" i="3"/>
  <c r="S60" i="3"/>
  <c r="T60" i="3"/>
  <c r="U60" i="3"/>
  <c r="U75" i="3" s="1"/>
  <c r="W60" i="3"/>
  <c r="X60" i="3"/>
  <c r="S61" i="3"/>
  <c r="T61" i="3"/>
  <c r="U61" i="3"/>
  <c r="V61" i="3"/>
  <c r="X61" i="3"/>
  <c r="S62" i="3"/>
  <c r="S77" i="3" s="1"/>
  <c r="T62" i="3"/>
  <c r="T77" i="3" s="1"/>
  <c r="U62" i="3"/>
  <c r="V62" i="3"/>
  <c r="V77" i="3" s="1"/>
  <c r="W62" i="3"/>
  <c r="W77" i="3" s="1"/>
  <c r="T64" i="3"/>
  <c r="U64" i="3"/>
  <c r="V64" i="3"/>
  <c r="V79" i="3" s="1"/>
  <c r="W64" i="3"/>
  <c r="S65" i="3"/>
  <c r="U65" i="3"/>
  <c r="U80" i="3" s="1"/>
  <c r="V65" i="3"/>
  <c r="V80" i="3" s="1"/>
  <c r="W65" i="3"/>
  <c r="W80" i="3" s="1"/>
  <c r="S66" i="3"/>
  <c r="T66" i="3"/>
  <c r="X66" i="3"/>
  <c r="S67" i="3"/>
  <c r="S82" i="3" s="1"/>
  <c r="T67" i="3"/>
  <c r="T82" i="3" s="1"/>
  <c r="X67" i="3"/>
  <c r="X82" i="3" s="1"/>
  <c r="S68" i="3"/>
  <c r="S83" i="3" s="1"/>
  <c r="T68" i="3"/>
  <c r="T83" i="3" s="1"/>
  <c r="X68" i="3"/>
  <c r="U69" i="3"/>
  <c r="U84" i="3" s="1"/>
  <c r="V69" i="3"/>
  <c r="W69" i="3"/>
  <c r="W84" i="3" s="1"/>
  <c r="T57" i="3"/>
  <c r="U57" i="3"/>
  <c r="V57" i="3"/>
  <c r="V72" i="3" s="1"/>
  <c r="W57" i="3"/>
  <c r="W72" i="3" s="1"/>
  <c r="X57" i="3"/>
  <c r="X72" i="3" s="1"/>
  <c r="B28" i="3"/>
  <c r="W52" i="3" s="1"/>
  <c r="W67" i="3" s="1"/>
  <c r="B10" i="3"/>
  <c r="N60" i="3"/>
  <c r="N48" i="3"/>
  <c r="N49" i="3"/>
  <c r="N50" i="3"/>
  <c r="N51" i="3"/>
  <c r="N52" i="3"/>
  <c r="N53" i="3"/>
  <c r="N54" i="3"/>
  <c r="N55" i="3"/>
  <c r="N56" i="3"/>
  <c r="N57" i="3"/>
  <c r="N58" i="3"/>
  <c r="N59" i="3"/>
  <c r="N43" i="3"/>
  <c r="N44" i="3"/>
  <c r="N45" i="3"/>
  <c r="N46" i="3"/>
  <c r="N47" i="3"/>
  <c r="N42" i="3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16" i="3"/>
  <c r="M16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J23" i="3"/>
  <c r="J22" i="3"/>
  <c r="J21" i="3"/>
  <c r="J20" i="3"/>
  <c r="J19" i="3"/>
  <c r="J18" i="3"/>
  <c r="E18" i="3"/>
  <c r="J17" i="3"/>
  <c r="E17" i="3"/>
  <c r="J16" i="3"/>
  <c r="E16" i="3"/>
  <c r="C4" i="3"/>
  <c r="D3" i="3"/>
  <c r="C4" i="1"/>
  <c r="B21" i="1" s="1"/>
  <c r="B22" i="1" s="1"/>
  <c r="N14" i="1" s="1"/>
  <c r="J14" i="1"/>
  <c r="J15" i="1"/>
  <c r="J16" i="1"/>
  <c r="J17" i="1"/>
  <c r="J18" i="1"/>
  <c r="J19" i="1"/>
  <c r="J20" i="1"/>
  <c r="J13" i="1"/>
  <c r="K15" i="1"/>
  <c r="K16" i="1"/>
  <c r="K17" i="1"/>
  <c r="K18" i="1"/>
  <c r="K19" i="1"/>
  <c r="K20" i="1"/>
  <c r="K21" i="1"/>
  <c r="K22" i="1"/>
  <c r="K23" i="1"/>
  <c r="K24" i="1"/>
  <c r="K25" i="1"/>
  <c r="K26" i="1"/>
  <c r="K14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3" i="1"/>
  <c r="D3" i="1"/>
  <c r="B15" i="3" l="1"/>
  <c r="U44" i="3" s="1"/>
  <c r="B25" i="3"/>
  <c r="V45" i="3" s="1"/>
  <c r="V73" i="3"/>
  <c r="V88" i="3" s="1"/>
  <c r="V103" i="3" s="1"/>
  <c r="V118" i="3" s="1"/>
  <c r="V133" i="3" s="1"/>
  <c r="V148" i="3" s="1"/>
  <c r="V163" i="3" s="1"/>
  <c r="V178" i="3" s="1"/>
  <c r="V193" i="3" s="1"/>
  <c r="V208" i="3" s="1"/>
  <c r="V223" i="3" s="1"/>
  <c r="V238" i="3" s="1"/>
  <c r="V253" i="3" s="1"/>
  <c r="V268" i="3" s="1"/>
  <c r="V283" i="3" s="1"/>
  <c r="V298" i="3" s="1"/>
  <c r="V313" i="3" s="1"/>
  <c r="V328" i="3" s="1"/>
  <c r="V343" i="3" s="1"/>
  <c r="W73" i="3"/>
  <c r="W88" i="3" s="1"/>
  <c r="W103" i="3" s="1"/>
  <c r="W118" i="3" s="1"/>
  <c r="W133" i="3" s="1"/>
  <c r="W148" i="3" s="1"/>
  <c r="W163" i="3" s="1"/>
  <c r="W178" i="3" s="1"/>
  <c r="W193" i="3" s="1"/>
  <c r="W208" i="3" s="1"/>
  <c r="W223" i="3" s="1"/>
  <c r="W238" i="3" s="1"/>
  <c r="W253" i="3" s="1"/>
  <c r="W268" i="3" s="1"/>
  <c r="W283" i="3" s="1"/>
  <c r="W298" i="3" s="1"/>
  <c r="W313" i="3" s="1"/>
  <c r="W328" i="3" s="1"/>
  <c r="W343" i="3" s="1"/>
  <c r="T81" i="3"/>
  <c r="T96" i="3" s="1"/>
  <c r="T111" i="3" s="1"/>
  <c r="T126" i="3" s="1"/>
  <c r="T141" i="3" s="1"/>
  <c r="T156" i="3" s="1"/>
  <c r="T171" i="3" s="1"/>
  <c r="T186" i="3" s="1"/>
  <c r="T201" i="3" s="1"/>
  <c r="T216" i="3" s="1"/>
  <c r="T231" i="3" s="1"/>
  <c r="T246" i="3" s="1"/>
  <c r="T261" i="3" s="1"/>
  <c r="T276" i="3" s="1"/>
  <c r="T291" i="3" s="1"/>
  <c r="T306" i="3" s="1"/>
  <c r="T321" i="3" s="1"/>
  <c r="T336" i="3" s="1"/>
  <c r="T351" i="3" s="1"/>
  <c r="S75" i="3"/>
  <c r="S90" i="3" s="1"/>
  <c r="S105" i="3" s="1"/>
  <c r="S120" i="3" s="1"/>
  <c r="S135" i="3" s="1"/>
  <c r="S150" i="3" s="1"/>
  <c r="S165" i="3" s="1"/>
  <c r="S180" i="3" s="1"/>
  <c r="S195" i="3" s="1"/>
  <c r="S210" i="3" s="1"/>
  <c r="S225" i="3" s="1"/>
  <c r="S240" i="3" s="1"/>
  <c r="S255" i="3" s="1"/>
  <c r="S270" i="3" s="1"/>
  <c r="S285" i="3" s="1"/>
  <c r="S300" i="3" s="1"/>
  <c r="S315" i="3" s="1"/>
  <c r="S330" i="3" s="1"/>
  <c r="S345" i="3" s="1"/>
  <c r="X81" i="3"/>
  <c r="X96" i="3" s="1"/>
  <c r="X111" i="3" s="1"/>
  <c r="X126" i="3" s="1"/>
  <c r="X141" i="3" s="1"/>
  <c r="X156" i="3" s="1"/>
  <c r="X171" i="3" s="1"/>
  <c r="X186" i="3" s="1"/>
  <c r="X201" i="3" s="1"/>
  <c r="X216" i="3" s="1"/>
  <c r="X231" i="3" s="1"/>
  <c r="X246" i="3" s="1"/>
  <c r="X261" i="3" s="1"/>
  <c r="X276" i="3" s="1"/>
  <c r="X291" i="3" s="1"/>
  <c r="X306" i="3" s="1"/>
  <c r="X321" i="3" s="1"/>
  <c r="X336" i="3" s="1"/>
  <c r="X351" i="3" s="1"/>
  <c r="V76" i="3"/>
  <c r="V91" i="3" s="1"/>
  <c r="V106" i="3" s="1"/>
  <c r="V121" i="3" s="1"/>
  <c r="V136" i="3" s="1"/>
  <c r="V151" i="3" s="1"/>
  <c r="V166" i="3" s="1"/>
  <c r="V181" i="3" s="1"/>
  <c r="V196" i="3" s="1"/>
  <c r="V211" i="3" s="1"/>
  <c r="V226" i="3" s="1"/>
  <c r="V241" i="3" s="1"/>
  <c r="V256" i="3" s="1"/>
  <c r="V271" i="3" s="1"/>
  <c r="V286" i="3" s="1"/>
  <c r="V301" i="3" s="1"/>
  <c r="V316" i="3" s="1"/>
  <c r="V331" i="3" s="1"/>
  <c r="V346" i="3" s="1"/>
  <c r="T75" i="3"/>
  <c r="T90" i="3" s="1"/>
  <c r="T105" i="3" s="1"/>
  <c r="T120" i="3" s="1"/>
  <c r="T135" i="3" s="1"/>
  <c r="T150" i="3" s="1"/>
  <c r="T165" i="3" s="1"/>
  <c r="T180" i="3" s="1"/>
  <c r="T195" i="3" s="1"/>
  <c r="T210" i="3" s="1"/>
  <c r="T225" i="3" s="1"/>
  <c r="T240" i="3" s="1"/>
  <c r="T255" i="3" s="1"/>
  <c r="T270" i="3" s="1"/>
  <c r="T285" i="3" s="1"/>
  <c r="T300" i="3" s="1"/>
  <c r="T315" i="3" s="1"/>
  <c r="T330" i="3" s="1"/>
  <c r="T345" i="3" s="1"/>
  <c r="V52" i="3"/>
  <c r="V84" i="3"/>
  <c r="V99" i="3" s="1"/>
  <c r="V114" i="3" s="1"/>
  <c r="V129" i="3" s="1"/>
  <c r="V144" i="3" s="1"/>
  <c r="V159" i="3" s="1"/>
  <c r="V174" i="3" s="1"/>
  <c r="V189" i="3" s="1"/>
  <c r="V204" i="3" s="1"/>
  <c r="V219" i="3" s="1"/>
  <c r="V234" i="3" s="1"/>
  <c r="V249" i="3" s="1"/>
  <c r="V264" i="3" s="1"/>
  <c r="V279" i="3" s="1"/>
  <c r="V294" i="3" s="1"/>
  <c r="V309" i="3" s="1"/>
  <c r="V324" i="3" s="1"/>
  <c r="V339" i="3" s="1"/>
  <c r="V354" i="3" s="1"/>
  <c r="X76" i="3"/>
  <c r="X91" i="3" s="1"/>
  <c r="X106" i="3" s="1"/>
  <c r="X121" i="3" s="1"/>
  <c r="X136" i="3" s="1"/>
  <c r="X151" i="3" s="1"/>
  <c r="X166" i="3" s="1"/>
  <c r="X181" i="3" s="1"/>
  <c r="X196" i="3" s="1"/>
  <c r="X211" i="3" s="1"/>
  <c r="X226" i="3" s="1"/>
  <c r="X241" i="3" s="1"/>
  <c r="X256" i="3" s="1"/>
  <c r="X271" i="3" s="1"/>
  <c r="X286" i="3" s="1"/>
  <c r="X301" i="3" s="1"/>
  <c r="X316" i="3" s="1"/>
  <c r="X331" i="3" s="1"/>
  <c r="X346" i="3" s="1"/>
  <c r="U77" i="3"/>
  <c r="U92" i="3" s="1"/>
  <c r="U107" i="3" s="1"/>
  <c r="U122" i="3" s="1"/>
  <c r="U137" i="3" s="1"/>
  <c r="U152" i="3" s="1"/>
  <c r="U167" i="3" s="1"/>
  <c r="U182" i="3" s="1"/>
  <c r="U197" i="3" s="1"/>
  <c r="U212" i="3" s="1"/>
  <c r="U227" i="3" s="1"/>
  <c r="U242" i="3" s="1"/>
  <c r="U257" i="3" s="1"/>
  <c r="U272" i="3" s="1"/>
  <c r="U287" i="3" s="1"/>
  <c r="U302" i="3" s="1"/>
  <c r="U317" i="3" s="1"/>
  <c r="U332" i="3" s="1"/>
  <c r="U347" i="3" s="1"/>
  <c r="P66" i="3"/>
  <c r="W53" i="3"/>
  <c r="W82" i="3"/>
  <c r="W97" i="3" s="1"/>
  <c r="W112" i="3" s="1"/>
  <c r="W127" i="3" s="1"/>
  <c r="W142" i="3" s="1"/>
  <c r="W157" i="3" s="1"/>
  <c r="W172" i="3" s="1"/>
  <c r="W187" i="3" s="1"/>
  <c r="W202" i="3" s="1"/>
  <c r="W217" i="3" s="1"/>
  <c r="W232" i="3" s="1"/>
  <c r="W247" i="3" s="1"/>
  <c r="W262" i="3" s="1"/>
  <c r="W277" i="3" s="1"/>
  <c r="W292" i="3" s="1"/>
  <c r="W307" i="3" s="1"/>
  <c r="W322" i="3" s="1"/>
  <c r="W337" i="3" s="1"/>
  <c r="W352" i="3" s="1"/>
  <c r="W46" i="3"/>
  <c r="U79" i="3"/>
  <c r="U94" i="3" s="1"/>
  <c r="U109" i="3" s="1"/>
  <c r="U124" i="3" s="1"/>
  <c r="U139" i="3" s="1"/>
  <c r="U154" i="3" s="1"/>
  <c r="U169" i="3" s="1"/>
  <c r="U184" i="3" s="1"/>
  <c r="U199" i="3" s="1"/>
  <c r="U214" i="3" s="1"/>
  <c r="U229" i="3" s="1"/>
  <c r="U244" i="3" s="1"/>
  <c r="U259" i="3" s="1"/>
  <c r="U274" i="3" s="1"/>
  <c r="U289" i="3" s="1"/>
  <c r="U304" i="3" s="1"/>
  <c r="U319" i="3" s="1"/>
  <c r="U334" i="3" s="1"/>
  <c r="U349" i="3" s="1"/>
  <c r="U72" i="3"/>
  <c r="U87" i="3" s="1"/>
  <c r="U102" i="3" s="1"/>
  <c r="U117" i="3" s="1"/>
  <c r="U132" i="3" s="1"/>
  <c r="U147" i="3" s="1"/>
  <c r="U162" i="3" s="1"/>
  <c r="U177" i="3" s="1"/>
  <c r="U192" i="3" s="1"/>
  <c r="U207" i="3" s="1"/>
  <c r="U222" i="3" s="1"/>
  <c r="U237" i="3" s="1"/>
  <c r="U252" i="3" s="1"/>
  <c r="U267" i="3" s="1"/>
  <c r="U282" i="3" s="1"/>
  <c r="U297" i="3" s="1"/>
  <c r="U312" i="3" s="1"/>
  <c r="U327" i="3" s="1"/>
  <c r="U342" i="3" s="1"/>
  <c r="X97" i="3"/>
  <c r="X112" i="3" s="1"/>
  <c r="X127" i="3" s="1"/>
  <c r="X142" i="3" s="1"/>
  <c r="X157" i="3" s="1"/>
  <c r="X172" i="3" s="1"/>
  <c r="X187" i="3" s="1"/>
  <c r="X202" i="3" s="1"/>
  <c r="X217" i="3" s="1"/>
  <c r="X232" i="3" s="1"/>
  <c r="X247" i="3" s="1"/>
  <c r="X262" i="3" s="1"/>
  <c r="X277" i="3" s="1"/>
  <c r="X292" i="3" s="1"/>
  <c r="X307" i="3" s="1"/>
  <c r="X322" i="3" s="1"/>
  <c r="X337" i="3" s="1"/>
  <c r="X352" i="3" s="1"/>
  <c r="U95" i="3"/>
  <c r="U110" i="3" s="1"/>
  <c r="U125" i="3" s="1"/>
  <c r="U140" i="3" s="1"/>
  <c r="U155" i="3" s="1"/>
  <c r="U170" i="3" s="1"/>
  <c r="U185" i="3" s="1"/>
  <c r="U200" i="3" s="1"/>
  <c r="U215" i="3" s="1"/>
  <c r="U230" i="3" s="1"/>
  <c r="U245" i="3" s="1"/>
  <c r="U260" i="3" s="1"/>
  <c r="U275" i="3" s="1"/>
  <c r="U290" i="3" s="1"/>
  <c r="U305" i="3" s="1"/>
  <c r="U320" i="3" s="1"/>
  <c r="U335" i="3" s="1"/>
  <c r="U350" i="3" s="1"/>
  <c r="T89" i="3"/>
  <c r="T104" i="3" s="1"/>
  <c r="T119" i="3" s="1"/>
  <c r="T134" i="3" s="1"/>
  <c r="T149" i="3" s="1"/>
  <c r="T164" i="3" s="1"/>
  <c r="T179" i="3" s="1"/>
  <c r="T194" i="3" s="1"/>
  <c r="T209" i="3" s="1"/>
  <c r="T224" i="3" s="1"/>
  <c r="T239" i="3" s="1"/>
  <c r="T254" i="3" s="1"/>
  <c r="T269" i="3" s="1"/>
  <c r="T284" i="3" s="1"/>
  <c r="T299" i="3" s="1"/>
  <c r="T314" i="3" s="1"/>
  <c r="T329" i="3" s="1"/>
  <c r="T344" i="3" s="1"/>
  <c r="X75" i="3"/>
  <c r="X90" i="3" s="1"/>
  <c r="X105" i="3" s="1"/>
  <c r="X120" i="3" s="1"/>
  <c r="X135" i="3" s="1"/>
  <c r="X150" i="3" s="1"/>
  <c r="X165" i="3" s="1"/>
  <c r="X180" i="3" s="1"/>
  <c r="X195" i="3" s="1"/>
  <c r="X210" i="3" s="1"/>
  <c r="X225" i="3" s="1"/>
  <c r="X240" i="3" s="1"/>
  <c r="X255" i="3" s="1"/>
  <c r="X270" i="3" s="1"/>
  <c r="X285" i="3" s="1"/>
  <c r="X300" i="3" s="1"/>
  <c r="X315" i="3" s="1"/>
  <c r="X330" i="3" s="1"/>
  <c r="X345" i="3" s="1"/>
  <c r="T72" i="3"/>
  <c r="T87" i="3" s="1"/>
  <c r="T102" i="3" s="1"/>
  <c r="T117" i="3" s="1"/>
  <c r="T132" i="3" s="1"/>
  <c r="T147" i="3" s="1"/>
  <c r="T162" i="3" s="1"/>
  <c r="T177" i="3" s="1"/>
  <c r="T192" i="3" s="1"/>
  <c r="T207" i="3" s="1"/>
  <c r="T222" i="3" s="1"/>
  <c r="T237" i="3" s="1"/>
  <c r="T252" i="3" s="1"/>
  <c r="T267" i="3" s="1"/>
  <c r="T282" i="3" s="1"/>
  <c r="T297" i="3" s="1"/>
  <c r="T312" i="3" s="1"/>
  <c r="T327" i="3" s="1"/>
  <c r="T342" i="3" s="1"/>
  <c r="T97" i="3"/>
  <c r="T112" i="3" s="1"/>
  <c r="T127" i="3" s="1"/>
  <c r="T142" i="3" s="1"/>
  <c r="T157" i="3" s="1"/>
  <c r="T172" i="3" s="1"/>
  <c r="T187" i="3" s="1"/>
  <c r="T202" i="3" s="1"/>
  <c r="T217" i="3" s="1"/>
  <c r="T232" i="3" s="1"/>
  <c r="T247" i="3" s="1"/>
  <c r="T262" i="3" s="1"/>
  <c r="T277" i="3" s="1"/>
  <c r="T292" i="3" s="1"/>
  <c r="T307" i="3" s="1"/>
  <c r="T322" i="3" s="1"/>
  <c r="T337" i="3" s="1"/>
  <c r="T352" i="3" s="1"/>
  <c r="S80" i="3"/>
  <c r="S95" i="3" s="1"/>
  <c r="S110" i="3" s="1"/>
  <c r="S125" i="3" s="1"/>
  <c r="S140" i="3" s="1"/>
  <c r="S155" i="3" s="1"/>
  <c r="S170" i="3" s="1"/>
  <c r="S185" i="3" s="1"/>
  <c r="S200" i="3" s="1"/>
  <c r="S215" i="3" s="1"/>
  <c r="S230" i="3" s="1"/>
  <c r="S245" i="3" s="1"/>
  <c r="S260" i="3" s="1"/>
  <c r="S275" i="3" s="1"/>
  <c r="S290" i="3" s="1"/>
  <c r="S305" i="3" s="1"/>
  <c r="S320" i="3" s="1"/>
  <c r="S335" i="3" s="1"/>
  <c r="S350" i="3" s="1"/>
  <c r="T92" i="3"/>
  <c r="T107" i="3" s="1"/>
  <c r="T122" i="3" s="1"/>
  <c r="T137" i="3" s="1"/>
  <c r="T152" i="3" s="1"/>
  <c r="T167" i="3" s="1"/>
  <c r="T182" i="3" s="1"/>
  <c r="T197" i="3" s="1"/>
  <c r="T212" i="3" s="1"/>
  <c r="T227" i="3" s="1"/>
  <c r="T242" i="3" s="1"/>
  <c r="T257" i="3" s="1"/>
  <c r="T272" i="3" s="1"/>
  <c r="T287" i="3" s="1"/>
  <c r="T302" i="3" s="1"/>
  <c r="T317" i="3" s="1"/>
  <c r="T332" i="3" s="1"/>
  <c r="T347" i="3" s="1"/>
  <c r="B17" i="3"/>
  <c r="B18" i="3" s="1"/>
  <c r="B49" i="3"/>
  <c r="S49" i="3" s="1"/>
  <c r="W75" i="3"/>
  <c r="W90" i="3" s="1"/>
  <c r="W105" i="3" s="1"/>
  <c r="W120" i="3" s="1"/>
  <c r="W135" i="3" s="1"/>
  <c r="W150" i="3" s="1"/>
  <c r="W165" i="3" s="1"/>
  <c r="W180" i="3" s="1"/>
  <c r="W195" i="3" s="1"/>
  <c r="W210" i="3" s="1"/>
  <c r="W225" i="3" s="1"/>
  <c r="W240" i="3" s="1"/>
  <c r="W255" i="3" s="1"/>
  <c r="W270" i="3" s="1"/>
  <c r="W285" i="3" s="1"/>
  <c r="W300" i="3" s="1"/>
  <c r="W315" i="3" s="1"/>
  <c r="W330" i="3" s="1"/>
  <c r="W345" i="3" s="1"/>
  <c r="W99" i="3"/>
  <c r="W114" i="3" s="1"/>
  <c r="W129" i="3" s="1"/>
  <c r="W144" i="3" s="1"/>
  <c r="W159" i="3" s="1"/>
  <c r="W174" i="3" s="1"/>
  <c r="W189" i="3" s="1"/>
  <c r="W204" i="3" s="1"/>
  <c r="W219" i="3" s="1"/>
  <c r="W234" i="3" s="1"/>
  <c r="W249" i="3" s="1"/>
  <c r="W264" i="3" s="1"/>
  <c r="W279" i="3" s="1"/>
  <c r="W294" i="3" s="1"/>
  <c r="W309" i="3" s="1"/>
  <c r="W324" i="3" s="1"/>
  <c r="W339" i="3" s="1"/>
  <c r="W354" i="3" s="1"/>
  <c r="S97" i="3"/>
  <c r="S112" i="3" s="1"/>
  <c r="S127" i="3" s="1"/>
  <c r="S142" i="3" s="1"/>
  <c r="S157" i="3" s="1"/>
  <c r="S172" i="3" s="1"/>
  <c r="S187" i="3" s="1"/>
  <c r="S202" i="3" s="1"/>
  <c r="S217" i="3" s="1"/>
  <c r="S232" i="3" s="1"/>
  <c r="S247" i="3" s="1"/>
  <c r="S262" i="3" s="1"/>
  <c r="S277" i="3" s="1"/>
  <c r="S292" i="3" s="1"/>
  <c r="S307" i="3" s="1"/>
  <c r="S322" i="3" s="1"/>
  <c r="S337" i="3" s="1"/>
  <c r="S352" i="3" s="1"/>
  <c r="W79" i="3"/>
  <c r="W94" i="3" s="1"/>
  <c r="W109" i="3" s="1"/>
  <c r="W124" i="3" s="1"/>
  <c r="W139" i="3" s="1"/>
  <c r="W154" i="3" s="1"/>
  <c r="W169" i="3" s="1"/>
  <c r="W184" i="3" s="1"/>
  <c r="W199" i="3" s="1"/>
  <c r="W214" i="3" s="1"/>
  <c r="W229" i="3" s="1"/>
  <c r="W244" i="3" s="1"/>
  <c r="W259" i="3" s="1"/>
  <c r="W274" i="3" s="1"/>
  <c r="W289" i="3" s="1"/>
  <c r="W304" i="3" s="1"/>
  <c r="W319" i="3" s="1"/>
  <c r="W334" i="3" s="1"/>
  <c r="W349" i="3" s="1"/>
  <c r="S92" i="3"/>
  <c r="S107" i="3" s="1"/>
  <c r="S122" i="3" s="1"/>
  <c r="S137" i="3" s="1"/>
  <c r="S152" i="3" s="1"/>
  <c r="S167" i="3" s="1"/>
  <c r="S182" i="3" s="1"/>
  <c r="S197" i="3" s="1"/>
  <c r="S212" i="3" s="1"/>
  <c r="S227" i="3" s="1"/>
  <c r="S242" i="3" s="1"/>
  <c r="S257" i="3" s="1"/>
  <c r="S272" i="3" s="1"/>
  <c r="S287" i="3" s="1"/>
  <c r="S302" i="3" s="1"/>
  <c r="S317" i="3" s="1"/>
  <c r="S332" i="3" s="1"/>
  <c r="S347" i="3" s="1"/>
  <c r="U90" i="3"/>
  <c r="U105" i="3" s="1"/>
  <c r="U120" i="3" s="1"/>
  <c r="U135" i="3" s="1"/>
  <c r="U150" i="3" s="1"/>
  <c r="U165" i="3" s="1"/>
  <c r="U180" i="3" s="1"/>
  <c r="U195" i="3" s="1"/>
  <c r="U210" i="3" s="1"/>
  <c r="U225" i="3" s="1"/>
  <c r="U240" i="3" s="1"/>
  <c r="U255" i="3" s="1"/>
  <c r="U270" i="3" s="1"/>
  <c r="U285" i="3" s="1"/>
  <c r="U300" i="3" s="1"/>
  <c r="U315" i="3" s="1"/>
  <c r="U330" i="3" s="1"/>
  <c r="U345" i="3" s="1"/>
  <c r="U76" i="3"/>
  <c r="U91" i="3" s="1"/>
  <c r="U106" i="3" s="1"/>
  <c r="U121" i="3" s="1"/>
  <c r="U136" i="3" s="1"/>
  <c r="U151" i="3" s="1"/>
  <c r="U166" i="3" s="1"/>
  <c r="U181" i="3" s="1"/>
  <c r="U196" i="3" s="1"/>
  <c r="U211" i="3" s="1"/>
  <c r="U226" i="3" s="1"/>
  <c r="U241" i="3" s="1"/>
  <c r="U256" i="3" s="1"/>
  <c r="U271" i="3" s="1"/>
  <c r="U286" i="3" s="1"/>
  <c r="U301" i="3" s="1"/>
  <c r="U316" i="3" s="1"/>
  <c r="U331" i="3" s="1"/>
  <c r="U346" i="3" s="1"/>
  <c r="X74" i="3"/>
  <c r="X89" i="3" s="1"/>
  <c r="X104" i="3" s="1"/>
  <c r="X119" i="3" s="1"/>
  <c r="X134" i="3" s="1"/>
  <c r="X149" i="3" s="1"/>
  <c r="X164" i="3" s="1"/>
  <c r="X179" i="3" s="1"/>
  <c r="X194" i="3" s="1"/>
  <c r="X209" i="3" s="1"/>
  <c r="X224" i="3" s="1"/>
  <c r="X239" i="3" s="1"/>
  <c r="X254" i="3" s="1"/>
  <c r="X269" i="3" s="1"/>
  <c r="X284" i="3" s="1"/>
  <c r="X299" i="3" s="1"/>
  <c r="X314" i="3" s="1"/>
  <c r="X329" i="3" s="1"/>
  <c r="X344" i="3" s="1"/>
  <c r="X87" i="3"/>
  <c r="X102" i="3" s="1"/>
  <c r="X117" i="3" s="1"/>
  <c r="X132" i="3" s="1"/>
  <c r="X147" i="3" s="1"/>
  <c r="X162" i="3" s="1"/>
  <c r="X177" i="3" s="1"/>
  <c r="X192" i="3" s="1"/>
  <c r="X207" i="3" s="1"/>
  <c r="X222" i="3" s="1"/>
  <c r="X237" i="3" s="1"/>
  <c r="X252" i="3" s="1"/>
  <c r="X267" i="3" s="1"/>
  <c r="X282" i="3" s="1"/>
  <c r="X297" i="3" s="1"/>
  <c r="X312" i="3" s="1"/>
  <c r="X327" i="3" s="1"/>
  <c r="X342" i="3" s="1"/>
  <c r="T94" i="3"/>
  <c r="T109" i="3" s="1"/>
  <c r="T124" i="3" s="1"/>
  <c r="T139" i="3" s="1"/>
  <c r="T154" i="3" s="1"/>
  <c r="T169" i="3" s="1"/>
  <c r="T184" i="3" s="1"/>
  <c r="T199" i="3" s="1"/>
  <c r="T214" i="3" s="1"/>
  <c r="T229" i="3" s="1"/>
  <c r="T244" i="3" s="1"/>
  <c r="T259" i="3" s="1"/>
  <c r="T274" i="3" s="1"/>
  <c r="T289" i="3" s="1"/>
  <c r="T304" i="3" s="1"/>
  <c r="T319" i="3" s="1"/>
  <c r="T334" i="3" s="1"/>
  <c r="T349" i="3" s="1"/>
  <c r="W87" i="3"/>
  <c r="W102" i="3" s="1"/>
  <c r="W117" i="3" s="1"/>
  <c r="W132" i="3" s="1"/>
  <c r="W147" i="3" s="1"/>
  <c r="W162" i="3" s="1"/>
  <c r="W177" i="3" s="1"/>
  <c r="W192" i="3" s="1"/>
  <c r="W207" i="3" s="1"/>
  <c r="W222" i="3" s="1"/>
  <c r="W237" i="3" s="1"/>
  <c r="W252" i="3" s="1"/>
  <c r="W267" i="3" s="1"/>
  <c r="W282" i="3" s="1"/>
  <c r="W297" i="3" s="1"/>
  <c r="W312" i="3" s="1"/>
  <c r="W327" i="3" s="1"/>
  <c r="W342" i="3" s="1"/>
  <c r="T98" i="3"/>
  <c r="T113" i="3" s="1"/>
  <c r="T128" i="3" s="1"/>
  <c r="T143" i="3" s="1"/>
  <c r="T158" i="3" s="1"/>
  <c r="T173" i="3" s="1"/>
  <c r="T188" i="3" s="1"/>
  <c r="T203" i="3" s="1"/>
  <c r="T218" i="3" s="1"/>
  <c r="T233" i="3" s="1"/>
  <c r="T248" i="3" s="1"/>
  <c r="T263" i="3" s="1"/>
  <c r="T278" i="3" s="1"/>
  <c r="T293" i="3" s="1"/>
  <c r="T308" i="3" s="1"/>
  <c r="T323" i="3" s="1"/>
  <c r="T338" i="3" s="1"/>
  <c r="T353" i="3" s="1"/>
  <c r="W95" i="3"/>
  <c r="W110" i="3" s="1"/>
  <c r="W125" i="3" s="1"/>
  <c r="W140" i="3" s="1"/>
  <c r="W155" i="3" s="1"/>
  <c r="W170" i="3" s="1"/>
  <c r="W185" i="3" s="1"/>
  <c r="W200" i="3" s="1"/>
  <c r="W215" i="3" s="1"/>
  <c r="W230" i="3" s="1"/>
  <c r="W245" i="3" s="1"/>
  <c r="W260" i="3" s="1"/>
  <c r="W275" i="3" s="1"/>
  <c r="W290" i="3" s="1"/>
  <c r="W305" i="3" s="1"/>
  <c r="W320" i="3" s="1"/>
  <c r="W335" i="3" s="1"/>
  <c r="W350" i="3" s="1"/>
  <c r="W92" i="3"/>
  <c r="W107" i="3" s="1"/>
  <c r="W122" i="3" s="1"/>
  <c r="W137" i="3" s="1"/>
  <c r="W152" i="3" s="1"/>
  <c r="W167" i="3" s="1"/>
  <c r="W182" i="3" s="1"/>
  <c r="W197" i="3" s="1"/>
  <c r="W212" i="3" s="1"/>
  <c r="W227" i="3" s="1"/>
  <c r="W242" i="3" s="1"/>
  <c r="W257" i="3" s="1"/>
  <c r="W272" i="3" s="1"/>
  <c r="W287" i="3" s="1"/>
  <c r="W302" i="3" s="1"/>
  <c r="W317" i="3" s="1"/>
  <c r="W332" i="3" s="1"/>
  <c r="W347" i="3" s="1"/>
  <c r="X83" i="3"/>
  <c r="X98" i="3" s="1"/>
  <c r="X113" i="3" s="1"/>
  <c r="X128" i="3" s="1"/>
  <c r="X143" i="3" s="1"/>
  <c r="X158" i="3" s="1"/>
  <c r="X173" i="3" s="1"/>
  <c r="X188" i="3" s="1"/>
  <c r="X203" i="3" s="1"/>
  <c r="X218" i="3" s="1"/>
  <c r="X233" i="3" s="1"/>
  <c r="X248" i="3" s="1"/>
  <c r="X263" i="3" s="1"/>
  <c r="X278" i="3" s="1"/>
  <c r="X293" i="3" s="1"/>
  <c r="X308" i="3" s="1"/>
  <c r="X323" i="3" s="1"/>
  <c r="X338" i="3" s="1"/>
  <c r="X353" i="3" s="1"/>
  <c r="T76" i="3"/>
  <c r="T91" i="3" s="1"/>
  <c r="T106" i="3" s="1"/>
  <c r="T121" i="3" s="1"/>
  <c r="T136" i="3" s="1"/>
  <c r="T151" i="3" s="1"/>
  <c r="T166" i="3" s="1"/>
  <c r="T181" i="3" s="1"/>
  <c r="T196" i="3" s="1"/>
  <c r="T211" i="3" s="1"/>
  <c r="T226" i="3" s="1"/>
  <c r="T241" i="3" s="1"/>
  <c r="T256" i="3" s="1"/>
  <c r="T271" i="3" s="1"/>
  <c r="T286" i="3" s="1"/>
  <c r="T301" i="3" s="1"/>
  <c r="T316" i="3" s="1"/>
  <c r="T331" i="3" s="1"/>
  <c r="T346" i="3" s="1"/>
  <c r="V87" i="3"/>
  <c r="V102" i="3" s="1"/>
  <c r="V117" i="3" s="1"/>
  <c r="V132" i="3" s="1"/>
  <c r="V147" i="3" s="1"/>
  <c r="V162" i="3" s="1"/>
  <c r="V177" i="3" s="1"/>
  <c r="V192" i="3" s="1"/>
  <c r="V207" i="3" s="1"/>
  <c r="V222" i="3" s="1"/>
  <c r="V237" i="3" s="1"/>
  <c r="V252" i="3" s="1"/>
  <c r="V267" i="3" s="1"/>
  <c r="V282" i="3" s="1"/>
  <c r="V297" i="3" s="1"/>
  <c r="V312" i="3" s="1"/>
  <c r="V327" i="3" s="1"/>
  <c r="V342" i="3" s="1"/>
  <c r="S98" i="3"/>
  <c r="S113" i="3" s="1"/>
  <c r="S128" i="3" s="1"/>
  <c r="S143" i="3" s="1"/>
  <c r="S158" i="3" s="1"/>
  <c r="S173" i="3" s="1"/>
  <c r="S188" i="3" s="1"/>
  <c r="S203" i="3" s="1"/>
  <c r="S218" i="3" s="1"/>
  <c r="S233" i="3" s="1"/>
  <c r="S248" i="3" s="1"/>
  <c r="S263" i="3" s="1"/>
  <c r="S278" i="3" s="1"/>
  <c r="S293" i="3" s="1"/>
  <c r="S308" i="3" s="1"/>
  <c r="S323" i="3" s="1"/>
  <c r="S338" i="3" s="1"/>
  <c r="S353" i="3" s="1"/>
  <c r="V95" i="3"/>
  <c r="V110" i="3" s="1"/>
  <c r="V125" i="3" s="1"/>
  <c r="V140" i="3" s="1"/>
  <c r="V155" i="3" s="1"/>
  <c r="V170" i="3" s="1"/>
  <c r="V185" i="3" s="1"/>
  <c r="V200" i="3" s="1"/>
  <c r="V215" i="3" s="1"/>
  <c r="V230" i="3" s="1"/>
  <c r="V245" i="3" s="1"/>
  <c r="V260" i="3" s="1"/>
  <c r="V275" i="3" s="1"/>
  <c r="V290" i="3" s="1"/>
  <c r="V305" i="3" s="1"/>
  <c r="V320" i="3" s="1"/>
  <c r="V335" i="3" s="1"/>
  <c r="V350" i="3" s="1"/>
  <c r="V92" i="3"/>
  <c r="V107" i="3" s="1"/>
  <c r="V122" i="3" s="1"/>
  <c r="V137" i="3" s="1"/>
  <c r="V152" i="3" s="1"/>
  <c r="V167" i="3" s="1"/>
  <c r="V182" i="3" s="1"/>
  <c r="V197" i="3" s="1"/>
  <c r="V212" i="3" s="1"/>
  <c r="V227" i="3" s="1"/>
  <c r="V242" i="3" s="1"/>
  <c r="V257" i="3" s="1"/>
  <c r="V272" i="3" s="1"/>
  <c r="V287" i="3" s="1"/>
  <c r="V302" i="3" s="1"/>
  <c r="V317" i="3" s="1"/>
  <c r="V332" i="3" s="1"/>
  <c r="V347" i="3" s="1"/>
  <c r="S81" i="3"/>
  <c r="S96" i="3" s="1"/>
  <c r="S111" i="3" s="1"/>
  <c r="S126" i="3" s="1"/>
  <c r="S141" i="3" s="1"/>
  <c r="S156" i="3" s="1"/>
  <c r="S171" i="3" s="1"/>
  <c r="S186" i="3" s="1"/>
  <c r="S201" i="3" s="1"/>
  <c r="S216" i="3" s="1"/>
  <c r="S231" i="3" s="1"/>
  <c r="S246" i="3" s="1"/>
  <c r="S261" i="3" s="1"/>
  <c r="S276" i="3" s="1"/>
  <c r="S291" i="3" s="1"/>
  <c r="S306" i="3" s="1"/>
  <c r="S321" i="3" s="1"/>
  <c r="S336" i="3" s="1"/>
  <c r="S351" i="3" s="1"/>
  <c r="S76" i="3"/>
  <c r="S91" i="3" s="1"/>
  <c r="S106" i="3" s="1"/>
  <c r="S121" i="3" s="1"/>
  <c r="S136" i="3" s="1"/>
  <c r="S151" i="3" s="1"/>
  <c r="S166" i="3" s="1"/>
  <c r="S181" i="3" s="1"/>
  <c r="S196" i="3" s="1"/>
  <c r="S211" i="3" s="1"/>
  <c r="S226" i="3" s="1"/>
  <c r="S241" i="3" s="1"/>
  <c r="S256" i="3" s="1"/>
  <c r="S271" i="3" s="1"/>
  <c r="S286" i="3" s="1"/>
  <c r="S301" i="3" s="1"/>
  <c r="S316" i="3" s="1"/>
  <c r="S331" i="3" s="1"/>
  <c r="S346" i="3" s="1"/>
  <c r="W74" i="3"/>
  <c r="W89" i="3" s="1"/>
  <c r="W104" i="3" s="1"/>
  <c r="W119" i="3" s="1"/>
  <c r="W134" i="3" s="1"/>
  <c r="W149" i="3" s="1"/>
  <c r="W164" i="3" s="1"/>
  <c r="W179" i="3" s="1"/>
  <c r="W194" i="3" s="1"/>
  <c r="W209" i="3" s="1"/>
  <c r="W224" i="3" s="1"/>
  <c r="W239" i="3" s="1"/>
  <c r="W254" i="3" s="1"/>
  <c r="W269" i="3" s="1"/>
  <c r="W284" i="3" s="1"/>
  <c r="W299" i="3" s="1"/>
  <c r="W314" i="3" s="1"/>
  <c r="W329" i="3" s="1"/>
  <c r="W344" i="3" s="1"/>
  <c r="U73" i="3"/>
  <c r="U88" i="3" s="1"/>
  <c r="U103" i="3" s="1"/>
  <c r="U118" i="3" s="1"/>
  <c r="U133" i="3" s="1"/>
  <c r="U148" i="3" s="1"/>
  <c r="U163" i="3" s="1"/>
  <c r="U178" i="3" s="1"/>
  <c r="U193" i="3" s="1"/>
  <c r="U208" i="3" s="1"/>
  <c r="U223" i="3" s="1"/>
  <c r="U238" i="3" s="1"/>
  <c r="U253" i="3" s="1"/>
  <c r="U268" i="3" s="1"/>
  <c r="U283" i="3" s="1"/>
  <c r="U298" i="3" s="1"/>
  <c r="U313" i="3" s="1"/>
  <c r="U328" i="3" s="1"/>
  <c r="U343" i="3" s="1"/>
  <c r="S89" i="3"/>
  <c r="S104" i="3" s="1"/>
  <c r="S119" i="3" s="1"/>
  <c r="S134" i="3" s="1"/>
  <c r="S149" i="3" s="1"/>
  <c r="S164" i="3" s="1"/>
  <c r="S179" i="3" s="1"/>
  <c r="S194" i="3" s="1"/>
  <c r="S209" i="3" s="1"/>
  <c r="S224" i="3" s="1"/>
  <c r="S239" i="3" s="1"/>
  <c r="S254" i="3" s="1"/>
  <c r="S269" i="3" s="1"/>
  <c r="S284" i="3" s="1"/>
  <c r="S299" i="3" s="1"/>
  <c r="S314" i="3" s="1"/>
  <c r="S329" i="3" s="1"/>
  <c r="S344" i="3" s="1"/>
  <c r="X88" i="3"/>
  <c r="X103" i="3" s="1"/>
  <c r="X118" i="3" s="1"/>
  <c r="X133" i="3" s="1"/>
  <c r="X148" i="3" s="1"/>
  <c r="X163" i="3" s="1"/>
  <c r="X178" i="3" s="1"/>
  <c r="X193" i="3" s="1"/>
  <c r="X208" i="3" s="1"/>
  <c r="X223" i="3" s="1"/>
  <c r="X238" i="3" s="1"/>
  <c r="X253" i="3" s="1"/>
  <c r="X268" i="3" s="1"/>
  <c r="X283" i="3" s="1"/>
  <c r="X298" i="3" s="1"/>
  <c r="X313" i="3" s="1"/>
  <c r="X328" i="3" s="1"/>
  <c r="X343" i="3" s="1"/>
  <c r="U99" i="3"/>
  <c r="U114" i="3" s="1"/>
  <c r="U129" i="3" s="1"/>
  <c r="U144" i="3" s="1"/>
  <c r="U159" i="3" s="1"/>
  <c r="U174" i="3" s="1"/>
  <c r="U189" i="3" s="1"/>
  <c r="U204" i="3" s="1"/>
  <c r="U219" i="3" s="1"/>
  <c r="U234" i="3" s="1"/>
  <c r="U249" i="3" s="1"/>
  <c r="U264" i="3" s="1"/>
  <c r="U279" i="3" s="1"/>
  <c r="U294" i="3" s="1"/>
  <c r="U309" i="3" s="1"/>
  <c r="U324" i="3" s="1"/>
  <c r="U339" i="3" s="1"/>
  <c r="U354" i="3" s="1"/>
  <c r="V94" i="3"/>
  <c r="V109" i="3" s="1"/>
  <c r="V124" i="3" s="1"/>
  <c r="V139" i="3" s="1"/>
  <c r="V154" i="3" s="1"/>
  <c r="V169" i="3" s="1"/>
  <c r="V184" i="3" s="1"/>
  <c r="V199" i="3" s="1"/>
  <c r="V214" i="3" s="1"/>
  <c r="V229" i="3" s="1"/>
  <c r="V244" i="3" s="1"/>
  <c r="V259" i="3" s="1"/>
  <c r="V274" i="3" s="1"/>
  <c r="V289" i="3" s="1"/>
  <c r="V304" i="3" s="1"/>
  <c r="V319" i="3" s="1"/>
  <c r="V334" i="3" s="1"/>
  <c r="V349" i="3" s="1"/>
  <c r="S88" i="3"/>
  <c r="S103" i="3" s="1"/>
  <c r="S118" i="3" s="1"/>
  <c r="S133" i="3" s="1"/>
  <c r="S148" i="3" s="1"/>
  <c r="S163" i="3" s="1"/>
  <c r="S178" i="3" s="1"/>
  <c r="S193" i="3" s="1"/>
  <c r="S208" i="3" s="1"/>
  <c r="S223" i="3" s="1"/>
  <c r="S238" i="3" s="1"/>
  <c r="S253" i="3" s="1"/>
  <c r="S268" i="3" s="1"/>
  <c r="S283" i="3" s="1"/>
  <c r="S298" i="3" s="1"/>
  <c r="S313" i="3" s="1"/>
  <c r="S328" i="3" s="1"/>
  <c r="S343" i="3" s="1"/>
  <c r="V89" i="3"/>
  <c r="V104" i="3" s="1"/>
  <c r="V119" i="3" s="1"/>
  <c r="V134" i="3" s="1"/>
  <c r="V149" i="3" s="1"/>
  <c r="V164" i="3" s="1"/>
  <c r="V179" i="3" s="1"/>
  <c r="V194" i="3" s="1"/>
  <c r="V209" i="3" s="1"/>
  <c r="V224" i="3" s="1"/>
  <c r="V239" i="3" s="1"/>
  <c r="V254" i="3" s="1"/>
  <c r="V269" i="3" s="1"/>
  <c r="V284" i="3" s="1"/>
  <c r="V299" i="3" s="1"/>
  <c r="V314" i="3" s="1"/>
  <c r="V329" i="3" s="1"/>
  <c r="V344" i="3" s="1"/>
  <c r="B44" i="3"/>
  <c r="P17" i="3"/>
  <c r="W51" i="3"/>
  <c r="U53" i="3" s="1"/>
  <c r="U68" i="3" s="1"/>
  <c r="P34" i="3"/>
  <c r="P30" i="3"/>
  <c r="P28" i="3"/>
  <c r="P27" i="3"/>
  <c r="P24" i="3"/>
  <c r="B43" i="3"/>
  <c r="P19" i="3"/>
  <c r="P18" i="3"/>
  <c r="B12" i="1"/>
  <c r="B14" i="1" s="1"/>
  <c r="L13" i="1" s="1"/>
  <c r="P26" i="3"/>
  <c r="P16" i="3"/>
  <c r="P25" i="3"/>
  <c r="P33" i="3"/>
  <c r="P22" i="3"/>
  <c r="P32" i="3"/>
  <c r="P20" i="3"/>
  <c r="V53" i="3"/>
  <c r="V68" i="3" s="1"/>
  <c r="P31" i="3"/>
  <c r="P23" i="3"/>
  <c r="U59" i="3"/>
  <c r="P29" i="3"/>
  <c r="P21" i="3"/>
  <c r="M21" i="1"/>
  <c r="N20" i="1"/>
  <c r="M20" i="1"/>
  <c r="N17" i="1"/>
  <c r="M17" i="1"/>
  <c r="M25" i="1"/>
  <c r="N24" i="1"/>
  <c r="N15" i="1"/>
  <c r="N25" i="1"/>
  <c r="N16" i="1"/>
  <c r="N21" i="1"/>
  <c r="M15" i="1"/>
  <c r="M24" i="1"/>
  <c r="M16" i="1"/>
  <c r="M13" i="1"/>
  <c r="N23" i="1"/>
  <c r="N19" i="1"/>
  <c r="N13" i="1"/>
  <c r="M23" i="1"/>
  <c r="M19" i="1"/>
  <c r="N26" i="1"/>
  <c r="N22" i="1"/>
  <c r="N18" i="1"/>
  <c r="M26" i="1"/>
  <c r="M22" i="1"/>
  <c r="M18" i="1"/>
  <c r="M14" i="1"/>
  <c r="B19" i="3"/>
  <c r="M69" i="3" l="1"/>
  <c r="M68" i="3"/>
  <c r="N66" i="3"/>
  <c r="S42" i="3"/>
  <c r="S57" i="3" s="1"/>
  <c r="M67" i="3"/>
  <c r="N69" i="3"/>
  <c r="V83" i="3"/>
  <c r="V98" i="3" s="1"/>
  <c r="V113" i="3" s="1"/>
  <c r="V128" i="3" s="1"/>
  <c r="V143" i="3" s="1"/>
  <c r="V158" i="3" s="1"/>
  <c r="V173" i="3" s="1"/>
  <c r="V188" i="3" s="1"/>
  <c r="V203" i="3" s="1"/>
  <c r="V218" i="3" s="1"/>
  <c r="V233" i="3" s="1"/>
  <c r="V248" i="3" s="1"/>
  <c r="V263" i="3" s="1"/>
  <c r="V278" i="3" s="1"/>
  <c r="V293" i="3" s="1"/>
  <c r="V308" i="3" s="1"/>
  <c r="V323" i="3" s="1"/>
  <c r="V338" i="3" s="1"/>
  <c r="V353" i="3" s="1"/>
  <c r="T43" i="3"/>
  <c r="T58" i="3" s="1"/>
  <c r="N68" i="3"/>
  <c r="U83" i="3"/>
  <c r="U98" i="3" s="1"/>
  <c r="U113" i="3" s="1"/>
  <c r="U128" i="3" s="1"/>
  <c r="U143" i="3" s="1"/>
  <c r="U158" i="3" s="1"/>
  <c r="U173" i="3" s="1"/>
  <c r="U188" i="3" s="1"/>
  <c r="U203" i="3" s="1"/>
  <c r="U218" i="3" s="1"/>
  <c r="U233" i="3" s="1"/>
  <c r="U248" i="3" s="1"/>
  <c r="U263" i="3" s="1"/>
  <c r="U278" i="3" s="1"/>
  <c r="U293" i="3" s="1"/>
  <c r="U308" i="3" s="1"/>
  <c r="U323" i="3" s="1"/>
  <c r="U338" i="3" s="1"/>
  <c r="U353" i="3" s="1"/>
  <c r="U74" i="3"/>
  <c r="U89" i="3" s="1"/>
  <c r="U104" i="3" s="1"/>
  <c r="U119" i="3" s="1"/>
  <c r="U134" i="3" s="1"/>
  <c r="U149" i="3" s="1"/>
  <c r="U164" i="3" s="1"/>
  <c r="U179" i="3" s="1"/>
  <c r="U194" i="3" s="1"/>
  <c r="U209" i="3" s="1"/>
  <c r="U224" i="3" s="1"/>
  <c r="U239" i="3" s="1"/>
  <c r="U254" i="3" s="1"/>
  <c r="U269" i="3" s="1"/>
  <c r="U284" i="3" s="1"/>
  <c r="U299" i="3" s="1"/>
  <c r="U314" i="3" s="1"/>
  <c r="U329" i="3" s="1"/>
  <c r="U344" i="3" s="1"/>
  <c r="N67" i="3"/>
  <c r="W66" i="3"/>
  <c r="T50" i="3"/>
  <c r="T65" i="3" s="1"/>
  <c r="X50" i="3"/>
  <c r="T54" i="3" s="1"/>
  <c r="T69" i="3" s="1"/>
  <c r="X49" i="3"/>
  <c r="S54" i="3" s="1"/>
  <c r="S69" i="3" s="1"/>
  <c r="S64" i="3"/>
  <c r="V51" i="3"/>
  <c r="V66" i="3" s="1"/>
  <c r="U51" i="3"/>
  <c r="U66" i="3" s="1"/>
  <c r="V67" i="3"/>
  <c r="Q18" i="3"/>
  <c r="Q22" i="3"/>
  <c r="Q26" i="3"/>
  <c r="Q30" i="3"/>
  <c r="Q34" i="3"/>
  <c r="R22" i="3"/>
  <c r="R34" i="3"/>
  <c r="Q20" i="3"/>
  <c r="Q28" i="3"/>
  <c r="R24" i="3"/>
  <c r="Q25" i="3"/>
  <c r="R29" i="3"/>
  <c r="V60" i="3"/>
  <c r="R18" i="3"/>
  <c r="R26" i="3"/>
  <c r="R30" i="3"/>
  <c r="R28" i="3"/>
  <c r="Q21" i="3"/>
  <c r="Q29" i="3"/>
  <c r="R17" i="3"/>
  <c r="R33" i="3"/>
  <c r="Q19" i="3"/>
  <c r="Q23" i="3"/>
  <c r="Q27" i="3"/>
  <c r="Q31" i="3"/>
  <c r="R16" i="3"/>
  <c r="R19" i="3"/>
  <c r="R23" i="3"/>
  <c r="R27" i="3"/>
  <c r="R31" i="3"/>
  <c r="Q16" i="3"/>
  <c r="Q24" i="3"/>
  <c r="Q32" i="3"/>
  <c r="R20" i="3"/>
  <c r="R32" i="3"/>
  <c r="Q17" i="3"/>
  <c r="R25" i="3"/>
  <c r="Q33" i="3"/>
  <c r="R21" i="3"/>
  <c r="L19" i="1"/>
  <c r="L18" i="1"/>
  <c r="L26" i="1"/>
  <c r="L15" i="1"/>
  <c r="L25" i="1"/>
  <c r="L14" i="1"/>
  <c r="L22" i="1"/>
  <c r="L23" i="1"/>
  <c r="L20" i="1"/>
  <c r="L16" i="1"/>
  <c r="L21" i="1"/>
  <c r="L24" i="1"/>
  <c r="L17" i="1"/>
  <c r="B15" i="1"/>
  <c r="B16" i="1" s="1"/>
  <c r="S72" i="3" l="1"/>
  <c r="S87" i="3" s="1"/>
  <c r="S102" i="3" s="1"/>
  <c r="S117" i="3" s="1"/>
  <c r="S132" i="3" s="1"/>
  <c r="S147" i="3" s="1"/>
  <c r="S162" i="3" s="1"/>
  <c r="S177" i="3" s="1"/>
  <c r="S192" i="3" s="1"/>
  <c r="S207" i="3" s="1"/>
  <c r="S222" i="3" s="1"/>
  <c r="S237" i="3" s="1"/>
  <c r="S252" i="3" s="1"/>
  <c r="S267" i="3" s="1"/>
  <c r="S282" i="3" s="1"/>
  <c r="S297" i="3" s="1"/>
  <c r="S312" i="3" s="1"/>
  <c r="S327" i="3" s="1"/>
  <c r="S342" i="3" s="1"/>
  <c r="T73" i="3"/>
  <c r="T88" i="3" s="1"/>
  <c r="T103" i="3" s="1"/>
  <c r="T118" i="3" s="1"/>
  <c r="T133" i="3" s="1"/>
  <c r="T148" i="3" s="1"/>
  <c r="T163" i="3" s="1"/>
  <c r="T178" i="3" s="1"/>
  <c r="T193" i="3" s="1"/>
  <c r="T208" i="3" s="1"/>
  <c r="T223" i="3" s="1"/>
  <c r="T238" i="3" s="1"/>
  <c r="T253" i="3" s="1"/>
  <c r="T268" i="3" s="1"/>
  <c r="T283" i="3" s="1"/>
  <c r="T298" i="3" s="1"/>
  <c r="T313" i="3" s="1"/>
  <c r="T328" i="3" s="1"/>
  <c r="T343" i="3" s="1"/>
  <c r="V82" i="3"/>
  <c r="V97" i="3" s="1"/>
  <c r="V112" i="3" s="1"/>
  <c r="V127" i="3" s="1"/>
  <c r="V142" i="3" s="1"/>
  <c r="V157" i="3" s="1"/>
  <c r="V172" i="3" s="1"/>
  <c r="V187" i="3" s="1"/>
  <c r="V202" i="3" s="1"/>
  <c r="V217" i="3" s="1"/>
  <c r="V232" i="3" s="1"/>
  <c r="V247" i="3" s="1"/>
  <c r="V262" i="3" s="1"/>
  <c r="V277" i="3" s="1"/>
  <c r="V292" i="3" s="1"/>
  <c r="V307" i="3" s="1"/>
  <c r="V322" i="3" s="1"/>
  <c r="V337" i="3" s="1"/>
  <c r="V352" i="3" s="1"/>
  <c r="U81" i="3"/>
  <c r="U96" i="3" s="1"/>
  <c r="U111" i="3" s="1"/>
  <c r="U126" i="3" s="1"/>
  <c r="U141" i="3" s="1"/>
  <c r="U156" i="3" s="1"/>
  <c r="U171" i="3" s="1"/>
  <c r="U186" i="3" s="1"/>
  <c r="U201" i="3" s="1"/>
  <c r="U216" i="3" s="1"/>
  <c r="U231" i="3" s="1"/>
  <c r="U246" i="3" s="1"/>
  <c r="U261" i="3" s="1"/>
  <c r="U276" i="3" s="1"/>
  <c r="U291" i="3" s="1"/>
  <c r="U306" i="3" s="1"/>
  <c r="U321" i="3" s="1"/>
  <c r="U336" i="3" s="1"/>
  <c r="U351" i="3" s="1"/>
  <c r="V81" i="3"/>
  <c r="V96" i="3" s="1"/>
  <c r="V111" i="3" s="1"/>
  <c r="V126" i="3" s="1"/>
  <c r="V141" i="3" s="1"/>
  <c r="V156" i="3" s="1"/>
  <c r="V171" i="3" s="1"/>
  <c r="V186" i="3" s="1"/>
  <c r="V201" i="3" s="1"/>
  <c r="V216" i="3" s="1"/>
  <c r="V231" i="3" s="1"/>
  <c r="V246" i="3" s="1"/>
  <c r="V261" i="3" s="1"/>
  <c r="V276" i="3" s="1"/>
  <c r="V291" i="3" s="1"/>
  <c r="V306" i="3" s="1"/>
  <c r="V321" i="3" s="1"/>
  <c r="V336" i="3" s="1"/>
  <c r="V351" i="3" s="1"/>
  <c r="S79" i="3"/>
  <c r="S94" i="3" s="1"/>
  <c r="S109" i="3" s="1"/>
  <c r="S124" i="3" s="1"/>
  <c r="S139" i="3" s="1"/>
  <c r="S154" i="3" s="1"/>
  <c r="S169" i="3" s="1"/>
  <c r="S184" i="3" s="1"/>
  <c r="S199" i="3" s="1"/>
  <c r="S214" i="3" s="1"/>
  <c r="S229" i="3" s="1"/>
  <c r="S244" i="3" s="1"/>
  <c r="S259" i="3" s="1"/>
  <c r="S274" i="3" s="1"/>
  <c r="S289" i="3" s="1"/>
  <c r="S304" i="3" s="1"/>
  <c r="S319" i="3" s="1"/>
  <c r="S334" i="3" s="1"/>
  <c r="S349" i="3" s="1"/>
  <c r="V75" i="3"/>
  <c r="V90" i="3" s="1"/>
  <c r="V105" i="3" s="1"/>
  <c r="V120" i="3" s="1"/>
  <c r="V135" i="3" s="1"/>
  <c r="V150" i="3" s="1"/>
  <c r="V165" i="3" s="1"/>
  <c r="V180" i="3" s="1"/>
  <c r="V195" i="3" s="1"/>
  <c r="V210" i="3" s="1"/>
  <c r="V225" i="3" s="1"/>
  <c r="V240" i="3" s="1"/>
  <c r="V255" i="3" s="1"/>
  <c r="V270" i="3" s="1"/>
  <c r="V285" i="3" s="1"/>
  <c r="V300" i="3" s="1"/>
  <c r="V315" i="3" s="1"/>
  <c r="V330" i="3" s="1"/>
  <c r="V345" i="3" s="1"/>
  <c r="S84" i="3"/>
  <c r="S99" i="3" s="1"/>
  <c r="S114" i="3" s="1"/>
  <c r="S129" i="3" s="1"/>
  <c r="S144" i="3" s="1"/>
  <c r="S159" i="3" s="1"/>
  <c r="S174" i="3" s="1"/>
  <c r="S189" i="3" s="1"/>
  <c r="S204" i="3" s="1"/>
  <c r="S219" i="3" s="1"/>
  <c r="S234" i="3" s="1"/>
  <c r="S249" i="3" s="1"/>
  <c r="S264" i="3" s="1"/>
  <c r="S279" i="3" s="1"/>
  <c r="S294" i="3" s="1"/>
  <c r="S309" i="3" s="1"/>
  <c r="S324" i="3" s="1"/>
  <c r="S339" i="3" s="1"/>
  <c r="S354" i="3" s="1"/>
  <c r="T84" i="3"/>
  <c r="T99" i="3" s="1"/>
  <c r="T114" i="3" s="1"/>
  <c r="T129" i="3" s="1"/>
  <c r="T144" i="3" s="1"/>
  <c r="T159" i="3" s="1"/>
  <c r="T174" i="3" s="1"/>
  <c r="T189" i="3" s="1"/>
  <c r="T204" i="3" s="1"/>
  <c r="T219" i="3" s="1"/>
  <c r="T234" i="3" s="1"/>
  <c r="T249" i="3" s="1"/>
  <c r="T264" i="3" s="1"/>
  <c r="T279" i="3" s="1"/>
  <c r="T294" i="3" s="1"/>
  <c r="T309" i="3" s="1"/>
  <c r="T324" i="3" s="1"/>
  <c r="T339" i="3" s="1"/>
  <c r="T354" i="3" s="1"/>
  <c r="T80" i="3"/>
  <c r="T95" i="3" s="1"/>
  <c r="T110" i="3" s="1"/>
  <c r="T125" i="3" s="1"/>
  <c r="T140" i="3" s="1"/>
  <c r="T155" i="3" s="1"/>
  <c r="T170" i="3" s="1"/>
  <c r="T185" i="3" s="1"/>
  <c r="T200" i="3" s="1"/>
  <c r="T215" i="3" s="1"/>
  <c r="T230" i="3" s="1"/>
  <c r="T245" i="3" s="1"/>
  <c r="T260" i="3" s="1"/>
  <c r="T275" i="3" s="1"/>
  <c r="T290" i="3" s="1"/>
  <c r="T305" i="3" s="1"/>
  <c r="T320" i="3" s="1"/>
  <c r="T335" i="3" s="1"/>
  <c r="T350" i="3" s="1"/>
  <c r="W81" i="3"/>
  <c r="W96" i="3" s="1"/>
  <c r="W111" i="3" s="1"/>
  <c r="W126" i="3" s="1"/>
  <c r="W141" i="3" s="1"/>
  <c r="W156" i="3" s="1"/>
  <c r="W171" i="3" s="1"/>
  <c r="W186" i="3" s="1"/>
  <c r="W201" i="3" s="1"/>
  <c r="W216" i="3" s="1"/>
  <c r="W231" i="3" s="1"/>
  <c r="W246" i="3" s="1"/>
  <c r="W261" i="3" s="1"/>
  <c r="W276" i="3" s="1"/>
  <c r="W291" i="3" s="1"/>
  <c r="W306" i="3" s="1"/>
  <c r="W321" i="3" s="1"/>
  <c r="W336" i="3" s="1"/>
  <c r="W351" i="3" s="1"/>
  <c r="X65" i="3"/>
  <c r="U52" i="3"/>
  <c r="U67" i="3" s="1"/>
  <c r="X64" i="3"/>
  <c r="W61" i="3"/>
  <c r="W68" i="3"/>
  <c r="B26" i="3"/>
  <c r="U82" i="3" l="1"/>
  <c r="U97" i="3" s="1"/>
  <c r="U112" i="3" s="1"/>
  <c r="U127" i="3" s="1"/>
  <c r="U142" i="3" s="1"/>
  <c r="U157" i="3" s="1"/>
  <c r="U172" i="3" s="1"/>
  <c r="U187" i="3" s="1"/>
  <c r="U202" i="3" s="1"/>
  <c r="U217" i="3" s="1"/>
  <c r="U232" i="3" s="1"/>
  <c r="U247" i="3" s="1"/>
  <c r="U262" i="3" s="1"/>
  <c r="U277" i="3" s="1"/>
  <c r="U292" i="3" s="1"/>
  <c r="U307" i="3" s="1"/>
  <c r="U322" i="3" s="1"/>
  <c r="U337" i="3" s="1"/>
  <c r="U352" i="3" s="1"/>
  <c r="X80" i="3"/>
  <c r="X95" i="3" s="1"/>
  <c r="X110" i="3" s="1"/>
  <c r="X125" i="3" s="1"/>
  <c r="X140" i="3" s="1"/>
  <c r="X155" i="3" s="1"/>
  <c r="X170" i="3" s="1"/>
  <c r="X185" i="3" s="1"/>
  <c r="X200" i="3" s="1"/>
  <c r="X215" i="3" s="1"/>
  <c r="X230" i="3" s="1"/>
  <c r="X245" i="3" s="1"/>
  <c r="X260" i="3" s="1"/>
  <c r="X275" i="3" s="1"/>
  <c r="X290" i="3" s="1"/>
  <c r="X305" i="3" s="1"/>
  <c r="X320" i="3" s="1"/>
  <c r="X335" i="3" s="1"/>
  <c r="X350" i="3" s="1"/>
  <c r="X54" i="3"/>
  <c r="X47" i="3"/>
  <c r="X62" i="3" s="1"/>
  <c r="W83" i="3"/>
  <c r="W98" i="3" s="1"/>
  <c r="W113" i="3" s="1"/>
  <c r="W128" i="3" s="1"/>
  <c r="W143" i="3" s="1"/>
  <c r="W158" i="3" s="1"/>
  <c r="W173" i="3" s="1"/>
  <c r="W188" i="3" s="1"/>
  <c r="W203" i="3" s="1"/>
  <c r="W218" i="3" s="1"/>
  <c r="W233" i="3" s="1"/>
  <c r="W248" i="3" s="1"/>
  <c r="W263" i="3" s="1"/>
  <c r="W278" i="3" s="1"/>
  <c r="W293" i="3" s="1"/>
  <c r="W308" i="3" s="1"/>
  <c r="W323" i="3" s="1"/>
  <c r="W338" i="3" s="1"/>
  <c r="W353" i="3" s="1"/>
  <c r="W76" i="3"/>
  <c r="W91" i="3" s="1"/>
  <c r="W106" i="3" s="1"/>
  <c r="W121" i="3" s="1"/>
  <c r="W136" i="3" s="1"/>
  <c r="W151" i="3" s="1"/>
  <c r="W166" i="3" s="1"/>
  <c r="W181" i="3" s="1"/>
  <c r="W196" i="3" s="1"/>
  <c r="W211" i="3" s="1"/>
  <c r="W226" i="3" s="1"/>
  <c r="W241" i="3" s="1"/>
  <c r="W256" i="3" s="1"/>
  <c r="W271" i="3" s="1"/>
  <c r="W286" i="3" s="1"/>
  <c r="W301" i="3" s="1"/>
  <c r="W316" i="3" s="1"/>
  <c r="W331" i="3" s="1"/>
  <c r="W346" i="3" s="1"/>
  <c r="X79" i="3"/>
  <c r="X94" i="3" s="1"/>
  <c r="X109" i="3" s="1"/>
  <c r="X124" i="3" s="1"/>
  <c r="X139" i="3" s="1"/>
  <c r="X154" i="3" s="1"/>
  <c r="X169" i="3" s="1"/>
  <c r="X184" i="3" s="1"/>
  <c r="X199" i="3" s="1"/>
  <c r="X214" i="3" s="1"/>
  <c r="X229" i="3" s="1"/>
  <c r="X244" i="3" s="1"/>
  <c r="X259" i="3" s="1"/>
  <c r="X274" i="3" s="1"/>
  <c r="X289" i="3" s="1"/>
  <c r="X304" i="3" s="1"/>
  <c r="X319" i="3" s="1"/>
  <c r="X334" i="3" s="1"/>
  <c r="X349" i="3" s="1"/>
  <c r="X69" i="3"/>
  <c r="X77" i="3" l="1"/>
  <c r="X92" i="3" s="1"/>
  <c r="X107" i="3" s="1"/>
  <c r="X122" i="3" s="1"/>
  <c r="X137" i="3" s="1"/>
  <c r="X152" i="3" s="1"/>
  <c r="X167" i="3" s="1"/>
  <c r="X182" i="3" s="1"/>
  <c r="X197" i="3" s="1"/>
  <c r="X212" i="3" s="1"/>
  <c r="X227" i="3" s="1"/>
  <c r="X242" i="3" s="1"/>
  <c r="X257" i="3" s="1"/>
  <c r="X272" i="3" s="1"/>
  <c r="X287" i="3" s="1"/>
  <c r="X302" i="3" s="1"/>
  <c r="X317" i="3" s="1"/>
  <c r="X332" i="3" s="1"/>
  <c r="X347" i="3" s="1"/>
  <c r="X84" i="3"/>
  <c r="X99" i="3" s="1"/>
  <c r="X114" i="3" s="1"/>
  <c r="X129" i="3" s="1"/>
  <c r="X144" i="3" s="1"/>
  <c r="X159" i="3" s="1"/>
  <c r="X174" i="3" s="1"/>
  <c r="X189" i="3" s="1"/>
  <c r="X204" i="3" s="1"/>
  <c r="X219" i="3" s="1"/>
  <c r="X234" i="3" s="1"/>
  <c r="X249" i="3" s="1"/>
  <c r="X264" i="3" s="1"/>
  <c r="X279" i="3" s="1"/>
  <c r="X294" i="3" s="1"/>
  <c r="X309" i="3" s="1"/>
  <c r="X324" i="3" s="1"/>
  <c r="X339" i="3" s="1"/>
  <c r="X354" i="3" s="1"/>
</calcChain>
</file>

<file path=xl/sharedStrings.xml><?xml version="1.0" encoding="utf-8"?>
<sst xmlns="http://schemas.openxmlformats.org/spreadsheetml/2006/main" count="140" uniqueCount="84">
  <si>
    <t>Hub Height</t>
  </si>
  <si>
    <t>Tower Height</t>
  </si>
  <si>
    <t>Tower OD</t>
  </si>
  <si>
    <t>TwrElev</t>
  </si>
  <si>
    <t>TwrDiam</t>
  </si>
  <si>
    <t>TwrCd</t>
  </si>
  <si>
    <t>TwrTI</t>
  </si>
  <si>
    <t>TwrCb</t>
  </si>
  <si>
    <t>(m)</t>
  </si>
  <si>
    <t>(-)</t>
  </si>
  <si>
    <t>ALL SI UNITS</t>
  </si>
  <si>
    <t>TowerMass</t>
  </si>
  <si>
    <t>Calculated</t>
  </si>
  <si>
    <t>Tower Thickness</t>
  </si>
  <si>
    <t>AD File</t>
  </si>
  <si>
    <t>ED Tower File</t>
  </si>
  <si>
    <t>HtFract</t>
  </si>
  <si>
    <t>TMassDen</t>
  </si>
  <si>
    <t>TwFAStif</t>
  </si>
  <si>
    <t>TwSSStif</t>
  </si>
  <si>
    <t>(kg/m)</t>
  </si>
  <si>
    <t>(Nm^2)</t>
  </si>
  <si>
    <t>CS area</t>
  </si>
  <si>
    <t>Density</t>
  </si>
  <si>
    <t>Linear density</t>
  </si>
  <si>
    <t>Total mass</t>
  </si>
  <si>
    <t>error</t>
  </si>
  <si>
    <t>Stiff Prop</t>
  </si>
  <si>
    <t>Ixx</t>
  </si>
  <si>
    <t>Iyy</t>
  </si>
  <si>
    <t>1st</t>
  </si>
  <si>
    <t>2nd</t>
  </si>
  <si>
    <t>FA</t>
  </si>
  <si>
    <t>S2S</t>
  </si>
  <si>
    <t>youngs mod</t>
  </si>
  <si>
    <t>Blde Height</t>
  </si>
  <si>
    <t>Blade Mass</t>
  </si>
  <si>
    <t>BlFract</t>
  </si>
  <si>
    <t>PitchAxis</t>
  </si>
  <si>
    <t>StrcTwst</t>
  </si>
  <si>
    <t>BMassDen</t>
  </si>
  <si>
    <t>FlpStff</t>
  </si>
  <si>
    <t>EdgStff</t>
  </si>
  <si>
    <t>(deg)</t>
  </si>
  <si>
    <t>ED Blade File</t>
  </si>
  <si>
    <t>BD file</t>
  </si>
  <si>
    <t>kp_xr</t>
  </si>
  <si>
    <t>kp_yr</t>
  </si>
  <si>
    <t>kp_zr</t>
  </si>
  <si>
    <t>initial_twist</t>
  </si>
  <si>
    <t>BD blade File</t>
  </si>
  <si>
    <t>KshrFlp</t>
  </si>
  <si>
    <t>KshrEdg</t>
  </si>
  <si>
    <t>G</t>
  </si>
  <si>
    <t>J</t>
  </si>
  <si>
    <t>Shear Calculations</t>
  </si>
  <si>
    <t>Kxs</t>
  </si>
  <si>
    <t>Kys</t>
  </si>
  <si>
    <t xml:space="preserve">K_xx = GA * ( kxs*cos(theta_s)**2 + kys*sin(theta_s)**2   ) </t>
  </si>
  <si>
    <t>theta_p, theta_s</t>
  </si>
  <si>
    <t>K_yy = GA * ( kxs*sin(theta_s)**2 + kys*cos(theta_s)**2   )</t>
  </si>
  <si>
    <t>1??</t>
  </si>
  <si>
    <t>m</t>
  </si>
  <si>
    <t>Ycm</t>
  </si>
  <si>
    <t>Xcm</t>
  </si>
  <si>
    <t>Icp</t>
  </si>
  <si>
    <t>NEEDS TO BE A RECTANGLE!!</t>
  </si>
  <si>
    <t>Blade Chord</t>
  </si>
  <si>
    <t>Blade t/c</t>
  </si>
  <si>
    <t>Blade thinkness</t>
  </si>
  <si>
    <t>Iflap</t>
  </si>
  <si>
    <t>Iedge</t>
  </si>
  <si>
    <t>Section Thickness</t>
  </si>
  <si>
    <t>Blade Calculated Frequencies</t>
  </si>
  <si>
    <t>Flap</t>
  </si>
  <si>
    <t>Edge</t>
  </si>
  <si>
    <t>Torsion</t>
  </si>
  <si>
    <t>Check OK</t>
  </si>
  <si>
    <t>torsion Stiff, K</t>
  </si>
  <si>
    <t>After TT mass update</t>
  </si>
  <si>
    <t>FF</t>
  </si>
  <si>
    <t>fore_aft_freqs</t>
  </si>
  <si>
    <t>side_side_freqs</t>
  </si>
  <si>
    <t>torsion_freqs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</si>
</sst>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E+00"/>
    <numFmt numFmtId="167" formatCode="0.0000E+00"/>
    <numFmt numFmtId="168" formatCode="0.00000E+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6A9955"/>
      <name val="Menlo"/>
      <family val="2"/>
    </font>
    <font>
      <sz val="12"/>
      <color rgb="FFB5CEA8"/>
      <name val="Menlo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quotePrefix="1"/>
    <xf numFmtId="167" fontId="4" fillId="0" borderId="0" xfId="0" applyNumberFormat="1" applyFont="1"/>
    <xf numFmtId="167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41</xdr:row>
      <xdr:rowOff>0</xdr:rowOff>
    </xdr:from>
    <xdr:to>
      <xdr:col>34</xdr:col>
      <xdr:colOff>342900</xdr:colOff>
      <xdr:row>86</xdr:row>
      <xdr:rowOff>103766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47F3A-4146-F5AF-FB26-336EDD6E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7924800"/>
          <a:ext cx="7772400" cy="924776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51</xdr:row>
      <xdr:rowOff>88901</xdr:rowOff>
    </xdr:from>
    <xdr:to>
      <xdr:col>8</xdr:col>
      <xdr:colOff>497793</xdr:colOff>
      <xdr:row>81</xdr:row>
      <xdr:rowOff>139701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92C8A7-819C-CD7F-E841-86123548A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0452101"/>
          <a:ext cx="7203393" cy="614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070A-9A57-AD43-9DB4-0D65DD103284}">
  <dimension ref="A1:Z53"/>
  <sheetViews>
    <sheetView tabSelected="1" topLeftCell="A8" workbookViewId="0">
      <selection activeCell="S38" sqref="S38:S47"/>
    </sheetView>
  </sheetViews>
  <sheetFormatPr baseColWidth="10" defaultRowHeight="16" x14ac:dyDescent="0.2"/>
  <cols>
    <col min="1" max="1" width="14.1640625" bestFit="1" customWidth="1"/>
    <col min="16" max="16" width="17.6640625" bestFit="1" customWidth="1"/>
  </cols>
  <sheetData>
    <row r="1" spans="1:26" x14ac:dyDescent="0.2">
      <c r="A1" t="s">
        <v>10</v>
      </c>
    </row>
    <row r="2" spans="1:26" x14ac:dyDescent="0.2">
      <c r="A2" t="s">
        <v>0</v>
      </c>
      <c r="B2">
        <v>120</v>
      </c>
    </row>
    <row r="3" spans="1:26" x14ac:dyDescent="0.2">
      <c r="A3" t="s">
        <v>1</v>
      </c>
      <c r="B3">
        <v>117</v>
      </c>
      <c r="D3">
        <f>B3/8</f>
        <v>14.625</v>
      </c>
    </row>
    <row r="4" spans="1:26" x14ac:dyDescent="0.2">
      <c r="A4" t="s">
        <v>2</v>
      </c>
      <c r="B4">
        <v>4</v>
      </c>
      <c r="C4">
        <f>B4/2</f>
        <v>2</v>
      </c>
    </row>
    <row r="5" spans="1:26" x14ac:dyDescent="0.2">
      <c r="A5" t="s">
        <v>11</v>
      </c>
      <c r="B5" s="7">
        <v>256000</v>
      </c>
    </row>
    <row r="6" spans="1:26" x14ac:dyDescent="0.2">
      <c r="A6" t="s">
        <v>23</v>
      </c>
      <c r="B6">
        <v>8000</v>
      </c>
    </row>
    <row r="7" spans="1:26" x14ac:dyDescent="0.2">
      <c r="A7" t="s">
        <v>34</v>
      </c>
      <c r="B7" s="2">
        <v>200000000000</v>
      </c>
    </row>
    <row r="9" spans="1:26" x14ac:dyDescent="0.2">
      <c r="A9" s="1" t="s">
        <v>12</v>
      </c>
    </row>
    <row r="10" spans="1:26" x14ac:dyDescent="0.2">
      <c r="A10" t="s">
        <v>13</v>
      </c>
      <c r="B10" s="2">
        <v>2.1884509202686801E-2</v>
      </c>
      <c r="D10" t="s">
        <v>14</v>
      </c>
      <c r="K10" t="s">
        <v>15</v>
      </c>
      <c r="Q10" t="s">
        <v>30</v>
      </c>
      <c r="V10" t="s">
        <v>31</v>
      </c>
    </row>
    <row r="11" spans="1:26" x14ac:dyDescent="0.2">
      <c r="D11" t="s">
        <v>3</v>
      </c>
      <c r="E11" t="s">
        <v>4</v>
      </c>
      <c r="F11" t="s">
        <v>5</v>
      </c>
      <c r="G11" t="s">
        <v>6</v>
      </c>
      <c r="H11" t="s">
        <v>7</v>
      </c>
      <c r="K11" t="s">
        <v>16</v>
      </c>
      <c r="L11" t="s">
        <v>17</v>
      </c>
      <c r="M11" t="s">
        <v>18</v>
      </c>
      <c r="N11" t="s">
        <v>19</v>
      </c>
      <c r="P11" t="s">
        <v>32</v>
      </c>
      <c r="Q11" s="6">
        <v>1.55441607299565</v>
      </c>
      <c r="R11">
        <v>-0.60316371441978101</v>
      </c>
      <c r="S11">
        <v>0.102439563687139</v>
      </c>
      <c r="T11">
        <v>-9.3649227834961699E-2</v>
      </c>
      <c r="U11">
        <v>3.9957305571887702E-2</v>
      </c>
      <c r="V11" s="6">
        <v>-65.400645775109894</v>
      </c>
      <c r="W11">
        <v>85.5479340043576</v>
      </c>
      <c r="X11">
        <v>9.2297379362176208</v>
      </c>
      <c r="Y11">
        <v>-39.010557980295097</v>
      </c>
      <c r="Z11">
        <v>10.633531814829601</v>
      </c>
    </row>
    <row r="12" spans="1:26" x14ac:dyDescent="0.2">
      <c r="A12" t="s">
        <v>22</v>
      </c>
      <c r="B12" s="2">
        <f>PI()*(C4^2 - (C4-B10)^2)</f>
        <v>0.27350424490880182</v>
      </c>
      <c r="D12" t="s">
        <v>8</v>
      </c>
      <c r="E12" t="s">
        <v>8</v>
      </c>
      <c r="F12" t="s">
        <v>9</v>
      </c>
      <c r="G12" t="s">
        <v>9</v>
      </c>
      <c r="H12" t="s">
        <v>9</v>
      </c>
      <c r="K12" t="s">
        <v>9</v>
      </c>
      <c r="L12" t="s">
        <v>20</v>
      </c>
      <c r="M12" t="s">
        <v>21</v>
      </c>
      <c r="N12" t="s">
        <v>21</v>
      </c>
      <c r="P12" t="s">
        <v>33</v>
      </c>
      <c r="Q12" s="6">
        <v>1.53171374464141</v>
      </c>
      <c r="R12">
        <v>-0.57765536980401699</v>
      </c>
      <c r="S12">
        <v>9.7044961357895906E-2</v>
      </c>
      <c r="T12">
        <v>-8.9415734178895007E-2</v>
      </c>
      <c r="U12">
        <v>3.8312397983545902E-2</v>
      </c>
      <c r="V12" s="6">
        <v>419.90629394996103</v>
      </c>
      <c r="W12">
        <v>-501.64714182603001</v>
      </c>
      <c r="X12">
        <v>21.4864721854387</v>
      </c>
      <c r="Y12">
        <v>72.809924087680898</v>
      </c>
      <c r="Z12">
        <v>-11.5555483970533</v>
      </c>
    </row>
    <row r="13" spans="1:26" x14ac:dyDescent="0.2">
      <c r="D13">
        <v>0</v>
      </c>
      <c r="E13">
        <f>$B$4</f>
        <v>4</v>
      </c>
      <c r="F13">
        <v>0.5</v>
      </c>
      <c r="G13">
        <v>0.1</v>
      </c>
      <c r="H13">
        <v>0</v>
      </c>
      <c r="J13">
        <f>D13/$D$20</f>
        <v>0</v>
      </c>
      <c r="K13" s="5">
        <v>0</v>
      </c>
      <c r="L13" s="2">
        <f>$B$14</f>
        <v>2188.0339592704145</v>
      </c>
      <c r="M13" s="2">
        <f>$B$21*$B$7</f>
        <v>108211146223.8217</v>
      </c>
      <c r="N13" s="2">
        <f>$B$22*$B$7</f>
        <v>108211146223.8217</v>
      </c>
      <c r="P13" s="2"/>
      <c r="Q13" s="4"/>
    </row>
    <row r="14" spans="1:26" x14ac:dyDescent="0.2">
      <c r="A14" t="s">
        <v>24</v>
      </c>
      <c r="B14" s="2">
        <f>B12*B6</f>
        <v>2188.0339592704145</v>
      </c>
      <c r="D14">
        <v>7</v>
      </c>
      <c r="E14">
        <f t="shared" ref="E14:E26" si="0">$B$4</f>
        <v>4</v>
      </c>
      <c r="F14">
        <v>0.5</v>
      </c>
      <c r="G14">
        <v>0.1</v>
      </c>
      <c r="H14">
        <v>0</v>
      </c>
      <c r="J14">
        <f t="shared" ref="J14:J20" si="1">D14/$D$20</f>
        <v>0.1111111111111111</v>
      </c>
      <c r="K14" s="5">
        <f>D14/$D$26</f>
        <v>5.9829059829059832E-2</v>
      </c>
      <c r="L14" s="2">
        <f t="shared" ref="L14:L26" si="2">$B$14</f>
        <v>2188.0339592704145</v>
      </c>
      <c r="M14" s="2">
        <f t="shared" ref="M14:M26" si="3">$B$21*$B$7</f>
        <v>108211146223.8217</v>
      </c>
      <c r="N14" s="2">
        <f t="shared" ref="N14:N26" si="4">$B$22*$B$7</f>
        <v>108211146223.8217</v>
      </c>
      <c r="Q14" s="4"/>
    </row>
    <row r="15" spans="1:26" x14ac:dyDescent="0.2">
      <c r="A15" t="s">
        <v>25</v>
      </c>
      <c r="B15" s="2">
        <f>B14*B3</f>
        <v>255999.97323463848</v>
      </c>
      <c r="D15">
        <v>14</v>
      </c>
      <c r="E15">
        <f t="shared" si="0"/>
        <v>4</v>
      </c>
      <c r="F15">
        <v>0.5</v>
      </c>
      <c r="G15">
        <v>0.1</v>
      </c>
      <c r="H15">
        <v>0</v>
      </c>
      <c r="J15">
        <f t="shared" si="1"/>
        <v>0.22222222222222221</v>
      </c>
      <c r="K15" s="5">
        <f t="shared" ref="K15:K26" si="5">D15/$D$26</f>
        <v>0.11965811965811966</v>
      </c>
      <c r="L15" s="2">
        <f t="shared" si="2"/>
        <v>2188.0339592704145</v>
      </c>
      <c r="M15" s="2">
        <f t="shared" si="3"/>
        <v>108211146223.8217</v>
      </c>
      <c r="N15" s="2">
        <f t="shared" si="4"/>
        <v>108211146223.8217</v>
      </c>
      <c r="Q15" s="4"/>
    </row>
    <row r="16" spans="1:26" x14ac:dyDescent="0.2">
      <c r="A16" t="s">
        <v>26</v>
      </c>
      <c r="B16" s="2">
        <f>ABS(B5-B15)</f>
        <v>2.6765361515572295E-2</v>
      </c>
      <c r="D16">
        <v>27</v>
      </c>
      <c r="E16">
        <f t="shared" si="0"/>
        <v>4</v>
      </c>
      <c r="F16">
        <v>0.5</v>
      </c>
      <c r="G16">
        <v>0.1</v>
      </c>
      <c r="H16">
        <v>0</v>
      </c>
      <c r="J16">
        <f t="shared" si="1"/>
        <v>0.42857142857142855</v>
      </c>
      <c r="K16" s="5">
        <f t="shared" si="5"/>
        <v>0.23076923076923078</v>
      </c>
      <c r="L16" s="2">
        <f t="shared" si="2"/>
        <v>2188.0339592704145</v>
      </c>
      <c r="M16" s="2">
        <f t="shared" si="3"/>
        <v>108211146223.8217</v>
      </c>
      <c r="N16" s="2">
        <f t="shared" si="4"/>
        <v>108211146223.8217</v>
      </c>
      <c r="P16" s="2"/>
      <c r="Q16" s="4"/>
    </row>
    <row r="17" spans="1:19" x14ac:dyDescent="0.2">
      <c r="D17">
        <v>36</v>
      </c>
      <c r="E17">
        <f t="shared" si="0"/>
        <v>4</v>
      </c>
      <c r="F17">
        <v>0.5</v>
      </c>
      <c r="G17">
        <v>0.1</v>
      </c>
      <c r="H17">
        <v>0</v>
      </c>
      <c r="J17">
        <f t="shared" si="1"/>
        <v>0.5714285714285714</v>
      </c>
      <c r="K17" s="5">
        <f t="shared" si="5"/>
        <v>0.30769230769230771</v>
      </c>
      <c r="L17" s="2">
        <f t="shared" si="2"/>
        <v>2188.0339592704145</v>
      </c>
      <c r="M17" s="2">
        <f t="shared" si="3"/>
        <v>108211146223.8217</v>
      </c>
      <c r="N17" s="2">
        <f t="shared" si="4"/>
        <v>108211146223.8217</v>
      </c>
      <c r="Q17" s="4"/>
    </row>
    <row r="18" spans="1:19" x14ac:dyDescent="0.2">
      <c r="D18">
        <v>45</v>
      </c>
      <c r="E18">
        <f t="shared" si="0"/>
        <v>4</v>
      </c>
      <c r="F18">
        <v>0.5</v>
      </c>
      <c r="G18">
        <v>0.1</v>
      </c>
      <c r="H18">
        <v>0</v>
      </c>
      <c r="J18">
        <f t="shared" si="1"/>
        <v>0.7142857142857143</v>
      </c>
      <c r="K18" s="5">
        <f t="shared" si="5"/>
        <v>0.38461538461538464</v>
      </c>
      <c r="L18" s="2">
        <f t="shared" si="2"/>
        <v>2188.0339592704145</v>
      </c>
      <c r="M18" s="2">
        <f t="shared" si="3"/>
        <v>108211146223.8217</v>
      </c>
      <c r="N18" s="2">
        <f t="shared" si="4"/>
        <v>108211146223.8217</v>
      </c>
      <c r="R18" t="s">
        <v>32</v>
      </c>
      <c r="S18" t="s">
        <v>33</v>
      </c>
    </row>
    <row r="19" spans="1:19" x14ac:dyDescent="0.2">
      <c r="A19" s="1" t="s">
        <v>27</v>
      </c>
      <c r="D19">
        <v>54</v>
      </c>
      <c r="E19">
        <f t="shared" si="0"/>
        <v>4</v>
      </c>
      <c r="F19">
        <v>0.5</v>
      </c>
      <c r="G19">
        <v>0.1</v>
      </c>
      <c r="H19">
        <v>0</v>
      </c>
      <c r="J19">
        <f t="shared" si="1"/>
        <v>0.8571428571428571</v>
      </c>
      <c r="K19" s="5">
        <f t="shared" si="5"/>
        <v>0.46153846153846156</v>
      </c>
      <c r="L19" s="2">
        <f t="shared" si="2"/>
        <v>2188.0339592704145</v>
      </c>
      <c r="M19" s="2">
        <f t="shared" si="3"/>
        <v>108211146223.8217</v>
      </c>
      <c r="N19" s="2">
        <f t="shared" si="4"/>
        <v>108211146223.8217</v>
      </c>
      <c r="P19" s="2"/>
      <c r="Q19" t="s">
        <v>30</v>
      </c>
      <c r="R19" s="6">
        <v>1.55441607299565</v>
      </c>
      <c r="S19" s="6">
        <v>1.53171374464141</v>
      </c>
    </row>
    <row r="20" spans="1:19" x14ac:dyDescent="0.2">
      <c r="D20">
        <v>63</v>
      </c>
      <c r="E20">
        <f t="shared" si="0"/>
        <v>4</v>
      </c>
      <c r="F20">
        <v>0.5</v>
      </c>
      <c r="G20">
        <v>0.1</v>
      </c>
      <c r="H20">
        <v>0</v>
      </c>
      <c r="J20">
        <f t="shared" si="1"/>
        <v>1</v>
      </c>
      <c r="K20" s="5">
        <f t="shared" si="5"/>
        <v>0.53846153846153844</v>
      </c>
      <c r="L20" s="2">
        <f t="shared" si="2"/>
        <v>2188.0339592704145</v>
      </c>
      <c r="M20" s="2">
        <f t="shared" si="3"/>
        <v>108211146223.8217</v>
      </c>
      <c r="N20" s="2">
        <f t="shared" si="4"/>
        <v>108211146223.8217</v>
      </c>
      <c r="R20">
        <v>-0.60316371441978101</v>
      </c>
      <c r="S20">
        <v>-0.57765536980401699</v>
      </c>
    </row>
    <row r="21" spans="1:19" x14ac:dyDescent="0.2">
      <c r="A21" t="s">
        <v>28</v>
      </c>
      <c r="B21" s="2">
        <f>(PI()/4) * ((C4)^4 - (C4-B10)^4)</f>
        <v>0.54105573111910854</v>
      </c>
      <c r="D21">
        <v>72</v>
      </c>
      <c r="E21">
        <f t="shared" si="0"/>
        <v>4</v>
      </c>
      <c r="F21">
        <v>0.5</v>
      </c>
      <c r="G21">
        <v>0.1</v>
      </c>
      <c r="H21">
        <v>0</v>
      </c>
      <c r="K21" s="5">
        <f t="shared" si="5"/>
        <v>0.61538461538461542</v>
      </c>
      <c r="L21" s="2">
        <f t="shared" si="2"/>
        <v>2188.0339592704145</v>
      </c>
      <c r="M21" s="2">
        <f t="shared" si="3"/>
        <v>108211146223.8217</v>
      </c>
      <c r="N21" s="2">
        <f t="shared" si="4"/>
        <v>108211146223.8217</v>
      </c>
      <c r="R21">
        <v>0.102439563687139</v>
      </c>
      <c r="S21">
        <v>9.7044961357895906E-2</v>
      </c>
    </row>
    <row r="22" spans="1:19" x14ac:dyDescent="0.2">
      <c r="A22" t="s">
        <v>29</v>
      </c>
      <c r="B22" s="2">
        <f>B21</f>
        <v>0.54105573111910854</v>
      </c>
      <c r="D22">
        <v>81</v>
      </c>
      <c r="E22">
        <f t="shared" si="0"/>
        <v>4</v>
      </c>
      <c r="F22">
        <v>0.5</v>
      </c>
      <c r="G22">
        <v>0.1</v>
      </c>
      <c r="H22">
        <v>0</v>
      </c>
      <c r="K22" s="5">
        <f t="shared" si="5"/>
        <v>0.69230769230769229</v>
      </c>
      <c r="L22" s="2">
        <f t="shared" si="2"/>
        <v>2188.0339592704145</v>
      </c>
      <c r="M22" s="2">
        <f t="shared" si="3"/>
        <v>108211146223.8217</v>
      </c>
      <c r="N22" s="2">
        <f t="shared" si="4"/>
        <v>108211146223.8217</v>
      </c>
      <c r="R22">
        <v>-9.3649227834961699E-2</v>
      </c>
      <c r="S22">
        <v>-8.9415734178895007E-2</v>
      </c>
    </row>
    <row r="23" spans="1:19" x14ac:dyDescent="0.2">
      <c r="D23">
        <v>90</v>
      </c>
      <c r="E23">
        <f t="shared" si="0"/>
        <v>4</v>
      </c>
      <c r="F23">
        <v>0.5</v>
      </c>
      <c r="G23">
        <v>0.1</v>
      </c>
      <c r="H23">
        <v>0</v>
      </c>
      <c r="K23" s="5">
        <f t="shared" si="5"/>
        <v>0.76923076923076927</v>
      </c>
      <c r="L23" s="2">
        <f t="shared" si="2"/>
        <v>2188.0339592704145</v>
      </c>
      <c r="M23" s="2">
        <f t="shared" si="3"/>
        <v>108211146223.8217</v>
      </c>
      <c r="N23" s="2">
        <f t="shared" si="4"/>
        <v>108211146223.8217</v>
      </c>
      <c r="R23">
        <v>3.9957305571887702E-2</v>
      </c>
      <c r="S23">
        <v>3.8312397983545902E-2</v>
      </c>
    </row>
    <row r="24" spans="1:19" x14ac:dyDescent="0.2">
      <c r="D24">
        <v>99</v>
      </c>
      <c r="E24">
        <f t="shared" si="0"/>
        <v>4</v>
      </c>
      <c r="F24">
        <v>0.5</v>
      </c>
      <c r="G24">
        <v>0.1</v>
      </c>
      <c r="H24">
        <v>0</v>
      </c>
      <c r="K24" s="5">
        <f t="shared" si="5"/>
        <v>0.84615384615384615</v>
      </c>
      <c r="L24" s="2">
        <f t="shared" si="2"/>
        <v>2188.0339592704145</v>
      </c>
      <c r="M24" s="2">
        <f t="shared" si="3"/>
        <v>108211146223.8217</v>
      </c>
      <c r="N24" s="2">
        <f t="shared" si="4"/>
        <v>108211146223.8217</v>
      </c>
      <c r="Q24" t="s">
        <v>31</v>
      </c>
      <c r="R24" s="6">
        <v>-65.400645775109894</v>
      </c>
      <c r="S24" s="6">
        <v>419.90629394996103</v>
      </c>
    </row>
    <row r="25" spans="1:19" x14ac:dyDescent="0.2">
      <c r="D25">
        <v>108</v>
      </c>
      <c r="E25">
        <f t="shared" si="0"/>
        <v>4</v>
      </c>
      <c r="F25">
        <v>0.5</v>
      </c>
      <c r="G25">
        <v>0.1</v>
      </c>
      <c r="H25">
        <v>0</v>
      </c>
      <c r="K25" s="5">
        <f t="shared" si="5"/>
        <v>0.92307692307692313</v>
      </c>
      <c r="L25" s="2">
        <f t="shared" si="2"/>
        <v>2188.0339592704145</v>
      </c>
      <c r="M25" s="2">
        <f t="shared" si="3"/>
        <v>108211146223.8217</v>
      </c>
      <c r="N25" s="2">
        <f t="shared" si="4"/>
        <v>108211146223.8217</v>
      </c>
      <c r="R25">
        <v>85.5479340043576</v>
      </c>
      <c r="S25">
        <v>-501.64714182603001</v>
      </c>
    </row>
    <row r="26" spans="1:19" x14ac:dyDescent="0.2">
      <c r="D26">
        <v>117</v>
      </c>
      <c r="E26">
        <f t="shared" si="0"/>
        <v>4</v>
      </c>
      <c r="F26">
        <v>0.5</v>
      </c>
      <c r="G26">
        <v>0.1</v>
      </c>
      <c r="H26">
        <v>0</v>
      </c>
      <c r="K26" s="5">
        <f t="shared" si="5"/>
        <v>1</v>
      </c>
      <c r="L26" s="2">
        <f t="shared" si="2"/>
        <v>2188.0339592704145</v>
      </c>
      <c r="M26" s="2">
        <f t="shared" si="3"/>
        <v>108211146223.8217</v>
      </c>
      <c r="N26" s="2">
        <f t="shared" si="4"/>
        <v>108211146223.8217</v>
      </c>
      <c r="R26">
        <v>9.2297379362176208</v>
      </c>
      <c r="S26">
        <v>21.4864721854387</v>
      </c>
    </row>
    <row r="27" spans="1:19" x14ac:dyDescent="0.2">
      <c r="R27">
        <v>-39.010557980295097</v>
      </c>
      <c r="S27">
        <v>72.809924087680898</v>
      </c>
    </row>
    <row r="28" spans="1:19" x14ac:dyDescent="0.2">
      <c r="R28">
        <v>10.633531814829601</v>
      </c>
      <c r="S28">
        <v>-11.5555483970533</v>
      </c>
    </row>
    <row r="30" spans="1:19" x14ac:dyDescent="0.2">
      <c r="P30" t="s">
        <v>79</v>
      </c>
    </row>
    <row r="33" spans="16:26" x14ac:dyDescent="0.2">
      <c r="Q33" t="s">
        <v>30</v>
      </c>
      <c r="V33" t="s">
        <v>31</v>
      </c>
    </row>
    <row r="34" spans="16:26" x14ac:dyDescent="0.2">
      <c r="P34" t="s">
        <v>80</v>
      </c>
      <c r="Q34" s="6">
        <v>1.5559410028232299</v>
      </c>
      <c r="R34">
        <v>-0.62823245355991697</v>
      </c>
      <c r="S34">
        <v>0.15029718098570499</v>
      </c>
      <c r="T34">
        <v>-0.12405957440046</v>
      </c>
      <c r="U34">
        <v>4.6053844151376297E-2</v>
      </c>
      <c r="V34" s="6">
        <v>-67.684590382181099</v>
      </c>
      <c r="W34">
        <v>88.919195125042293</v>
      </c>
      <c r="X34">
        <v>8.0551336123768102</v>
      </c>
      <c r="Y34">
        <v>-38.697127194148202</v>
      </c>
      <c r="Z34">
        <v>10.407388838910499</v>
      </c>
    </row>
    <row r="35" spans="16:26" x14ac:dyDescent="0.2">
      <c r="P35" t="s">
        <v>33</v>
      </c>
      <c r="Q35" s="6">
        <v>1.5330394954040301</v>
      </c>
      <c r="R35">
        <v>-0.60231332780798696</v>
      </c>
      <c r="S35">
        <v>0.144215249201877</v>
      </c>
      <c r="T35">
        <v>-0.11914891049873499</v>
      </c>
      <c r="U35">
        <v>4.4207493700745198E-2</v>
      </c>
      <c r="V35" s="6">
        <v>408.93280563805899</v>
      </c>
      <c r="W35">
        <v>-491.57363979238198</v>
      </c>
      <c r="X35">
        <v>31.251893456025499</v>
      </c>
      <c r="Y35">
        <v>60.163096057903097</v>
      </c>
      <c r="Z35">
        <v>-7.7741553596085602</v>
      </c>
    </row>
    <row r="37" spans="16:26" x14ac:dyDescent="0.2">
      <c r="R37" t="s">
        <v>80</v>
      </c>
      <c r="S37" t="s">
        <v>33</v>
      </c>
    </row>
    <row r="38" spans="16:26" x14ac:dyDescent="0.2">
      <c r="Q38" t="s">
        <v>30</v>
      </c>
      <c r="R38" s="6">
        <v>1.5559410028232299</v>
      </c>
      <c r="S38" s="6">
        <v>1.5330394954040301</v>
      </c>
    </row>
    <row r="39" spans="16:26" x14ac:dyDescent="0.2">
      <c r="R39">
        <v>-0.62823245355991697</v>
      </c>
      <c r="S39">
        <v>-0.60231332780798696</v>
      </c>
    </row>
    <row r="40" spans="16:26" x14ac:dyDescent="0.2">
      <c r="R40">
        <v>0.15029718098570499</v>
      </c>
      <c r="S40">
        <v>0.144215249201877</v>
      </c>
    </row>
    <row r="41" spans="16:26" x14ac:dyDescent="0.2">
      <c r="R41">
        <v>-0.12405957440046</v>
      </c>
      <c r="S41">
        <v>-0.11914891049873499</v>
      </c>
    </row>
    <row r="42" spans="16:26" x14ac:dyDescent="0.2">
      <c r="R42">
        <v>4.6053844151376297E-2</v>
      </c>
      <c r="S42">
        <v>4.4207493700745198E-2</v>
      </c>
    </row>
    <row r="43" spans="16:26" x14ac:dyDescent="0.2">
      <c r="Q43" t="s">
        <v>31</v>
      </c>
      <c r="R43" s="6">
        <v>-67.684590382181099</v>
      </c>
      <c r="S43" s="6">
        <v>408.93280563805899</v>
      </c>
    </row>
    <row r="44" spans="16:26" x14ac:dyDescent="0.2">
      <c r="R44">
        <v>88.919195125042293</v>
      </c>
      <c r="S44">
        <v>-491.57363979238198</v>
      </c>
    </row>
    <row r="45" spans="16:26" x14ac:dyDescent="0.2">
      <c r="R45">
        <v>8.0551336123768102</v>
      </c>
      <c r="S45">
        <v>31.251893456025499</v>
      </c>
    </row>
    <row r="46" spans="16:26" x14ac:dyDescent="0.2">
      <c r="R46">
        <v>-38.697127194148202</v>
      </c>
      <c r="S46">
        <v>60.163096057903097</v>
      </c>
    </row>
    <row r="47" spans="16:26" x14ac:dyDescent="0.2">
      <c r="R47">
        <v>10.407388838910499</v>
      </c>
      <c r="S47">
        <v>-7.7741553596085602</v>
      </c>
    </row>
    <row r="51" spans="16:19" x14ac:dyDescent="0.2">
      <c r="P51" t="s">
        <v>81</v>
      </c>
      <c r="Q51" s="6">
        <v>0.11914625045888</v>
      </c>
      <c r="R51">
        <v>1.15422040820228</v>
      </c>
      <c r="S51">
        <v>2.8817591173099402</v>
      </c>
    </row>
    <row r="52" spans="16:19" x14ac:dyDescent="0.2">
      <c r="P52" t="s">
        <v>82</v>
      </c>
      <c r="Q52" s="6">
        <v>0.11672818135188801</v>
      </c>
      <c r="R52">
        <v>0.77607787092995095</v>
      </c>
      <c r="S52">
        <v>2.1248040747179</v>
      </c>
    </row>
    <row r="53" spans="16:19" x14ac:dyDescent="0.2">
      <c r="P53" t="s">
        <v>83</v>
      </c>
      <c r="Q53">
        <v>5.5380778522854204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68D4-5EC9-2B49-9529-DA1BC70E415E}">
  <dimension ref="A1:AF361"/>
  <sheetViews>
    <sheetView topLeftCell="A33" workbookViewId="0">
      <selection activeCell="J72" sqref="J72:N78"/>
    </sheetView>
  </sheetViews>
  <sheetFormatPr baseColWidth="10" defaultRowHeight="16" x14ac:dyDescent="0.2"/>
  <cols>
    <col min="1" max="1" width="14.1640625" bestFit="1" customWidth="1"/>
    <col min="13" max="13" width="11.6640625" bestFit="1" customWidth="1"/>
    <col min="14" max="14" width="11.33203125" bestFit="1" customWidth="1"/>
    <col min="15" max="24" width="11.6640625" bestFit="1" customWidth="1"/>
  </cols>
  <sheetData>
    <row r="1" spans="1:32" x14ac:dyDescent="0.2">
      <c r="A1" t="s">
        <v>10</v>
      </c>
    </row>
    <row r="2" spans="1:32" x14ac:dyDescent="0.2">
      <c r="A2" t="s">
        <v>0</v>
      </c>
      <c r="B2">
        <v>120</v>
      </c>
      <c r="G2" t="s">
        <v>66</v>
      </c>
    </row>
    <row r="3" spans="1:32" x14ac:dyDescent="0.2">
      <c r="A3" t="s">
        <v>35</v>
      </c>
      <c r="B3">
        <v>63</v>
      </c>
      <c r="D3">
        <f>B3/8</f>
        <v>7.875</v>
      </c>
    </row>
    <row r="4" spans="1:32" x14ac:dyDescent="0.2">
      <c r="A4" t="s">
        <v>67</v>
      </c>
      <c r="B4">
        <v>2</v>
      </c>
      <c r="C4">
        <f>B4/2</f>
        <v>1</v>
      </c>
    </row>
    <row r="5" spans="1:32" x14ac:dyDescent="0.2">
      <c r="A5" t="s">
        <v>68</v>
      </c>
      <c r="B5">
        <v>0.5</v>
      </c>
    </row>
    <row r="6" spans="1:32" x14ac:dyDescent="0.2">
      <c r="A6" t="s">
        <v>69</v>
      </c>
      <c r="B6">
        <f>B4*B5</f>
        <v>1</v>
      </c>
    </row>
    <row r="7" spans="1:32" x14ac:dyDescent="0.2">
      <c r="A7" t="s">
        <v>36</v>
      </c>
      <c r="B7">
        <v>13700</v>
      </c>
    </row>
    <row r="8" spans="1:32" x14ac:dyDescent="0.2">
      <c r="A8" t="s">
        <v>23</v>
      </c>
      <c r="B8" s="7">
        <v>2000</v>
      </c>
    </row>
    <row r="9" spans="1:32" x14ac:dyDescent="0.2">
      <c r="A9" t="s">
        <v>34</v>
      </c>
      <c r="B9" s="8">
        <v>45000000000</v>
      </c>
    </row>
    <row r="10" spans="1:32" x14ac:dyDescent="0.2">
      <c r="A10" t="s">
        <v>53</v>
      </c>
      <c r="B10" s="8">
        <f>3265000000</f>
        <v>3265000000</v>
      </c>
    </row>
    <row r="12" spans="1:32" x14ac:dyDescent="0.2">
      <c r="A12" s="1" t="s">
        <v>12</v>
      </c>
    </row>
    <row r="13" spans="1:32" x14ac:dyDescent="0.2">
      <c r="A13" t="s">
        <v>72</v>
      </c>
      <c r="B13" s="2">
        <v>1.8346075622584467E-2</v>
      </c>
      <c r="D13" t="s">
        <v>14</v>
      </c>
      <c r="L13" t="s">
        <v>44</v>
      </c>
      <c r="W13" t="s">
        <v>30</v>
      </c>
      <c r="AB13" t="s">
        <v>31</v>
      </c>
    </row>
    <row r="14" spans="1:32" x14ac:dyDescent="0.2">
      <c r="D14" t="s">
        <v>3</v>
      </c>
      <c r="E14" t="s">
        <v>4</v>
      </c>
      <c r="F14" t="s">
        <v>5</v>
      </c>
      <c r="G14" t="s">
        <v>6</v>
      </c>
      <c r="H14" t="s">
        <v>7</v>
      </c>
      <c r="L14" t="s">
        <v>16</v>
      </c>
      <c r="M14" t="s">
        <v>37</v>
      </c>
      <c r="N14" t="s">
        <v>38</v>
      </c>
      <c r="O14" t="s">
        <v>39</v>
      </c>
      <c r="P14" t="s">
        <v>40</v>
      </c>
      <c r="Q14" t="s">
        <v>41</v>
      </c>
      <c r="R14" t="s">
        <v>42</v>
      </c>
      <c r="V14" t="s">
        <v>32</v>
      </c>
      <c r="W14" s="6">
        <v>1.76250211228056</v>
      </c>
      <c r="X14">
        <v>-0.82313434229169702</v>
      </c>
      <c r="Y14">
        <v>1.7533958263590901E-2</v>
      </c>
      <c r="Z14">
        <v>7.8094622645259997E-3</v>
      </c>
      <c r="AA14">
        <v>3.5288809483005203E-2</v>
      </c>
      <c r="AB14" s="6">
        <v>-10.8875359190968</v>
      </c>
      <c r="AC14">
        <v>15.4958631499332</v>
      </c>
      <c r="AD14">
        <v>9.8071123058564904</v>
      </c>
      <c r="AE14">
        <v>-21.311457157914099</v>
      </c>
      <c r="AF14">
        <v>7.8960176212211897</v>
      </c>
    </row>
    <row r="15" spans="1:32" x14ac:dyDescent="0.2">
      <c r="A15" t="s">
        <v>22</v>
      </c>
      <c r="B15" s="10">
        <f>B4*B6 - (B4-2*B13)*(B6-2*B13)</f>
        <v>0.10873013977250845</v>
      </c>
      <c r="D15" t="s">
        <v>8</v>
      </c>
      <c r="E15" t="s">
        <v>8</v>
      </c>
      <c r="F15" t="s">
        <v>9</v>
      </c>
      <c r="G15" t="s">
        <v>9</v>
      </c>
      <c r="H15" t="s">
        <v>9</v>
      </c>
      <c r="L15" t="s">
        <v>9</v>
      </c>
      <c r="M15" t="s">
        <v>9</v>
      </c>
      <c r="N15" t="s">
        <v>9</v>
      </c>
      <c r="O15" t="s">
        <v>43</v>
      </c>
      <c r="P15" t="s">
        <v>20</v>
      </c>
      <c r="Q15" t="s">
        <v>21</v>
      </c>
      <c r="R15" t="s">
        <v>21</v>
      </c>
      <c r="V15" t="s">
        <v>33</v>
      </c>
      <c r="W15" s="6">
        <v>1.7625021122805</v>
      </c>
      <c r="X15">
        <v>-0.82313434229064097</v>
      </c>
      <c r="Y15">
        <v>1.7533958261158999E-2</v>
      </c>
      <c r="Z15">
        <v>7.8094622665262599E-3</v>
      </c>
      <c r="AA15">
        <v>3.52888094824391E-2</v>
      </c>
      <c r="AB15" s="6">
        <v>-10.887535919096701</v>
      </c>
      <c r="AC15">
        <v>15.4958631499343</v>
      </c>
      <c r="AD15">
        <v>9.8071123058526997</v>
      </c>
      <c r="AE15">
        <v>-21.311457157910301</v>
      </c>
      <c r="AF15">
        <v>7.8960176212199302</v>
      </c>
    </row>
    <row r="16" spans="1:32" x14ac:dyDescent="0.2">
      <c r="D16">
        <v>0</v>
      </c>
      <c r="E16">
        <f>$B$4</f>
        <v>2</v>
      </c>
      <c r="F16">
        <v>0.5</v>
      </c>
      <c r="G16">
        <v>0.1</v>
      </c>
      <c r="H16">
        <v>0</v>
      </c>
      <c r="J16">
        <f>D16/$D$23</f>
        <v>0</v>
      </c>
      <c r="L16" s="5">
        <f>D16/$D$34</f>
        <v>0</v>
      </c>
      <c r="M16" s="11">
        <f>L16</f>
        <v>0</v>
      </c>
      <c r="N16" s="11">
        <v>0.25</v>
      </c>
      <c r="O16" s="11">
        <v>0</v>
      </c>
      <c r="P16" s="11">
        <f t="shared" ref="P16:P34" si="0">$B$15*$B$8</f>
        <v>217.4602795450169</v>
      </c>
      <c r="Q16" s="11">
        <f t="shared" ref="Q16:R34" si="1">$B$24*$B$9</f>
        <v>918650310.99629676</v>
      </c>
      <c r="R16" s="11">
        <f t="shared" si="1"/>
        <v>918650310.99629676</v>
      </c>
      <c r="S16" s="2"/>
      <c r="T16" s="2"/>
      <c r="V16" s="2"/>
      <c r="W16" s="4"/>
    </row>
    <row r="17" spans="1:25" x14ac:dyDescent="0.2">
      <c r="A17" t="s">
        <v>24</v>
      </c>
      <c r="B17" s="2">
        <f>B15*B8</f>
        <v>217.4602795450169</v>
      </c>
      <c r="D17">
        <v>3.5</v>
      </c>
      <c r="E17">
        <f t="shared" ref="E17:E34" si="2">$B$4</f>
        <v>2</v>
      </c>
      <c r="F17">
        <v>0.5</v>
      </c>
      <c r="G17">
        <v>0.1</v>
      </c>
      <c r="H17">
        <v>0</v>
      </c>
      <c r="J17">
        <f t="shared" ref="J17:J23" si="3">D17/$D$23</f>
        <v>0.14285714285714285</v>
      </c>
      <c r="L17" s="5">
        <f>D17/$D$34</f>
        <v>5.5555555555555552E-2</v>
      </c>
      <c r="M17" s="11">
        <f t="shared" ref="M17:M34" si="4">L17</f>
        <v>5.5555555555555552E-2</v>
      </c>
      <c r="N17" s="11">
        <v>0.25</v>
      </c>
      <c r="O17" s="11">
        <v>0</v>
      </c>
      <c r="P17" s="11">
        <f t="shared" si="0"/>
        <v>217.4602795450169</v>
      </c>
      <c r="Q17" s="11">
        <f t="shared" si="1"/>
        <v>918650310.99629676</v>
      </c>
      <c r="R17" s="11">
        <f t="shared" si="1"/>
        <v>918650310.99629676</v>
      </c>
      <c r="S17" s="2"/>
      <c r="T17" s="2"/>
      <c r="W17" s="4"/>
    </row>
    <row r="18" spans="1:25" x14ac:dyDescent="0.2">
      <c r="A18" t="s">
        <v>25</v>
      </c>
      <c r="B18" s="2">
        <f>B17*B3</f>
        <v>13699.997611336064</v>
      </c>
      <c r="D18">
        <v>7</v>
      </c>
      <c r="E18">
        <f t="shared" si="2"/>
        <v>2</v>
      </c>
      <c r="F18">
        <v>0.5</v>
      </c>
      <c r="G18">
        <v>0.1</v>
      </c>
      <c r="H18">
        <v>0</v>
      </c>
      <c r="J18">
        <f t="shared" si="3"/>
        <v>0.2857142857142857</v>
      </c>
      <c r="L18" s="5">
        <f>D18/$D$34</f>
        <v>0.1111111111111111</v>
      </c>
      <c r="M18" s="11">
        <f t="shared" si="4"/>
        <v>0.1111111111111111</v>
      </c>
      <c r="N18" s="11">
        <v>0.25</v>
      </c>
      <c r="O18" s="11">
        <v>0</v>
      </c>
      <c r="P18" s="11">
        <f t="shared" si="0"/>
        <v>217.4602795450169</v>
      </c>
      <c r="Q18" s="11">
        <f t="shared" si="1"/>
        <v>918650310.99629676</v>
      </c>
      <c r="R18" s="11">
        <f t="shared" si="1"/>
        <v>918650310.99629676</v>
      </c>
      <c r="S18" s="2"/>
      <c r="T18" s="2"/>
      <c r="W18" s="4"/>
    </row>
    <row r="19" spans="1:25" x14ac:dyDescent="0.2">
      <c r="A19" t="s">
        <v>26</v>
      </c>
      <c r="B19" s="2">
        <f>ABS(B7-B18)</f>
        <v>2.3886639355623629E-3</v>
      </c>
      <c r="D19">
        <v>10.5</v>
      </c>
      <c r="E19">
        <f t="shared" si="2"/>
        <v>2</v>
      </c>
      <c r="F19">
        <v>0.5</v>
      </c>
      <c r="G19">
        <v>0.1</v>
      </c>
      <c r="H19">
        <v>0</v>
      </c>
      <c r="J19">
        <f t="shared" si="3"/>
        <v>0.42857142857142855</v>
      </c>
      <c r="L19" s="5">
        <f>D19/$D$34</f>
        <v>0.16666666666666666</v>
      </c>
      <c r="M19" s="11">
        <f t="shared" si="4"/>
        <v>0.16666666666666666</v>
      </c>
      <c r="N19" s="11">
        <v>0.25</v>
      </c>
      <c r="O19" s="11">
        <v>0</v>
      </c>
      <c r="P19" s="11">
        <f t="shared" si="0"/>
        <v>217.4602795450169</v>
      </c>
      <c r="Q19" s="11">
        <f t="shared" si="1"/>
        <v>918650310.99629676</v>
      </c>
      <c r="R19" s="11">
        <f t="shared" si="1"/>
        <v>918650310.99629676</v>
      </c>
      <c r="S19" s="2"/>
      <c r="T19" s="2"/>
      <c r="V19" s="2"/>
      <c r="W19" s="4"/>
    </row>
    <row r="20" spans="1:25" x14ac:dyDescent="0.2">
      <c r="D20">
        <v>14</v>
      </c>
      <c r="E20">
        <f t="shared" si="2"/>
        <v>2</v>
      </c>
      <c r="F20">
        <v>0.5</v>
      </c>
      <c r="G20">
        <v>0.1</v>
      </c>
      <c r="H20">
        <v>0</v>
      </c>
      <c r="J20">
        <f t="shared" si="3"/>
        <v>0.5714285714285714</v>
      </c>
      <c r="L20" s="5">
        <f>D20/$D$34</f>
        <v>0.22222222222222221</v>
      </c>
      <c r="M20" s="11">
        <f t="shared" si="4"/>
        <v>0.22222222222222221</v>
      </c>
      <c r="N20" s="11">
        <v>0.25</v>
      </c>
      <c r="O20" s="11">
        <v>0</v>
      </c>
      <c r="P20" s="11">
        <f t="shared" si="0"/>
        <v>217.4602795450169</v>
      </c>
      <c r="Q20" s="11">
        <f t="shared" si="1"/>
        <v>918650310.99629676</v>
      </c>
      <c r="R20" s="11">
        <f t="shared" si="1"/>
        <v>918650310.99629676</v>
      </c>
      <c r="S20" s="2"/>
      <c r="T20" s="2"/>
      <c r="W20" s="4"/>
    </row>
    <row r="21" spans="1:25" x14ac:dyDescent="0.2">
      <c r="D21">
        <v>17.5</v>
      </c>
      <c r="E21">
        <f t="shared" si="2"/>
        <v>2</v>
      </c>
      <c r="F21">
        <v>0.5</v>
      </c>
      <c r="G21">
        <v>0.1</v>
      </c>
      <c r="H21">
        <v>0</v>
      </c>
      <c r="J21">
        <f t="shared" si="3"/>
        <v>0.7142857142857143</v>
      </c>
      <c r="L21" s="5">
        <f>D21/$D$34</f>
        <v>0.27777777777777779</v>
      </c>
      <c r="M21" s="11">
        <f t="shared" si="4"/>
        <v>0.27777777777777779</v>
      </c>
      <c r="N21" s="11">
        <v>0.25</v>
      </c>
      <c r="O21" s="11">
        <v>0</v>
      </c>
      <c r="P21" s="11">
        <f t="shared" si="0"/>
        <v>217.4602795450169</v>
      </c>
      <c r="Q21" s="11">
        <f t="shared" si="1"/>
        <v>918650310.99629676</v>
      </c>
      <c r="R21" s="11">
        <f t="shared" si="1"/>
        <v>918650310.99629676</v>
      </c>
      <c r="S21" s="2"/>
      <c r="T21" s="2"/>
      <c r="X21" t="s">
        <v>32</v>
      </c>
      <c r="Y21" t="s">
        <v>33</v>
      </c>
    </row>
    <row r="22" spans="1:25" x14ac:dyDescent="0.2">
      <c r="A22" s="1" t="s">
        <v>27</v>
      </c>
      <c r="D22">
        <v>21</v>
      </c>
      <c r="E22">
        <f t="shared" si="2"/>
        <v>2</v>
      </c>
      <c r="F22">
        <v>0.5</v>
      </c>
      <c r="G22">
        <v>0.1</v>
      </c>
      <c r="H22">
        <v>0</v>
      </c>
      <c r="J22">
        <f t="shared" si="3"/>
        <v>0.8571428571428571</v>
      </c>
      <c r="L22" s="5">
        <f>D22/$D$34</f>
        <v>0.33333333333333331</v>
      </c>
      <c r="M22" s="11">
        <f t="shared" si="4"/>
        <v>0.33333333333333331</v>
      </c>
      <c r="N22" s="11">
        <v>0.25</v>
      </c>
      <c r="O22" s="11">
        <v>0</v>
      </c>
      <c r="P22" s="11">
        <f t="shared" si="0"/>
        <v>217.4602795450169</v>
      </c>
      <c r="Q22" s="11">
        <f t="shared" si="1"/>
        <v>918650310.99629676</v>
      </c>
      <c r="R22" s="11">
        <f t="shared" si="1"/>
        <v>918650310.99629676</v>
      </c>
      <c r="S22" s="2"/>
      <c r="T22" s="2"/>
      <c r="V22" s="2"/>
      <c r="W22" t="s">
        <v>30</v>
      </c>
      <c r="X22" s="6">
        <v>1.76250211228056</v>
      </c>
      <c r="Y22" s="6">
        <v>1.7625021122805</v>
      </c>
    </row>
    <row r="23" spans="1:25" x14ac:dyDescent="0.2">
      <c r="D23">
        <v>24.5</v>
      </c>
      <c r="E23">
        <f t="shared" si="2"/>
        <v>2</v>
      </c>
      <c r="F23">
        <v>0.5</v>
      </c>
      <c r="G23">
        <v>0.1</v>
      </c>
      <c r="H23">
        <v>0</v>
      </c>
      <c r="J23">
        <f t="shared" si="3"/>
        <v>1</v>
      </c>
      <c r="L23" s="5">
        <f>D23/$D$34</f>
        <v>0.3888888888888889</v>
      </c>
      <c r="M23" s="11">
        <f t="shared" si="4"/>
        <v>0.3888888888888889</v>
      </c>
      <c r="N23" s="11">
        <v>0.25</v>
      </c>
      <c r="O23" s="11">
        <v>0</v>
      </c>
      <c r="P23" s="11">
        <f t="shared" si="0"/>
        <v>217.4602795450169</v>
      </c>
      <c r="Q23" s="11">
        <f t="shared" si="1"/>
        <v>918650310.99629676</v>
      </c>
      <c r="R23" s="11">
        <f t="shared" si="1"/>
        <v>918650310.99629676</v>
      </c>
      <c r="S23" s="2"/>
      <c r="T23" s="2"/>
      <c r="X23">
        <v>-0.82313434229169702</v>
      </c>
      <c r="Y23">
        <v>-0.82313434229064097</v>
      </c>
    </row>
    <row r="24" spans="1:25" x14ac:dyDescent="0.2">
      <c r="A24" t="s">
        <v>70</v>
      </c>
      <c r="B24" s="2">
        <f>((B4*B6^3) / 12 ) - (((B4-2*B13)*(B6-2*B13)^3)/12)</f>
        <v>2.0414451355473262E-2</v>
      </c>
      <c r="D24">
        <v>28</v>
      </c>
      <c r="E24">
        <f t="shared" si="2"/>
        <v>2</v>
      </c>
      <c r="F24">
        <v>0.5</v>
      </c>
      <c r="G24">
        <v>0.1</v>
      </c>
      <c r="H24">
        <v>0</v>
      </c>
      <c r="L24" s="5">
        <f>D24/$D$34</f>
        <v>0.44444444444444442</v>
      </c>
      <c r="M24" s="11">
        <f t="shared" si="4"/>
        <v>0.44444444444444442</v>
      </c>
      <c r="N24" s="11">
        <v>0.25</v>
      </c>
      <c r="O24" s="11">
        <v>0</v>
      </c>
      <c r="P24" s="11">
        <f t="shared" si="0"/>
        <v>217.4602795450169</v>
      </c>
      <c r="Q24" s="11">
        <f t="shared" si="1"/>
        <v>918650310.99629676</v>
      </c>
      <c r="R24" s="11">
        <f t="shared" si="1"/>
        <v>918650310.99629676</v>
      </c>
      <c r="S24" s="2"/>
      <c r="T24" s="2"/>
      <c r="X24">
        <v>1.7533958263590901E-2</v>
      </c>
      <c r="Y24">
        <v>1.7533958261158999E-2</v>
      </c>
    </row>
    <row r="25" spans="1:25" x14ac:dyDescent="0.2">
      <c r="A25" t="s">
        <v>71</v>
      </c>
      <c r="B25" s="2">
        <f>((B4^3*B6) / 12 ) - ((((B4-2*B13)^3)*(B6-2*B13))/12)</f>
        <v>5.916277959141647E-2</v>
      </c>
      <c r="D25">
        <v>31.5</v>
      </c>
      <c r="E25">
        <f t="shared" si="2"/>
        <v>2</v>
      </c>
      <c r="F25">
        <v>0.5</v>
      </c>
      <c r="G25">
        <v>0.1</v>
      </c>
      <c r="H25">
        <v>0</v>
      </c>
      <c r="L25" s="5">
        <f>D25/$D$34</f>
        <v>0.5</v>
      </c>
      <c r="M25" s="11">
        <f t="shared" si="4"/>
        <v>0.5</v>
      </c>
      <c r="N25" s="11">
        <v>0.25</v>
      </c>
      <c r="O25" s="11">
        <v>0</v>
      </c>
      <c r="P25" s="11">
        <f t="shared" si="0"/>
        <v>217.4602795450169</v>
      </c>
      <c r="Q25" s="11">
        <f t="shared" si="1"/>
        <v>918650310.99629676</v>
      </c>
      <c r="R25" s="11">
        <f t="shared" si="1"/>
        <v>918650310.99629676</v>
      </c>
      <c r="S25" s="2"/>
      <c r="T25" s="2"/>
      <c r="X25">
        <v>7.8094622645259997E-3</v>
      </c>
      <c r="Y25">
        <v>7.8094622665262599E-3</v>
      </c>
    </row>
    <row r="26" spans="1:25" x14ac:dyDescent="0.2">
      <c r="A26" t="s">
        <v>54</v>
      </c>
      <c r="B26" s="2">
        <f>B24+B25</f>
        <v>7.9577230946889732E-2</v>
      </c>
      <c r="D26">
        <v>35</v>
      </c>
      <c r="E26">
        <f t="shared" si="2"/>
        <v>2</v>
      </c>
      <c r="F26">
        <v>0.5</v>
      </c>
      <c r="G26">
        <v>0.1</v>
      </c>
      <c r="H26">
        <v>0</v>
      </c>
      <c r="L26" s="5">
        <f>D26/$D$34</f>
        <v>0.55555555555555558</v>
      </c>
      <c r="M26" s="11">
        <f t="shared" si="4"/>
        <v>0.55555555555555558</v>
      </c>
      <c r="N26" s="11">
        <v>0.25</v>
      </c>
      <c r="O26" s="11">
        <v>0</v>
      </c>
      <c r="P26" s="11">
        <f t="shared" si="0"/>
        <v>217.4602795450169</v>
      </c>
      <c r="Q26" s="11">
        <f t="shared" si="1"/>
        <v>918650310.99629676</v>
      </c>
      <c r="R26" s="11">
        <f t="shared" si="1"/>
        <v>918650310.99629676</v>
      </c>
      <c r="S26" s="2"/>
      <c r="T26" s="2"/>
      <c r="X26">
        <v>3.5288809483005203E-2</v>
      </c>
      <c r="Y26">
        <v>3.52888094824391E-2</v>
      </c>
    </row>
    <row r="27" spans="1:25" x14ac:dyDescent="0.2">
      <c r="D27">
        <v>38.5</v>
      </c>
      <c r="E27">
        <f t="shared" si="2"/>
        <v>2</v>
      </c>
      <c r="F27">
        <v>0.5</v>
      </c>
      <c r="G27">
        <v>0.1</v>
      </c>
      <c r="H27">
        <v>0</v>
      </c>
      <c r="L27" s="5">
        <f>D27/$D$34</f>
        <v>0.61111111111111116</v>
      </c>
      <c r="M27" s="11">
        <f t="shared" si="4"/>
        <v>0.61111111111111116</v>
      </c>
      <c r="N27" s="11">
        <v>0.25</v>
      </c>
      <c r="O27" s="11">
        <v>0</v>
      </c>
      <c r="P27" s="11">
        <f t="shared" si="0"/>
        <v>217.4602795450169</v>
      </c>
      <c r="Q27" s="11">
        <f t="shared" si="1"/>
        <v>918650310.99629676</v>
      </c>
      <c r="R27" s="11">
        <f t="shared" si="1"/>
        <v>918650310.99629676</v>
      </c>
      <c r="S27" s="2"/>
      <c r="T27" s="2"/>
      <c r="W27" t="s">
        <v>31</v>
      </c>
      <c r="X27" s="6">
        <v>-10.8875359190968</v>
      </c>
      <c r="Y27" s="6">
        <v>-10.887535919096701</v>
      </c>
    </row>
    <row r="28" spans="1:25" x14ac:dyDescent="0.2">
      <c r="A28" t="s">
        <v>65</v>
      </c>
      <c r="B28">
        <f>0</f>
        <v>0</v>
      </c>
      <c r="D28">
        <v>42</v>
      </c>
      <c r="E28">
        <f t="shared" si="2"/>
        <v>2</v>
      </c>
      <c r="F28">
        <v>0.5</v>
      </c>
      <c r="G28">
        <v>0.1</v>
      </c>
      <c r="H28">
        <v>0</v>
      </c>
      <c r="L28" s="5">
        <f>D28/$D$34</f>
        <v>0.66666666666666663</v>
      </c>
      <c r="M28" s="11">
        <f t="shared" si="4"/>
        <v>0.66666666666666663</v>
      </c>
      <c r="N28" s="11">
        <v>0.25</v>
      </c>
      <c r="O28" s="11">
        <v>0</v>
      </c>
      <c r="P28" s="11">
        <f t="shared" si="0"/>
        <v>217.4602795450169</v>
      </c>
      <c r="Q28" s="11">
        <f t="shared" si="1"/>
        <v>918650310.99629676</v>
      </c>
      <c r="R28" s="11">
        <f t="shared" si="1"/>
        <v>918650310.99629676</v>
      </c>
      <c r="S28" s="2"/>
      <c r="T28" s="2"/>
      <c r="X28">
        <v>15.4958631499332</v>
      </c>
      <c r="Y28">
        <v>15.4958631499343</v>
      </c>
    </row>
    <row r="29" spans="1:25" x14ac:dyDescent="0.2">
      <c r="D29">
        <v>45.5</v>
      </c>
      <c r="E29">
        <f t="shared" si="2"/>
        <v>2</v>
      </c>
      <c r="F29">
        <v>0.5</v>
      </c>
      <c r="G29">
        <v>0.1</v>
      </c>
      <c r="H29">
        <v>0</v>
      </c>
      <c r="L29" s="5">
        <f>D29/$D$34</f>
        <v>0.72222222222222221</v>
      </c>
      <c r="M29" s="11">
        <f t="shared" si="4"/>
        <v>0.72222222222222221</v>
      </c>
      <c r="N29" s="11">
        <v>0.25</v>
      </c>
      <c r="O29" s="11">
        <v>0</v>
      </c>
      <c r="P29" s="11">
        <f t="shared" si="0"/>
        <v>217.4602795450169</v>
      </c>
      <c r="Q29" s="11">
        <f t="shared" si="1"/>
        <v>918650310.99629676</v>
      </c>
      <c r="R29" s="11">
        <f t="shared" si="1"/>
        <v>918650310.99629676</v>
      </c>
      <c r="S29" s="2"/>
      <c r="T29" s="2"/>
      <c r="X29">
        <v>9.8071123058564904</v>
      </c>
      <c r="Y29">
        <v>9.8071123058526997</v>
      </c>
    </row>
    <row r="30" spans="1:25" x14ac:dyDescent="0.2">
      <c r="D30">
        <v>49</v>
      </c>
      <c r="E30">
        <f t="shared" si="2"/>
        <v>2</v>
      </c>
      <c r="F30">
        <v>0.5</v>
      </c>
      <c r="G30">
        <v>0.1</v>
      </c>
      <c r="H30">
        <v>0</v>
      </c>
      <c r="L30" s="5">
        <f>D30/$D$34</f>
        <v>0.77777777777777779</v>
      </c>
      <c r="M30" s="11">
        <f t="shared" si="4"/>
        <v>0.77777777777777779</v>
      </c>
      <c r="N30" s="11">
        <v>0.25</v>
      </c>
      <c r="O30" s="11">
        <v>0</v>
      </c>
      <c r="P30" s="11">
        <f t="shared" si="0"/>
        <v>217.4602795450169</v>
      </c>
      <c r="Q30" s="11">
        <f t="shared" si="1"/>
        <v>918650310.99629676</v>
      </c>
      <c r="R30" s="11">
        <f t="shared" si="1"/>
        <v>918650310.99629676</v>
      </c>
      <c r="X30">
        <v>-21.311457157914099</v>
      </c>
      <c r="Y30">
        <v>-21.311457157910301</v>
      </c>
    </row>
    <row r="31" spans="1:25" x14ac:dyDescent="0.2">
      <c r="A31" t="s">
        <v>78</v>
      </c>
      <c r="B31" s="2">
        <f>(2*B13^2*(B4-B13)^2*(B6-B13)^2) / (B4*B13+B6*B13-2*B13^2)</f>
        <v>4.6856391667942206E-2</v>
      </c>
      <c r="D31">
        <v>52.5</v>
      </c>
      <c r="E31">
        <f t="shared" si="2"/>
        <v>2</v>
      </c>
      <c r="F31">
        <v>0.5</v>
      </c>
      <c r="G31">
        <v>0.1</v>
      </c>
      <c r="H31">
        <v>0</v>
      </c>
      <c r="L31" s="5">
        <f>D31/$D$34</f>
        <v>0.83333333333333337</v>
      </c>
      <c r="M31" s="11">
        <f t="shared" si="4"/>
        <v>0.83333333333333337</v>
      </c>
      <c r="N31" s="11">
        <v>0.25</v>
      </c>
      <c r="O31" s="11">
        <v>0</v>
      </c>
      <c r="P31" s="11">
        <f t="shared" si="0"/>
        <v>217.4602795450169</v>
      </c>
      <c r="Q31" s="11">
        <f t="shared" si="1"/>
        <v>918650310.99629676</v>
      </c>
      <c r="R31" s="11">
        <f t="shared" si="1"/>
        <v>918650310.99629676</v>
      </c>
      <c r="X31">
        <v>7.8960176212211897</v>
      </c>
      <c r="Y31">
        <v>7.8960176212199302</v>
      </c>
    </row>
    <row r="32" spans="1:25" x14ac:dyDescent="0.2">
      <c r="D32">
        <v>56</v>
      </c>
      <c r="E32">
        <f t="shared" si="2"/>
        <v>2</v>
      </c>
      <c r="F32">
        <v>0.5</v>
      </c>
      <c r="G32">
        <v>0.1</v>
      </c>
      <c r="H32">
        <v>0</v>
      </c>
      <c r="L32" s="5">
        <f>D32/$D$34</f>
        <v>0.88888888888888884</v>
      </c>
      <c r="M32" s="11">
        <f t="shared" si="4"/>
        <v>0.88888888888888884</v>
      </c>
      <c r="N32" s="11">
        <v>0.25</v>
      </c>
      <c r="O32" s="11">
        <v>0</v>
      </c>
      <c r="P32" s="11">
        <f t="shared" si="0"/>
        <v>217.4602795450169</v>
      </c>
      <c r="Q32" s="11">
        <f t="shared" si="1"/>
        <v>918650310.99629676</v>
      </c>
      <c r="R32" s="11">
        <f t="shared" si="1"/>
        <v>918650310.99629676</v>
      </c>
    </row>
    <row r="33" spans="1:24" x14ac:dyDescent="0.2">
      <c r="D33">
        <v>59.5</v>
      </c>
      <c r="E33">
        <f t="shared" si="2"/>
        <v>2</v>
      </c>
      <c r="F33">
        <v>0.5</v>
      </c>
      <c r="G33">
        <v>0.1</v>
      </c>
      <c r="H33">
        <v>0</v>
      </c>
      <c r="L33" s="5">
        <f>D33/$D$34</f>
        <v>0.94444444444444442</v>
      </c>
      <c r="M33" s="11">
        <f t="shared" si="4"/>
        <v>0.94444444444444442</v>
      </c>
      <c r="N33" s="11">
        <v>0.25</v>
      </c>
      <c r="O33" s="11">
        <v>0</v>
      </c>
      <c r="P33" s="11">
        <f t="shared" si="0"/>
        <v>217.4602795450169</v>
      </c>
      <c r="Q33" s="11">
        <f t="shared" si="1"/>
        <v>918650310.99629676</v>
      </c>
      <c r="R33" s="11">
        <f t="shared" si="1"/>
        <v>918650310.99629676</v>
      </c>
    </row>
    <row r="34" spans="1:24" x14ac:dyDescent="0.2">
      <c r="D34">
        <v>63</v>
      </c>
      <c r="E34">
        <f t="shared" si="2"/>
        <v>2</v>
      </c>
      <c r="F34">
        <v>0.5</v>
      </c>
      <c r="G34">
        <v>0.1</v>
      </c>
      <c r="H34">
        <v>0</v>
      </c>
      <c r="L34" s="5">
        <f>D34/$D$34</f>
        <v>1</v>
      </c>
      <c r="M34" s="11">
        <f t="shared" si="4"/>
        <v>1</v>
      </c>
      <c r="N34" s="11">
        <v>0.25</v>
      </c>
      <c r="O34" s="11">
        <v>0</v>
      </c>
      <c r="P34" s="11">
        <f t="shared" si="0"/>
        <v>217.4602795450169</v>
      </c>
      <c r="Q34" s="11">
        <f t="shared" si="1"/>
        <v>918650310.99629676</v>
      </c>
      <c r="R34" s="11">
        <f t="shared" si="1"/>
        <v>918650310.99629676</v>
      </c>
    </row>
    <row r="38" spans="1:24" x14ac:dyDescent="0.2">
      <c r="A38" t="s">
        <v>55</v>
      </c>
    </row>
    <row r="39" spans="1:24" x14ac:dyDescent="0.2">
      <c r="L39" t="s">
        <v>45</v>
      </c>
      <c r="R39" t="s">
        <v>50</v>
      </c>
    </row>
    <row r="40" spans="1:24" x14ac:dyDescent="0.2">
      <c r="A40" t="s">
        <v>59</v>
      </c>
      <c r="B40">
        <v>0</v>
      </c>
      <c r="L40" t="s">
        <v>46</v>
      </c>
      <c r="M40" t="s">
        <v>47</v>
      </c>
      <c r="N40" t="s">
        <v>48</v>
      </c>
      <c r="O40" t="s">
        <v>49</v>
      </c>
    </row>
    <row r="41" spans="1:24" x14ac:dyDescent="0.2">
      <c r="A41" t="s">
        <v>56</v>
      </c>
      <c r="B41">
        <v>1</v>
      </c>
      <c r="C41" t="s">
        <v>61</v>
      </c>
      <c r="L41" t="s">
        <v>8</v>
      </c>
      <c r="M41" t="s">
        <v>8</v>
      </c>
      <c r="N41" t="s">
        <v>8</v>
      </c>
      <c r="O41" t="s">
        <v>43</v>
      </c>
      <c r="R41" s="3">
        <v>0</v>
      </c>
    </row>
    <row r="42" spans="1:24" x14ac:dyDescent="0.2">
      <c r="A42" t="s">
        <v>57</v>
      </c>
      <c r="B42">
        <v>0.6</v>
      </c>
      <c r="L42" s="9">
        <v>0</v>
      </c>
      <c r="M42" s="9">
        <v>0</v>
      </c>
      <c r="N42" s="9">
        <f>D16</f>
        <v>0</v>
      </c>
      <c r="O42" s="9">
        <v>0</v>
      </c>
      <c r="S42" s="10">
        <f>B43</f>
        <v>355003906.35724008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</row>
    <row r="43" spans="1:24" x14ac:dyDescent="0.2">
      <c r="A43" t="s">
        <v>51</v>
      </c>
      <c r="B43" s="2">
        <f xml:space="preserve"> ($B$10 * $B$15) * ($B$41 * COS($B$40)^2 + $B$42 * SIN($B$40)^2)</f>
        <v>355003906.35724008</v>
      </c>
      <c r="E43" s="12" t="s">
        <v>58</v>
      </c>
      <c r="L43" s="9">
        <v>0</v>
      </c>
      <c r="M43" s="9">
        <v>0</v>
      </c>
      <c r="N43" s="9">
        <f>D17</f>
        <v>3.5</v>
      </c>
      <c r="O43" s="9">
        <v>0</v>
      </c>
      <c r="S43" s="10">
        <v>0</v>
      </c>
      <c r="T43" s="10">
        <f>B44</f>
        <v>213002343.81434405</v>
      </c>
      <c r="U43" s="10">
        <v>0</v>
      </c>
      <c r="V43" s="10">
        <v>0</v>
      </c>
      <c r="W43" s="10">
        <v>0</v>
      </c>
      <c r="X43" s="10">
        <v>0</v>
      </c>
    </row>
    <row r="44" spans="1:24" x14ac:dyDescent="0.2">
      <c r="A44" t="s">
        <v>52</v>
      </c>
      <c r="B44" s="2">
        <f xml:space="preserve"> ($B$10 * $B$15) * ($B$41 * SIN($B$40)^2 + $B$42 * COS($B$40)^2)</f>
        <v>213002343.81434405</v>
      </c>
      <c r="E44" t="s">
        <v>60</v>
      </c>
      <c r="L44" s="9">
        <v>0</v>
      </c>
      <c r="M44" s="9">
        <v>0</v>
      </c>
      <c r="N44" s="9">
        <f>D18</f>
        <v>7</v>
      </c>
      <c r="O44" s="9">
        <v>0</v>
      </c>
      <c r="S44" s="10">
        <v>0</v>
      </c>
      <c r="T44" s="10">
        <v>0</v>
      </c>
      <c r="U44" s="10">
        <f>$B$9*$B$15</f>
        <v>4892856289.7628803</v>
      </c>
      <c r="V44" s="10">
        <v>0</v>
      </c>
      <c r="W44" s="10">
        <v>0</v>
      </c>
      <c r="X44" s="10">
        <v>0</v>
      </c>
    </row>
    <row r="45" spans="1:24" x14ac:dyDescent="0.2">
      <c r="L45" s="9">
        <v>0</v>
      </c>
      <c r="M45" s="9">
        <v>0</v>
      </c>
      <c r="N45" s="9">
        <f>D19</f>
        <v>10.5</v>
      </c>
      <c r="O45" s="9">
        <v>0</v>
      </c>
      <c r="S45" s="10">
        <v>0</v>
      </c>
      <c r="T45" s="10">
        <v>0</v>
      </c>
      <c r="U45" s="10">
        <v>0</v>
      </c>
      <c r="V45" s="10">
        <f>$B$9*$B$25</f>
        <v>2662325081.6137409</v>
      </c>
      <c r="W45" s="10">
        <v>0</v>
      </c>
      <c r="X45" s="10">
        <v>0</v>
      </c>
    </row>
    <row r="46" spans="1:24" x14ac:dyDescent="0.2">
      <c r="L46" s="9">
        <v>0</v>
      </c>
      <c r="M46" s="9">
        <v>0</v>
      </c>
      <c r="N46" s="9">
        <f>D20</f>
        <v>14</v>
      </c>
      <c r="O46" s="9">
        <v>0</v>
      </c>
      <c r="S46" s="10">
        <v>0</v>
      </c>
      <c r="T46" s="10">
        <v>0</v>
      </c>
      <c r="U46" s="10">
        <v>0</v>
      </c>
      <c r="V46" s="10">
        <v>0</v>
      </c>
      <c r="W46" s="10">
        <f>$B$24*$B$9</f>
        <v>918650310.99629676</v>
      </c>
      <c r="X46" s="10">
        <v>0</v>
      </c>
    </row>
    <row r="47" spans="1:24" x14ac:dyDescent="0.2">
      <c r="A47" t="s">
        <v>63</v>
      </c>
      <c r="B47">
        <v>0</v>
      </c>
      <c r="L47" s="9">
        <v>0</v>
      </c>
      <c r="M47" s="9">
        <v>0</v>
      </c>
      <c r="N47" s="9">
        <f>D21</f>
        <v>17.5</v>
      </c>
      <c r="O47" s="9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f>$B$26+$B$10</f>
        <v>3265000000.0795774</v>
      </c>
    </row>
    <row r="48" spans="1:24" x14ac:dyDescent="0.2">
      <c r="A48" t="s">
        <v>64</v>
      </c>
      <c r="B48">
        <v>0</v>
      </c>
      <c r="L48" s="9">
        <v>0</v>
      </c>
      <c r="M48" s="9">
        <v>0</v>
      </c>
      <c r="N48" s="9">
        <f>D22</f>
        <v>21</v>
      </c>
      <c r="O48" s="9">
        <v>0</v>
      </c>
      <c r="S48" s="10"/>
      <c r="T48" s="10"/>
      <c r="U48" s="10"/>
      <c r="V48" s="10"/>
      <c r="W48" s="10"/>
      <c r="X48" s="10"/>
    </row>
    <row r="49" spans="1:24" x14ac:dyDescent="0.2">
      <c r="A49" t="s">
        <v>62</v>
      </c>
      <c r="B49" s="13">
        <f>$B$8*$B$15</f>
        <v>217.4602795450169</v>
      </c>
      <c r="L49" s="9">
        <v>0</v>
      </c>
      <c r="M49" s="9">
        <v>0</v>
      </c>
      <c r="N49" s="9">
        <f>D23</f>
        <v>24.5</v>
      </c>
      <c r="O49" s="9">
        <v>0</v>
      </c>
      <c r="S49" s="10">
        <f>B49</f>
        <v>217.4602795450169</v>
      </c>
      <c r="T49" s="10">
        <v>0</v>
      </c>
      <c r="U49" s="10">
        <v>0</v>
      </c>
      <c r="V49" s="10">
        <v>0</v>
      </c>
      <c r="W49" s="10">
        <v>0</v>
      </c>
      <c r="X49" s="14">
        <f>-B49*B47</f>
        <v>0</v>
      </c>
    </row>
    <row r="50" spans="1:24" x14ac:dyDescent="0.2">
      <c r="L50" s="9">
        <v>0</v>
      </c>
      <c r="M50" s="9">
        <v>0</v>
      </c>
      <c r="N50" s="9">
        <f>D24</f>
        <v>28</v>
      </c>
      <c r="O50" s="9">
        <v>0</v>
      </c>
      <c r="S50" s="10">
        <v>0</v>
      </c>
      <c r="T50" s="10">
        <f>B49</f>
        <v>217.4602795450169</v>
      </c>
      <c r="U50" s="10">
        <v>0</v>
      </c>
      <c r="V50" s="10">
        <v>0</v>
      </c>
      <c r="W50" s="10">
        <v>0</v>
      </c>
      <c r="X50" s="14">
        <f>B49*B48</f>
        <v>0</v>
      </c>
    </row>
    <row r="51" spans="1:24" x14ac:dyDescent="0.2">
      <c r="L51" s="9">
        <v>0</v>
      </c>
      <c r="M51" s="9">
        <v>0</v>
      </c>
      <c r="N51" s="9">
        <f>D25</f>
        <v>31.5</v>
      </c>
      <c r="O51" s="9">
        <v>0</v>
      </c>
      <c r="S51" s="10">
        <v>0</v>
      </c>
      <c r="T51" s="10">
        <v>0</v>
      </c>
      <c r="U51" s="10">
        <f>B49</f>
        <v>217.4602795450169</v>
      </c>
      <c r="V51" s="14">
        <f>B49*B47</f>
        <v>0</v>
      </c>
      <c r="W51" s="14">
        <f>-B49*B48</f>
        <v>0</v>
      </c>
      <c r="X51" s="10">
        <v>0</v>
      </c>
    </row>
    <row r="52" spans="1:24" x14ac:dyDescent="0.2">
      <c r="L52" s="9">
        <v>0</v>
      </c>
      <c r="M52" s="9">
        <v>0</v>
      </c>
      <c r="N52" s="9">
        <f>D26</f>
        <v>35</v>
      </c>
      <c r="O52" s="9">
        <v>0</v>
      </c>
      <c r="S52" s="10">
        <v>0</v>
      </c>
      <c r="T52" s="10">
        <v>0</v>
      </c>
      <c r="U52" s="10">
        <f>V51</f>
        <v>0</v>
      </c>
      <c r="V52" s="10">
        <f>B25</f>
        <v>5.916277959141647E-2</v>
      </c>
      <c r="W52" s="14">
        <f>-B28</f>
        <v>0</v>
      </c>
      <c r="X52" s="10">
        <v>0</v>
      </c>
    </row>
    <row r="53" spans="1:24" x14ac:dyDescent="0.2">
      <c r="L53" s="9">
        <v>0</v>
      </c>
      <c r="M53" s="9">
        <v>0</v>
      </c>
      <c r="N53" s="9">
        <f>D27</f>
        <v>38.5</v>
      </c>
      <c r="O53" s="9">
        <v>0</v>
      </c>
      <c r="S53" s="10">
        <v>0</v>
      </c>
      <c r="T53" s="10">
        <v>0</v>
      </c>
      <c r="U53" s="10">
        <f>W51</f>
        <v>0</v>
      </c>
      <c r="V53" s="10">
        <f>W52</f>
        <v>0</v>
      </c>
      <c r="W53" s="10">
        <f>B24</f>
        <v>2.0414451355473262E-2</v>
      </c>
      <c r="X53" s="10">
        <v>0</v>
      </c>
    </row>
    <row r="54" spans="1:24" x14ac:dyDescent="0.2">
      <c r="L54" s="9">
        <v>0</v>
      </c>
      <c r="M54" s="9">
        <v>0</v>
      </c>
      <c r="N54" s="9">
        <f>D28</f>
        <v>42</v>
      </c>
      <c r="O54" s="9">
        <v>0</v>
      </c>
      <c r="S54" s="10">
        <f>X49</f>
        <v>0</v>
      </c>
      <c r="T54" s="10">
        <f>X50</f>
        <v>0</v>
      </c>
      <c r="U54" s="10">
        <v>0</v>
      </c>
      <c r="V54" s="10">
        <v>0</v>
      </c>
      <c r="W54" s="10">
        <v>0</v>
      </c>
      <c r="X54" s="10">
        <f>B26</f>
        <v>7.9577230946889732E-2</v>
      </c>
    </row>
    <row r="55" spans="1:24" x14ac:dyDescent="0.2">
      <c r="L55" s="9">
        <v>0</v>
      </c>
      <c r="M55" s="9">
        <v>0</v>
      </c>
      <c r="N55" s="9">
        <f>D29</f>
        <v>45.5</v>
      </c>
      <c r="O55" s="9">
        <v>0</v>
      </c>
    </row>
    <row r="56" spans="1:24" x14ac:dyDescent="0.2">
      <c r="L56" s="9">
        <v>0</v>
      </c>
      <c r="M56" s="9">
        <v>0</v>
      </c>
      <c r="N56" s="9">
        <f>D30</f>
        <v>49</v>
      </c>
      <c r="O56" s="9">
        <v>0</v>
      </c>
      <c r="R56" s="3">
        <v>0.05</v>
      </c>
    </row>
    <row r="57" spans="1:24" x14ac:dyDescent="0.2">
      <c r="L57" s="9">
        <v>0</v>
      </c>
      <c r="M57" s="9">
        <v>0</v>
      </c>
      <c r="N57" s="9">
        <f>D31</f>
        <v>52.5</v>
      </c>
      <c r="O57" s="9">
        <v>0</v>
      </c>
      <c r="S57" s="10">
        <f t="shared" ref="S57:X57" si="5">S42</f>
        <v>355003906.35724008</v>
      </c>
      <c r="T57" s="10">
        <f t="shared" si="5"/>
        <v>0</v>
      </c>
      <c r="U57" s="10">
        <f t="shared" si="5"/>
        <v>0</v>
      </c>
      <c r="V57" s="10">
        <f t="shared" si="5"/>
        <v>0</v>
      </c>
      <c r="W57" s="10">
        <f t="shared" si="5"/>
        <v>0</v>
      </c>
      <c r="X57" s="10">
        <f t="shared" si="5"/>
        <v>0</v>
      </c>
    </row>
    <row r="58" spans="1:24" x14ac:dyDescent="0.2">
      <c r="L58" s="9">
        <v>0</v>
      </c>
      <c r="M58" s="9">
        <v>0</v>
      </c>
      <c r="N58" s="9">
        <f>D32</f>
        <v>56</v>
      </c>
      <c r="O58" s="9">
        <v>0</v>
      </c>
      <c r="S58" s="10">
        <f t="shared" ref="S58:X58" si="6">S43</f>
        <v>0</v>
      </c>
      <c r="T58" s="10">
        <f t="shared" si="6"/>
        <v>213002343.81434405</v>
      </c>
      <c r="U58" s="10">
        <f t="shared" si="6"/>
        <v>0</v>
      </c>
      <c r="V58" s="10">
        <f t="shared" si="6"/>
        <v>0</v>
      </c>
      <c r="W58" s="10">
        <f t="shared" si="6"/>
        <v>0</v>
      </c>
      <c r="X58" s="10">
        <f t="shared" si="6"/>
        <v>0</v>
      </c>
    </row>
    <row r="59" spans="1:24" x14ac:dyDescent="0.2">
      <c r="L59" s="9">
        <v>0</v>
      </c>
      <c r="M59" s="9">
        <v>0</v>
      </c>
      <c r="N59" s="9">
        <f>D33</f>
        <v>59.5</v>
      </c>
      <c r="O59" s="9">
        <v>0</v>
      </c>
      <c r="S59" s="10">
        <f t="shared" ref="S59:X59" si="7">S44</f>
        <v>0</v>
      </c>
      <c r="T59" s="10">
        <f t="shared" si="7"/>
        <v>0</v>
      </c>
      <c r="U59" s="10">
        <f t="shared" si="7"/>
        <v>4892856289.7628803</v>
      </c>
      <c r="V59" s="10">
        <f t="shared" si="7"/>
        <v>0</v>
      </c>
      <c r="W59" s="10">
        <f t="shared" si="7"/>
        <v>0</v>
      </c>
      <c r="X59" s="10">
        <f t="shared" si="7"/>
        <v>0</v>
      </c>
    </row>
    <row r="60" spans="1:24" x14ac:dyDescent="0.2">
      <c r="L60" s="9">
        <v>0</v>
      </c>
      <c r="M60" s="9">
        <v>0</v>
      </c>
      <c r="N60" s="9">
        <f>D34</f>
        <v>63</v>
      </c>
      <c r="O60" s="9">
        <v>0</v>
      </c>
      <c r="S60" s="10">
        <f t="shared" ref="S60:X60" si="8">S45</f>
        <v>0</v>
      </c>
      <c r="T60" s="10">
        <f t="shared" si="8"/>
        <v>0</v>
      </c>
      <c r="U60" s="10">
        <f t="shared" si="8"/>
        <v>0</v>
      </c>
      <c r="V60" s="10">
        <f t="shared" si="8"/>
        <v>2662325081.6137409</v>
      </c>
      <c r="W60" s="10">
        <f t="shared" si="8"/>
        <v>0</v>
      </c>
      <c r="X60" s="10">
        <f t="shared" si="8"/>
        <v>0</v>
      </c>
    </row>
    <row r="61" spans="1:24" x14ac:dyDescent="0.2">
      <c r="S61" s="10">
        <f t="shared" ref="S61:X61" si="9">S46</f>
        <v>0</v>
      </c>
      <c r="T61" s="10">
        <f t="shared" si="9"/>
        <v>0</v>
      </c>
      <c r="U61" s="10">
        <f t="shared" si="9"/>
        <v>0</v>
      </c>
      <c r="V61" s="10">
        <f t="shared" si="9"/>
        <v>0</v>
      </c>
      <c r="W61" s="10">
        <f t="shared" si="9"/>
        <v>918650310.99629676</v>
      </c>
      <c r="X61" s="10">
        <f t="shared" si="9"/>
        <v>0</v>
      </c>
    </row>
    <row r="62" spans="1:24" x14ac:dyDescent="0.2">
      <c r="S62" s="10">
        <f t="shared" ref="S62:X62" si="10">S47</f>
        <v>0</v>
      </c>
      <c r="T62" s="10">
        <f t="shared" si="10"/>
        <v>0</v>
      </c>
      <c r="U62" s="10">
        <f t="shared" si="10"/>
        <v>0</v>
      </c>
      <c r="V62" s="10">
        <f t="shared" si="10"/>
        <v>0</v>
      </c>
      <c r="W62" s="10">
        <f t="shared" si="10"/>
        <v>0</v>
      </c>
      <c r="X62" s="10">
        <f t="shared" si="10"/>
        <v>3265000000.0795774</v>
      </c>
    </row>
    <row r="63" spans="1:24" x14ac:dyDescent="0.2">
      <c r="S63" s="10"/>
      <c r="T63" s="10"/>
      <c r="U63" s="10"/>
      <c r="V63" s="10"/>
      <c r="W63" s="10"/>
      <c r="X63" s="10"/>
    </row>
    <row r="64" spans="1:24" x14ac:dyDescent="0.2">
      <c r="L64" t="s">
        <v>73</v>
      </c>
      <c r="S64" s="10">
        <f t="shared" ref="S64:X64" si="11">S49</f>
        <v>217.4602795450169</v>
      </c>
      <c r="T64" s="10">
        <f t="shared" si="11"/>
        <v>0</v>
      </c>
      <c r="U64" s="10">
        <f t="shared" si="11"/>
        <v>0</v>
      </c>
      <c r="V64" s="10">
        <f t="shared" si="11"/>
        <v>0</v>
      </c>
      <c r="W64" s="10">
        <f t="shared" si="11"/>
        <v>0</v>
      </c>
      <c r="X64" s="10">
        <f t="shared" si="11"/>
        <v>0</v>
      </c>
    </row>
    <row r="65" spans="10:24" x14ac:dyDescent="0.2">
      <c r="M65" t="s">
        <v>74</v>
      </c>
      <c r="N65" t="s">
        <v>75</v>
      </c>
      <c r="O65" t="s">
        <v>76</v>
      </c>
      <c r="P65" t="s">
        <v>77</v>
      </c>
      <c r="S65" s="10">
        <f t="shared" ref="S65:X65" si="12">S50</f>
        <v>0</v>
      </c>
      <c r="T65" s="10">
        <f t="shared" si="12"/>
        <v>217.4602795450169</v>
      </c>
      <c r="U65" s="10">
        <f t="shared" si="12"/>
        <v>0</v>
      </c>
      <c r="V65" s="10">
        <f t="shared" si="12"/>
        <v>0</v>
      </c>
      <c r="W65" s="10">
        <f t="shared" si="12"/>
        <v>0</v>
      </c>
      <c r="X65" s="10">
        <f t="shared" si="12"/>
        <v>0</v>
      </c>
    </row>
    <row r="66" spans="10:24" x14ac:dyDescent="0.2">
      <c r="J66">
        <v>1.8751</v>
      </c>
      <c r="K66">
        <v>1.57</v>
      </c>
      <c r="L66">
        <v>1</v>
      </c>
      <c r="M66" s="3">
        <f>J66^2*SQRT(($B$9*$B$24)/($B$49*$B$3^4))</f>
        <v>1.8207608681190277</v>
      </c>
      <c r="N66" s="3">
        <f>J66^2*SQRT(($B$9*$B$25)/($B$49*$B$3^4))</f>
        <v>3.0996191798578079</v>
      </c>
      <c r="O66" s="2">
        <f>((K66)/(2*PI()))*SQRT(($B$10*$B$26)/($B$17*$B$3))</f>
        <v>34.410861259800434</v>
      </c>
      <c r="P66" s="2">
        <f>(J66/B3)^2 * SQRT((B9*B24)/(B8*B15))</f>
        <v>1.8207608681190279</v>
      </c>
      <c r="S66" s="10">
        <f t="shared" ref="S66:X66" si="13">S51</f>
        <v>0</v>
      </c>
      <c r="T66" s="10">
        <f t="shared" si="13"/>
        <v>0</v>
      </c>
      <c r="U66" s="10">
        <f t="shared" si="13"/>
        <v>217.4602795450169</v>
      </c>
      <c r="V66" s="10">
        <f t="shared" si="13"/>
        <v>0</v>
      </c>
      <c r="W66" s="10">
        <f t="shared" si="13"/>
        <v>0</v>
      </c>
      <c r="X66" s="10">
        <f t="shared" si="13"/>
        <v>0</v>
      </c>
    </row>
    <row r="67" spans="10:24" x14ac:dyDescent="0.2">
      <c r="J67">
        <v>4.6940999999999997</v>
      </c>
      <c r="K67">
        <v>4.71</v>
      </c>
      <c r="L67">
        <v>2</v>
      </c>
      <c r="M67" s="3">
        <f>J67^2*SQRT(($B$9*$B$24)/($B$49*$B$3^4))</f>
        <v>11.410606213192034</v>
      </c>
      <c r="N67" s="3">
        <f>J67^2*SQRT(($B$9*$B$25)/($B$49*$B$3^4))</f>
        <v>19.425139507063797</v>
      </c>
      <c r="O67" s="2">
        <f t="shared" ref="O67:O68" si="14">((K67)/(2*PI()))*SQRT(($B$10*$B$26)/($B$17*$B$3))</f>
        <v>103.2325837794013</v>
      </c>
      <c r="S67" s="10">
        <f t="shared" ref="S67:X67" si="15">S52</f>
        <v>0</v>
      </c>
      <c r="T67" s="10">
        <f t="shared" si="15"/>
        <v>0</v>
      </c>
      <c r="U67" s="10">
        <f t="shared" si="15"/>
        <v>0</v>
      </c>
      <c r="V67" s="10">
        <f t="shared" si="15"/>
        <v>5.916277959141647E-2</v>
      </c>
      <c r="W67" s="10">
        <f t="shared" si="15"/>
        <v>0</v>
      </c>
      <c r="X67" s="10">
        <f t="shared" si="15"/>
        <v>0</v>
      </c>
    </row>
    <row r="68" spans="10:24" x14ac:dyDescent="0.2">
      <c r="J68">
        <v>7.8548</v>
      </c>
      <c r="K68">
        <v>7.85</v>
      </c>
      <c r="L68">
        <v>3</v>
      </c>
      <c r="M68" s="3">
        <f>J68^2*SQRT(($B$9*$B$24)/($B$49*$B$3^4))</f>
        <v>31.950253346278185</v>
      </c>
      <c r="N68" s="3">
        <f>J68^2*SQRT(($B$9*$B$25)/($B$49*$B$3^4))</f>
        <v>54.391337054463705</v>
      </c>
      <c r="O68" s="2">
        <f t="shared" si="14"/>
        <v>172.05430629900218</v>
      </c>
      <c r="S68" s="10">
        <f t="shared" ref="S68:X68" si="16">S53</f>
        <v>0</v>
      </c>
      <c r="T68" s="10">
        <f t="shared" si="16"/>
        <v>0</v>
      </c>
      <c r="U68" s="10">
        <f t="shared" si="16"/>
        <v>0</v>
      </c>
      <c r="V68" s="10">
        <f t="shared" si="16"/>
        <v>0</v>
      </c>
      <c r="W68" s="10">
        <f t="shared" si="16"/>
        <v>2.0414451355473262E-2</v>
      </c>
      <c r="X68" s="10">
        <f t="shared" si="16"/>
        <v>0</v>
      </c>
    </row>
    <row r="69" spans="10:24" x14ac:dyDescent="0.2">
      <c r="J69">
        <v>10.996</v>
      </c>
      <c r="L69">
        <v>4</v>
      </c>
      <c r="M69" s="3">
        <f>J69^2*SQRT(($B$9*$B$24)/($B$49*$B$3^4))</f>
        <v>62.614296527883624</v>
      </c>
      <c r="N69" s="3">
        <f>J69^2*SQRT(($B$9*$B$25)/($B$49*$B$3^4))</f>
        <v>106.59306109298737</v>
      </c>
      <c r="S69" s="10">
        <f t="shared" ref="S69:X69" si="17">S54</f>
        <v>0</v>
      </c>
      <c r="T69" s="10">
        <f t="shared" si="17"/>
        <v>0</v>
      </c>
      <c r="U69" s="10">
        <f t="shared" si="17"/>
        <v>0</v>
      </c>
      <c r="V69" s="10">
        <f t="shared" si="17"/>
        <v>0</v>
      </c>
      <c r="W69" s="10">
        <f t="shared" si="17"/>
        <v>0</v>
      </c>
      <c r="X69" s="10">
        <f t="shared" si="17"/>
        <v>7.9577230946889732E-2</v>
      </c>
    </row>
    <row r="71" spans="10:24" x14ac:dyDescent="0.2">
      <c r="R71" s="3">
        <v>0.1</v>
      </c>
    </row>
    <row r="72" spans="10:24" x14ac:dyDescent="0.2">
      <c r="S72" s="10">
        <f t="shared" ref="S72:X72" si="18">S57</f>
        <v>355003906.35724008</v>
      </c>
      <c r="T72" s="10">
        <f t="shared" si="18"/>
        <v>0</v>
      </c>
      <c r="U72" s="10">
        <f t="shared" si="18"/>
        <v>0</v>
      </c>
      <c r="V72" s="10">
        <f t="shared" si="18"/>
        <v>0</v>
      </c>
      <c r="W72" s="10">
        <f t="shared" si="18"/>
        <v>0</v>
      </c>
      <c r="X72" s="10">
        <f t="shared" si="18"/>
        <v>0</v>
      </c>
    </row>
    <row r="73" spans="10:24" x14ac:dyDescent="0.2">
      <c r="S73" s="10">
        <f t="shared" ref="S73:X73" si="19">S58</f>
        <v>0</v>
      </c>
      <c r="T73" s="10">
        <f t="shared" si="19"/>
        <v>213002343.81434405</v>
      </c>
      <c r="U73" s="10">
        <f t="shared" si="19"/>
        <v>0</v>
      </c>
      <c r="V73" s="10">
        <f t="shared" si="19"/>
        <v>0</v>
      </c>
      <c r="W73" s="10">
        <f t="shared" si="19"/>
        <v>0</v>
      </c>
      <c r="X73" s="10">
        <f t="shared" si="19"/>
        <v>0</v>
      </c>
    </row>
    <row r="74" spans="10:24" x14ac:dyDescent="0.2">
      <c r="S74" s="10">
        <f t="shared" ref="S74:X74" si="20">S59</f>
        <v>0</v>
      </c>
      <c r="T74" s="10">
        <f t="shared" si="20"/>
        <v>0</v>
      </c>
      <c r="U74" s="10">
        <f t="shared" si="20"/>
        <v>4892856289.7628803</v>
      </c>
      <c r="V74" s="10">
        <f t="shared" si="20"/>
        <v>0</v>
      </c>
      <c r="W74" s="10">
        <f t="shared" si="20"/>
        <v>0</v>
      </c>
      <c r="X74" s="10">
        <f t="shared" si="20"/>
        <v>0</v>
      </c>
    </row>
    <row r="75" spans="10:24" x14ac:dyDescent="0.2">
      <c r="S75" s="10">
        <f t="shared" ref="S75:X75" si="21">S60</f>
        <v>0</v>
      </c>
      <c r="T75" s="10">
        <f t="shared" si="21"/>
        <v>0</v>
      </c>
      <c r="U75" s="10">
        <f t="shared" si="21"/>
        <v>0</v>
      </c>
      <c r="V75" s="10">
        <f t="shared" si="21"/>
        <v>2662325081.6137409</v>
      </c>
      <c r="W75" s="10">
        <f t="shared" si="21"/>
        <v>0</v>
      </c>
      <c r="X75" s="10">
        <f t="shared" si="21"/>
        <v>0</v>
      </c>
    </row>
    <row r="76" spans="10:24" x14ac:dyDescent="0.2">
      <c r="S76" s="10">
        <f t="shared" ref="S76:X76" si="22">S61</f>
        <v>0</v>
      </c>
      <c r="T76" s="10">
        <f t="shared" si="22"/>
        <v>0</v>
      </c>
      <c r="U76" s="10">
        <f t="shared" si="22"/>
        <v>0</v>
      </c>
      <c r="V76" s="10">
        <f t="shared" si="22"/>
        <v>0</v>
      </c>
      <c r="W76" s="10">
        <f t="shared" si="22"/>
        <v>918650310.99629676</v>
      </c>
      <c r="X76" s="10">
        <f t="shared" si="22"/>
        <v>0</v>
      </c>
    </row>
    <row r="77" spans="10:24" x14ac:dyDescent="0.2">
      <c r="S77" s="10">
        <f t="shared" ref="S77:X77" si="23">S62</f>
        <v>0</v>
      </c>
      <c r="T77" s="10">
        <f t="shared" si="23"/>
        <v>0</v>
      </c>
      <c r="U77" s="10">
        <f t="shared" si="23"/>
        <v>0</v>
      </c>
      <c r="V77" s="10">
        <f t="shared" si="23"/>
        <v>0</v>
      </c>
      <c r="W77" s="10">
        <f t="shared" si="23"/>
        <v>0</v>
      </c>
      <c r="X77" s="10">
        <f t="shared" si="23"/>
        <v>3265000000.0795774</v>
      </c>
    </row>
    <row r="78" spans="10:24" x14ac:dyDescent="0.2">
      <c r="S78" s="10"/>
      <c r="T78" s="10"/>
      <c r="U78" s="10"/>
      <c r="V78" s="10"/>
      <c r="W78" s="10"/>
      <c r="X78" s="10"/>
    </row>
    <row r="79" spans="10:24" x14ac:dyDescent="0.2">
      <c r="S79" s="10">
        <f t="shared" ref="S79:X79" si="24">S64</f>
        <v>217.4602795450169</v>
      </c>
      <c r="T79" s="10">
        <f t="shared" si="24"/>
        <v>0</v>
      </c>
      <c r="U79" s="10">
        <f t="shared" si="24"/>
        <v>0</v>
      </c>
      <c r="V79" s="10">
        <f t="shared" si="24"/>
        <v>0</v>
      </c>
      <c r="W79" s="10">
        <f t="shared" si="24"/>
        <v>0</v>
      </c>
      <c r="X79" s="10">
        <f t="shared" si="24"/>
        <v>0</v>
      </c>
    </row>
    <row r="80" spans="10:24" x14ac:dyDescent="0.2">
      <c r="S80" s="10">
        <f t="shared" ref="S80:X80" si="25">S65</f>
        <v>0</v>
      </c>
      <c r="T80" s="10">
        <f t="shared" si="25"/>
        <v>217.4602795450169</v>
      </c>
      <c r="U80" s="10">
        <f t="shared" si="25"/>
        <v>0</v>
      </c>
      <c r="V80" s="10">
        <f t="shared" si="25"/>
        <v>0</v>
      </c>
      <c r="W80" s="10">
        <f t="shared" si="25"/>
        <v>0</v>
      </c>
      <c r="X80" s="10">
        <f t="shared" si="25"/>
        <v>0</v>
      </c>
    </row>
    <row r="81" spans="18:24" x14ac:dyDescent="0.2">
      <c r="S81" s="10">
        <f t="shared" ref="S81:X81" si="26">S66</f>
        <v>0</v>
      </c>
      <c r="T81" s="10">
        <f t="shared" si="26"/>
        <v>0</v>
      </c>
      <c r="U81" s="10">
        <f t="shared" si="26"/>
        <v>217.4602795450169</v>
      </c>
      <c r="V81" s="10">
        <f t="shared" si="26"/>
        <v>0</v>
      </c>
      <c r="W81" s="10">
        <f t="shared" si="26"/>
        <v>0</v>
      </c>
      <c r="X81" s="10">
        <f t="shared" si="26"/>
        <v>0</v>
      </c>
    </row>
    <row r="82" spans="18:24" x14ac:dyDescent="0.2">
      <c r="S82" s="10">
        <f t="shared" ref="S82:X82" si="27">S67</f>
        <v>0</v>
      </c>
      <c r="T82" s="10">
        <f t="shared" si="27"/>
        <v>0</v>
      </c>
      <c r="U82" s="10">
        <f t="shared" si="27"/>
        <v>0</v>
      </c>
      <c r="V82" s="10">
        <f t="shared" si="27"/>
        <v>5.916277959141647E-2</v>
      </c>
      <c r="W82" s="10">
        <f t="shared" si="27"/>
        <v>0</v>
      </c>
      <c r="X82" s="10">
        <f t="shared" si="27"/>
        <v>0</v>
      </c>
    </row>
    <row r="83" spans="18:24" x14ac:dyDescent="0.2">
      <c r="S83" s="10">
        <f t="shared" ref="S83:X83" si="28">S68</f>
        <v>0</v>
      </c>
      <c r="T83" s="10">
        <f t="shared" si="28"/>
        <v>0</v>
      </c>
      <c r="U83" s="10">
        <f t="shared" si="28"/>
        <v>0</v>
      </c>
      <c r="V83" s="10">
        <f t="shared" si="28"/>
        <v>0</v>
      </c>
      <c r="W83" s="10">
        <f t="shared" si="28"/>
        <v>2.0414451355473262E-2</v>
      </c>
      <c r="X83" s="10">
        <f t="shared" si="28"/>
        <v>0</v>
      </c>
    </row>
    <row r="84" spans="18:24" x14ac:dyDescent="0.2">
      <c r="S84" s="10">
        <f t="shared" ref="S84:X84" si="29">S69</f>
        <v>0</v>
      </c>
      <c r="T84" s="10">
        <f t="shared" si="29"/>
        <v>0</v>
      </c>
      <c r="U84" s="10">
        <f t="shared" si="29"/>
        <v>0</v>
      </c>
      <c r="V84" s="10">
        <f t="shared" si="29"/>
        <v>0</v>
      </c>
      <c r="W84" s="10">
        <f t="shared" si="29"/>
        <v>0</v>
      </c>
      <c r="X84" s="10">
        <f t="shared" si="29"/>
        <v>7.9577230946889732E-2</v>
      </c>
    </row>
    <row r="86" spans="18:24" x14ac:dyDescent="0.2">
      <c r="R86" s="3">
        <v>0.15</v>
      </c>
    </row>
    <row r="87" spans="18:24" x14ac:dyDescent="0.2">
      <c r="S87" s="10">
        <f t="shared" ref="S87:X87" si="30">S72</f>
        <v>355003906.35724008</v>
      </c>
      <c r="T87" s="10">
        <f t="shared" si="30"/>
        <v>0</v>
      </c>
      <c r="U87" s="10">
        <f t="shared" si="30"/>
        <v>0</v>
      </c>
      <c r="V87" s="10">
        <f t="shared" si="30"/>
        <v>0</v>
      </c>
      <c r="W87" s="10">
        <f t="shared" si="30"/>
        <v>0</v>
      </c>
      <c r="X87" s="10">
        <f t="shared" si="30"/>
        <v>0</v>
      </c>
    </row>
    <row r="88" spans="18:24" x14ac:dyDescent="0.2">
      <c r="S88" s="10">
        <f t="shared" ref="S88:X88" si="31">S73</f>
        <v>0</v>
      </c>
      <c r="T88" s="10">
        <f t="shared" si="31"/>
        <v>213002343.81434405</v>
      </c>
      <c r="U88" s="10">
        <f t="shared" si="31"/>
        <v>0</v>
      </c>
      <c r="V88" s="10">
        <f t="shared" si="31"/>
        <v>0</v>
      </c>
      <c r="W88" s="10">
        <f t="shared" si="31"/>
        <v>0</v>
      </c>
      <c r="X88" s="10">
        <f t="shared" si="31"/>
        <v>0</v>
      </c>
    </row>
    <row r="89" spans="18:24" x14ac:dyDescent="0.2">
      <c r="S89" s="10">
        <f t="shared" ref="S89:X89" si="32">S74</f>
        <v>0</v>
      </c>
      <c r="T89" s="10">
        <f t="shared" si="32"/>
        <v>0</v>
      </c>
      <c r="U89" s="10">
        <f t="shared" si="32"/>
        <v>4892856289.7628803</v>
      </c>
      <c r="V89" s="10">
        <f t="shared" si="32"/>
        <v>0</v>
      </c>
      <c r="W89" s="10">
        <f t="shared" si="32"/>
        <v>0</v>
      </c>
      <c r="X89" s="10">
        <f t="shared" si="32"/>
        <v>0</v>
      </c>
    </row>
    <row r="90" spans="18:24" x14ac:dyDescent="0.2">
      <c r="S90" s="10">
        <f t="shared" ref="S90:X90" si="33">S75</f>
        <v>0</v>
      </c>
      <c r="T90" s="10">
        <f t="shared" si="33"/>
        <v>0</v>
      </c>
      <c r="U90" s="10">
        <f t="shared" si="33"/>
        <v>0</v>
      </c>
      <c r="V90" s="10">
        <f t="shared" si="33"/>
        <v>2662325081.6137409</v>
      </c>
      <c r="W90" s="10">
        <f t="shared" si="33"/>
        <v>0</v>
      </c>
      <c r="X90" s="10">
        <f t="shared" si="33"/>
        <v>0</v>
      </c>
    </row>
    <row r="91" spans="18:24" x14ac:dyDescent="0.2">
      <c r="S91" s="10">
        <f t="shared" ref="S91:X91" si="34">S76</f>
        <v>0</v>
      </c>
      <c r="T91" s="10">
        <f t="shared" si="34"/>
        <v>0</v>
      </c>
      <c r="U91" s="10">
        <f t="shared" si="34"/>
        <v>0</v>
      </c>
      <c r="V91" s="10">
        <f t="shared" si="34"/>
        <v>0</v>
      </c>
      <c r="W91" s="10">
        <f t="shared" si="34"/>
        <v>918650310.99629676</v>
      </c>
      <c r="X91" s="10">
        <f t="shared" si="34"/>
        <v>0</v>
      </c>
    </row>
    <row r="92" spans="18:24" x14ac:dyDescent="0.2">
      <c r="S92" s="10">
        <f t="shared" ref="S92:X92" si="35">S77</f>
        <v>0</v>
      </c>
      <c r="T92" s="10">
        <f t="shared" si="35"/>
        <v>0</v>
      </c>
      <c r="U92" s="10">
        <f t="shared" si="35"/>
        <v>0</v>
      </c>
      <c r="V92" s="10">
        <f t="shared" si="35"/>
        <v>0</v>
      </c>
      <c r="W92" s="10">
        <f t="shared" si="35"/>
        <v>0</v>
      </c>
      <c r="X92" s="10">
        <f t="shared" si="35"/>
        <v>3265000000.0795774</v>
      </c>
    </row>
    <row r="93" spans="18:24" x14ac:dyDescent="0.2">
      <c r="S93" s="10"/>
      <c r="T93" s="10"/>
      <c r="U93" s="10"/>
      <c r="V93" s="10"/>
      <c r="W93" s="10"/>
      <c r="X93" s="10"/>
    </row>
    <row r="94" spans="18:24" x14ac:dyDescent="0.2">
      <c r="S94" s="10">
        <f t="shared" ref="S94:X94" si="36">S79</f>
        <v>217.4602795450169</v>
      </c>
      <c r="T94" s="10">
        <f t="shared" si="36"/>
        <v>0</v>
      </c>
      <c r="U94" s="10">
        <f t="shared" si="36"/>
        <v>0</v>
      </c>
      <c r="V94" s="10">
        <f t="shared" si="36"/>
        <v>0</v>
      </c>
      <c r="W94" s="10">
        <f t="shared" si="36"/>
        <v>0</v>
      </c>
      <c r="X94" s="10">
        <f t="shared" si="36"/>
        <v>0</v>
      </c>
    </row>
    <row r="95" spans="18:24" x14ac:dyDescent="0.2">
      <c r="S95" s="10">
        <f t="shared" ref="S95:X95" si="37">S80</f>
        <v>0</v>
      </c>
      <c r="T95" s="10">
        <f t="shared" si="37"/>
        <v>217.4602795450169</v>
      </c>
      <c r="U95" s="10">
        <f t="shared" si="37"/>
        <v>0</v>
      </c>
      <c r="V95" s="10">
        <f t="shared" si="37"/>
        <v>0</v>
      </c>
      <c r="W95" s="10">
        <f t="shared" si="37"/>
        <v>0</v>
      </c>
      <c r="X95" s="10">
        <f t="shared" si="37"/>
        <v>0</v>
      </c>
    </row>
    <row r="96" spans="18:24" x14ac:dyDescent="0.2">
      <c r="S96" s="10">
        <f t="shared" ref="S96:X96" si="38">S81</f>
        <v>0</v>
      </c>
      <c r="T96" s="10">
        <f t="shared" si="38"/>
        <v>0</v>
      </c>
      <c r="U96" s="10">
        <f t="shared" si="38"/>
        <v>217.4602795450169</v>
      </c>
      <c r="V96" s="10">
        <f t="shared" si="38"/>
        <v>0</v>
      </c>
      <c r="W96" s="10">
        <f t="shared" si="38"/>
        <v>0</v>
      </c>
      <c r="X96" s="10">
        <f t="shared" si="38"/>
        <v>0</v>
      </c>
    </row>
    <row r="97" spans="18:24" x14ac:dyDescent="0.2">
      <c r="S97" s="10">
        <f t="shared" ref="S97:X97" si="39">S82</f>
        <v>0</v>
      </c>
      <c r="T97" s="10">
        <f t="shared" si="39"/>
        <v>0</v>
      </c>
      <c r="U97" s="10">
        <f t="shared" si="39"/>
        <v>0</v>
      </c>
      <c r="V97" s="10">
        <f t="shared" si="39"/>
        <v>5.916277959141647E-2</v>
      </c>
      <c r="W97" s="10">
        <f t="shared" si="39"/>
        <v>0</v>
      </c>
      <c r="X97" s="10">
        <f t="shared" si="39"/>
        <v>0</v>
      </c>
    </row>
    <row r="98" spans="18:24" x14ac:dyDescent="0.2">
      <c r="S98" s="10">
        <f t="shared" ref="S98:X98" si="40">S83</f>
        <v>0</v>
      </c>
      <c r="T98" s="10">
        <f t="shared" si="40"/>
        <v>0</v>
      </c>
      <c r="U98" s="10">
        <f t="shared" si="40"/>
        <v>0</v>
      </c>
      <c r="V98" s="10">
        <f t="shared" si="40"/>
        <v>0</v>
      </c>
      <c r="W98" s="10">
        <f t="shared" si="40"/>
        <v>2.0414451355473262E-2</v>
      </c>
      <c r="X98" s="10">
        <f t="shared" si="40"/>
        <v>0</v>
      </c>
    </row>
    <row r="99" spans="18:24" x14ac:dyDescent="0.2">
      <c r="S99" s="10">
        <f t="shared" ref="S99:X99" si="41">S84</f>
        <v>0</v>
      </c>
      <c r="T99" s="10">
        <f t="shared" si="41"/>
        <v>0</v>
      </c>
      <c r="U99" s="10">
        <f t="shared" si="41"/>
        <v>0</v>
      </c>
      <c r="V99" s="10">
        <f t="shared" si="41"/>
        <v>0</v>
      </c>
      <c r="W99" s="10">
        <f t="shared" si="41"/>
        <v>0</v>
      </c>
      <c r="X99" s="10">
        <f t="shared" si="41"/>
        <v>7.9577230946889732E-2</v>
      </c>
    </row>
    <row r="101" spans="18:24" x14ac:dyDescent="0.2">
      <c r="R101" s="3">
        <v>0.2</v>
      </c>
    </row>
    <row r="102" spans="18:24" x14ac:dyDescent="0.2">
      <c r="S102" s="10">
        <f t="shared" ref="S102:X102" si="42">S87</f>
        <v>355003906.35724008</v>
      </c>
      <c r="T102" s="10">
        <f t="shared" si="42"/>
        <v>0</v>
      </c>
      <c r="U102" s="10">
        <f t="shared" si="42"/>
        <v>0</v>
      </c>
      <c r="V102" s="10">
        <f t="shared" si="42"/>
        <v>0</v>
      </c>
      <c r="W102" s="10">
        <f t="shared" si="42"/>
        <v>0</v>
      </c>
      <c r="X102" s="10">
        <f t="shared" si="42"/>
        <v>0</v>
      </c>
    </row>
    <row r="103" spans="18:24" x14ac:dyDescent="0.2">
      <c r="S103" s="10">
        <f t="shared" ref="S103:X103" si="43">S88</f>
        <v>0</v>
      </c>
      <c r="T103" s="10">
        <f t="shared" si="43"/>
        <v>213002343.81434405</v>
      </c>
      <c r="U103" s="10">
        <f t="shared" si="43"/>
        <v>0</v>
      </c>
      <c r="V103" s="10">
        <f t="shared" si="43"/>
        <v>0</v>
      </c>
      <c r="W103" s="10">
        <f t="shared" si="43"/>
        <v>0</v>
      </c>
      <c r="X103" s="10">
        <f t="shared" si="43"/>
        <v>0</v>
      </c>
    </row>
    <row r="104" spans="18:24" x14ac:dyDescent="0.2">
      <c r="S104" s="10">
        <f t="shared" ref="S104:X104" si="44">S89</f>
        <v>0</v>
      </c>
      <c r="T104" s="10">
        <f t="shared" si="44"/>
        <v>0</v>
      </c>
      <c r="U104" s="10">
        <f t="shared" si="44"/>
        <v>4892856289.7628803</v>
      </c>
      <c r="V104" s="10">
        <f t="shared" si="44"/>
        <v>0</v>
      </c>
      <c r="W104" s="10">
        <f t="shared" si="44"/>
        <v>0</v>
      </c>
      <c r="X104" s="10">
        <f t="shared" si="44"/>
        <v>0</v>
      </c>
    </row>
    <row r="105" spans="18:24" x14ac:dyDescent="0.2">
      <c r="S105" s="10">
        <f t="shared" ref="S105:X105" si="45">S90</f>
        <v>0</v>
      </c>
      <c r="T105" s="10">
        <f t="shared" si="45"/>
        <v>0</v>
      </c>
      <c r="U105" s="10">
        <f t="shared" si="45"/>
        <v>0</v>
      </c>
      <c r="V105" s="10">
        <f t="shared" si="45"/>
        <v>2662325081.6137409</v>
      </c>
      <c r="W105" s="10">
        <f t="shared" si="45"/>
        <v>0</v>
      </c>
      <c r="X105" s="10">
        <f t="shared" si="45"/>
        <v>0</v>
      </c>
    </row>
    <row r="106" spans="18:24" x14ac:dyDescent="0.2">
      <c r="S106" s="10">
        <f t="shared" ref="S106:X106" si="46">S91</f>
        <v>0</v>
      </c>
      <c r="T106" s="10">
        <f t="shared" si="46"/>
        <v>0</v>
      </c>
      <c r="U106" s="10">
        <f t="shared" si="46"/>
        <v>0</v>
      </c>
      <c r="V106" s="10">
        <f t="shared" si="46"/>
        <v>0</v>
      </c>
      <c r="W106" s="10">
        <f t="shared" si="46"/>
        <v>918650310.99629676</v>
      </c>
      <c r="X106" s="10">
        <f t="shared" si="46"/>
        <v>0</v>
      </c>
    </row>
    <row r="107" spans="18:24" x14ac:dyDescent="0.2">
      <c r="S107" s="10">
        <f t="shared" ref="S107:X107" si="47">S92</f>
        <v>0</v>
      </c>
      <c r="T107" s="10">
        <f t="shared" si="47"/>
        <v>0</v>
      </c>
      <c r="U107" s="10">
        <f t="shared" si="47"/>
        <v>0</v>
      </c>
      <c r="V107" s="10">
        <f t="shared" si="47"/>
        <v>0</v>
      </c>
      <c r="W107" s="10">
        <f t="shared" si="47"/>
        <v>0</v>
      </c>
      <c r="X107" s="10">
        <f t="shared" si="47"/>
        <v>3265000000.0795774</v>
      </c>
    </row>
    <row r="108" spans="18:24" x14ac:dyDescent="0.2">
      <c r="S108" s="10"/>
      <c r="T108" s="10"/>
      <c r="U108" s="10"/>
      <c r="V108" s="10"/>
      <c r="W108" s="10"/>
      <c r="X108" s="10"/>
    </row>
    <row r="109" spans="18:24" x14ac:dyDescent="0.2">
      <c r="S109" s="10">
        <f t="shared" ref="S109:X109" si="48">S94</f>
        <v>217.4602795450169</v>
      </c>
      <c r="T109" s="10">
        <f t="shared" si="48"/>
        <v>0</v>
      </c>
      <c r="U109" s="10">
        <f t="shared" si="48"/>
        <v>0</v>
      </c>
      <c r="V109" s="10">
        <f t="shared" si="48"/>
        <v>0</v>
      </c>
      <c r="W109" s="10">
        <f t="shared" si="48"/>
        <v>0</v>
      </c>
      <c r="X109" s="10">
        <f t="shared" si="48"/>
        <v>0</v>
      </c>
    </row>
    <row r="110" spans="18:24" x14ac:dyDescent="0.2">
      <c r="S110" s="10">
        <f t="shared" ref="S110:X110" si="49">S95</f>
        <v>0</v>
      </c>
      <c r="T110" s="10">
        <f t="shared" si="49"/>
        <v>217.4602795450169</v>
      </c>
      <c r="U110" s="10">
        <f t="shared" si="49"/>
        <v>0</v>
      </c>
      <c r="V110" s="10">
        <f t="shared" si="49"/>
        <v>0</v>
      </c>
      <c r="W110" s="10">
        <f t="shared" si="49"/>
        <v>0</v>
      </c>
      <c r="X110" s="10">
        <f t="shared" si="49"/>
        <v>0</v>
      </c>
    </row>
    <row r="111" spans="18:24" x14ac:dyDescent="0.2">
      <c r="S111" s="10">
        <f t="shared" ref="S111:X111" si="50">S96</f>
        <v>0</v>
      </c>
      <c r="T111" s="10">
        <f t="shared" si="50"/>
        <v>0</v>
      </c>
      <c r="U111" s="10">
        <f t="shared" si="50"/>
        <v>217.4602795450169</v>
      </c>
      <c r="V111" s="10">
        <f t="shared" si="50"/>
        <v>0</v>
      </c>
      <c r="W111" s="10">
        <f t="shared" si="50"/>
        <v>0</v>
      </c>
      <c r="X111" s="10">
        <f t="shared" si="50"/>
        <v>0</v>
      </c>
    </row>
    <row r="112" spans="18:24" x14ac:dyDescent="0.2">
      <c r="S112" s="10">
        <f t="shared" ref="S112:X112" si="51">S97</f>
        <v>0</v>
      </c>
      <c r="T112" s="10">
        <f t="shared" si="51"/>
        <v>0</v>
      </c>
      <c r="U112" s="10">
        <f t="shared" si="51"/>
        <v>0</v>
      </c>
      <c r="V112" s="10">
        <f t="shared" si="51"/>
        <v>5.916277959141647E-2</v>
      </c>
      <c r="W112" s="10">
        <f t="shared" si="51"/>
        <v>0</v>
      </c>
      <c r="X112" s="10">
        <f t="shared" si="51"/>
        <v>0</v>
      </c>
    </row>
    <row r="113" spans="18:24" x14ac:dyDescent="0.2">
      <c r="S113" s="10">
        <f t="shared" ref="S113:X113" si="52">S98</f>
        <v>0</v>
      </c>
      <c r="T113" s="10">
        <f t="shared" si="52"/>
        <v>0</v>
      </c>
      <c r="U113" s="10">
        <f t="shared" si="52"/>
        <v>0</v>
      </c>
      <c r="V113" s="10">
        <f t="shared" si="52"/>
        <v>0</v>
      </c>
      <c r="W113" s="10">
        <f t="shared" si="52"/>
        <v>2.0414451355473262E-2</v>
      </c>
      <c r="X113" s="10">
        <f t="shared" si="52"/>
        <v>0</v>
      </c>
    </row>
    <row r="114" spans="18:24" x14ac:dyDescent="0.2">
      <c r="S114" s="10">
        <f t="shared" ref="S114:X114" si="53">S99</f>
        <v>0</v>
      </c>
      <c r="T114" s="10">
        <f t="shared" si="53"/>
        <v>0</v>
      </c>
      <c r="U114" s="10">
        <f t="shared" si="53"/>
        <v>0</v>
      </c>
      <c r="V114" s="10">
        <f t="shared" si="53"/>
        <v>0</v>
      </c>
      <c r="W114" s="10">
        <f t="shared" si="53"/>
        <v>0</v>
      </c>
      <c r="X114" s="10">
        <f t="shared" si="53"/>
        <v>7.9577230946889732E-2</v>
      </c>
    </row>
    <row r="116" spans="18:24" x14ac:dyDescent="0.2">
      <c r="R116" s="3">
        <v>0.25</v>
      </c>
    </row>
    <row r="117" spans="18:24" x14ac:dyDescent="0.2">
      <c r="S117" s="10">
        <f t="shared" ref="S117:X117" si="54">S102</f>
        <v>355003906.35724008</v>
      </c>
      <c r="T117" s="10">
        <f t="shared" si="54"/>
        <v>0</v>
      </c>
      <c r="U117" s="10">
        <f t="shared" si="54"/>
        <v>0</v>
      </c>
      <c r="V117" s="10">
        <f t="shared" si="54"/>
        <v>0</v>
      </c>
      <c r="W117" s="10">
        <f t="shared" si="54"/>
        <v>0</v>
      </c>
      <c r="X117" s="10">
        <f t="shared" si="54"/>
        <v>0</v>
      </c>
    </row>
    <row r="118" spans="18:24" x14ac:dyDescent="0.2">
      <c r="S118" s="10">
        <f t="shared" ref="S118:X118" si="55">S103</f>
        <v>0</v>
      </c>
      <c r="T118" s="10">
        <f t="shared" si="55"/>
        <v>213002343.81434405</v>
      </c>
      <c r="U118" s="10">
        <f t="shared" si="55"/>
        <v>0</v>
      </c>
      <c r="V118" s="10">
        <f t="shared" si="55"/>
        <v>0</v>
      </c>
      <c r="W118" s="10">
        <f t="shared" si="55"/>
        <v>0</v>
      </c>
      <c r="X118" s="10">
        <f t="shared" si="55"/>
        <v>0</v>
      </c>
    </row>
    <row r="119" spans="18:24" x14ac:dyDescent="0.2">
      <c r="S119" s="10">
        <f t="shared" ref="S119:X119" si="56">S104</f>
        <v>0</v>
      </c>
      <c r="T119" s="10">
        <f t="shared" si="56"/>
        <v>0</v>
      </c>
      <c r="U119" s="10">
        <f t="shared" si="56"/>
        <v>4892856289.7628803</v>
      </c>
      <c r="V119" s="10">
        <f t="shared" si="56"/>
        <v>0</v>
      </c>
      <c r="W119" s="10">
        <f t="shared" si="56"/>
        <v>0</v>
      </c>
      <c r="X119" s="10">
        <f t="shared" si="56"/>
        <v>0</v>
      </c>
    </row>
    <row r="120" spans="18:24" x14ac:dyDescent="0.2">
      <c r="S120" s="10">
        <f t="shared" ref="S120:X120" si="57">S105</f>
        <v>0</v>
      </c>
      <c r="T120" s="10">
        <f t="shared" si="57"/>
        <v>0</v>
      </c>
      <c r="U120" s="10">
        <f t="shared" si="57"/>
        <v>0</v>
      </c>
      <c r="V120" s="10">
        <f t="shared" si="57"/>
        <v>2662325081.6137409</v>
      </c>
      <c r="W120" s="10">
        <f t="shared" si="57"/>
        <v>0</v>
      </c>
      <c r="X120" s="10">
        <f t="shared" si="57"/>
        <v>0</v>
      </c>
    </row>
    <row r="121" spans="18:24" x14ac:dyDescent="0.2">
      <c r="S121" s="10">
        <f t="shared" ref="S121:X121" si="58">S106</f>
        <v>0</v>
      </c>
      <c r="T121" s="10">
        <f t="shared" si="58"/>
        <v>0</v>
      </c>
      <c r="U121" s="10">
        <f t="shared" si="58"/>
        <v>0</v>
      </c>
      <c r="V121" s="10">
        <f t="shared" si="58"/>
        <v>0</v>
      </c>
      <c r="W121" s="10">
        <f t="shared" si="58"/>
        <v>918650310.99629676</v>
      </c>
      <c r="X121" s="10">
        <f t="shared" si="58"/>
        <v>0</v>
      </c>
    </row>
    <row r="122" spans="18:24" x14ac:dyDescent="0.2">
      <c r="S122" s="10">
        <f t="shared" ref="S122:X122" si="59">S107</f>
        <v>0</v>
      </c>
      <c r="T122" s="10">
        <f t="shared" si="59"/>
        <v>0</v>
      </c>
      <c r="U122" s="10">
        <f t="shared" si="59"/>
        <v>0</v>
      </c>
      <c r="V122" s="10">
        <f t="shared" si="59"/>
        <v>0</v>
      </c>
      <c r="W122" s="10">
        <f t="shared" si="59"/>
        <v>0</v>
      </c>
      <c r="X122" s="10">
        <f t="shared" si="59"/>
        <v>3265000000.0795774</v>
      </c>
    </row>
    <row r="123" spans="18:24" x14ac:dyDescent="0.2">
      <c r="S123" s="10"/>
      <c r="T123" s="10"/>
      <c r="U123" s="10"/>
      <c r="V123" s="10"/>
      <c r="W123" s="10"/>
      <c r="X123" s="10"/>
    </row>
    <row r="124" spans="18:24" x14ac:dyDescent="0.2">
      <c r="S124" s="10">
        <f t="shared" ref="S124:X124" si="60">S109</f>
        <v>217.4602795450169</v>
      </c>
      <c r="T124" s="10">
        <f t="shared" si="60"/>
        <v>0</v>
      </c>
      <c r="U124" s="10">
        <f t="shared" si="60"/>
        <v>0</v>
      </c>
      <c r="V124" s="10">
        <f t="shared" si="60"/>
        <v>0</v>
      </c>
      <c r="W124" s="10">
        <f t="shared" si="60"/>
        <v>0</v>
      </c>
      <c r="X124" s="10">
        <f t="shared" si="60"/>
        <v>0</v>
      </c>
    </row>
    <row r="125" spans="18:24" x14ac:dyDescent="0.2">
      <c r="S125" s="10">
        <f t="shared" ref="S125:X125" si="61">S110</f>
        <v>0</v>
      </c>
      <c r="T125" s="10">
        <f t="shared" si="61"/>
        <v>217.4602795450169</v>
      </c>
      <c r="U125" s="10">
        <f t="shared" si="61"/>
        <v>0</v>
      </c>
      <c r="V125" s="10">
        <f t="shared" si="61"/>
        <v>0</v>
      </c>
      <c r="W125" s="10">
        <f t="shared" si="61"/>
        <v>0</v>
      </c>
      <c r="X125" s="10">
        <f t="shared" si="61"/>
        <v>0</v>
      </c>
    </row>
    <row r="126" spans="18:24" x14ac:dyDescent="0.2">
      <c r="S126" s="10">
        <f t="shared" ref="S126:X126" si="62">S111</f>
        <v>0</v>
      </c>
      <c r="T126" s="10">
        <f t="shared" si="62"/>
        <v>0</v>
      </c>
      <c r="U126" s="10">
        <f t="shared" si="62"/>
        <v>217.4602795450169</v>
      </c>
      <c r="V126" s="10">
        <f t="shared" si="62"/>
        <v>0</v>
      </c>
      <c r="W126" s="10">
        <f t="shared" si="62"/>
        <v>0</v>
      </c>
      <c r="X126" s="10">
        <f t="shared" si="62"/>
        <v>0</v>
      </c>
    </row>
    <row r="127" spans="18:24" x14ac:dyDescent="0.2">
      <c r="S127" s="10">
        <f t="shared" ref="S127:X127" si="63">S112</f>
        <v>0</v>
      </c>
      <c r="T127" s="10">
        <f t="shared" si="63"/>
        <v>0</v>
      </c>
      <c r="U127" s="10">
        <f t="shared" si="63"/>
        <v>0</v>
      </c>
      <c r="V127" s="10">
        <f t="shared" si="63"/>
        <v>5.916277959141647E-2</v>
      </c>
      <c r="W127" s="10">
        <f t="shared" si="63"/>
        <v>0</v>
      </c>
      <c r="X127" s="10">
        <f t="shared" si="63"/>
        <v>0</v>
      </c>
    </row>
    <row r="128" spans="18:24" x14ac:dyDescent="0.2">
      <c r="S128" s="10">
        <f t="shared" ref="S128:X128" si="64">S113</f>
        <v>0</v>
      </c>
      <c r="T128" s="10">
        <f t="shared" si="64"/>
        <v>0</v>
      </c>
      <c r="U128" s="10">
        <f t="shared" si="64"/>
        <v>0</v>
      </c>
      <c r="V128" s="10">
        <f t="shared" si="64"/>
        <v>0</v>
      </c>
      <c r="W128" s="10">
        <f t="shared" si="64"/>
        <v>2.0414451355473262E-2</v>
      </c>
      <c r="X128" s="10">
        <f t="shared" si="64"/>
        <v>0</v>
      </c>
    </row>
    <row r="129" spans="18:24" x14ac:dyDescent="0.2">
      <c r="S129" s="10">
        <f t="shared" ref="S129:X129" si="65">S114</f>
        <v>0</v>
      </c>
      <c r="T129" s="10">
        <f t="shared" si="65"/>
        <v>0</v>
      </c>
      <c r="U129" s="10">
        <f t="shared" si="65"/>
        <v>0</v>
      </c>
      <c r="V129" s="10">
        <f t="shared" si="65"/>
        <v>0</v>
      </c>
      <c r="W129" s="10">
        <f t="shared" si="65"/>
        <v>0</v>
      </c>
      <c r="X129" s="10">
        <f t="shared" si="65"/>
        <v>7.9577230946889732E-2</v>
      </c>
    </row>
    <row r="131" spans="18:24" x14ac:dyDescent="0.2">
      <c r="R131" s="3">
        <v>0.3</v>
      </c>
    </row>
    <row r="132" spans="18:24" x14ac:dyDescent="0.2">
      <c r="S132" s="10">
        <f t="shared" ref="S132:X132" si="66">S117</f>
        <v>355003906.35724008</v>
      </c>
      <c r="T132" s="10">
        <f t="shared" si="66"/>
        <v>0</v>
      </c>
      <c r="U132" s="10">
        <f t="shared" si="66"/>
        <v>0</v>
      </c>
      <c r="V132" s="10">
        <f t="shared" si="66"/>
        <v>0</v>
      </c>
      <c r="W132" s="10">
        <f t="shared" si="66"/>
        <v>0</v>
      </c>
      <c r="X132" s="10">
        <f t="shared" si="66"/>
        <v>0</v>
      </c>
    </row>
    <row r="133" spans="18:24" x14ac:dyDescent="0.2">
      <c r="S133" s="10">
        <f t="shared" ref="S133:X133" si="67">S118</f>
        <v>0</v>
      </c>
      <c r="T133" s="10">
        <f t="shared" si="67"/>
        <v>213002343.81434405</v>
      </c>
      <c r="U133" s="10">
        <f t="shared" si="67"/>
        <v>0</v>
      </c>
      <c r="V133" s="10">
        <f t="shared" si="67"/>
        <v>0</v>
      </c>
      <c r="W133" s="10">
        <f t="shared" si="67"/>
        <v>0</v>
      </c>
      <c r="X133" s="10">
        <f t="shared" si="67"/>
        <v>0</v>
      </c>
    </row>
    <row r="134" spans="18:24" x14ac:dyDescent="0.2">
      <c r="S134" s="10">
        <f t="shared" ref="S134:X134" si="68">S119</f>
        <v>0</v>
      </c>
      <c r="T134" s="10">
        <f t="shared" si="68"/>
        <v>0</v>
      </c>
      <c r="U134" s="10">
        <f t="shared" si="68"/>
        <v>4892856289.7628803</v>
      </c>
      <c r="V134" s="10">
        <f t="shared" si="68"/>
        <v>0</v>
      </c>
      <c r="W134" s="10">
        <f t="shared" si="68"/>
        <v>0</v>
      </c>
      <c r="X134" s="10">
        <f t="shared" si="68"/>
        <v>0</v>
      </c>
    </row>
    <row r="135" spans="18:24" x14ac:dyDescent="0.2">
      <c r="S135" s="10">
        <f t="shared" ref="S135:X135" si="69">S120</f>
        <v>0</v>
      </c>
      <c r="T135" s="10">
        <f t="shared" si="69"/>
        <v>0</v>
      </c>
      <c r="U135" s="10">
        <f t="shared" si="69"/>
        <v>0</v>
      </c>
      <c r="V135" s="10">
        <f t="shared" si="69"/>
        <v>2662325081.6137409</v>
      </c>
      <c r="W135" s="10">
        <f t="shared" si="69"/>
        <v>0</v>
      </c>
      <c r="X135" s="10">
        <f t="shared" si="69"/>
        <v>0</v>
      </c>
    </row>
    <row r="136" spans="18:24" x14ac:dyDescent="0.2">
      <c r="S136" s="10">
        <f t="shared" ref="S136:X136" si="70">S121</f>
        <v>0</v>
      </c>
      <c r="T136" s="10">
        <f t="shared" si="70"/>
        <v>0</v>
      </c>
      <c r="U136" s="10">
        <f t="shared" si="70"/>
        <v>0</v>
      </c>
      <c r="V136" s="10">
        <f t="shared" si="70"/>
        <v>0</v>
      </c>
      <c r="W136" s="10">
        <f t="shared" si="70"/>
        <v>918650310.99629676</v>
      </c>
      <c r="X136" s="10">
        <f t="shared" si="70"/>
        <v>0</v>
      </c>
    </row>
    <row r="137" spans="18:24" x14ac:dyDescent="0.2">
      <c r="S137" s="10">
        <f t="shared" ref="S137:X137" si="71">S122</f>
        <v>0</v>
      </c>
      <c r="T137" s="10">
        <f t="shared" si="71"/>
        <v>0</v>
      </c>
      <c r="U137" s="10">
        <f t="shared" si="71"/>
        <v>0</v>
      </c>
      <c r="V137" s="10">
        <f t="shared" si="71"/>
        <v>0</v>
      </c>
      <c r="W137" s="10">
        <f t="shared" si="71"/>
        <v>0</v>
      </c>
      <c r="X137" s="10">
        <f t="shared" si="71"/>
        <v>3265000000.0795774</v>
      </c>
    </row>
    <row r="138" spans="18:24" x14ac:dyDescent="0.2">
      <c r="S138" s="10"/>
      <c r="T138" s="10"/>
      <c r="U138" s="10"/>
      <c r="V138" s="10"/>
      <c r="W138" s="10"/>
      <c r="X138" s="10"/>
    </row>
    <row r="139" spans="18:24" x14ac:dyDescent="0.2">
      <c r="S139" s="10">
        <f t="shared" ref="S139:X139" si="72">S124</f>
        <v>217.4602795450169</v>
      </c>
      <c r="T139" s="10">
        <f t="shared" si="72"/>
        <v>0</v>
      </c>
      <c r="U139" s="10">
        <f t="shared" si="72"/>
        <v>0</v>
      </c>
      <c r="V139" s="10">
        <f t="shared" si="72"/>
        <v>0</v>
      </c>
      <c r="W139" s="10">
        <f t="shared" si="72"/>
        <v>0</v>
      </c>
      <c r="X139" s="10">
        <f t="shared" si="72"/>
        <v>0</v>
      </c>
    </row>
    <row r="140" spans="18:24" x14ac:dyDescent="0.2">
      <c r="S140" s="10">
        <f t="shared" ref="S140:X140" si="73">S125</f>
        <v>0</v>
      </c>
      <c r="T140" s="10">
        <f t="shared" si="73"/>
        <v>217.4602795450169</v>
      </c>
      <c r="U140" s="10">
        <f t="shared" si="73"/>
        <v>0</v>
      </c>
      <c r="V140" s="10">
        <f t="shared" si="73"/>
        <v>0</v>
      </c>
      <c r="W140" s="10">
        <f t="shared" si="73"/>
        <v>0</v>
      </c>
      <c r="X140" s="10">
        <f t="shared" si="73"/>
        <v>0</v>
      </c>
    </row>
    <row r="141" spans="18:24" x14ac:dyDescent="0.2">
      <c r="S141" s="10">
        <f t="shared" ref="S141:X141" si="74">S126</f>
        <v>0</v>
      </c>
      <c r="T141" s="10">
        <f t="shared" si="74"/>
        <v>0</v>
      </c>
      <c r="U141" s="10">
        <f t="shared" si="74"/>
        <v>217.4602795450169</v>
      </c>
      <c r="V141" s="10">
        <f t="shared" si="74"/>
        <v>0</v>
      </c>
      <c r="W141" s="10">
        <f t="shared" si="74"/>
        <v>0</v>
      </c>
      <c r="X141" s="10">
        <f t="shared" si="74"/>
        <v>0</v>
      </c>
    </row>
    <row r="142" spans="18:24" x14ac:dyDescent="0.2">
      <c r="S142" s="10">
        <f t="shared" ref="S142:X142" si="75">S127</f>
        <v>0</v>
      </c>
      <c r="T142" s="10">
        <f t="shared" si="75"/>
        <v>0</v>
      </c>
      <c r="U142" s="10">
        <f t="shared" si="75"/>
        <v>0</v>
      </c>
      <c r="V142" s="10">
        <f t="shared" si="75"/>
        <v>5.916277959141647E-2</v>
      </c>
      <c r="W142" s="10">
        <f t="shared" si="75"/>
        <v>0</v>
      </c>
      <c r="X142" s="10">
        <f t="shared" si="75"/>
        <v>0</v>
      </c>
    </row>
    <row r="143" spans="18:24" x14ac:dyDescent="0.2">
      <c r="S143" s="10">
        <f t="shared" ref="S143:X143" si="76">S128</f>
        <v>0</v>
      </c>
      <c r="T143" s="10">
        <f t="shared" si="76"/>
        <v>0</v>
      </c>
      <c r="U143" s="10">
        <f t="shared" si="76"/>
        <v>0</v>
      </c>
      <c r="V143" s="10">
        <f t="shared" si="76"/>
        <v>0</v>
      </c>
      <c r="W143" s="10">
        <f t="shared" si="76"/>
        <v>2.0414451355473262E-2</v>
      </c>
      <c r="X143" s="10">
        <f t="shared" si="76"/>
        <v>0</v>
      </c>
    </row>
    <row r="144" spans="18:24" x14ac:dyDescent="0.2">
      <c r="S144" s="10">
        <f t="shared" ref="S144:X144" si="77">S129</f>
        <v>0</v>
      </c>
      <c r="T144" s="10">
        <f t="shared" si="77"/>
        <v>0</v>
      </c>
      <c r="U144" s="10">
        <f t="shared" si="77"/>
        <v>0</v>
      </c>
      <c r="V144" s="10">
        <f t="shared" si="77"/>
        <v>0</v>
      </c>
      <c r="W144" s="10">
        <f t="shared" si="77"/>
        <v>0</v>
      </c>
      <c r="X144" s="10">
        <f t="shared" si="77"/>
        <v>7.9577230946889732E-2</v>
      </c>
    </row>
    <row r="146" spans="18:24" x14ac:dyDescent="0.2">
      <c r="R146" s="3">
        <v>0.35</v>
      </c>
    </row>
    <row r="147" spans="18:24" x14ac:dyDescent="0.2">
      <c r="S147" s="10">
        <f t="shared" ref="S147:X147" si="78">S132</f>
        <v>355003906.35724008</v>
      </c>
      <c r="T147" s="10">
        <f t="shared" si="78"/>
        <v>0</v>
      </c>
      <c r="U147" s="10">
        <f t="shared" si="78"/>
        <v>0</v>
      </c>
      <c r="V147" s="10">
        <f t="shared" si="78"/>
        <v>0</v>
      </c>
      <c r="W147" s="10">
        <f t="shared" si="78"/>
        <v>0</v>
      </c>
      <c r="X147" s="10">
        <f t="shared" si="78"/>
        <v>0</v>
      </c>
    </row>
    <row r="148" spans="18:24" x14ac:dyDescent="0.2">
      <c r="S148" s="10">
        <f t="shared" ref="S148:X148" si="79">S133</f>
        <v>0</v>
      </c>
      <c r="T148" s="10">
        <f t="shared" si="79"/>
        <v>213002343.81434405</v>
      </c>
      <c r="U148" s="10">
        <f t="shared" si="79"/>
        <v>0</v>
      </c>
      <c r="V148" s="10">
        <f t="shared" si="79"/>
        <v>0</v>
      </c>
      <c r="W148" s="10">
        <f t="shared" si="79"/>
        <v>0</v>
      </c>
      <c r="X148" s="10">
        <f t="shared" si="79"/>
        <v>0</v>
      </c>
    </row>
    <row r="149" spans="18:24" x14ac:dyDescent="0.2">
      <c r="S149" s="10">
        <f t="shared" ref="S149:X149" si="80">S134</f>
        <v>0</v>
      </c>
      <c r="T149" s="10">
        <f t="shared" si="80"/>
        <v>0</v>
      </c>
      <c r="U149" s="10">
        <f t="shared" si="80"/>
        <v>4892856289.7628803</v>
      </c>
      <c r="V149" s="10">
        <f t="shared" si="80"/>
        <v>0</v>
      </c>
      <c r="W149" s="10">
        <f t="shared" si="80"/>
        <v>0</v>
      </c>
      <c r="X149" s="10">
        <f t="shared" si="80"/>
        <v>0</v>
      </c>
    </row>
    <row r="150" spans="18:24" x14ac:dyDescent="0.2">
      <c r="S150" s="10">
        <f t="shared" ref="S150:X150" si="81">S135</f>
        <v>0</v>
      </c>
      <c r="T150" s="10">
        <f t="shared" si="81"/>
        <v>0</v>
      </c>
      <c r="U150" s="10">
        <f t="shared" si="81"/>
        <v>0</v>
      </c>
      <c r="V150" s="10">
        <f t="shared" si="81"/>
        <v>2662325081.6137409</v>
      </c>
      <c r="W150" s="10">
        <f t="shared" si="81"/>
        <v>0</v>
      </c>
      <c r="X150" s="10">
        <f t="shared" si="81"/>
        <v>0</v>
      </c>
    </row>
    <row r="151" spans="18:24" x14ac:dyDescent="0.2">
      <c r="S151" s="10">
        <f t="shared" ref="S151:X151" si="82">S136</f>
        <v>0</v>
      </c>
      <c r="T151" s="10">
        <f t="shared" si="82"/>
        <v>0</v>
      </c>
      <c r="U151" s="10">
        <f t="shared" si="82"/>
        <v>0</v>
      </c>
      <c r="V151" s="10">
        <f t="shared" si="82"/>
        <v>0</v>
      </c>
      <c r="W151" s="10">
        <f t="shared" si="82"/>
        <v>918650310.99629676</v>
      </c>
      <c r="X151" s="10">
        <f t="shared" si="82"/>
        <v>0</v>
      </c>
    </row>
    <row r="152" spans="18:24" x14ac:dyDescent="0.2">
      <c r="S152" s="10">
        <f t="shared" ref="S152:X152" si="83">S137</f>
        <v>0</v>
      </c>
      <c r="T152" s="10">
        <f t="shared" si="83"/>
        <v>0</v>
      </c>
      <c r="U152" s="10">
        <f t="shared" si="83"/>
        <v>0</v>
      </c>
      <c r="V152" s="10">
        <f t="shared" si="83"/>
        <v>0</v>
      </c>
      <c r="W152" s="10">
        <f t="shared" si="83"/>
        <v>0</v>
      </c>
      <c r="X152" s="10">
        <f t="shared" si="83"/>
        <v>3265000000.0795774</v>
      </c>
    </row>
    <row r="153" spans="18:24" x14ac:dyDescent="0.2">
      <c r="S153" s="10"/>
      <c r="T153" s="10"/>
      <c r="U153" s="10"/>
      <c r="V153" s="10"/>
      <c r="W153" s="10"/>
      <c r="X153" s="10"/>
    </row>
    <row r="154" spans="18:24" x14ac:dyDescent="0.2">
      <c r="S154" s="10">
        <f t="shared" ref="S154:X154" si="84">S139</f>
        <v>217.4602795450169</v>
      </c>
      <c r="T154" s="10">
        <f t="shared" si="84"/>
        <v>0</v>
      </c>
      <c r="U154" s="10">
        <f t="shared" si="84"/>
        <v>0</v>
      </c>
      <c r="V154" s="10">
        <f t="shared" si="84"/>
        <v>0</v>
      </c>
      <c r="W154" s="10">
        <f t="shared" si="84"/>
        <v>0</v>
      </c>
      <c r="X154" s="10">
        <f t="shared" si="84"/>
        <v>0</v>
      </c>
    </row>
    <row r="155" spans="18:24" x14ac:dyDescent="0.2">
      <c r="S155" s="10">
        <f t="shared" ref="S155:X155" si="85">S140</f>
        <v>0</v>
      </c>
      <c r="T155" s="10">
        <f t="shared" si="85"/>
        <v>217.4602795450169</v>
      </c>
      <c r="U155" s="10">
        <f t="shared" si="85"/>
        <v>0</v>
      </c>
      <c r="V155" s="10">
        <f t="shared" si="85"/>
        <v>0</v>
      </c>
      <c r="W155" s="10">
        <f t="shared" si="85"/>
        <v>0</v>
      </c>
      <c r="X155" s="10">
        <f t="shared" si="85"/>
        <v>0</v>
      </c>
    </row>
    <row r="156" spans="18:24" x14ac:dyDescent="0.2">
      <c r="S156" s="10">
        <f t="shared" ref="S156:X156" si="86">S141</f>
        <v>0</v>
      </c>
      <c r="T156" s="10">
        <f t="shared" si="86"/>
        <v>0</v>
      </c>
      <c r="U156" s="10">
        <f t="shared" si="86"/>
        <v>217.4602795450169</v>
      </c>
      <c r="V156" s="10">
        <f t="shared" si="86"/>
        <v>0</v>
      </c>
      <c r="W156" s="10">
        <f t="shared" si="86"/>
        <v>0</v>
      </c>
      <c r="X156" s="10">
        <f t="shared" si="86"/>
        <v>0</v>
      </c>
    </row>
    <row r="157" spans="18:24" x14ac:dyDescent="0.2">
      <c r="S157" s="10">
        <f t="shared" ref="S157:X157" si="87">S142</f>
        <v>0</v>
      </c>
      <c r="T157" s="10">
        <f t="shared" si="87"/>
        <v>0</v>
      </c>
      <c r="U157" s="10">
        <f t="shared" si="87"/>
        <v>0</v>
      </c>
      <c r="V157" s="10">
        <f t="shared" si="87"/>
        <v>5.916277959141647E-2</v>
      </c>
      <c r="W157" s="10">
        <f t="shared" si="87"/>
        <v>0</v>
      </c>
      <c r="X157" s="10">
        <f t="shared" si="87"/>
        <v>0</v>
      </c>
    </row>
    <row r="158" spans="18:24" x14ac:dyDescent="0.2">
      <c r="S158" s="10">
        <f t="shared" ref="S158:X158" si="88">S143</f>
        <v>0</v>
      </c>
      <c r="T158" s="10">
        <f t="shared" si="88"/>
        <v>0</v>
      </c>
      <c r="U158" s="10">
        <f t="shared" si="88"/>
        <v>0</v>
      </c>
      <c r="V158" s="10">
        <f t="shared" si="88"/>
        <v>0</v>
      </c>
      <c r="W158" s="10">
        <f t="shared" si="88"/>
        <v>2.0414451355473262E-2</v>
      </c>
      <c r="X158" s="10">
        <f t="shared" si="88"/>
        <v>0</v>
      </c>
    </row>
    <row r="159" spans="18:24" x14ac:dyDescent="0.2">
      <c r="S159" s="10">
        <f t="shared" ref="S159:X159" si="89">S144</f>
        <v>0</v>
      </c>
      <c r="T159" s="10">
        <f t="shared" si="89"/>
        <v>0</v>
      </c>
      <c r="U159" s="10">
        <f t="shared" si="89"/>
        <v>0</v>
      </c>
      <c r="V159" s="10">
        <f t="shared" si="89"/>
        <v>0</v>
      </c>
      <c r="W159" s="10">
        <f t="shared" si="89"/>
        <v>0</v>
      </c>
      <c r="X159" s="10">
        <f t="shared" si="89"/>
        <v>7.9577230946889732E-2</v>
      </c>
    </row>
    <row r="161" spans="18:24" x14ac:dyDescent="0.2">
      <c r="R161" s="3">
        <v>0.4</v>
      </c>
    </row>
    <row r="162" spans="18:24" x14ac:dyDescent="0.2">
      <c r="S162" s="10">
        <f t="shared" ref="S162:X162" si="90">S147</f>
        <v>355003906.35724008</v>
      </c>
      <c r="T162" s="10">
        <f t="shared" si="90"/>
        <v>0</v>
      </c>
      <c r="U162" s="10">
        <f t="shared" si="90"/>
        <v>0</v>
      </c>
      <c r="V162" s="10">
        <f t="shared" si="90"/>
        <v>0</v>
      </c>
      <c r="W162" s="10">
        <f t="shared" si="90"/>
        <v>0</v>
      </c>
      <c r="X162" s="10">
        <f t="shared" si="90"/>
        <v>0</v>
      </c>
    </row>
    <row r="163" spans="18:24" x14ac:dyDescent="0.2">
      <c r="S163" s="10">
        <f t="shared" ref="S163:X163" si="91">S148</f>
        <v>0</v>
      </c>
      <c r="T163" s="10">
        <f t="shared" si="91"/>
        <v>213002343.81434405</v>
      </c>
      <c r="U163" s="10">
        <f t="shared" si="91"/>
        <v>0</v>
      </c>
      <c r="V163" s="10">
        <f t="shared" si="91"/>
        <v>0</v>
      </c>
      <c r="W163" s="10">
        <f t="shared" si="91"/>
        <v>0</v>
      </c>
      <c r="X163" s="10">
        <f t="shared" si="91"/>
        <v>0</v>
      </c>
    </row>
    <row r="164" spans="18:24" x14ac:dyDescent="0.2">
      <c r="S164" s="10">
        <f t="shared" ref="S164:X164" si="92">S149</f>
        <v>0</v>
      </c>
      <c r="T164" s="10">
        <f t="shared" si="92"/>
        <v>0</v>
      </c>
      <c r="U164" s="10">
        <f t="shared" si="92"/>
        <v>4892856289.7628803</v>
      </c>
      <c r="V164" s="10">
        <f t="shared" si="92"/>
        <v>0</v>
      </c>
      <c r="W164" s="10">
        <f t="shared" si="92"/>
        <v>0</v>
      </c>
      <c r="X164" s="10">
        <f t="shared" si="92"/>
        <v>0</v>
      </c>
    </row>
    <row r="165" spans="18:24" x14ac:dyDescent="0.2">
      <c r="S165" s="10">
        <f t="shared" ref="S165:X165" si="93">S150</f>
        <v>0</v>
      </c>
      <c r="T165" s="10">
        <f t="shared" si="93"/>
        <v>0</v>
      </c>
      <c r="U165" s="10">
        <f t="shared" si="93"/>
        <v>0</v>
      </c>
      <c r="V165" s="10">
        <f t="shared" si="93"/>
        <v>2662325081.6137409</v>
      </c>
      <c r="W165" s="10">
        <f t="shared" si="93"/>
        <v>0</v>
      </c>
      <c r="X165" s="10">
        <f t="shared" si="93"/>
        <v>0</v>
      </c>
    </row>
    <row r="166" spans="18:24" x14ac:dyDescent="0.2">
      <c r="S166" s="10">
        <f t="shared" ref="S166:X166" si="94">S151</f>
        <v>0</v>
      </c>
      <c r="T166" s="10">
        <f t="shared" si="94"/>
        <v>0</v>
      </c>
      <c r="U166" s="10">
        <f t="shared" si="94"/>
        <v>0</v>
      </c>
      <c r="V166" s="10">
        <f t="shared" si="94"/>
        <v>0</v>
      </c>
      <c r="W166" s="10">
        <f t="shared" si="94"/>
        <v>918650310.99629676</v>
      </c>
      <c r="X166" s="10">
        <f t="shared" si="94"/>
        <v>0</v>
      </c>
    </row>
    <row r="167" spans="18:24" x14ac:dyDescent="0.2">
      <c r="S167" s="10">
        <f t="shared" ref="S167:X167" si="95">S152</f>
        <v>0</v>
      </c>
      <c r="T167" s="10">
        <f t="shared" si="95"/>
        <v>0</v>
      </c>
      <c r="U167" s="10">
        <f t="shared" si="95"/>
        <v>0</v>
      </c>
      <c r="V167" s="10">
        <f t="shared" si="95"/>
        <v>0</v>
      </c>
      <c r="W167" s="10">
        <f t="shared" si="95"/>
        <v>0</v>
      </c>
      <c r="X167" s="10">
        <f t="shared" si="95"/>
        <v>3265000000.0795774</v>
      </c>
    </row>
    <row r="168" spans="18:24" x14ac:dyDescent="0.2">
      <c r="S168" s="10"/>
      <c r="T168" s="10"/>
      <c r="U168" s="10"/>
      <c r="V168" s="10"/>
      <c r="W168" s="10"/>
      <c r="X168" s="10"/>
    </row>
    <row r="169" spans="18:24" x14ac:dyDescent="0.2">
      <c r="S169" s="10">
        <f t="shared" ref="S169:X169" si="96">S154</f>
        <v>217.4602795450169</v>
      </c>
      <c r="T169" s="10">
        <f t="shared" si="96"/>
        <v>0</v>
      </c>
      <c r="U169" s="10">
        <f t="shared" si="96"/>
        <v>0</v>
      </c>
      <c r="V169" s="10">
        <f t="shared" si="96"/>
        <v>0</v>
      </c>
      <c r="W169" s="10">
        <f t="shared" si="96"/>
        <v>0</v>
      </c>
      <c r="X169" s="10">
        <f t="shared" si="96"/>
        <v>0</v>
      </c>
    </row>
    <row r="170" spans="18:24" x14ac:dyDescent="0.2">
      <c r="S170" s="10">
        <f t="shared" ref="S170:X170" si="97">S155</f>
        <v>0</v>
      </c>
      <c r="T170" s="10">
        <f t="shared" si="97"/>
        <v>217.4602795450169</v>
      </c>
      <c r="U170" s="10">
        <f t="shared" si="97"/>
        <v>0</v>
      </c>
      <c r="V170" s="10">
        <f t="shared" si="97"/>
        <v>0</v>
      </c>
      <c r="W170" s="10">
        <f t="shared" si="97"/>
        <v>0</v>
      </c>
      <c r="X170" s="10">
        <f t="shared" si="97"/>
        <v>0</v>
      </c>
    </row>
    <row r="171" spans="18:24" x14ac:dyDescent="0.2">
      <c r="S171" s="10">
        <f t="shared" ref="S171:X171" si="98">S156</f>
        <v>0</v>
      </c>
      <c r="T171" s="10">
        <f t="shared" si="98"/>
        <v>0</v>
      </c>
      <c r="U171" s="10">
        <f t="shared" si="98"/>
        <v>217.4602795450169</v>
      </c>
      <c r="V171" s="10">
        <f t="shared" si="98"/>
        <v>0</v>
      </c>
      <c r="W171" s="10">
        <f t="shared" si="98"/>
        <v>0</v>
      </c>
      <c r="X171" s="10">
        <f t="shared" si="98"/>
        <v>0</v>
      </c>
    </row>
    <row r="172" spans="18:24" x14ac:dyDescent="0.2">
      <c r="S172" s="10">
        <f t="shared" ref="S172:X172" si="99">S157</f>
        <v>0</v>
      </c>
      <c r="T172" s="10">
        <f t="shared" si="99"/>
        <v>0</v>
      </c>
      <c r="U172" s="10">
        <f t="shared" si="99"/>
        <v>0</v>
      </c>
      <c r="V172" s="10">
        <f t="shared" si="99"/>
        <v>5.916277959141647E-2</v>
      </c>
      <c r="W172" s="10">
        <f t="shared" si="99"/>
        <v>0</v>
      </c>
      <c r="X172" s="10">
        <f t="shared" si="99"/>
        <v>0</v>
      </c>
    </row>
    <row r="173" spans="18:24" x14ac:dyDescent="0.2">
      <c r="S173" s="10">
        <f t="shared" ref="S173:X173" si="100">S158</f>
        <v>0</v>
      </c>
      <c r="T173" s="10">
        <f t="shared" si="100"/>
        <v>0</v>
      </c>
      <c r="U173" s="10">
        <f t="shared" si="100"/>
        <v>0</v>
      </c>
      <c r="V173" s="10">
        <f t="shared" si="100"/>
        <v>0</v>
      </c>
      <c r="W173" s="10">
        <f t="shared" si="100"/>
        <v>2.0414451355473262E-2</v>
      </c>
      <c r="X173" s="10">
        <f t="shared" si="100"/>
        <v>0</v>
      </c>
    </row>
    <row r="174" spans="18:24" x14ac:dyDescent="0.2">
      <c r="S174" s="10">
        <f t="shared" ref="S174:X174" si="101">S159</f>
        <v>0</v>
      </c>
      <c r="T174" s="10">
        <f t="shared" si="101"/>
        <v>0</v>
      </c>
      <c r="U174" s="10">
        <f t="shared" si="101"/>
        <v>0</v>
      </c>
      <c r="V174" s="10">
        <f t="shared" si="101"/>
        <v>0</v>
      </c>
      <c r="W174" s="10">
        <f t="shared" si="101"/>
        <v>0</v>
      </c>
      <c r="X174" s="10">
        <f t="shared" si="101"/>
        <v>7.9577230946889732E-2</v>
      </c>
    </row>
    <row r="176" spans="18:24" x14ac:dyDescent="0.2">
      <c r="R176" s="3">
        <v>0.45</v>
      </c>
    </row>
    <row r="177" spans="18:24" x14ac:dyDescent="0.2">
      <c r="S177" s="10">
        <f t="shared" ref="S177:X177" si="102">S162</f>
        <v>355003906.35724008</v>
      </c>
      <c r="T177" s="10">
        <f t="shared" si="102"/>
        <v>0</v>
      </c>
      <c r="U177" s="10">
        <f t="shared" si="102"/>
        <v>0</v>
      </c>
      <c r="V177" s="10">
        <f t="shared" si="102"/>
        <v>0</v>
      </c>
      <c r="W177" s="10">
        <f t="shared" si="102"/>
        <v>0</v>
      </c>
      <c r="X177" s="10">
        <f t="shared" si="102"/>
        <v>0</v>
      </c>
    </row>
    <row r="178" spans="18:24" x14ac:dyDescent="0.2">
      <c r="S178" s="10">
        <f t="shared" ref="S178:X178" si="103">S163</f>
        <v>0</v>
      </c>
      <c r="T178" s="10">
        <f t="shared" si="103"/>
        <v>213002343.81434405</v>
      </c>
      <c r="U178" s="10">
        <f t="shared" si="103"/>
        <v>0</v>
      </c>
      <c r="V178" s="10">
        <f t="shared" si="103"/>
        <v>0</v>
      </c>
      <c r="W178" s="10">
        <f t="shared" si="103"/>
        <v>0</v>
      </c>
      <c r="X178" s="10">
        <f t="shared" si="103"/>
        <v>0</v>
      </c>
    </row>
    <row r="179" spans="18:24" x14ac:dyDescent="0.2">
      <c r="S179" s="10">
        <f t="shared" ref="S179:X179" si="104">S164</f>
        <v>0</v>
      </c>
      <c r="T179" s="10">
        <f t="shared" si="104"/>
        <v>0</v>
      </c>
      <c r="U179" s="10">
        <f t="shared" si="104"/>
        <v>4892856289.7628803</v>
      </c>
      <c r="V179" s="10">
        <f t="shared" si="104"/>
        <v>0</v>
      </c>
      <c r="W179" s="10">
        <f t="shared" si="104"/>
        <v>0</v>
      </c>
      <c r="X179" s="10">
        <f t="shared" si="104"/>
        <v>0</v>
      </c>
    </row>
    <row r="180" spans="18:24" x14ac:dyDescent="0.2">
      <c r="S180" s="10">
        <f t="shared" ref="S180:X180" si="105">S165</f>
        <v>0</v>
      </c>
      <c r="T180" s="10">
        <f t="shared" si="105"/>
        <v>0</v>
      </c>
      <c r="U180" s="10">
        <f t="shared" si="105"/>
        <v>0</v>
      </c>
      <c r="V180" s="10">
        <f t="shared" si="105"/>
        <v>2662325081.6137409</v>
      </c>
      <c r="W180" s="10">
        <f t="shared" si="105"/>
        <v>0</v>
      </c>
      <c r="X180" s="10">
        <f t="shared" si="105"/>
        <v>0</v>
      </c>
    </row>
    <row r="181" spans="18:24" x14ac:dyDescent="0.2">
      <c r="S181" s="10">
        <f t="shared" ref="S181:X181" si="106">S166</f>
        <v>0</v>
      </c>
      <c r="T181" s="10">
        <f t="shared" si="106"/>
        <v>0</v>
      </c>
      <c r="U181" s="10">
        <f t="shared" si="106"/>
        <v>0</v>
      </c>
      <c r="V181" s="10">
        <f t="shared" si="106"/>
        <v>0</v>
      </c>
      <c r="W181" s="10">
        <f t="shared" si="106"/>
        <v>918650310.99629676</v>
      </c>
      <c r="X181" s="10">
        <f t="shared" si="106"/>
        <v>0</v>
      </c>
    </row>
    <row r="182" spans="18:24" x14ac:dyDescent="0.2">
      <c r="S182" s="10">
        <f t="shared" ref="S182:X182" si="107">S167</f>
        <v>0</v>
      </c>
      <c r="T182" s="10">
        <f t="shared" si="107"/>
        <v>0</v>
      </c>
      <c r="U182" s="10">
        <f t="shared" si="107"/>
        <v>0</v>
      </c>
      <c r="V182" s="10">
        <f t="shared" si="107"/>
        <v>0</v>
      </c>
      <c r="W182" s="10">
        <f t="shared" si="107"/>
        <v>0</v>
      </c>
      <c r="X182" s="10">
        <f t="shared" si="107"/>
        <v>3265000000.0795774</v>
      </c>
    </row>
    <row r="183" spans="18:24" x14ac:dyDescent="0.2">
      <c r="S183" s="10"/>
      <c r="T183" s="10"/>
      <c r="U183" s="10"/>
      <c r="V183" s="10"/>
      <c r="W183" s="10"/>
      <c r="X183" s="10"/>
    </row>
    <row r="184" spans="18:24" x14ac:dyDescent="0.2">
      <c r="S184" s="10">
        <f t="shared" ref="S184:X184" si="108">S169</f>
        <v>217.4602795450169</v>
      </c>
      <c r="T184" s="10">
        <f t="shared" si="108"/>
        <v>0</v>
      </c>
      <c r="U184" s="10">
        <f t="shared" si="108"/>
        <v>0</v>
      </c>
      <c r="V184" s="10">
        <f t="shared" si="108"/>
        <v>0</v>
      </c>
      <c r="W184" s="10">
        <f t="shared" si="108"/>
        <v>0</v>
      </c>
      <c r="X184" s="10">
        <f t="shared" si="108"/>
        <v>0</v>
      </c>
    </row>
    <row r="185" spans="18:24" x14ac:dyDescent="0.2">
      <c r="S185" s="10">
        <f t="shared" ref="S185:X185" si="109">S170</f>
        <v>0</v>
      </c>
      <c r="T185" s="10">
        <f t="shared" si="109"/>
        <v>217.4602795450169</v>
      </c>
      <c r="U185" s="10">
        <f t="shared" si="109"/>
        <v>0</v>
      </c>
      <c r="V185" s="10">
        <f t="shared" si="109"/>
        <v>0</v>
      </c>
      <c r="W185" s="10">
        <f t="shared" si="109"/>
        <v>0</v>
      </c>
      <c r="X185" s="10">
        <f t="shared" si="109"/>
        <v>0</v>
      </c>
    </row>
    <row r="186" spans="18:24" x14ac:dyDescent="0.2">
      <c r="S186" s="10">
        <f t="shared" ref="S186:X186" si="110">S171</f>
        <v>0</v>
      </c>
      <c r="T186" s="10">
        <f t="shared" si="110"/>
        <v>0</v>
      </c>
      <c r="U186" s="10">
        <f t="shared" si="110"/>
        <v>217.4602795450169</v>
      </c>
      <c r="V186" s="10">
        <f t="shared" si="110"/>
        <v>0</v>
      </c>
      <c r="W186" s="10">
        <f t="shared" si="110"/>
        <v>0</v>
      </c>
      <c r="X186" s="10">
        <f t="shared" si="110"/>
        <v>0</v>
      </c>
    </row>
    <row r="187" spans="18:24" x14ac:dyDescent="0.2">
      <c r="S187" s="10">
        <f t="shared" ref="S187:X187" si="111">S172</f>
        <v>0</v>
      </c>
      <c r="T187" s="10">
        <f t="shared" si="111"/>
        <v>0</v>
      </c>
      <c r="U187" s="10">
        <f t="shared" si="111"/>
        <v>0</v>
      </c>
      <c r="V187" s="10">
        <f t="shared" si="111"/>
        <v>5.916277959141647E-2</v>
      </c>
      <c r="W187" s="10">
        <f t="shared" si="111"/>
        <v>0</v>
      </c>
      <c r="X187" s="10">
        <f t="shared" si="111"/>
        <v>0</v>
      </c>
    </row>
    <row r="188" spans="18:24" x14ac:dyDescent="0.2">
      <c r="S188" s="10">
        <f t="shared" ref="S188:X188" si="112">S173</f>
        <v>0</v>
      </c>
      <c r="T188" s="10">
        <f t="shared" si="112"/>
        <v>0</v>
      </c>
      <c r="U188" s="10">
        <f t="shared" si="112"/>
        <v>0</v>
      </c>
      <c r="V188" s="10">
        <f t="shared" si="112"/>
        <v>0</v>
      </c>
      <c r="W188" s="10">
        <f t="shared" si="112"/>
        <v>2.0414451355473262E-2</v>
      </c>
      <c r="X188" s="10">
        <f t="shared" si="112"/>
        <v>0</v>
      </c>
    </row>
    <row r="189" spans="18:24" x14ac:dyDescent="0.2">
      <c r="S189" s="10">
        <f t="shared" ref="S189:X189" si="113">S174</f>
        <v>0</v>
      </c>
      <c r="T189" s="10">
        <f t="shared" si="113"/>
        <v>0</v>
      </c>
      <c r="U189" s="10">
        <f t="shared" si="113"/>
        <v>0</v>
      </c>
      <c r="V189" s="10">
        <f t="shared" si="113"/>
        <v>0</v>
      </c>
      <c r="W189" s="10">
        <f t="shared" si="113"/>
        <v>0</v>
      </c>
      <c r="X189" s="10">
        <f t="shared" si="113"/>
        <v>7.9577230946889732E-2</v>
      </c>
    </row>
    <row r="191" spans="18:24" x14ac:dyDescent="0.2">
      <c r="R191" s="3">
        <v>0.5</v>
      </c>
    </row>
    <row r="192" spans="18:24" x14ac:dyDescent="0.2">
      <c r="S192" s="10">
        <f t="shared" ref="S192:X192" si="114">S177</f>
        <v>355003906.35724008</v>
      </c>
      <c r="T192" s="10">
        <f t="shared" si="114"/>
        <v>0</v>
      </c>
      <c r="U192" s="10">
        <f t="shared" si="114"/>
        <v>0</v>
      </c>
      <c r="V192" s="10">
        <f t="shared" si="114"/>
        <v>0</v>
      </c>
      <c r="W192" s="10">
        <f t="shared" si="114"/>
        <v>0</v>
      </c>
      <c r="X192" s="10">
        <f t="shared" si="114"/>
        <v>0</v>
      </c>
    </row>
    <row r="193" spans="18:24" x14ac:dyDescent="0.2">
      <c r="S193" s="10">
        <f t="shared" ref="S193:X193" si="115">S178</f>
        <v>0</v>
      </c>
      <c r="T193" s="10">
        <f t="shared" si="115"/>
        <v>213002343.81434405</v>
      </c>
      <c r="U193" s="10">
        <f t="shared" si="115"/>
        <v>0</v>
      </c>
      <c r="V193" s="10">
        <f t="shared" si="115"/>
        <v>0</v>
      </c>
      <c r="W193" s="10">
        <f t="shared" si="115"/>
        <v>0</v>
      </c>
      <c r="X193" s="10">
        <f t="shared" si="115"/>
        <v>0</v>
      </c>
    </row>
    <row r="194" spans="18:24" x14ac:dyDescent="0.2">
      <c r="S194" s="10">
        <f t="shared" ref="S194:X194" si="116">S179</f>
        <v>0</v>
      </c>
      <c r="T194" s="10">
        <f t="shared" si="116"/>
        <v>0</v>
      </c>
      <c r="U194" s="10">
        <f t="shared" si="116"/>
        <v>4892856289.7628803</v>
      </c>
      <c r="V194" s="10">
        <f t="shared" si="116"/>
        <v>0</v>
      </c>
      <c r="W194" s="10">
        <f t="shared" si="116"/>
        <v>0</v>
      </c>
      <c r="X194" s="10">
        <f t="shared" si="116"/>
        <v>0</v>
      </c>
    </row>
    <row r="195" spans="18:24" x14ac:dyDescent="0.2">
      <c r="S195" s="10">
        <f t="shared" ref="S195:X195" si="117">S180</f>
        <v>0</v>
      </c>
      <c r="T195" s="10">
        <f t="shared" si="117"/>
        <v>0</v>
      </c>
      <c r="U195" s="10">
        <f t="shared" si="117"/>
        <v>0</v>
      </c>
      <c r="V195" s="10">
        <f t="shared" si="117"/>
        <v>2662325081.6137409</v>
      </c>
      <c r="W195" s="10">
        <f t="shared" si="117"/>
        <v>0</v>
      </c>
      <c r="X195" s="10">
        <f t="shared" si="117"/>
        <v>0</v>
      </c>
    </row>
    <row r="196" spans="18:24" x14ac:dyDescent="0.2">
      <c r="S196" s="10">
        <f t="shared" ref="S196:X196" si="118">S181</f>
        <v>0</v>
      </c>
      <c r="T196" s="10">
        <f t="shared" si="118"/>
        <v>0</v>
      </c>
      <c r="U196" s="10">
        <f t="shared" si="118"/>
        <v>0</v>
      </c>
      <c r="V196" s="10">
        <f t="shared" si="118"/>
        <v>0</v>
      </c>
      <c r="W196" s="10">
        <f t="shared" si="118"/>
        <v>918650310.99629676</v>
      </c>
      <c r="X196" s="10">
        <f t="shared" si="118"/>
        <v>0</v>
      </c>
    </row>
    <row r="197" spans="18:24" x14ac:dyDescent="0.2">
      <c r="S197" s="10">
        <f t="shared" ref="S197:X197" si="119">S182</f>
        <v>0</v>
      </c>
      <c r="T197" s="10">
        <f t="shared" si="119"/>
        <v>0</v>
      </c>
      <c r="U197" s="10">
        <f t="shared" si="119"/>
        <v>0</v>
      </c>
      <c r="V197" s="10">
        <f t="shared" si="119"/>
        <v>0</v>
      </c>
      <c r="W197" s="10">
        <f t="shared" si="119"/>
        <v>0</v>
      </c>
      <c r="X197" s="10">
        <f t="shared" si="119"/>
        <v>3265000000.0795774</v>
      </c>
    </row>
    <row r="198" spans="18:24" x14ac:dyDescent="0.2">
      <c r="S198" s="10"/>
      <c r="T198" s="10"/>
      <c r="U198" s="10"/>
      <c r="V198" s="10"/>
      <c r="W198" s="10"/>
      <c r="X198" s="10"/>
    </row>
    <row r="199" spans="18:24" x14ac:dyDescent="0.2">
      <c r="S199" s="10">
        <f t="shared" ref="S199:X199" si="120">S184</f>
        <v>217.4602795450169</v>
      </c>
      <c r="T199" s="10">
        <f t="shared" si="120"/>
        <v>0</v>
      </c>
      <c r="U199" s="10">
        <f t="shared" si="120"/>
        <v>0</v>
      </c>
      <c r="V199" s="10">
        <f t="shared" si="120"/>
        <v>0</v>
      </c>
      <c r="W199" s="10">
        <f t="shared" si="120"/>
        <v>0</v>
      </c>
      <c r="X199" s="10">
        <f t="shared" si="120"/>
        <v>0</v>
      </c>
    </row>
    <row r="200" spans="18:24" x14ac:dyDescent="0.2">
      <c r="S200" s="10">
        <f t="shared" ref="S200:X200" si="121">S185</f>
        <v>0</v>
      </c>
      <c r="T200" s="10">
        <f t="shared" si="121"/>
        <v>217.4602795450169</v>
      </c>
      <c r="U200" s="10">
        <f t="shared" si="121"/>
        <v>0</v>
      </c>
      <c r="V200" s="10">
        <f t="shared" si="121"/>
        <v>0</v>
      </c>
      <c r="W200" s="10">
        <f t="shared" si="121"/>
        <v>0</v>
      </c>
      <c r="X200" s="10">
        <f t="shared" si="121"/>
        <v>0</v>
      </c>
    </row>
    <row r="201" spans="18:24" x14ac:dyDescent="0.2">
      <c r="S201" s="10">
        <f t="shared" ref="S201:X201" si="122">S186</f>
        <v>0</v>
      </c>
      <c r="T201" s="10">
        <f t="shared" si="122"/>
        <v>0</v>
      </c>
      <c r="U201" s="10">
        <f t="shared" si="122"/>
        <v>217.4602795450169</v>
      </c>
      <c r="V201" s="10">
        <f t="shared" si="122"/>
        <v>0</v>
      </c>
      <c r="W201" s="10">
        <f t="shared" si="122"/>
        <v>0</v>
      </c>
      <c r="X201" s="10">
        <f t="shared" si="122"/>
        <v>0</v>
      </c>
    </row>
    <row r="202" spans="18:24" x14ac:dyDescent="0.2">
      <c r="S202" s="10">
        <f t="shared" ref="S202:X202" si="123">S187</f>
        <v>0</v>
      </c>
      <c r="T202" s="10">
        <f t="shared" si="123"/>
        <v>0</v>
      </c>
      <c r="U202" s="10">
        <f t="shared" si="123"/>
        <v>0</v>
      </c>
      <c r="V202" s="10">
        <f t="shared" si="123"/>
        <v>5.916277959141647E-2</v>
      </c>
      <c r="W202" s="10">
        <f t="shared" si="123"/>
        <v>0</v>
      </c>
      <c r="X202" s="10">
        <f t="shared" si="123"/>
        <v>0</v>
      </c>
    </row>
    <row r="203" spans="18:24" x14ac:dyDescent="0.2">
      <c r="S203" s="10">
        <f t="shared" ref="S203:X203" si="124">S188</f>
        <v>0</v>
      </c>
      <c r="T203" s="10">
        <f t="shared" si="124"/>
        <v>0</v>
      </c>
      <c r="U203" s="10">
        <f t="shared" si="124"/>
        <v>0</v>
      </c>
      <c r="V203" s="10">
        <f t="shared" si="124"/>
        <v>0</v>
      </c>
      <c r="W203" s="10">
        <f t="shared" si="124"/>
        <v>2.0414451355473262E-2</v>
      </c>
      <c r="X203" s="10">
        <f t="shared" si="124"/>
        <v>0</v>
      </c>
    </row>
    <row r="204" spans="18:24" x14ac:dyDescent="0.2">
      <c r="S204" s="10">
        <f t="shared" ref="S204:X204" si="125">S189</f>
        <v>0</v>
      </c>
      <c r="T204" s="10">
        <f t="shared" si="125"/>
        <v>0</v>
      </c>
      <c r="U204" s="10">
        <f t="shared" si="125"/>
        <v>0</v>
      </c>
      <c r="V204" s="10">
        <f t="shared" si="125"/>
        <v>0</v>
      </c>
      <c r="W204" s="10">
        <f t="shared" si="125"/>
        <v>0</v>
      </c>
      <c r="X204" s="10">
        <f t="shared" si="125"/>
        <v>7.9577230946889732E-2</v>
      </c>
    </row>
    <row r="206" spans="18:24" x14ac:dyDescent="0.2">
      <c r="R206" s="3">
        <v>0.55000000000000004</v>
      </c>
    </row>
    <row r="207" spans="18:24" x14ac:dyDescent="0.2">
      <c r="S207" s="10">
        <f t="shared" ref="S207:X207" si="126">S192</f>
        <v>355003906.35724008</v>
      </c>
      <c r="T207" s="10">
        <f t="shared" si="126"/>
        <v>0</v>
      </c>
      <c r="U207" s="10">
        <f t="shared" si="126"/>
        <v>0</v>
      </c>
      <c r="V207" s="10">
        <f t="shared" si="126"/>
        <v>0</v>
      </c>
      <c r="W207" s="10">
        <f t="shared" si="126"/>
        <v>0</v>
      </c>
      <c r="X207" s="10">
        <f t="shared" si="126"/>
        <v>0</v>
      </c>
    </row>
    <row r="208" spans="18:24" x14ac:dyDescent="0.2">
      <c r="S208" s="10">
        <f t="shared" ref="S208:X208" si="127">S193</f>
        <v>0</v>
      </c>
      <c r="T208" s="10">
        <f t="shared" si="127"/>
        <v>213002343.81434405</v>
      </c>
      <c r="U208" s="10">
        <f t="shared" si="127"/>
        <v>0</v>
      </c>
      <c r="V208" s="10">
        <f t="shared" si="127"/>
        <v>0</v>
      </c>
      <c r="W208" s="10">
        <f t="shared" si="127"/>
        <v>0</v>
      </c>
      <c r="X208" s="10">
        <f t="shared" si="127"/>
        <v>0</v>
      </c>
    </row>
    <row r="209" spans="18:24" x14ac:dyDescent="0.2">
      <c r="S209" s="10">
        <f t="shared" ref="S209:X209" si="128">S194</f>
        <v>0</v>
      </c>
      <c r="T209" s="10">
        <f t="shared" si="128"/>
        <v>0</v>
      </c>
      <c r="U209" s="10">
        <f t="shared" si="128"/>
        <v>4892856289.7628803</v>
      </c>
      <c r="V209" s="10">
        <f t="shared" si="128"/>
        <v>0</v>
      </c>
      <c r="W209" s="10">
        <f t="shared" si="128"/>
        <v>0</v>
      </c>
      <c r="X209" s="10">
        <f t="shared" si="128"/>
        <v>0</v>
      </c>
    </row>
    <row r="210" spans="18:24" x14ac:dyDescent="0.2">
      <c r="S210" s="10">
        <f t="shared" ref="S210:X210" si="129">S195</f>
        <v>0</v>
      </c>
      <c r="T210" s="10">
        <f t="shared" si="129"/>
        <v>0</v>
      </c>
      <c r="U210" s="10">
        <f t="shared" si="129"/>
        <v>0</v>
      </c>
      <c r="V210" s="10">
        <f t="shared" si="129"/>
        <v>2662325081.6137409</v>
      </c>
      <c r="W210" s="10">
        <f t="shared" si="129"/>
        <v>0</v>
      </c>
      <c r="X210" s="10">
        <f t="shared" si="129"/>
        <v>0</v>
      </c>
    </row>
    <row r="211" spans="18:24" x14ac:dyDescent="0.2">
      <c r="S211" s="10">
        <f t="shared" ref="S211:X211" si="130">S196</f>
        <v>0</v>
      </c>
      <c r="T211" s="10">
        <f t="shared" si="130"/>
        <v>0</v>
      </c>
      <c r="U211" s="10">
        <f t="shared" si="130"/>
        <v>0</v>
      </c>
      <c r="V211" s="10">
        <f t="shared" si="130"/>
        <v>0</v>
      </c>
      <c r="W211" s="10">
        <f t="shared" si="130"/>
        <v>918650310.99629676</v>
      </c>
      <c r="X211" s="10">
        <f t="shared" si="130"/>
        <v>0</v>
      </c>
    </row>
    <row r="212" spans="18:24" x14ac:dyDescent="0.2">
      <c r="S212" s="10">
        <f t="shared" ref="S212:X212" si="131">S197</f>
        <v>0</v>
      </c>
      <c r="T212" s="10">
        <f t="shared" si="131"/>
        <v>0</v>
      </c>
      <c r="U212" s="10">
        <f t="shared" si="131"/>
        <v>0</v>
      </c>
      <c r="V212" s="10">
        <f t="shared" si="131"/>
        <v>0</v>
      </c>
      <c r="W212" s="10">
        <f t="shared" si="131"/>
        <v>0</v>
      </c>
      <c r="X212" s="10">
        <f t="shared" si="131"/>
        <v>3265000000.0795774</v>
      </c>
    </row>
    <row r="213" spans="18:24" x14ac:dyDescent="0.2">
      <c r="S213" s="10"/>
      <c r="T213" s="10"/>
      <c r="U213" s="10"/>
      <c r="V213" s="10"/>
      <c r="W213" s="10"/>
      <c r="X213" s="10"/>
    </row>
    <row r="214" spans="18:24" x14ac:dyDescent="0.2">
      <c r="S214" s="10">
        <f t="shared" ref="S214:X214" si="132">S199</f>
        <v>217.4602795450169</v>
      </c>
      <c r="T214" s="10">
        <f t="shared" si="132"/>
        <v>0</v>
      </c>
      <c r="U214" s="10">
        <f t="shared" si="132"/>
        <v>0</v>
      </c>
      <c r="V214" s="10">
        <f t="shared" si="132"/>
        <v>0</v>
      </c>
      <c r="W214" s="10">
        <f t="shared" si="132"/>
        <v>0</v>
      </c>
      <c r="X214" s="10">
        <f t="shared" si="132"/>
        <v>0</v>
      </c>
    </row>
    <row r="215" spans="18:24" x14ac:dyDescent="0.2">
      <c r="S215" s="10">
        <f t="shared" ref="S215:X215" si="133">S200</f>
        <v>0</v>
      </c>
      <c r="T215" s="10">
        <f t="shared" si="133"/>
        <v>217.4602795450169</v>
      </c>
      <c r="U215" s="10">
        <f t="shared" si="133"/>
        <v>0</v>
      </c>
      <c r="V215" s="10">
        <f t="shared" si="133"/>
        <v>0</v>
      </c>
      <c r="W215" s="10">
        <f t="shared" si="133"/>
        <v>0</v>
      </c>
      <c r="X215" s="10">
        <f t="shared" si="133"/>
        <v>0</v>
      </c>
    </row>
    <row r="216" spans="18:24" x14ac:dyDescent="0.2">
      <c r="S216" s="10">
        <f t="shared" ref="S216:X216" si="134">S201</f>
        <v>0</v>
      </c>
      <c r="T216" s="10">
        <f t="shared" si="134"/>
        <v>0</v>
      </c>
      <c r="U216" s="10">
        <f t="shared" si="134"/>
        <v>217.4602795450169</v>
      </c>
      <c r="V216" s="10">
        <f t="shared" si="134"/>
        <v>0</v>
      </c>
      <c r="W216" s="10">
        <f t="shared" si="134"/>
        <v>0</v>
      </c>
      <c r="X216" s="10">
        <f t="shared" si="134"/>
        <v>0</v>
      </c>
    </row>
    <row r="217" spans="18:24" x14ac:dyDescent="0.2">
      <c r="S217" s="10">
        <f t="shared" ref="S217:X217" si="135">S202</f>
        <v>0</v>
      </c>
      <c r="T217" s="10">
        <f t="shared" si="135"/>
        <v>0</v>
      </c>
      <c r="U217" s="10">
        <f t="shared" si="135"/>
        <v>0</v>
      </c>
      <c r="V217" s="10">
        <f t="shared" si="135"/>
        <v>5.916277959141647E-2</v>
      </c>
      <c r="W217" s="10">
        <f t="shared" si="135"/>
        <v>0</v>
      </c>
      <c r="X217" s="10">
        <f t="shared" si="135"/>
        <v>0</v>
      </c>
    </row>
    <row r="218" spans="18:24" x14ac:dyDescent="0.2">
      <c r="S218" s="10">
        <f t="shared" ref="S218:X218" si="136">S203</f>
        <v>0</v>
      </c>
      <c r="T218" s="10">
        <f t="shared" si="136"/>
        <v>0</v>
      </c>
      <c r="U218" s="10">
        <f t="shared" si="136"/>
        <v>0</v>
      </c>
      <c r="V218" s="10">
        <f t="shared" si="136"/>
        <v>0</v>
      </c>
      <c r="W218" s="10">
        <f t="shared" si="136"/>
        <v>2.0414451355473262E-2</v>
      </c>
      <c r="X218" s="10">
        <f t="shared" si="136"/>
        <v>0</v>
      </c>
    </row>
    <row r="219" spans="18:24" x14ac:dyDescent="0.2">
      <c r="S219" s="10">
        <f t="shared" ref="S219:X219" si="137">S204</f>
        <v>0</v>
      </c>
      <c r="T219" s="10">
        <f t="shared" si="137"/>
        <v>0</v>
      </c>
      <c r="U219" s="10">
        <f t="shared" si="137"/>
        <v>0</v>
      </c>
      <c r="V219" s="10">
        <f t="shared" si="137"/>
        <v>0</v>
      </c>
      <c r="W219" s="10">
        <f t="shared" si="137"/>
        <v>0</v>
      </c>
      <c r="X219" s="10">
        <f t="shared" si="137"/>
        <v>7.9577230946889732E-2</v>
      </c>
    </row>
    <row r="221" spans="18:24" x14ac:dyDescent="0.2">
      <c r="R221" s="3">
        <v>0.6</v>
      </c>
    </row>
    <row r="222" spans="18:24" x14ac:dyDescent="0.2">
      <c r="S222" s="10">
        <f t="shared" ref="S222:X222" si="138">S207</f>
        <v>355003906.35724008</v>
      </c>
      <c r="T222" s="10">
        <f t="shared" si="138"/>
        <v>0</v>
      </c>
      <c r="U222" s="10">
        <f t="shared" si="138"/>
        <v>0</v>
      </c>
      <c r="V222" s="10">
        <f t="shared" si="138"/>
        <v>0</v>
      </c>
      <c r="W222" s="10">
        <f t="shared" si="138"/>
        <v>0</v>
      </c>
      <c r="X222" s="10">
        <f t="shared" si="138"/>
        <v>0</v>
      </c>
    </row>
    <row r="223" spans="18:24" x14ac:dyDescent="0.2">
      <c r="S223" s="10">
        <f t="shared" ref="S223:X223" si="139">S208</f>
        <v>0</v>
      </c>
      <c r="T223" s="10">
        <f t="shared" si="139"/>
        <v>213002343.81434405</v>
      </c>
      <c r="U223" s="10">
        <f t="shared" si="139"/>
        <v>0</v>
      </c>
      <c r="V223" s="10">
        <f t="shared" si="139"/>
        <v>0</v>
      </c>
      <c r="W223" s="10">
        <f t="shared" si="139"/>
        <v>0</v>
      </c>
      <c r="X223" s="10">
        <f t="shared" si="139"/>
        <v>0</v>
      </c>
    </row>
    <row r="224" spans="18:24" x14ac:dyDescent="0.2">
      <c r="S224" s="10">
        <f t="shared" ref="S224:X224" si="140">S209</f>
        <v>0</v>
      </c>
      <c r="T224" s="10">
        <f t="shared" si="140"/>
        <v>0</v>
      </c>
      <c r="U224" s="10">
        <f t="shared" si="140"/>
        <v>4892856289.7628803</v>
      </c>
      <c r="V224" s="10">
        <f t="shared" si="140"/>
        <v>0</v>
      </c>
      <c r="W224" s="10">
        <f t="shared" si="140"/>
        <v>0</v>
      </c>
      <c r="X224" s="10">
        <f t="shared" si="140"/>
        <v>0</v>
      </c>
    </row>
    <row r="225" spans="18:24" x14ac:dyDescent="0.2">
      <c r="S225" s="10">
        <f t="shared" ref="S225:X225" si="141">S210</f>
        <v>0</v>
      </c>
      <c r="T225" s="10">
        <f t="shared" si="141"/>
        <v>0</v>
      </c>
      <c r="U225" s="10">
        <f t="shared" si="141"/>
        <v>0</v>
      </c>
      <c r="V225" s="10">
        <f t="shared" si="141"/>
        <v>2662325081.6137409</v>
      </c>
      <c r="W225" s="10">
        <f t="shared" si="141"/>
        <v>0</v>
      </c>
      <c r="X225" s="10">
        <f t="shared" si="141"/>
        <v>0</v>
      </c>
    </row>
    <row r="226" spans="18:24" x14ac:dyDescent="0.2">
      <c r="S226" s="10">
        <f t="shared" ref="S226:X226" si="142">S211</f>
        <v>0</v>
      </c>
      <c r="T226" s="10">
        <f t="shared" si="142"/>
        <v>0</v>
      </c>
      <c r="U226" s="10">
        <f t="shared" si="142"/>
        <v>0</v>
      </c>
      <c r="V226" s="10">
        <f t="shared" si="142"/>
        <v>0</v>
      </c>
      <c r="W226" s="10">
        <f t="shared" si="142"/>
        <v>918650310.99629676</v>
      </c>
      <c r="X226" s="10">
        <f t="shared" si="142"/>
        <v>0</v>
      </c>
    </row>
    <row r="227" spans="18:24" x14ac:dyDescent="0.2">
      <c r="S227" s="10">
        <f t="shared" ref="S227:X227" si="143">S212</f>
        <v>0</v>
      </c>
      <c r="T227" s="10">
        <f t="shared" si="143"/>
        <v>0</v>
      </c>
      <c r="U227" s="10">
        <f t="shared" si="143"/>
        <v>0</v>
      </c>
      <c r="V227" s="10">
        <f t="shared" si="143"/>
        <v>0</v>
      </c>
      <c r="W227" s="10">
        <f t="shared" si="143"/>
        <v>0</v>
      </c>
      <c r="X227" s="10">
        <f t="shared" si="143"/>
        <v>3265000000.0795774</v>
      </c>
    </row>
    <row r="228" spans="18:24" x14ac:dyDescent="0.2">
      <c r="S228" s="10"/>
      <c r="T228" s="10"/>
      <c r="U228" s="10"/>
      <c r="V228" s="10"/>
      <c r="W228" s="10"/>
      <c r="X228" s="10"/>
    </row>
    <row r="229" spans="18:24" x14ac:dyDescent="0.2">
      <c r="S229" s="10">
        <f t="shared" ref="S229:X229" si="144">S214</f>
        <v>217.4602795450169</v>
      </c>
      <c r="T229" s="10">
        <f t="shared" si="144"/>
        <v>0</v>
      </c>
      <c r="U229" s="10">
        <f t="shared" si="144"/>
        <v>0</v>
      </c>
      <c r="V229" s="10">
        <f t="shared" si="144"/>
        <v>0</v>
      </c>
      <c r="W229" s="10">
        <f t="shared" si="144"/>
        <v>0</v>
      </c>
      <c r="X229" s="10">
        <f t="shared" si="144"/>
        <v>0</v>
      </c>
    </row>
    <row r="230" spans="18:24" x14ac:dyDescent="0.2">
      <c r="S230" s="10">
        <f t="shared" ref="S230:X230" si="145">S215</f>
        <v>0</v>
      </c>
      <c r="T230" s="10">
        <f t="shared" si="145"/>
        <v>217.4602795450169</v>
      </c>
      <c r="U230" s="10">
        <f t="shared" si="145"/>
        <v>0</v>
      </c>
      <c r="V230" s="10">
        <f t="shared" si="145"/>
        <v>0</v>
      </c>
      <c r="W230" s="10">
        <f t="shared" si="145"/>
        <v>0</v>
      </c>
      <c r="X230" s="10">
        <f t="shared" si="145"/>
        <v>0</v>
      </c>
    </row>
    <row r="231" spans="18:24" x14ac:dyDescent="0.2">
      <c r="S231" s="10">
        <f t="shared" ref="S231:X231" si="146">S216</f>
        <v>0</v>
      </c>
      <c r="T231" s="10">
        <f t="shared" si="146"/>
        <v>0</v>
      </c>
      <c r="U231" s="10">
        <f t="shared" si="146"/>
        <v>217.4602795450169</v>
      </c>
      <c r="V231" s="10">
        <f t="shared" si="146"/>
        <v>0</v>
      </c>
      <c r="W231" s="10">
        <f t="shared" si="146"/>
        <v>0</v>
      </c>
      <c r="X231" s="10">
        <f t="shared" si="146"/>
        <v>0</v>
      </c>
    </row>
    <row r="232" spans="18:24" x14ac:dyDescent="0.2">
      <c r="S232" s="10">
        <f t="shared" ref="S232:X232" si="147">S217</f>
        <v>0</v>
      </c>
      <c r="T232" s="10">
        <f t="shared" si="147"/>
        <v>0</v>
      </c>
      <c r="U232" s="10">
        <f t="shared" si="147"/>
        <v>0</v>
      </c>
      <c r="V232" s="10">
        <f t="shared" si="147"/>
        <v>5.916277959141647E-2</v>
      </c>
      <c r="W232" s="10">
        <f t="shared" si="147"/>
        <v>0</v>
      </c>
      <c r="X232" s="10">
        <f t="shared" si="147"/>
        <v>0</v>
      </c>
    </row>
    <row r="233" spans="18:24" x14ac:dyDescent="0.2">
      <c r="S233" s="10">
        <f t="shared" ref="S233:X233" si="148">S218</f>
        <v>0</v>
      </c>
      <c r="T233" s="10">
        <f t="shared" si="148"/>
        <v>0</v>
      </c>
      <c r="U233" s="10">
        <f t="shared" si="148"/>
        <v>0</v>
      </c>
      <c r="V233" s="10">
        <f t="shared" si="148"/>
        <v>0</v>
      </c>
      <c r="W233" s="10">
        <f t="shared" si="148"/>
        <v>2.0414451355473262E-2</v>
      </c>
      <c r="X233" s="10">
        <f t="shared" si="148"/>
        <v>0</v>
      </c>
    </row>
    <row r="234" spans="18:24" x14ac:dyDescent="0.2">
      <c r="S234" s="10">
        <f t="shared" ref="S234:X234" si="149">S219</f>
        <v>0</v>
      </c>
      <c r="T234" s="10">
        <f t="shared" si="149"/>
        <v>0</v>
      </c>
      <c r="U234" s="10">
        <f t="shared" si="149"/>
        <v>0</v>
      </c>
      <c r="V234" s="10">
        <f t="shared" si="149"/>
        <v>0</v>
      </c>
      <c r="W234" s="10">
        <f t="shared" si="149"/>
        <v>0</v>
      </c>
      <c r="X234" s="10">
        <f t="shared" si="149"/>
        <v>7.9577230946889732E-2</v>
      </c>
    </row>
    <row r="236" spans="18:24" x14ac:dyDescent="0.2">
      <c r="R236" s="3">
        <v>0.65</v>
      </c>
    </row>
    <row r="237" spans="18:24" x14ac:dyDescent="0.2">
      <c r="S237" s="10">
        <f t="shared" ref="S237:X237" si="150">S222</f>
        <v>355003906.35724008</v>
      </c>
      <c r="T237" s="10">
        <f t="shared" si="150"/>
        <v>0</v>
      </c>
      <c r="U237" s="10">
        <f t="shared" si="150"/>
        <v>0</v>
      </c>
      <c r="V237" s="10">
        <f t="shared" si="150"/>
        <v>0</v>
      </c>
      <c r="W237" s="10">
        <f t="shared" si="150"/>
        <v>0</v>
      </c>
      <c r="X237" s="10">
        <f t="shared" si="150"/>
        <v>0</v>
      </c>
    </row>
    <row r="238" spans="18:24" x14ac:dyDescent="0.2">
      <c r="S238" s="10">
        <f t="shared" ref="S238:X238" si="151">S223</f>
        <v>0</v>
      </c>
      <c r="T238" s="10">
        <f t="shared" si="151"/>
        <v>213002343.81434405</v>
      </c>
      <c r="U238" s="10">
        <f t="shared" si="151"/>
        <v>0</v>
      </c>
      <c r="V238" s="10">
        <f t="shared" si="151"/>
        <v>0</v>
      </c>
      <c r="W238" s="10">
        <f t="shared" si="151"/>
        <v>0</v>
      </c>
      <c r="X238" s="10">
        <f t="shared" si="151"/>
        <v>0</v>
      </c>
    </row>
    <row r="239" spans="18:24" x14ac:dyDescent="0.2">
      <c r="S239" s="10">
        <f t="shared" ref="S239:X239" si="152">S224</f>
        <v>0</v>
      </c>
      <c r="T239" s="10">
        <f t="shared" si="152"/>
        <v>0</v>
      </c>
      <c r="U239" s="10">
        <f t="shared" si="152"/>
        <v>4892856289.7628803</v>
      </c>
      <c r="V239" s="10">
        <f t="shared" si="152"/>
        <v>0</v>
      </c>
      <c r="W239" s="10">
        <f t="shared" si="152"/>
        <v>0</v>
      </c>
      <c r="X239" s="10">
        <f t="shared" si="152"/>
        <v>0</v>
      </c>
    </row>
    <row r="240" spans="18:24" x14ac:dyDescent="0.2">
      <c r="S240" s="10">
        <f t="shared" ref="S240:X240" si="153">S225</f>
        <v>0</v>
      </c>
      <c r="T240" s="10">
        <f t="shared" si="153"/>
        <v>0</v>
      </c>
      <c r="U240" s="10">
        <f t="shared" si="153"/>
        <v>0</v>
      </c>
      <c r="V240" s="10">
        <f t="shared" si="153"/>
        <v>2662325081.6137409</v>
      </c>
      <c r="W240" s="10">
        <f t="shared" si="153"/>
        <v>0</v>
      </c>
      <c r="X240" s="10">
        <f t="shared" si="153"/>
        <v>0</v>
      </c>
    </row>
    <row r="241" spans="18:24" x14ac:dyDescent="0.2">
      <c r="S241" s="10">
        <f t="shared" ref="S241:X241" si="154">S226</f>
        <v>0</v>
      </c>
      <c r="T241" s="10">
        <f t="shared" si="154"/>
        <v>0</v>
      </c>
      <c r="U241" s="10">
        <f t="shared" si="154"/>
        <v>0</v>
      </c>
      <c r="V241" s="10">
        <f t="shared" si="154"/>
        <v>0</v>
      </c>
      <c r="W241" s="10">
        <f t="shared" si="154"/>
        <v>918650310.99629676</v>
      </c>
      <c r="X241" s="10">
        <f t="shared" si="154"/>
        <v>0</v>
      </c>
    </row>
    <row r="242" spans="18:24" x14ac:dyDescent="0.2">
      <c r="S242" s="10">
        <f t="shared" ref="S242:X242" si="155">S227</f>
        <v>0</v>
      </c>
      <c r="T242" s="10">
        <f t="shared" si="155"/>
        <v>0</v>
      </c>
      <c r="U242" s="10">
        <f t="shared" si="155"/>
        <v>0</v>
      </c>
      <c r="V242" s="10">
        <f t="shared" si="155"/>
        <v>0</v>
      </c>
      <c r="W242" s="10">
        <f t="shared" si="155"/>
        <v>0</v>
      </c>
      <c r="X242" s="10">
        <f t="shared" si="155"/>
        <v>3265000000.0795774</v>
      </c>
    </row>
    <row r="243" spans="18:24" x14ac:dyDescent="0.2">
      <c r="S243" s="10"/>
      <c r="T243" s="10"/>
      <c r="U243" s="10"/>
      <c r="V243" s="10"/>
      <c r="W243" s="10"/>
      <c r="X243" s="10"/>
    </row>
    <row r="244" spans="18:24" x14ac:dyDescent="0.2">
      <c r="S244" s="10">
        <f t="shared" ref="S244:X244" si="156">S229</f>
        <v>217.4602795450169</v>
      </c>
      <c r="T244" s="10">
        <f t="shared" si="156"/>
        <v>0</v>
      </c>
      <c r="U244" s="10">
        <f t="shared" si="156"/>
        <v>0</v>
      </c>
      <c r="V244" s="10">
        <f t="shared" si="156"/>
        <v>0</v>
      </c>
      <c r="W244" s="10">
        <f t="shared" si="156"/>
        <v>0</v>
      </c>
      <c r="X244" s="10">
        <f t="shared" si="156"/>
        <v>0</v>
      </c>
    </row>
    <row r="245" spans="18:24" x14ac:dyDescent="0.2">
      <c r="S245" s="10">
        <f t="shared" ref="S245:X245" si="157">S230</f>
        <v>0</v>
      </c>
      <c r="T245" s="10">
        <f t="shared" si="157"/>
        <v>217.4602795450169</v>
      </c>
      <c r="U245" s="10">
        <f t="shared" si="157"/>
        <v>0</v>
      </c>
      <c r="V245" s="10">
        <f t="shared" si="157"/>
        <v>0</v>
      </c>
      <c r="W245" s="10">
        <f t="shared" si="157"/>
        <v>0</v>
      </c>
      <c r="X245" s="10">
        <f t="shared" si="157"/>
        <v>0</v>
      </c>
    </row>
    <row r="246" spans="18:24" x14ac:dyDescent="0.2">
      <c r="S246" s="10">
        <f t="shared" ref="S246:X246" si="158">S231</f>
        <v>0</v>
      </c>
      <c r="T246" s="10">
        <f t="shared" si="158"/>
        <v>0</v>
      </c>
      <c r="U246" s="10">
        <f t="shared" si="158"/>
        <v>217.4602795450169</v>
      </c>
      <c r="V246" s="10">
        <f t="shared" si="158"/>
        <v>0</v>
      </c>
      <c r="W246" s="10">
        <f t="shared" si="158"/>
        <v>0</v>
      </c>
      <c r="X246" s="10">
        <f t="shared" si="158"/>
        <v>0</v>
      </c>
    </row>
    <row r="247" spans="18:24" x14ac:dyDescent="0.2">
      <c r="S247" s="10">
        <f t="shared" ref="S247:X247" si="159">S232</f>
        <v>0</v>
      </c>
      <c r="T247" s="10">
        <f t="shared" si="159"/>
        <v>0</v>
      </c>
      <c r="U247" s="10">
        <f t="shared" si="159"/>
        <v>0</v>
      </c>
      <c r="V247" s="10">
        <f t="shared" si="159"/>
        <v>5.916277959141647E-2</v>
      </c>
      <c r="W247" s="10">
        <f t="shared" si="159"/>
        <v>0</v>
      </c>
      <c r="X247" s="10">
        <f t="shared" si="159"/>
        <v>0</v>
      </c>
    </row>
    <row r="248" spans="18:24" x14ac:dyDescent="0.2">
      <c r="S248" s="10">
        <f t="shared" ref="S248:X248" si="160">S233</f>
        <v>0</v>
      </c>
      <c r="T248" s="10">
        <f t="shared" si="160"/>
        <v>0</v>
      </c>
      <c r="U248" s="10">
        <f t="shared" si="160"/>
        <v>0</v>
      </c>
      <c r="V248" s="10">
        <f t="shared" si="160"/>
        <v>0</v>
      </c>
      <c r="W248" s="10">
        <f t="shared" si="160"/>
        <v>2.0414451355473262E-2</v>
      </c>
      <c r="X248" s="10">
        <f t="shared" si="160"/>
        <v>0</v>
      </c>
    </row>
    <row r="249" spans="18:24" x14ac:dyDescent="0.2">
      <c r="S249" s="10">
        <f t="shared" ref="S249:X249" si="161">S234</f>
        <v>0</v>
      </c>
      <c r="T249" s="10">
        <f t="shared" si="161"/>
        <v>0</v>
      </c>
      <c r="U249" s="10">
        <f t="shared" si="161"/>
        <v>0</v>
      </c>
      <c r="V249" s="10">
        <f t="shared" si="161"/>
        <v>0</v>
      </c>
      <c r="W249" s="10">
        <f t="shared" si="161"/>
        <v>0</v>
      </c>
      <c r="X249" s="10">
        <f t="shared" si="161"/>
        <v>7.9577230946889732E-2</v>
      </c>
    </row>
    <row r="251" spans="18:24" x14ac:dyDescent="0.2">
      <c r="R251" s="3">
        <v>0.7</v>
      </c>
    </row>
    <row r="252" spans="18:24" x14ac:dyDescent="0.2">
      <c r="S252" s="10">
        <f t="shared" ref="S252:X252" si="162">S237</f>
        <v>355003906.35724008</v>
      </c>
      <c r="T252" s="10">
        <f t="shared" si="162"/>
        <v>0</v>
      </c>
      <c r="U252" s="10">
        <f t="shared" si="162"/>
        <v>0</v>
      </c>
      <c r="V252" s="10">
        <f t="shared" si="162"/>
        <v>0</v>
      </c>
      <c r="W252" s="10">
        <f t="shared" si="162"/>
        <v>0</v>
      </c>
      <c r="X252" s="10">
        <f t="shared" si="162"/>
        <v>0</v>
      </c>
    </row>
    <row r="253" spans="18:24" x14ac:dyDescent="0.2">
      <c r="S253" s="10">
        <f t="shared" ref="S253:X253" si="163">S238</f>
        <v>0</v>
      </c>
      <c r="T253" s="10">
        <f t="shared" si="163"/>
        <v>213002343.81434405</v>
      </c>
      <c r="U253" s="10">
        <f t="shared" si="163"/>
        <v>0</v>
      </c>
      <c r="V253" s="10">
        <f t="shared" si="163"/>
        <v>0</v>
      </c>
      <c r="W253" s="10">
        <f t="shared" si="163"/>
        <v>0</v>
      </c>
      <c r="X253" s="10">
        <f t="shared" si="163"/>
        <v>0</v>
      </c>
    </row>
    <row r="254" spans="18:24" x14ac:dyDescent="0.2">
      <c r="S254" s="10">
        <f t="shared" ref="S254:X254" si="164">S239</f>
        <v>0</v>
      </c>
      <c r="T254" s="10">
        <f t="shared" si="164"/>
        <v>0</v>
      </c>
      <c r="U254" s="10">
        <f t="shared" si="164"/>
        <v>4892856289.7628803</v>
      </c>
      <c r="V254" s="10">
        <f t="shared" si="164"/>
        <v>0</v>
      </c>
      <c r="W254" s="10">
        <f t="shared" si="164"/>
        <v>0</v>
      </c>
      <c r="X254" s="10">
        <f t="shared" si="164"/>
        <v>0</v>
      </c>
    </row>
    <row r="255" spans="18:24" x14ac:dyDescent="0.2">
      <c r="S255" s="10">
        <f t="shared" ref="S255:X255" si="165">S240</f>
        <v>0</v>
      </c>
      <c r="T255" s="10">
        <f t="shared" si="165"/>
        <v>0</v>
      </c>
      <c r="U255" s="10">
        <f t="shared" si="165"/>
        <v>0</v>
      </c>
      <c r="V255" s="10">
        <f t="shared" si="165"/>
        <v>2662325081.6137409</v>
      </c>
      <c r="W255" s="10">
        <f t="shared" si="165"/>
        <v>0</v>
      </c>
      <c r="X255" s="10">
        <f t="shared" si="165"/>
        <v>0</v>
      </c>
    </row>
    <row r="256" spans="18:24" x14ac:dyDescent="0.2">
      <c r="S256" s="10">
        <f t="shared" ref="S256:X256" si="166">S241</f>
        <v>0</v>
      </c>
      <c r="T256" s="10">
        <f t="shared" si="166"/>
        <v>0</v>
      </c>
      <c r="U256" s="10">
        <f t="shared" si="166"/>
        <v>0</v>
      </c>
      <c r="V256" s="10">
        <f t="shared" si="166"/>
        <v>0</v>
      </c>
      <c r="W256" s="10">
        <f t="shared" si="166"/>
        <v>918650310.99629676</v>
      </c>
      <c r="X256" s="10">
        <f t="shared" si="166"/>
        <v>0</v>
      </c>
    </row>
    <row r="257" spans="18:24" x14ac:dyDescent="0.2">
      <c r="S257" s="10">
        <f t="shared" ref="S257:X257" si="167">S242</f>
        <v>0</v>
      </c>
      <c r="T257" s="10">
        <f t="shared" si="167"/>
        <v>0</v>
      </c>
      <c r="U257" s="10">
        <f t="shared" si="167"/>
        <v>0</v>
      </c>
      <c r="V257" s="10">
        <f t="shared" si="167"/>
        <v>0</v>
      </c>
      <c r="W257" s="10">
        <f t="shared" si="167"/>
        <v>0</v>
      </c>
      <c r="X257" s="10">
        <f t="shared" si="167"/>
        <v>3265000000.0795774</v>
      </c>
    </row>
    <row r="258" spans="18:24" x14ac:dyDescent="0.2">
      <c r="S258" s="10"/>
      <c r="T258" s="10"/>
      <c r="U258" s="10"/>
      <c r="V258" s="10"/>
      <c r="W258" s="10"/>
      <c r="X258" s="10"/>
    </row>
    <row r="259" spans="18:24" x14ac:dyDescent="0.2">
      <c r="S259" s="10">
        <f t="shared" ref="S259:X259" si="168">S244</f>
        <v>217.4602795450169</v>
      </c>
      <c r="T259" s="10">
        <f t="shared" si="168"/>
        <v>0</v>
      </c>
      <c r="U259" s="10">
        <f t="shared" si="168"/>
        <v>0</v>
      </c>
      <c r="V259" s="10">
        <f t="shared" si="168"/>
        <v>0</v>
      </c>
      <c r="W259" s="10">
        <f t="shared" si="168"/>
        <v>0</v>
      </c>
      <c r="X259" s="10">
        <f t="shared" si="168"/>
        <v>0</v>
      </c>
    </row>
    <row r="260" spans="18:24" x14ac:dyDescent="0.2">
      <c r="S260" s="10">
        <f t="shared" ref="S260:X260" si="169">S245</f>
        <v>0</v>
      </c>
      <c r="T260" s="10">
        <f t="shared" si="169"/>
        <v>217.4602795450169</v>
      </c>
      <c r="U260" s="10">
        <f t="shared" si="169"/>
        <v>0</v>
      </c>
      <c r="V260" s="10">
        <f t="shared" si="169"/>
        <v>0</v>
      </c>
      <c r="W260" s="10">
        <f t="shared" si="169"/>
        <v>0</v>
      </c>
      <c r="X260" s="10">
        <f t="shared" si="169"/>
        <v>0</v>
      </c>
    </row>
    <row r="261" spans="18:24" x14ac:dyDescent="0.2">
      <c r="S261" s="10">
        <f t="shared" ref="S261:X261" si="170">S246</f>
        <v>0</v>
      </c>
      <c r="T261" s="10">
        <f t="shared" si="170"/>
        <v>0</v>
      </c>
      <c r="U261" s="10">
        <f t="shared" si="170"/>
        <v>217.4602795450169</v>
      </c>
      <c r="V261" s="10">
        <f t="shared" si="170"/>
        <v>0</v>
      </c>
      <c r="W261" s="10">
        <f t="shared" si="170"/>
        <v>0</v>
      </c>
      <c r="X261" s="10">
        <f t="shared" si="170"/>
        <v>0</v>
      </c>
    </row>
    <row r="262" spans="18:24" x14ac:dyDescent="0.2">
      <c r="S262" s="10">
        <f t="shared" ref="S262:X262" si="171">S247</f>
        <v>0</v>
      </c>
      <c r="T262" s="10">
        <f t="shared" si="171"/>
        <v>0</v>
      </c>
      <c r="U262" s="10">
        <f t="shared" si="171"/>
        <v>0</v>
      </c>
      <c r="V262" s="10">
        <f t="shared" si="171"/>
        <v>5.916277959141647E-2</v>
      </c>
      <c r="W262" s="10">
        <f t="shared" si="171"/>
        <v>0</v>
      </c>
      <c r="X262" s="10">
        <f t="shared" si="171"/>
        <v>0</v>
      </c>
    </row>
    <row r="263" spans="18:24" x14ac:dyDescent="0.2">
      <c r="S263" s="10">
        <f t="shared" ref="S263:X263" si="172">S248</f>
        <v>0</v>
      </c>
      <c r="T263" s="10">
        <f t="shared" si="172"/>
        <v>0</v>
      </c>
      <c r="U263" s="10">
        <f t="shared" si="172"/>
        <v>0</v>
      </c>
      <c r="V263" s="10">
        <f t="shared" si="172"/>
        <v>0</v>
      </c>
      <c r="W263" s="10">
        <f t="shared" si="172"/>
        <v>2.0414451355473262E-2</v>
      </c>
      <c r="X263" s="10">
        <f t="shared" si="172"/>
        <v>0</v>
      </c>
    </row>
    <row r="264" spans="18:24" x14ac:dyDescent="0.2">
      <c r="S264" s="10">
        <f t="shared" ref="S264:X264" si="173">S249</f>
        <v>0</v>
      </c>
      <c r="T264" s="10">
        <f t="shared" si="173"/>
        <v>0</v>
      </c>
      <c r="U264" s="10">
        <f t="shared" si="173"/>
        <v>0</v>
      </c>
      <c r="V264" s="10">
        <f t="shared" si="173"/>
        <v>0</v>
      </c>
      <c r="W264" s="10">
        <f t="shared" si="173"/>
        <v>0</v>
      </c>
      <c r="X264" s="10">
        <f t="shared" si="173"/>
        <v>7.9577230946889732E-2</v>
      </c>
    </row>
    <row r="266" spans="18:24" x14ac:dyDescent="0.2">
      <c r="R266" s="3">
        <v>0.75</v>
      </c>
    </row>
    <row r="267" spans="18:24" x14ac:dyDescent="0.2">
      <c r="S267" s="10">
        <f t="shared" ref="S267:X267" si="174">S252</f>
        <v>355003906.35724008</v>
      </c>
      <c r="T267" s="10">
        <f t="shared" si="174"/>
        <v>0</v>
      </c>
      <c r="U267" s="10">
        <f t="shared" si="174"/>
        <v>0</v>
      </c>
      <c r="V267" s="10">
        <f t="shared" si="174"/>
        <v>0</v>
      </c>
      <c r="W267" s="10">
        <f t="shared" si="174"/>
        <v>0</v>
      </c>
      <c r="X267" s="10">
        <f t="shared" si="174"/>
        <v>0</v>
      </c>
    </row>
    <row r="268" spans="18:24" x14ac:dyDescent="0.2">
      <c r="S268" s="10">
        <f t="shared" ref="S268:X268" si="175">S253</f>
        <v>0</v>
      </c>
      <c r="T268" s="10">
        <f t="shared" si="175"/>
        <v>213002343.81434405</v>
      </c>
      <c r="U268" s="10">
        <f t="shared" si="175"/>
        <v>0</v>
      </c>
      <c r="V268" s="10">
        <f t="shared" si="175"/>
        <v>0</v>
      </c>
      <c r="W268" s="10">
        <f t="shared" si="175"/>
        <v>0</v>
      </c>
      <c r="X268" s="10">
        <f t="shared" si="175"/>
        <v>0</v>
      </c>
    </row>
    <row r="269" spans="18:24" x14ac:dyDescent="0.2">
      <c r="S269" s="10">
        <f t="shared" ref="S269:X269" si="176">S254</f>
        <v>0</v>
      </c>
      <c r="T269" s="10">
        <f t="shared" si="176"/>
        <v>0</v>
      </c>
      <c r="U269" s="10">
        <f t="shared" si="176"/>
        <v>4892856289.7628803</v>
      </c>
      <c r="V269" s="10">
        <f t="shared" si="176"/>
        <v>0</v>
      </c>
      <c r="W269" s="10">
        <f t="shared" si="176"/>
        <v>0</v>
      </c>
      <c r="X269" s="10">
        <f t="shared" si="176"/>
        <v>0</v>
      </c>
    </row>
    <row r="270" spans="18:24" x14ac:dyDescent="0.2">
      <c r="S270" s="10">
        <f t="shared" ref="S270:X270" si="177">S255</f>
        <v>0</v>
      </c>
      <c r="T270" s="10">
        <f t="shared" si="177"/>
        <v>0</v>
      </c>
      <c r="U270" s="10">
        <f t="shared" si="177"/>
        <v>0</v>
      </c>
      <c r="V270" s="10">
        <f t="shared" si="177"/>
        <v>2662325081.6137409</v>
      </c>
      <c r="W270" s="10">
        <f t="shared" si="177"/>
        <v>0</v>
      </c>
      <c r="X270" s="10">
        <f t="shared" si="177"/>
        <v>0</v>
      </c>
    </row>
    <row r="271" spans="18:24" x14ac:dyDescent="0.2">
      <c r="S271" s="10">
        <f t="shared" ref="S271:X271" si="178">S256</f>
        <v>0</v>
      </c>
      <c r="T271" s="10">
        <f t="shared" si="178"/>
        <v>0</v>
      </c>
      <c r="U271" s="10">
        <f t="shared" si="178"/>
        <v>0</v>
      </c>
      <c r="V271" s="10">
        <f t="shared" si="178"/>
        <v>0</v>
      </c>
      <c r="W271" s="10">
        <f t="shared" si="178"/>
        <v>918650310.99629676</v>
      </c>
      <c r="X271" s="10">
        <f t="shared" si="178"/>
        <v>0</v>
      </c>
    </row>
    <row r="272" spans="18:24" x14ac:dyDescent="0.2">
      <c r="S272" s="10">
        <f t="shared" ref="S272:X272" si="179">S257</f>
        <v>0</v>
      </c>
      <c r="T272" s="10">
        <f t="shared" si="179"/>
        <v>0</v>
      </c>
      <c r="U272" s="10">
        <f t="shared" si="179"/>
        <v>0</v>
      </c>
      <c r="V272" s="10">
        <f t="shared" si="179"/>
        <v>0</v>
      </c>
      <c r="W272" s="10">
        <f t="shared" si="179"/>
        <v>0</v>
      </c>
      <c r="X272" s="10">
        <f t="shared" si="179"/>
        <v>3265000000.0795774</v>
      </c>
    </row>
    <row r="273" spans="18:24" x14ac:dyDescent="0.2">
      <c r="S273" s="10"/>
      <c r="T273" s="10"/>
      <c r="U273" s="10"/>
      <c r="V273" s="10"/>
      <c r="W273" s="10"/>
      <c r="X273" s="10"/>
    </row>
    <row r="274" spans="18:24" x14ac:dyDescent="0.2">
      <c r="S274" s="10">
        <f t="shared" ref="S274:X274" si="180">S259</f>
        <v>217.4602795450169</v>
      </c>
      <c r="T274" s="10">
        <f t="shared" si="180"/>
        <v>0</v>
      </c>
      <c r="U274" s="10">
        <f t="shared" si="180"/>
        <v>0</v>
      </c>
      <c r="V274" s="10">
        <f t="shared" si="180"/>
        <v>0</v>
      </c>
      <c r="W274" s="10">
        <f t="shared" si="180"/>
        <v>0</v>
      </c>
      <c r="X274" s="10">
        <f t="shared" si="180"/>
        <v>0</v>
      </c>
    </row>
    <row r="275" spans="18:24" x14ac:dyDescent="0.2">
      <c r="S275" s="10">
        <f t="shared" ref="S275:X275" si="181">S260</f>
        <v>0</v>
      </c>
      <c r="T275" s="10">
        <f t="shared" si="181"/>
        <v>217.4602795450169</v>
      </c>
      <c r="U275" s="10">
        <f t="shared" si="181"/>
        <v>0</v>
      </c>
      <c r="V275" s="10">
        <f t="shared" si="181"/>
        <v>0</v>
      </c>
      <c r="W275" s="10">
        <f t="shared" si="181"/>
        <v>0</v>
      </c>
      <c r="X275" s="10">
        <f t="shared" si="181"/>
        <v>0</v>
      </c>
    </row>
    <row r="276" spans="18:24" x14ac:dyDescent="0.2">
      <c r="S276" s="10">
        <f t="shared" ref="S276:X276" si="182">S261</f>
        <v>0</v>
      </c>
      <c r="T276" s="10">
        <f t="shared" si="182"/>
        <v>0</v>
      </c>
      <c r="U276" s="10">
        <f t="shared" si="182"/>
        <v>217.4602795450169</v>
      </c>
      <c r="V276" s="10">
        <f t="shared" si="182"/>
        <v>0</v>
      </c>
      <c r="W276" s="10">
        <f t="shared" si="182"/>
        <v>0</v>
      </c>
      <c r="X276" s="10">
        <f t="shared" si="182"/>
        <v>0</v>
      </c>
    </row>
    <row r="277" spans="18:24" x14ac:dyDescent="0.2">
      <c r="S277" s="10">
        <f t="shared" ref="S277:X277" si="183">S262</f>
        <v>0</v>
      </c>
      <c r="T277" s="10">
        <f t="shared" si="183"/>
        <v>0</v>
      </c>
      <c r="U277" s="10">
        <f t="shared" si="183"/>
        <v>0</v>
      </c>
      <c r="V277" s="10">
        <f t="shared" si="183"/>
        <v>5.916277959141647E-2</v>
      </c>
      <c r="W277" s="10">
        <f t="shared" si="183"/>
        <v>0</v>
      </c>
      <c r="X277" s="10">
        <f t="shared" si="183"/>
        <v>0</v>
      </c>
    </row>
    <row r="278" spans="18:24" x14ac:dyDescent="0.2">
      <c r="S278" s="10">
        <f t="shared" ref="S278:X278" si="184">S263</f>
        <v>0</v>
      </c>
      <c r="T278" s="10">
        <f t="shared" si="184"/>
        <v>0</v>
      </c>
      <c r="U278" s="10">
        <f t="shared" si="184"/>
        <v>0</v>
      </c>
      <c r="V278" s="10">
        <f t="shared" si="184"/>
        <v>0</v>
      </c>
      <c r="W278" s="10">
        <f t="shared" si="184"/>
        <v>2.0414451355473262E-2</v>
      </c>
      <c r="X278" s="10">
        <f t="shared" si="184"/>
        <v>0</v>
      </c>
    </row>
    <row r="279" spans="18:24" x14ac:dyDescent="0.2">
      <c r="S279" s="10">
        <f t="shared" ref="S279:X279" si="185">S264</f>
        <v>0</v>
      </c>
      <c r="T279" s="10">
        <f t="shared" si="185"/>
        <v>0</v>
      </c>
      <c r="U279" s="10">
        <f t="shared" si="185"/>
        <v>0</v>
      </c>
      <c r="V279" s="10">
        <f t="shared" si="185"/>
        <v>0</v>
      </c>
      <c r="W279" s="10">
        <f t="shared" si="185"/>
        <v>0</v>
      </c>
      <c r="X279" s="10">
        <f t="shared" si="185"/>
        <v>7.9577230946889732E-2</v>
      </c>
    </row>
    <row r="281" spans="18:24" x14ac:dyDescent="0.2">
      <c r="R281" s="3">
        <v>0.8</v>
      </c>
    </row>
    <row r="282" spans="18:24" x14ac:dyDescent="0.2">
      <c r="S282" s="10">
        <f t="shared" ref="S282:X282" si="186">S267</f>
        <v>355003906.35724008</v>
      </c>
      <c r="T282" s="10">
        <f t="shared" si="186"/>
        <v>0</v>
      </c>
      <c r="U282" s="10">
        <f t="shared" si="186"/>
        <v>0</v>
      </c>
      <c r="V282" s="10">
        <f t="shared" si="186"/>
        <v>0</v>
      </c>
      <c r="W282" s="10">
        <f t="shared" si="186"/>
        <v>0</v>
      </c>
      <c r="X282" s="10">
        <f t="shared" si="186"/>
        <v>0</v>
      </c>
    </row>
    <row r="283" spans="18:24" x14ac:dyDescent="0.2">
      <c r="S283" s="10">
        <f t="shared" ref="S283:X283" si="187">S268</f>
        <v>0</v>
      </c>
      <c r="T283" s="10">
        <f t="shared" si="187"/>
        <v>213002343.81434405</v>
      </c>
      <c r="U283" s="10">
        <f t="shared" si="187"/>
        <v>0</v>
      </c>
      <c r="V283" s="10">
        <f t="shared" si="187"/>
        <v>0</v>
      </c>
      <c r="W283" s="10">
        <f t="shared" si="187"/>
        <v>0</v>
      </c>
      <c r="X283" s="10">
        <f t="shared" si="187"/>
        <v>0</v>
      </c>
    </row>
    <row r="284" spans="18:24" x14ac:dyDescent="0.2">
      <c r="S284" s="10">
        <f t="shared" ref="S284:X284" si="188">S269</f>
        <v>0</v>
      </c>
      <c r="T284" s="10">
        <f t="shared" si="188"/>
        <v>0</v>
      </c>
      <c r="U284" s="10">
        <f t="shared" si="188"/>
        <v>4892856289.7628803</v>
      </c>
      <c r="V284" s="10">
        <f t="shared" si="188"/>
        <v>0</v>
      </c>
      <c r="W284" s="10">
        <f t="shared" si="188"/>
        <v>0</v>
      </c>
      <c r="X284" s="10">
        <f t="shared" si="188"/>
        <v>0</v>
      </c>
    </row>
    <row r="285" spans="18:24" x14ac:dyDescent="0.2">
      <c r="S285" s="10">
        <f t="shared" ref="S285:X285" si="189">S270</f>
        <v>0</v>
      </c>
      <c r="T285" s="10">
        <f t="shared" si="189"/>
        <v>0</v>
      </c>
      <c r="U285" s="10">
        <f t="shared" si="189"/>
        <v>0</v>
      </c>
      <c r="V285" s="10">
        <f t="shared" si="189"/>
        <v>2662325081.6137409</v>
      </c>
      <c r="W285" s="10">
        <f t="shared" si="189"/>
        <v>0</v>
      </c>
      <c r="X285" s="10">
        <f t="shared" si="189"/>
        <v>0</v>
      </c>
    </row>
    <row r="286" spans="18:24" x14ac:dyDescent="0.2">
      <c r="S286" s="10">
        <f t="shared" ref="S286:X286" si="190">S271</f>
        <v>0</v>
      </c>
      <c r="T286" s="10">
        <f t="shared" si="190"/>
        <v>0</v>
      </c>
      <c r="U286" s="10">
        <f t="shared" si="190"/>
        <v>0</v>
      </c>
      <c r="V286" s="10">
        <f t="shared" si="190"/>
        <v>0</v>
      </c>
      <c r="W286" s="10">
        <f t="shared" si="190"/>
        <v>918650310.99629676</v>
      </c>
      <c r="X286" s="10">
        <f t="shared" si="190"/>
        <v>0</v>
      </c>
    </row>
    <row r="287" spans="18:24" x14ac:dyDescent="0.2">
      <c r="S287" s="10">
        <f t="shared" ref="S287:X287" si="191">S272</f>
        <v>0</v>
      </c>
      <c r="T287" s="10">
        <f t="shared" si="191"/>
        <v>0</v>
      </c>
      <c r="U287" s="10">
        <f t="shared" si="191"/>
        <v>0</v>
      </c>
      <c r="V287" s="10">
        <f t="shared" si="191"/>
        <v>0</v>
      </c>
      <c r="W287" s="10">
        <f t="shared" si="191"/>
        <v>0</v>
      </c>
      <c r="X287" s="10">
        <f t="shared" si="191"/>
        <v>3265000000.0795774</v>
      </c>
    </row>
    <row r="288" spans="18:24" x14ac:dyDescent="0.2">
      <c r="S288" s="10"/>
      <c r="T288" s="10"/>
      <c r="U288" s="10"/>
      <c r="V288" s="10"/>
      <c r="W288" s="10"/>
      <c r="X288" s="10"/>
    </row>
    <row r="289" spans="18:24" x14ac:dyDescent="0.2">
      <c r="S289" s="10">
        <f t="shared" ref="S289:X289" si="192">S274</f>
        <v>217.4602795450169</v>
      </c>
      <c r="T289" s="10">
        <f t="shared" si="192"/>
        <v>0</v>
      </c>
      <c r="U289" s="10">
        <f t="shared" si="192"/>
        <v>0</v>
      </c>
      <c r="V289" s="10">
        <f t="shared" si="192"/>
        <v>0</v>
      </c>
      <c r="W289" s="10">
        <f t="shared" si="192"/>
        <v>0</v>
      </c>
      <c r="X289" s="10">
        <f t="shared" si="192"/>
        <v>0</v>
      </c>
    </row>
    <row r="290" spans="18:24" x14ac:dyDescent="0.2">
      <c r="S290" s="10">
        <f t="shared" ref="S290:X290" si="193">S275</f>
        <v>0</v>
      </c>
      <c r="T290" s="10">
        <f t="shared" si="193"/>
        <v>217.4602795450169</v>
      </c>
      <c r="U290" s="10">
        <f t="shared" si="193"/>
        <v>0</v>
      </c>
      <c r="V290" s="10">
        <f t="shared" si="193"/>
        <v>0</v>
      </c>
      <c r="W290" s="10">
        <f t="shared" si="193"/>
        <v>0</v>
      </c>
      <c r="X290" s="10">
        <f t="shared" si="193"/>
        <v>0</v>
      </c>
    </row>
    <row r="291" spans="18:24" x14ac:dyDescent="0.2">
      <c r="S291" s="10">
        <f t="shared" ref="S291:X291" si="194">S276</f>
        <v>0</v>
      </c>
      <c r="T291" s="10">
        <f t="shared" si="194"/>
        <v>0</v>
      </c>
      <c r="U291" s="10">
        <f t="shared" si="194"/>
        <v>217.4602795450169</v>
      </c>
      <c r="V291" s="10">
        <f t="shared" si="194"/>
        <v>0</v>
      </c>
      <c r="W291" s="10">
        <f t="shared" si="194"/>
        <v>0</v>
      </c>
      <c r="X291" s="10">
        <f t="shared" si="194"/>
        <v>0</v>
      </c>
    </row>
    <row r="292" spans="18:24" x14ac:dyDescent="0.2">
      <c r="S292" s="10">
        <f t="shared" ref="S292:X292" si="195">S277</f>
        <v>0</v>
      </c>
      <c r="T292" s="10">
        <f t="shared" si="195"/>
        <v>0</v>
      </c>
      <c r="U292" s="10">
        <f t="shared" si="195"/>
        <v>0</v>
      </c>
      <c r="V292" s="10">
        <f t="shared" si="195"/>
        <v>5.916277959141647E-2</v>
      </c>
      <c r="W292" s="10">
        <f t="shared" si="195"/>
        <v>0</v>
      </c>
      <c r="X292" s="10">
        <f t="shared" si="195"/>
        <v>0</v>
      </c>
    </row>
    <row r="293" spans="18:24" x14ac:dyDescent="0.2">
      <c r="S293" s="10">
        <f t="shared" ref="S293:X293" si="196">S278</f>
        <v>0</v>
      </c>
      <c r="T293" s="10">
        <f t="shared" si="196"/>
        <v>0</v>
      </c>
      <c r="U293" s="10">
        <f t="shared" si="196"/>
        <v>0</v>
      </c>
      <c r="V293" s="10">
        <f t="shared" si="196"/>
        <v>0</v>
      </c>
      <c r="W293" s="10">
        <f t="shared" si="196"/>
        <v>2.0414451355473262E-2</v>
      </c>
      <c r="X293" s="10">
        <f t="shared" si="196"/>
        <v>0</v>
      </c>
    </row>
    <row r="294" spans="18:24" x14ac:dyDescent="0.2">
      <c r="S294" s="10">
        <f t="shared" ref="S294:X294" si="197">S279</f>
        <v>0</v>
      </c>
      <c r="T294" s="10">
        <f t="shared" si="197"/>
        <v>0</v>
      </c>
      <c r="U294" s="10">
        <f t="shared" si="197"/>
        <v>0</v>
      </c>
      <c r="V294" s="10">
        <f t="shared" si="197"/>
        <v>0</v>
      </c>
      <c r="W294" s="10">
        <f t="shared" si="197"/>
        <v>0</v>
      </c>
      <c r="X294" s="10">
        <f t="shared" si="197"/>
        <v>7.9577230946889732E-2</v>
      </c>
    </row>
    <row r="296" spans="18:24" x14ac:dyDescent="0.2">
      <c r="R296" s="3">
        <v>0.85</v>
      </c>
    </row>
    <row r="297" spans="18:24" x14ac:dyDescent="0.2">
      <c r="S297" s="10">
        <f t="shared" ref="S297:X297" si="198">S282</f>
        <v>355003906.35724008</v>
      </c>
      <c r="T297" s="10">
        <f t="shared" si="198"/>
        <v>0</v>
      </c>
      <c r="U297" s="10">
        <f t="shared" si="198"/>
        <v>0</v>
      </c>
      <c r="V297" s="10">
        <f t="shared" si="198"/>
        <v>0</v>
      </c>
      <c r="W297" s="10">
        <f t="shared" si="198"/>
        <v>0</v>
      </c>
      <c r="X297" s="10">
        <f t="shared" si="198"/>
        <v>0</v>
      </c>
    </row>
    <row r="298" spans="18:24" x14ac:dyDescent="0.2">
      <c r="S298" s="10">
        <f t="shared" ref="S298:X298" si="199">S283</f>
        <v>0</v>
      </c>
      <c r="T298" s="10">
        <f t="shared" si="199"/>
        <v>213002343.81434405</v>
      </c>
      <c r="U298" s="10">
        <f t="shared" si="199"/>
        <v>0</v>
      </c>
      <c r="V298" s="10">
        <f t="shared" si="199"/>
        <v>0</v>
      </c>
      <c r="W298" s="10">
        <f t="shared" si="199"/>
        <v>0</v>
      </c>
      <c r="X298" s="10">
        <f t="shared" si="199"/>
        <v>0</v>
      </c>
    </row>
    <row r="299" spans="18:24" x14ac:dyDescent="0.2">
      <c r="S299" s="10">
        <f t="shared" ref="S299:X299" si="200">S284</f>
        <v>0</v>
      </c>
      <c r="T299" s="10">
        <f t="shared" si="200"/>
        <v>0</v>
      </c>
      <c r="U299" s="10">
        <f t="shared" si="200"/>
        <v>4892856289.7628803</v>
      </c>
      <c r="V299" s="10">
        <f t="shared" si="200"/>
        <v>0</v>
      </c>
      <c r="W299" s="10">
        <f t="shared" si="200"/>
        <v>0</v>
      </c>
      <c r="X299" s="10">
        <f t="shared" si="200"/>
        <v>0</v>
      </c>
    </row>
    <row r="300" spans="18:24" x14ac:dyDescent="0.2">
      <c r="S300" s="10">
        <f t="shared" ref="S300:X300" si="201">S285</f>
        <v>0</v>
      </c>
      <c r="T300" s="10">
        <f t="shared" si="201"/>
        <v>0</v>
      </c>
      <c r="U300" s="10">
        <f t="shared" si="201"/>
        <v>0</v>
      </c>
      <c r="V300" s="10">
        <f t="shared" si="201"/>
        <v>2662325081.6137409</v>
      </c>
      <c r="W300" s="10">
        <f t="shared" si="201"/>
        <v>0</v>
      </c>
      <c r="X300" s="10">
        <f t="shared" si="201"/>
        <v>0</v>
      </c>
    </row>
    <row r="301" spans="18:24" x14ac:dyDescent="0.2">
      <c r="S301" s="10">
        <f t="shared" ref="S301:X301" si="202">S286</f>
        <v>0</v>
      </c>
      <c r="T301" s="10">
        <f t="shared" si="202"/>
        <v>0</v>
      </c>
      <c r="U301" s="10">
        <f t="shared" si="202"/>
        <v>0</v>
      </c>
      <c r="V301" s="10">
        <f t="shared" si="202"/>
        <v>0</v>
      </c>
      <c r="W301" s="10">
        <f t="shared" si="202"/>
        <v>918650310.99629676</v>
      </c>
      <c r="X301" s="10">
        <f t="shared" si="202"/>
        <v>0</v>
      </c>
    </row>
    <row r="302" spans="18:24" x14ac:dyDescent="0.2">
      <c r="S302" s="10">
        <f t="shared" ref="S302:X302" si="203">S287</f>
        <v>0</v>
      </c>
      <c r="T302" s="10">
        <f t="shared" si="203"/>
        <v>0</v>
      </c>
      <c r="U302" s="10">
        <f t="shared" si="203"/>
        <v>0</v>
      </c>
      <c r="V302" s="10">
        <f t="shared" si="203"/>
        <v>0</v>
      </c>
      <c r="W302" s="10">
        <f t="shared" si="203"/>
        <v>0</v>
      </c>
      <c r="X302" s="10">
        <f t="shared" si="203"/>
        <v>3265000000.0795774</v>
      </c>
    </row>
    <row r="303" spans="18:24" x14ac:dyDescent="0.2">
      <c r="S303" s="10"/>
      <c r="T303" s="10"/>
      <c r="U303" s="10"/>
      <c r="V303" s="10"/>
      <c r="W303" s="10"/>
      <c r="X303" s="10"/>
    </row>
    <row r="304" spans="18:24" x14ac:dyDescent="0.2">
      <c r="S304" s="10">
        <f t="shared" ref="S304:X304" si="204">S289</f>
        <v>217.4602795450169</v>
      </c>
      <c r="T304" s="10">
        <f t="shared" si="204"/>
        <v>0</v>
      </c>
      <c r="U304" s="10">
        <f t="shared" si="204"/>
        <v>0</v>
      </c>
      <c r="V304" s="10">
        <f t="shared" si="204"/>
        <v>0</v>
      </c>
      <c r="W304" s="10">
        <f t="shared" si="204"/>
        <v>0</v>
      </c>
      <c r="X304" s="10">
        <f t="shared" si="204"/>
        <v>0</v>
      </c>
    </row>
    <row r="305" spans="18:24" x14ac:dyDescent="0.2">
      <c r="S305" s="10">
        <f t="shared" ref="S305:X305" si="205">S290</f>
        <v>0</v>
      </c>
      <c r="T305" s="10">
        <f t="shared" si="205"/>
        <v>217.4602795450169</v>
      </c>
      <c r="U305" s="10">
        <f t="shared" si="205"/>
        <v>0</v>
      </c>
      <c r="V305" s="10">
        <f t="shared" si="205"/>
        <v>0</v>
      </c>
      <c r="W305" s="10">
        <f t="shared" si="205"/>
        <v>0</v>
      </c>
      <c r="X305" s="10">
        <f t="shared" si="205"/>
        <v>0</v>
      </c>
    </row>
    <row r="306" spans="18:24" x14ac:dyDescent="0.2">
      <c r="S306" s="10">
        <f t="shared" ref="S306:X306" si="206">S291</f>
        <v>0</v>
      </c>
      <c r="T306" s="10">
        <f t="shared" si="206"/>
        <v>0</v>
      </c>
      <c r="U306" s="10">
        <f t="shared" si="206"/>
        <v>217.4602795450169</v>
      </c>
      <c r="V306" s="10">
        <f t="shared" si="206"/>
        <v>0</v>
      </c>
      <c r="W306" s="10">
        <f t="shared" si="206"/>
        <v>0</v>
      </c>
      <c r="X306" s="10">
        <f t="shared" si="206"/>
        <v>0</v>
      </c>
    </row>
    <row r="307" spans="18:24" x14ac:dyDescent="0.2">
      <c r="S307" s="10">
        <f t="shared" ref="S307:X307" si="207">S292</f>
        <v>0</v>
      </c>
      <c r="T307" s="10">
        <f t="shared" si="207"/>
        <v>0</v>
      </c>
      <c r="U307" s="10">
        <f t="shared" si="207"/>
        <v>0</v>
      </c>
      <c r="V307" s="10">
        <f t="shared" si="207"/>
        <v>5.916277959141647E-2</v>
      </c>
      <c r="W307" s="10">
        <f t="shared" si="207"/>
        <v>0</v>
      </c>
      <c r="X307" s="10">
        <f t="shared" si="207"/>
        <v>0</v>
      </c>
    </row>
    <row r="308" spans="18:24" x14ac:dyDescent="0.2">
      <c r="S308" s="10">
        <f t="shared" ref="S308:X308" si="208">S293</f>
        <v>0</v>
      </c>
      <c r="T308" s="10">
        <f t="shared" si="208"/>
        <v>0</v>
      </c>
      <c r="U308" s="10">
        <f t="shared" si="208"/>
        <v>0</v>
      </c>
      <c r="V308" s="10">
        <f t="shared" si="208"/>
        <v>0</v>
      </c>
      <c r="W308" s="10">
        <f t="shared" si="208"/>
        <v>2.0414451355473262E-2</v>
      </c>
      <c r="X308" s="10">
        <f t="shared" si="208"/>
        <v>0</v>
      </c>
    </row>
    <row r="309" spans="18:24" x14ac:dyDescent="0.2">
      <c r="S309" s="10">
        <f t="shared" ref="S309:X309" si="209">S294</f>
        <v>0</v>
      </c>
      <c r="T309" s="10">
        <f t="shared" si="209"/>
        <v>0</v>
      </c>
      <c r="U309" s="10">
        <f t="shared" si="209"/>
        <v>0</v>
      </c>
      <c r="V309" s="10">
        <f t="shared" si="209"/>
        <v>0</v>
      </c>
      <c r="W309" s="10">
        <f t="shared" si="209"/>
        <v>0</v>
      </c>
      <c r="X309" s="10">
        <f t="shared" si="209"/>
        <v>7.9577230946889732E-2</v>
      </c>
    </row>
    <row r="311" spans="18:24" x14ac:dyDescent="0.2">
      <c r="R311" s="3">
        <v>0.9</v>
      </c>
    </row>
    <row r="312" spans="18:24" x14ac:dyDescent="0.2">
      <c r="S312" s="10">
        <f t="shared" ref="S312:X312" si="210">S297</f>
        <v>355003906.35724008</v>
      </c>
      <c r="T312" s="10">
        <f t="shared" si="210"/>
        <v>0</v>
      </c>
      <c r="U312" s="10">
        <f t="shared" si="210"/>
        <v>0</v>
      </c>
      <c r="V312" s="10">
        <f t="shared" si="210"/>
        <v>0</v>
      </c>
      <c r="W312" s="10">
        <f t="shared" si="210"/>
        <v>0</v>
      </c>
      <c r="X312" s="10">
        <f t="shared" si="210"/>
        <v>0</v>
      </c>
    </row>
    <row r="313" spans="18:24" x14ac:dyDescent="0.2">
      <c r="S313" s="10">
        <f t="shared" ref="S313:X313" si="211">S298</f>
        <v>0</v>
      </c>
      <c r="T313" s="10">
        <f t="shared" si="211"/>
        <v>213002343.81434405</v>
      </c>
      <c r="U313" s="10">
        <f t="shared" si="211"/>
        <v>0</v>
      </c>
      <c r="V313" s="10">
        <f t="shared" si="211"/>
        <v>0</v>
      </c>
      <c r="W313" s="10">
        <f t="shared" si="211"/>
        <v>0</v>
      </c>
      <c r="X313" s="10">
        <f t="shared" si="211"/>
        <v>0</v>
      </c>
    </row>
    <row r="314" spans="18:24" x14ac:dyDescent="0.2">
      <c r="S314" s="10">
        <f t="shared" ref="S314:X314" si="212">S299</f>
        <v>0</v>
      </c>
      <c r="T314" s="10">
        <f t="shared" si="212"/>
        <v>0</v>
      </c>
      <c r="U314" s="10">
        <f t="shared" si="212"/>
        <v>4892856289.7628803</v>
      </c>
      <c r="V314" s="10">
        <f t="shared" si="212"/>
        <v>0</v>
      </c>
      <c r="W314" s="10">
        <f t="shared" si="212"/>
        <v>0</v>
      </c>
      <c r="X314" s="10">
        <f t="shared" si="212"/>
        <v>0</v>
      </c>
    </row>
    <row r="315" spans="18:24" x14ac:dyDescent="0.2">
      <c r="S315" s="10">
        <f t="shared" ref="S315:X315" si="213">S300</f>
        <v>0</v>
      </c>
      <c r="T315" s="10">
        <f t="shared" si="213"/>
        <v>0</v>
      </c>
      <c r="U315" s="10">
        <f t="shared" si="213"/>
        <v>0</v>
      </c>
      <c r="V315" s="10">
        <f t="shared" si="213"/>
        <v>2662325081.6137409</v>
      </c>
      <c r="W315" s="10">
        <f t="shared" si="213"/>
        <v>0</v>
      </c>
      <c r="X315" s="10">
        <f t="shared" si="213"/>
        <v>0</v>
      </c>
    </row>
    <row r="316" spans="18:24" x14ac:dyDescent="0.2">
      <c r="S316" s="10">
        <f t="shared" ref="S316:X316" si="214">S301</f>
        <v>0</v>
      </c>
      <c r="T316" s="10">
        <f t="shared" si="214"/>
        <v>0</v>
      </c>
      <c r="U316" s="10">
        <f t="shared" si="214"/>
        <v>0</v>
      </c>
      <c r="V316" s="10">
        <f t="shared" si="214"/>
        <v>0</v>
      </c>
      <c r="W316" s="10">
        <f t="shared" si="214"/>
        <v>918650310.99629676</v>
      </c>
      <c r="X316" s="10">
        <f t="shared" si="214"/>
        <v>0</v>
      </c>
    </row>
    <row r="317" spans="18:24" x14ac:dyDescent="0.2">
      <c r="S317" s="10">
        <f t="shared" ref="S317:X317" si="215">S302</f>
        <v>0</v>
      </c>
      <c r="T317" s="10">
        <f t="shared" si="215"/>
        <v>0</v>
      </c>
      <c r="U317" s="10">
        <f t="shared" si="215"/>
        <v>0</v>
      </c>
      <c r="V317" s="10">
        <f t="shared" si="215"/>
        <v>0</v>
      </c>
      <c r="W317" s="10">
        <f t="shared" si="215"/>
        <v>0</v>
      </c>
      <c r="X317" s="10">
        <f t="shared" si="215"/>
        <v>3265000000.0795774</v>
      </c>
    </row>
    <row r="318" spans="18:24" x14ac:dyDescent="0.2">
      <c r="S318" s="10"/>
      <c r="T318" s="10"/>
      <c r="U318" s="10"/>
      <c r="V318" s="10"/>
      <c r="W318" s="10"/>
      <c r="X318" s="10"/>
    </row>
    <row r="319" spans="18:24" x14ac:dyDescent="0.2">
      <c r="S319" s="10">
        <f t="shared" ref="S319:X319" si="216">S304</f>
        <v>217.4602795450169</v>
      </c>
      <c r="T319" s="10">
        <f t="shared" si="216"/>
        <v>0</v>
      </c>
      <c r="U319" s="10">
        <f t="shared" si="216"/>
        <v>0</v>
      </c>
      <c r="V319" s="10">
        <f t="shared" si="216"/>
        <v>0</v>
      </c>
      <c r="W319" s="10">
        <f t="shared" si="216"/>
        <v>0</v>
      </c>
      <c r="X319" s="10">
        <f t="shared" si="216"/>
        <v>0</v>
      </c>
    </row>
    <row r="320" spans="18:24" x14ac:dyDescent="0.2">
      <c r="S320" s="10">
        <f t="shared" ref="S320:X320" si="217">S305</f>
        <v>0</v>
      </c>
      <c r="T320" s="10">
        <f t="shared" si="217"/>
        <v>217.4602795450169</v>
      </c>
      <c r="U320" s="10">
        <f t="shared" si="217"/>
        <v>0</v>
      </c>
      <c r="V320" s="10">
        <f t="shared" si="217"/>
        <v>0</v>
      </c>
      <c r="W320" s="10">
        <f t="shared" si="217"/>
        <v>0</v>
      </c>
      <c r="X320" s="10">
        <f t="shared" si="217"/>
        <v>0</v>
      </c>
    </row>
    <row r="321" spans="18:24" x14ac:dyDescent="0.2">
      <c r="S321" s="10">
        <f t="shared" ref="S321:X321" si="218">S306</f>
        <v>0</v>
      </c>
      <c r="T321" s="10">
        <f t="shared" si="218"/>
        <v>0</v>
      </c>
      <c r="U321" s="10">
        <f t="shared" si="218"/>
        <v>217.4602795450169</v>
      </c>
      <c r="V321" s="10">
        <f t="shared" si="218"/>
        <v>0</v>
      </c>
      <c r="W321" s="10">
        <f t="shared" si="218"/>
        <v>0</v>
      </c>
      <c r="X321" s="10">
        <f t="shared" si="218"/>
        <v>0</v>
      </c>
    </row>
    <row r="322" spans="18:24" x14ac:dyDescent="0.2">
      <c r="S322" s="10">
        <f t="shared" ref="S322:X322" si="219">S307</f>
        <v>0</v>
      </c>
      <c r="T322" s="10">
        <f t="shared" si="219"/>
        <v>0</v>
      </c>
      <c r="U322" s="10">
        <f t="shared" si="219"/>
        <v>0</v>
      </c>
      <c r="V322" s="10">
        <f t="shared" si="219"/>
        <v>5.916277959141647E-2</v>
      </c>
      <c r="W322" s="10">
        <f t="shared" si="219"/>
        <v>0</v>
      </c>
      <c r="X322" s="10">
        <f t="shared" si="219"/>
        <v>0</v>
      </c>
    </row>
    <row r="323" spans="18:24" x14ac:dyDescent="0.2">
      <c r="S323" s="10">
        <f t="shared" ref="S323:X323" si="220">S308</f>
        <v>0</v>
      </c>
      <c r="T323" s="10">
        <f t="shared" si="220"/>
        <v>0</v>
      </c>
      <c r="U323" s="10">
        <f t="shared" si="220"/>
        <v>0</v>
      </c>
      <c r="V323" s="10">
        <f t="shared" si="220"/>
        <v>0</v>
      </c>
      <c r="W323" s="10">
        <f t="shared" si="220"/>
        <v>2.0414451355473262E-2</v>
      </c>
      <c r="X323" s="10">
        <f t="shared" si="220"/>
        <v>0</v>
      </c>
    </row>
    <row r="324" spans="18:24" x14ac:dyDescent="0.2">
      <c r="S324" s="10">
        <f t="shared" ref="S324:X324" si="221">S309</f>
        <v>0</v>
      </c>
      <c r="T324" s="10">
        <f t="shared" si="221"/>
        <v>0</v>
      </c>
      <c r="U324" s="10">
        <f t="shared" si="221"/>
        <v>0</v>
      </c>
      <c r="V324" s="10">
        <f t="shared" si="221"/>
        <v>0</v>
      </c>
      <c r="W324" s="10">
        <f t="shared" si="221"/>
        <v>0</v>
      </c>
      <c r="X324" s="10">
        <f t="shared" si="221"/>
        <v>7.9577230946889732E-2</v>
      </c>
    </row>
    <row r="326" spans="18:24" x14ac:dyDescent="0.2">
      <c r="R326" s="3">
        <v>0.95</v>
      </c>
    </row>
    <row r="327" spans="18:24" x14ac:dyDescent="0.2">
      <c r="S327" s="10">
        <f t="shared" ref="S327:X327" si="222">S312</f>
        <v>355003906.35724008</v>
      </c>
      <c r="T327" s="10">
        <f t="shared" si="222"/>
        <v>0</v>
      </c>
      <c r="U327" s="10">
        <f t="shared" si="222"/>
        <v>0</v>
      </c>
      <c r="V327" s="10">
        <f t="shared" si="222"/>
        <v>0</v>
      </c>
      <c r="W327" s="10">
        <f t="shared" si="222"/>
        <v>0</v>
      </c>
      <c r="X327" s="10">
        <f t="shared" si="222"/>
        <v>0</v>
      </c>
    </row>
    <row r="328" spans="18:24" x14ac:dyDescent="0.2">
      <c r="S328" s="10">
        <f t="shared" ref="S328:X328" si="223">S313</f>
        <v>0</v>
      </c>
      <c r="T328" s="10">
        <f t="shared" si="223"/>
        <v>213002343.81434405</v>
      </c>
      <c r="U328" s="10">
        <f t="shared" si="223"/>
        <v>0</v>
      </c>
      <c r="V328" s="10">
        <f t="shared" si="223"/>
        <v>0</v>
      </c>
      <c r="W328" s="10">
        <f t="shared" si="223"/>
        <v>0</v>
      </c>
      <c r="X328" s="10">
        <f t="shared" si="223"/>
        <v>0</v>
      </c>
    </row>
    <row r="329" spans="18:24" x14ac:dyDescent="0.2">
      <c r="S329" s="10">
        <f t="shared" ref="S329:X329" si="224">S314</f>
        <v>0</v>
      </c>
      <c r="T329" s="10">
        <f t="shared" si="224"/>
        <v>0</v>
      </c>
      <c r="U329" s="10">
        <f t="shared" si="224"/>
        <v>4892856289.7628803</v>
      </c>
      <c r="V329" s="10">
        <f t="shared" si="224"/>
        <v>0</v>
      </c>
      <c r="W329" s="10">
        <f t="shared" si="224"/>
        <v>0</v>
      </c>
      <c r="X329" s="10">
        <f t="shared" si="224"/>
        <v>0</v>
      </c>
    </row>
    <row r="330" spans="18:24" x14ac:dyDescent="0.2">
      <c r="S330" s="10">
        <f t="shared" ref="S330:X330" si="225">S315</f>
        <v>0</v>
      </c>
      <c r="T330" s="10">
        <f t="shared" si="225"/>
        <v>0</v>
      </c>
      <c r="U330" s="10">
        <f t="shared" si="225"/>
        <v>0</v>
      </c>
      <c r="V330" s="10">
        <f t="shared" si="225"/>
        <v>2662325081.6137409</v>
      </c>
      <c r="W330" s="10">
        <f t="shared" si="225"/>
        <v>0</v>
      </c>
      <c r="X330" s="10">
        <f t="shared" si="225"/>
        <v>0</v>
      </c>
    </row>
    <row r="331" spans="18:24" x14ac:dyDescent="0.2">
      <c r="S331" s="10">
        <f t="shared" ref="S331:X331" si="226">S316</f>
        <v>0</v>
      </c>
      <c r="T331" s="10">
        <f t="shared" si="226"/>
        <v>0</v>
      </c>
      <c r="U331" s="10">
        <f t="shared" si="226"/>
        <v>0</v>
      </c>
      <c r="V331" s="10">
        <f t="shared" si="226"/>
        <v>0</v>
      </c>
      <c r="W331" s="10">
        <f t="shared" si="226"/>
        <v>918650310.99629676</v>
      </c>
      <c r="X331" s="10">
        <f t="shared" si="226"/>
        <v>0</v>
      </c>
    </row>
    <row r="332" spans="18:24" x14ac:dyDescent="0.2">
      <c r="S332" s="10">
        <f t="shared" ref="S332:X332" si="227">S317</f>
        <v>0</v>
      </c>
      <c r="T332" s="10">
        <f t="shared" si="227"/>
        <v>0</v>
      </c>
      <c r="U332" s="10">
        <f t="shared" si="227"/>
        <v>0</v>
      </c>
      <c r="V332" s="10">
        <f t="shared" si="227"/>
        <v>0</v>
      </c>
      <c r="W332" s="10">
        <f t="shared" si="227"/>
        <v>0</v>
      </c>
      <c r="X332" s="10">
        <f t="shared" si="227"/>
        <v>3265000000.0795774</v>
      </c>
    </row>
    <row r="333" spans="18:24" x14ac:dyDescent="0.2">
      <c r="S333" s="10"/>
      <c r="T333" s="10"/>
      <c r="U333" s="10"/>
      <c r="V333" s="10"/>
      <c r="W333" s="10"/>
      <c r="X333" s="10"/>
    </row>
    <row r="334" spans="18:24" x14ac:dyDescent="0.2">
      <c r="S334" s="10">
        <f t="shared" ref="S334:X334" si="228">S319</f>
        <v>217.4602795450169</v>
      </c>
      <c r="T334" s="10">
        <f t="shared" si="228"/>
        <v>0</v>
      </c>
      <c r="U334" s="10">
        <f t="shared" si="228"/>
        <v>0</v>
      </c>
      <c r="V334" s="10">
        <f t="shared" si="228"/>
        <v>0</v>
      </c>
      <c r="W334" s="10">
        <f t="shared" si="228"/>
        <v>0</v>
      </c>
      <c r="X334" s="10">
        <f t="shared" si="228"/>
        <v>0</v>
      </c>
    </row>
    <row r="335" spans="18:24" x14ac:dyDescent="0.2">
      <c r="S335" s="10">
        <f t="shared" ref="S335:X335" si="229">S320</f>
        <v>0</v>
      </c>
      <c r="T335" s="10">
        <f t="shared" si="229"/>
        <v>217.4602795450169</v>
      </c>
      <c r="U335" s="10">
        <f t="shared" si="229"/>
        <v>0</v>
      </c>
      <c r="V335" s="10">
        <f t="shared" si="229"/>
        <v>0</v>
      </c>
      <c r="W335" s="10">
        <f t="shared" si="229"/>
        <v>0</v>
      </c>
      <c r="X335" s="10">
        <f t="shared" si="229"/>
        <v>0</v>
      </c>
    </row>
    <row r="336" spans="18:24" x14ac:dyDescent="0.2">
      <c r="S336" s="10">
        <f t="shared" ref="S336:X336" si="230">S321</f>
        <v>0</v>
      </c>
      <c r="T336" s="10">
        <f t="shared" si="230"/>
        <v>0</v>
      </c>
      <c r="U336" s="10">
        <f t="shared" si="230"/>
        <v>217.4602795450169</v>
      </c>
      <c r="V336" s="10">
        <f t="shared" si="230"/>
        <v>0</v>
      </c>
      <c r="W336" s="10">
        <f t="shared" si="230"/>
        <v>0</v>
      </c>
      <c r="X336" s="10">
        <f t="shared" si="230"/>
        <v>0</v>
      </c>
    </row>
    <row r="337" spans="18:24" x14ac:dyDescent="0.2">
      <c r="S337" s="10">
        <f t="shared" ref="S337:X337" si="231">S322</f>
        <v>0</v>
      </c>
      <c r="T337" s="10">
        <f t="shared" si="231"/>
        <v>0</v>
      </c>
      <c r="U337" s="10">
        <f t="shared" si="231"/>
        <v>0</v>
      </c>
      <c r="V337" s="10">
        <f t="shared" si="231"/>
        <v>5.916277959141647E-2</v>
      </c>
      <c r="W337" s="10">
        <f t="shared" si="231"/>
        <v>0</v>
      </c>
      <c r="X337" s="10">
        <f t="shared" si="231"/>
        <v>0</v>
      </c>
    </row>
    <row r="338" spans="18:24" x14ac:dyDescent="0.2">
      <c r="S338" s="10">
        <f t="shared" ref="S338:X338" si="232">S323</f>
        <v>0</v>
      </c>
      <c r="T338" s="10">
        <f t="shared" si="232"/>
        <v>0</v>
      </c>
      <c r="U338" s="10">
        <f t="shared" si="232"/>
        <v>0</v>
      </c>
      <c r="V338" s="10">
        <f t="shared" si="232"/>
        <v>0</v>
      </c>
      <c r="W338" s="10">
        <f t="shared" si="232"/>
        <v>2.0414451355473262E-2</v>
      </c>
      <c r="X338" s="10">
        <f t="shared" si="232"/>
        <v>0</v>
      </c>
    </row>
    <row r="339" spans="18:24" x14ac:dyDescent="0.2">
      <c r="S339" s="10">
        <f t="shared" ref="S339:X339" si="233">S324</f>
        <v>0</v>
      </c>
      <c r="T339" s="10">
        <f t="shared" si="233"/>
        <v>0</v>
      </c>
      <c r="U339" s="10">
        <f t="shared" si="233"/>
        <v>0</v>
      </c>
      <c r="V339" s="10">
        <f t="shared" si="233"/>
        <v>0</v>
      </c>
      <c r="W339" s="10">
        <f t="shared" si="233"/>
        <v>0</v>
      </c>
      <c r="X339" s="10">
        <f t="shared" si="233"/>
        <v>7.9577230946889732E-2</v>
      </c>
    </row>
    <row r="341" spans="18:24" x14ac:dyDescent="0.2">
      <c r="R341" s="3">
        <v>1</v>
      </c>
    </row>
    <row r="342" spans="18:24" x14ac:dyDescent="0.2">
      <c r="S342" s="10">
        <f t="shared" ref="S342:X342" si="234">S327</f>
        <v>355003906.35724008</v>
      </c>
      <c r="T342" s="10">
        <f t="shared" si="234"/>
        <v>0</v>
      </c>
      <c r="U342" s="10">
        <f t="shared" si="234"/>
        <v>0</v>
      </c>
      <c r="V342" s="10">
        <f t="shared" si="234"/>
        <v>0</v>
      </c>
      <c r="W342" s="10">
        <f t="shared" si="234"/>
        <v>0</v>
      </c>
      <c r="X342" s="10">
        <f t="shared" si="234"/>
        <v>0</v>
      </c>
    </row>
    <row r="343" spans="18:24" x14ac:dyDescent="0.2">
      <c r="S343" s="10">
        <f t="shared" ref="S343:X343" si="235">S328</f>
        <v>0</v>
      </c>
      <c r="T343" s="10">
        <f t="shared" si="235"/>
        <v>213002343.81434405</v>
      </c>
      <c r="U343" s="10">
        <f t="shared" si="235"/>
        <v>0</v>
      </c>
      <c r="V343" s="10">
        <f t="shared" si="235"/>
        <v>0</v>
      </c>
      <c r="W343" s="10">
        <f t="shared" si="235"/>
        <v>0</v>
      </c>
      <c r="X343" s="10">
        <f t="shared" si="235"/>
        <v>0</v>
      </c>
    </row>
    <row r="344" spans="18:24" x14ac:dyDescent="0.2">
      <c r="S344" s="10">
        <f t="shared" ref="S344:X344" si="236">S329</f>
        <v>0</v>
      </c>
      <c r="T344" s="10">
        <f t="shared" si="236"/>
        <v>0</v>
      </c>
      <c r="U344" s="10">
        <f t="shared" si="236"/>
        <v>4892856289.7628803</v>
      </c>
      <c r="V344" s="10">
        <f t="shared" si="236"/>
        <v>0</v>
      </c>
      <c r="W344" s="10">
        <f t="shared" si="236"/>
        <v>0</v>
      </c>
      <c r="X344" s="10">
        <f t="shared" si="236"/>
        <v>0</v>
      </c>
    </row>
    <row r="345" spans="18:24" x14ac:dyDescent="0.2">
      <c r="S345" s="10">
        <f t="shared" ref="S345:X345" si="237">S330</f>
        <v>0</v>
      </c>
      <c r="T345" s="10">
        <f t="shared" si="237"/>
        <v>0</v>
      </c>
      <c r="U345" s="10">
        <f t="shared" si="237"/>
        <v>0</v>
      </c>
      <c r="V345" s="10">
        <f t="shared" si="237"/>
        <v>2662325081.6137409</v>
      </c>
      <c r="W345" s="10">
        <f t="shared" si="237"/>
        <v>0</v>
      </c>
      <c r="X345" s="10">
        <f t="shared" si="237"/>
        <v>0</v>
      </c>
    </row>
    <row r="346" spans="18:24" x14ac:dyDescent="0.2">
      <c r="S346" s="10">
        <f t="shared" ref="S346:X346" si="238">S331</f>
        <v>0</v>
      </c>
      <c r="T346" s="10">
        <f t="shared" si="238"/>
        <v>0</v>
      </c>
      <c r="U346" s="10">
        <f t="shared" si="238"/>
        <v>0</v>
      </c>
      <c r="V346" s="10">
        <f t="shared" si="238"/>
        <v>0</v>
      </c>
      <c r="W346" s="10">
        <f t="shared" si="238"/>
        <v>918650310.99629676</v>
      </c>
      <c r="X346" s="10">
        <f t="shared" si="238"/>
        <v>0</v>
      </c>
    </row>
    <row r="347" spans="18:24" x14ac:dyDescent="0.2">
      <c r="S347" s="10">
        <f t="shared" ref="S347:X347" si="239">S332</f>
        <v>0</v>
      </c>
      <c r="T347" s="10">
        <f t="shared" si="239"/>
        <v>0</v>
      </c>
      <c r="U347" s="10">
        <f t="shared" si="239"/>
        <v>0</v>
      </c>
      <c r="V347" s="10">
        <f t="shared" si="239"/>
        <v>0</v>
      </c>
      <c r="W347" s="10">
        <f t="shared" si="239"/>
        <v>0</v>
      </c>
      <c r="X347" s="10">
        <f t="shared" si="239"/>
        <v>3265000000.0795774</v>
      </c>
    </row>
    <row r="348" spans="18:24" x14ac:dyDescent="0.2">
      <c r="S348" s="10"/>
      <c r="T348" s="10"/>
      <c r="U348" s="10"/>
      <c r="V348" s="10"/>
      <c r="W348" s="10"/>
      <c r="X348" s="10"/>
    </row>
    <row r="349" spans="18:24" x14ac:dyDescent="0.2">
      <c r="S349" s="10">
        <f t="shared" ref="S349:X349" si="240">S334</f>
        <v>217.4602795450169</v>
      </c>
      <c r="T349" s="10">
        <f t="shared" si="240"/>
        <v>0</v>
      </c>
      <c r="U349" s="10">
        <f t="shared" si="240"/>
        <v>0</v>
      </c>
      <c r="V349" s="10">
        <f t="shared" si="240"/>
        <v>0</v>
      </c>
      <c r="W349" s="10">
        <f t="shared" si="240"/>
        <v>0</v>
      </c>
      <c r="X349" s="10">
        <f t="shared" si="240"/>
        <v>0</v>
      </c>
    </row>
    <row r="350" spans="18:24" x14ac:dyDescent="0.2">
      <c r="S350" s="10">
        <f t="shared" ref="S350:X350" si="241">S335</f>
        <v>0</v>
      </c>
      <c r="T350" s="10">
        <f t="shared" si="241"/>
        <v>217.4602795450169</v>
      </c>
      <c r="U350" s="10">
        <f t="shared" si="241"/>
        <v>0</v>
      </c>
      <c r="V350" s="10">
        <f t="shared" si="241"/>
        <v>0</v>
      </c>
      <c r="W350" s="10">
        <f t="shared" si="241"/>
        <v>0</v>
      </c>
      <c r="X350" s="10">
        <f t="shared" si="241"/>
        <v>0</v>
      </c>
    </row>
    <row r="351" spans="18:24" x14ac:dyDescent="0.2">
      <c r="S351" s="10">
        <f t="shared" ref="S351:X351" si="242">S336</f>
        <v>0</v>
      </c>
      <c r="T351" s="10">
        <f t="shared" si="242"/>
        <v>0</v>
      </c>
      <c r="U351" s="10">
        <f t="shared" si="242"/>
        <v>217.4602795450169</v>
      </c>
      <c r="V351" s="10">
        <f t="shared" si="242"/>
        <v>0</v>
      </c>
      <c r="W351" s="10">
        <f t="shared" si="242"/>
        <v>0</v>
      </c>
      <c r="X351" s="10">
        <f t="shared" si="242"/>
        <v>0</v>
      </c>
    </row>
    <row r="352" spans="18:24" x14ac:dyDescent="0.2">
      <c r="S352" s="10">
        <f t="shared" ref="S352:X352" si="243">S337</f>
        <v>0</v>
      </c>
      <c r="T352" s="10">
        <f t="shared" si="243"/>
        <v>0</v>
      </c>
      <c r="U352" s="10">
        <f t="shared" si="243"/>
        <v>0</v>
      </c>
      <c r="V352" s="10">
        <f t="shared" si="243"/>
        <v>5.916277959141647E-2</v>
      </c>
      <c r="W352" s="10">
        <f t="shared" si="243"/>
        <v>0</v>
      </c>
      <c r="X352" s="10">
        <f t="shared" si="243"/>
        <v>0</v>
      </c>
    </row>
    <row r="353" spans="19:24" x14ac:dyDescent="0.2">
      <c r="S353" s="10">
        <f t="shared" ref="S353:X353" si="244">S338</f>
        <v>0</v>
      </c>
      <c r="T353" s="10">
        <f t="shared" si="244"/>
        <v>0</v>
      </c>
      <c r="U353" s="10">
        <f t="shared" si="244"/>
        <v>0</v>
      </c>
      <c r="V353" s="10">
        <f t="shared" si="244"/>
        <v>0</v>
      </c>
      <c r="W353" s="10">
        <f t="shared" si="244"/>
        <v>2.0414451355473262E-2</v>
      </c>
      <c r="X353" s="10">
        <f t="shared" si="244"/>
        <v>0</v>
      </c>
    </row>
    <row r="354" spans="19:24" x14ac:dyDescent="0.2">
      <c r="S354" s="10">
        <f t="shared" ref="S354:X354" si="245">S339</f>
        <v>0</v>
      </c>
      <c r="T354" s="10">
        <f t="shared" si="245"/>
        <v>0</v>
      </c>
      <c r="U354" s="10">
        <f t="shared" si="245"/>
        <v>0</v>
      </c>
      <c r="V354" s="10">
        <f t="shared" si="245"/>
        <v>0</v>
      </c>
      <c r="W354" s="10">
        <f t="shared" si="245"/>
        <v>0</v>
      </c>
      <c r="X354" s="10">
        <f t="shared" si="245"/>
        <v>7.9577230946889732E-2</v>
      </c>
    </row>
    <row r="356" spans="19:24" x14ac:dyDescent="0.2">
      <c r="S356" s="10"/>
      <c r="T356" s="10"/>
      <c r="U356" s="10"/>
      <c r="V356" s="10"/>
      <c r="W356" s="10"/>
      <c r="X356" s="10"/>
    </row>
    <row r="357" spans="19:24" x14ac:dyDescent="0.2">
      <c r="S357" s="10"/>
      <c r="T357" s="10"/>
      <c r="U357" s="10"/>
      <c r="V357" s="10"/>
      <c r="W357" s="10"/>
      <c r="X357" s="10"/>
    </row>
    <row r="358" spans="19:24" x14ac:dyDescent="0.2">
      <c r="S358" s="10"/>
      <c r="T358" s="10"/>
      <c r="U358" s="10"/>
      <c r="V358" s="10"/>
      <c r="W358" s="10"/>
      <c r="X358" s="10"/>
    </row>
    <row r="359" spans="19:24" x14ac:dyDescent="0.2">
      <c r="S359" s="10"/>
      <c r="T359" s="10"/>
      <c r="U359" s="10"/>
      <c r="V359" s="10"/>
      <c r="W359" s="10"/>
      <c r="X359" s="10"/>
    </row>
    <row r="361" spans="19:24" x14ac:dyDescent="0.2">
      <c r="S361" s="10"/>
      <c r="T361" s="10"/>
      <c r="U361" s="10"/>
      <c r="V361" s="10"/>
      <c r="W361" s="10"/>
      <c r="X361" s="10"/>
    </row>
  </sheetData>
  <conditionalFormatting sqref="S42:X54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Tower def</vt:lpstr>
      <vt:lpstr>blade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Chetan, Mayank</dc:creator>
  <cp:lastModifiedBy>Chetan, Mayank</cp:lastModifiedBy>
  <dcterms:created xsi:type="dcterms:W3CDTF">2025-05-08T20:57:28Z</dcterms:created>
  <dcterms:modified xsi:type="dcterms:W3CDTF">2025-06-03T16:31:21Z</dcterms:modified>
</cp:coreProperties>
</file>