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Mayank Study\Itvedant\Projects\"/>
    </mc:Choice>
  </mc:AlternateContent>
  <xr:revisionPtr revIDLastSave="0" documentId="13_ncr:1_{2F65109F-07B5-40DF-8599-0077800B3589}" xr6:coauthVersionLast="47" xr6:coauthVersionMax="47" xr10:uidLastSave="{00000000-0000-0000-0000-000000000000}"/>
  <bookViews>
    <workbookView xWindow="-108" yWindow="-108" windowWidth="23256" windowHeight="12456" xr2:uid="{5AFBED8E-421D-4364-8D90-6D04520BEEFA}"/>
  </bookViews>
  <sheets>
    <sheet name="Dashboard" sheetId="3" r:id="rId1"/>
    <sheet name="Pivot Tables" sheetId="4" r:id="rId2"/>
    <sheet name="Data" sheetId="1" r:id="rId3"/>
    <sheet name="Basic Functions" sheetId="2" r:id="rId4"/>
  </sheets>
  <definedNames>
    <definedName name="_xlchart.v5.0" hidden="1">'Pivot Tables'!$A$3</definedName>
    <definedName name="_xlchart.v5.1" hidden="1">'Pivot Tables'!$A$4:$A$8</definedName>
    <definedName name="_xlchart.v5.2" hidden="1">'Pivot Tables'!$B$2:$B$3</definedName>
    <definedName name="_xlchart.v5.3" hidden="1">'Pivot Tables'!$B$3</definedName>
    <definedName name="_xlchart.v5.4" hidden="1">'Pivot Tables'!$B$4:$B$8</definedName>
    <definedName name="Slicer_Category">#N/A</definedName>
    <definedName name="Slicer_City">#N/A</definedName>
    <definedName name="Slicer_Months__Date">#N/A</definedName>
    <definedName name="Slicer_Product">#N/A</definedName>
    <definedName name="Slicer_Quarters__Dat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M18" i="2"/>
  <c r="M16" i="2"/>
  <c r="M12" i="2"/>
  <c r="M10" i="2"/>
  <c r="M7"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J244" i="2"/>
  <c r="I244" i="2"/>
  <c r="J243" i="2"/>
  <c r="I243" i="2"/>
  <c r="J242" i="2"/>
  <c r="I242" i="2"/>
  <c r="J241" i="2"/>
  <c r="I241" i="2"/>
  <c r="J240" i="2"/>
  <c r="I240" i="2"/>
  <c r="J239" i="2"/>
  <c r="I239" i="2"/>
  <c r="J238" i="2"/>
  <c r="I238" i="2"/>
  <c r="J237" i="2"/>
  <c r="I237" i="2"/>
  <c r="J236" i="2"/>
  <c r="I236" i="2"/>
  <c r="J235" i="2"/>
  <c r="I235" i="2"/>
  <c r="J234" i="2"/>
  <c r="I234" i="2"/>
  <c r="J233" i="2"/>
  <c r="I233" i="2"/>
  <c r="J232" i="2"/>
  <c r="I232" i="2"/>
  <c r="J231" i="2"/>
  <c r="I231" i="2"/>
  <c r="J230" i="2"/>
  <c r="I230" i="2"/>
  <c r="J229" i="2"/>
  <c r="I229" i="2"/>
  <c r="J228" i="2"/>
  <c r="I228" i="2"/>
  <c r="J227" i="2"/>
  <c r="I227" i="2"/>
  <c r="J226" i="2"/>
  <c r="I226" i="2"/>
  <c r="J225" i="2"/>
  <c r="I225" i="2"/>
  <c r="J224" i="2"/>
  <c r="I224" i="2"/>
  <c r="J223" i="2"/>
  <c r="I223" i="2"/>
  <c r="J222" i="2"/>
  <c r="I222" i="2"/>
  <c r="J221" i="2"/>
  <c r="I221" i="2"/>
  <c r="J220" i="2"/>
  <c r="I220" i="2"/>
  <c r="J219" i="2"/>
  <c r="I219" i="2"/>
  <c r="J218" i="2"/>
  <c r="I218" i="2"/>
  <c r="J217" i="2"/>
  <c r="I217" i="2"/>
  <c r="J216" i="2"/>
  <c r="I216" i="2"/>
  <c r="J215" i="2"/>
  <c r="I215" i="2"/>
  <c r="J214" i="2"/>
  <c r="I214" i="2"/>
  <c r="J213" i="2"/>
  <c r="I213" i="2"/>
  <c r="J212" i="2"/>
  <c r="I212" i="2"/>
  <c r="J211" i="2"/>
  <c r="I211" i="2"/>
  <c r="J210" i="2"/>
  <c r="I210" i="2"/>
  <c r="J209" i="2"/>
  <c r="I209" i="2"/>
  <c r="J208" i="2"/>
  <c r="I208" i="2"/>
  <c r="J207" i="2"/>
  <c r="I207" i="2"/>
  <c r="J206" i="2"/>
  <c r="I206" i="2"/>
  <c r="J205" i="2"/>
  <c r="I205" i="2"/>
  <c r="J204" i="2"/>
  <c r="I204" i="2"/>
  <c r="J203" i="2"/>
  <c r="I203" i="2"/>
  <c r="J202" i="2"/>
  <c r="I202" i="2"/>
  <c r="J201" i="2"/>
  <c r="I201" i="2"/>
  <c r="J200" i="2"/>
  <c r="I200" i="2"/>
  <c r="J199" i="2"/>
  <c r="I199" i="2"/>
  <c r="J198" i="2"/>
  <c r="I198" i="2"/>
  <c r="J197" i="2"/>
  <c r="I197" i="2"/>
  <c r="J196" i="2"/>
  <c r="I196" i="2"/>
  <c r="J195" i="2"/>
  <c r="I195" i="2"/>
  <c r="J194" i="2"/>
  <c r="I194" i="2"/>
  <c r="J193" i="2"/>
  <c r="I193" i="2"/>
  <c r="J192" i="2"/>
  <c r="I192" i="2"/>
  <c r="J191" i="2"/>
  <c r="I191" i="2"/>
  <c r="J190" i="2"/>
  <c r="I190" i="2"/>
  <c r="J189" i="2"/>
  <c r="I189" i="2"/>
  <c r="J188" i="2"/>
  <c r="I188" i="2"/>
  <c r="J187" i="2"/>
  <c r="I187" i="2"/>
  <c r="J186" i="2"/>
  <c r="I186" i="2"/>
  <c r="J185" i="2"/>
  <c r="I185" i="2"/>
  <c r="J184" i="2"/>
  <c r="I184" i="2"/>
  <c r="J183" i="2"/>
  <c r="I183" i="2"/>
  <c r="J182" i="2"/>
  <c r="I182" i="2"/>
  <c r="J181" i="2"/>
  <c r="I181" i="2"/>
  <c r="J180" i="2"/>
  <c r="I180" i="2"/>
  <c r="J179" i="2"/>
  <c r="I179" i="2"/>
  <c r="J178" i="2"/>
  <c r="I178" i="2"/>
  <c r="J177" i="2"/>
  <c r="I177" i="2"/>
  <c r="J176" i="2"/>
  <c r="I176" i="2"/>
  <c r="J175" i="2"/>
  <c r="I175" i="2"/>
  <c r="J174" i="2"/>
  <c r="I174" i="2"/>
  <c r="J173" i="2"/>
  <c r="I173" i="2"/>
  <c r="J172" i="2"/>
  <c r="I172" i="2"/>
  <c r="J171" i="2"/>
  <c r="I171" i="2"/>
  <c r="J170" i="2"/>
  <c r="I170" i="2"/>
  <c r="J169" i="2"/>
  <c r="I169" i="2"/>
  <c r="J168" i="2"/>
  <c r="I168" i="2"/>
  <c r="J167" i="2"/>
  <c r="I167" i="2"/>
  <c r="J166" i="2"/>
  <c r="I166" i="2"/>
  <c r="J165" i="2"/>
  <c r="I165" i="2"/>
  <c r="J164" i="2"/>
  <c r="I164" i="2"/>
  <c r="J163" i="2"/>
  <c r="I163" i="2"/>
  <c r="J162" i="2"/>
  <c r="I162" i="2"/>
  <c r="J161" i="2"/>
  <c r="I161" i="2"/>
  <c r="J160" i="2"/>
  <c r="I160" i="2"/>
  <c r="J159" i="2"/>
  <c r="I159" i="2"/>
  <c r="J158" i="2"/>
  <c r="I158" i="2"/>
  <c r="J157" i="2"/>
  <c r="I157" i="2"/>
  <c r="J156" i="2"/>
  <c r="I156" i="2"/>
  <c r="J155" i="2"/>
  <c r="I155" i="2"/>
  <c r="J154" i="2"/>
  <c r="I154" i="2"/>
  <c r="J153" i="2"/>
  <c r="I153" i="2"/>
  <c r="J152"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 r="J3" i="2"/>
  <c r="I3" i="2"/>
  <c r="J2" i="2"/>
  <c r="I2" i="2"/>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M5" i="2" l="1"/>
  <c r="M20" i="2"/>
  <c r="M14" i="2"/>
  <c r="L245" i="2"/>
</calcChain>
</file>

<file path=xl/sharedStrings.xml><?xml version="1.0" encoding="utf-8"?>
<sst xmlns="http://schemas.openxmlformats.org/spreadsheetml/2006/main" count="2551" uniqueCount="309">
  <si>
    <t>ID</t>
  </si>
  <si>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</si>
  <si>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</si>
  <si>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</si>
  <si>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</si>
  <si>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</si>
  <si>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</si>
  <si>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</si>
  <si>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</si>
  <si>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</si>
  <si>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</si>
  <si>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</si>
  <si>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</si>
  <si>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</si>
  <si>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</si>
  <si>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</si>
  <si>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</si>
  <si>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</si>
  <si>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</si>
  <si>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</si>
  <si>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</si>
  <si>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</si>
  <si>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</si>
  <si>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</si>
  <si>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</si>
  <si>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</si>
  <si>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</si>
  <si>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</si>
  <si>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</si>
  <si>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</si>
  <si>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</si>
  <si>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</si>
  <si>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</si>
  <si>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</si>
  <si>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</si>
  <si>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</si>
  <si>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</si>
  <si>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</si>
  <si>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</si>
  <si>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</si>
  <si>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</si>
  <si>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</si>
  <si>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</si>
  <si>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</si>
  <si>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</si>
  <si>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</si>
  <si>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</si>
  <si>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</si>
  <si>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</si>
  <si>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</si>
  <si>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</si>
  <si>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</si>
  <si>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</si>
  <si>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</si>
  <si>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</si>
  <si>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</si>
  <si>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</si>
  <si>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</si>
  <si>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</si>
  <si>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</si>
  <si>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</si>
  <si>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</si>
  <si>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</si>
  <si>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</si>
  <si>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</si>
  <si>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</si>
  <si>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</si>
  <si>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</si>
  <si>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</si>
  <si>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</si>
  <si>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</si>
  <si>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</si>
  <si>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</si>
  <si>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</si>
  <si>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</si>
  <si>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</si>
  <si>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</si>
  <si>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</si>
  <si>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</si>
  <si>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</si>
  <si>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</si>
  <si>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</si>
  <si>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</si>
  <si>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</si>
  <si>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</si>
  <si>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</si>
  <si>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</si>
  <si>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</si>
  <si>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</si>
  <si>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</si>
  <si>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</si>
  <si>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</si>
  <si>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</si>
  <si>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</si>
  <si>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</si>
  <si>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</si>
  <si>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</si>
  <si>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</si>
  <si>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</si>
  <si>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</si>
  <si>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</si>
  <si>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</si>
  <si>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</si>
  <si>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</si>
  <si>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</si>
  <si>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</si>
  <si>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</si>
  <si>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</si>
  <si>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</si>
  <si>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</si>
  <si>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</si>
  <si>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</si>
  <si>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</si>
  <si>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</si>
  <si>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</si>
  <si>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</si>
  <si>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</si>
  <si>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</si>
  <si>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</si>
  <si>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</si>
  <si>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</si>
  <si>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</si>
  <si>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</si>
  <si>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</si>
  <si>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</si>
  <si>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</si>
  <si>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</si>
  <si>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</si>
  <si>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</si>
  <si>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</si>
  <si>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</si>
  <si>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</si>
  <si>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</si>
  <si>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</si>
  <si>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</si>
  <si>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</si>
  <si>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</si>
  <si>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</si>
  <si>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</si>
  <si>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</si>
  <si>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</si>
  <si>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</si>
  <si>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</si>
  <si>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</si>
  <si>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</si>
  <si>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</si>
  <si>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</si>
  <si>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</si>
  <si>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</si>
  <si>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</si>
  <si>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</si>
  <si>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</si>
  <si>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</si>
  <si>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</si>
  <si>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</si>
  <si>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</si>
  <si>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</si>
  <si>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</si>
  <si>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</si>
  <si>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</si>
  <si>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</si>
  <si>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</si>
  <si>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</si>
  <si>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</si>
  <si>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</si>
  <si>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</si>
  <si>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</si>
  <si>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</si>
  <si>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</si>
  <si>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</si>
  <si>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</si>
  <si>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</si>
  <si>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</si>
  <si>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</si>
  <si>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</si>
  <si>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</si>
  <si>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</si>
  <si>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</si>
  <si>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</si>
  <si>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</si>
  <si>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</si>
  <si>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</si>
  <si>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</si>
  <si>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</si>
  <si>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</si>
  <si>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</si>
  <si>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</si>
  <si>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</si>
  <si>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</si>
  <si>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</si>
  <si>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</si>
  <si>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</si>
  <si>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</si>
  <si>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</si>
  <si>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</si>
  <si>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</si>
  <si>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</si>
  <si>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</si>
  <si>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</si>
  <si>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</si>
  <si>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</si>
  <si>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</si>
  <si>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</si>
  <si>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</si>
  <si>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</si>
  <si>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</si>
  <si>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</si>
  <si>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</si>
  <si>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</si>
  <si>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</si>
  <si>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</si>
  <si>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</si>
  <si>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</si>
  <si>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</si>
  <si>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</si>
  <si>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</si>
  <si>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</si>
  <si>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</si>
  <si>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</si>
  <si>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</si>
  <si>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</si>
  <si>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</si>
  <si>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</si>
  <si>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</si>
  <si>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</si>
  <si>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</si>
  <si>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</si>
  <si>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</si>
  <si>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</si>
  <si>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</si>
  <si>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</si>
  <si>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</si>
  <si>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</si>
  <si>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</si>
  <si>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</si>
  <si>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</si>
  <si>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</si>
  <si>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</si>
  <si>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</si>
  <si>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</si>
  <si>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</si>
  <si>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</si>
  <si>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</si>
  <si>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</si>
  <si>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</si>
  <si>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</si>
  <si>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</si>
  <si>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</si>
  <si>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</si>
  <si>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</si>
  <si>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</si>
  <si>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</si>
  <si>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</si>
  <si>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</si>
  <si>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</si>
  <si>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</si>
  <si>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</si>
  <si>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</si>
  <si>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</si>
  <si>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</si>
  <si>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</si>
  <si>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</si>
  <si>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</si>
  <si>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</si>
  <si>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</si>
  <si>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</si>
  <si>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</si>
  <si>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</si>
  <si>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</si>
  <si>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</si>
  <si>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</si>
  <si>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</si>
  <si>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Row Labels</t>
  </si>
  <si>
    <t>Grand Total</t>
  </si>
  <si>
    <t>2022</t>
  </si>
  <si>
    <t>2023</t>
  </si>
  <si>
    <t>(All)</t>
  </si>
  <si>
    <t>Column Labels</t>
  </si>
  <si>
    <t>Sum of TotalPrice</t>
  </si>
  <si>
    <t>Count of Product</t>
  </si>
  <si>
    <t>Count of UnitPrice</t>
  </si>
  <si>
    <t>Sum of Qty</t>
  </si>
  <si>
    <t>Year wise catergoy how much Quantity sold</t>
  </si>
  <si>
    <t>City wise Product Count</t>
  </si>
  <si>
    <t>Total Price of Product By Category</t>
  </si>
  <si>
    <t>Qtr1</t>
  </si>
  <si>
    <t>Qtr2</t>
  </si>
  <si>
    <t>Qtr3</t>
  </si>
  <si>
    <t>Qtr4</t>
  </si>
  <si>
    <t>Years (Date)</t>
  </si>
  <si>
    <t>Quarterwise Sales</t>
  </si>
  <si>
    <t xml:space="preserve">To Analyze Yearly Food Sales </t>
  </si>
  <si>
    <t>To get Yearly Amount of Sales In Particular reigon,analyze where the product has Low Performance and tackle the areas of improvement</t>
  </si>
  <si>
    <t>countofquantity</t>
  </si>
  <si>
    <t>DateFormat change</t>
  </si>
  <si>
    <t>Total Price Calculations</t>
  </si>
  <si>
    <t>Column1</t>
  </si>
  <si>
    <t>Sum of Total price</t>
  </si>
  <si>
    <t>1) sum of Total Price of category Crackers</t>
  </si>
  <si>
    <t>3)Count Number Of Bars category From catgory</t>
  </si>
  <si>
    <t>4)Count Number of Arrowroot sales in newyork</t>
  </si>
  <si>
    <t xml:space="preserve">5)Average of Total price </t>
  </si>
  <si>
    <t>6)2nd largest Unit price</t>
  </si>
  <si>
    <t>7)Min Quantity</t>
  </si>
  <si>
    <t>8)Max Total Price</t>
  </si>
  <si>
    <t>Category in Upper</t>
  </si>
  <si>
    <t>Catergory In Lower</t>
  </si>
  <si>
    <t>Length Of Product</t>
  </si>
  <si>
    <t>Category In Newyork Region whose unit price is greater than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</si>
</sst>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8" formatCode="[$-F800]dddd\,\ mmmm\ dd\,\ yyyy"/>
    <numFmt numFmtId="171" formatCode="dd/mm/yyyy"/>
  </numFmts>
  <fonts count="3" x14ac:knownFonts="1">
    <font>
      <sz val="11"/>
      <color theme="1"/>
      <name val="Calibri"/>
      <family val="2"/>
      <scheme val="minor"/>
    </font>
    <font>
      <sz val="11"/>
      <color theme="3"/>
      <name val="Calibri"/>
      <family val="2"/>
      <scheme val="minor"/>
    </font>
    <font>
      <sz val="8"/>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0" fillId="0" borderId="0" xfId="0" pivotButton="1"/>
    <xf numFmtId="0" fontId="0" fillId="0" borderId="0" xfId="0" applyAlignment="1">
      <alignment horizontal="left"/>
    </xf>
    <xf numFmtId="168" fontId="0" fillId="0" borderId="0" xfId="0" applyNumberFormat="1"/>
    <xf numFmtId="171" fontId="0" fillId="0" borderId="0" xfId="0" applyNumberFormat="1"/>
    <xf numFmtId="0" fontId="0" fillId="0" borderId="0" xfId="0" applyNumberFormat="1"/>
    <xf numFmtId="0" fontId="0" fillId="3" borderId="0" xfId="0" applyNumberFormat="1" applyFill="1"/>
    <xf numFmtId="0" fontId="1" fillId="3" borderId="0" xfId="0" applyFont="1" applyFill="1"/>
  </cellXfs>
  <cellStyles count="1">
    <cellStyle name="Normal" xfId="0" builtinId="0"/>
  </cellStyles>
  <dxfs count="22">
    <dxf>
      <numFmt numFmtId="0" formatCode="General"/>
    </dxf>
    <dxf>
      <numFmt numFmtId="0" formatCode="General"/>
      <fill>
        <patternFill patternType="solid">
          <fgColor indexed="64"/>
          <bgColor theme="0" tint="-0.14999847407452621"/>
        </patternFill>
      </fill>
    </dxf>
    <dxf>
      <numFmt numFmtId="171" formatCode="dd/mm/yyyy"/>
    </dxf>
    <dxf>
      <numFmt numFmtId="0" formatCode="General"/>
    </dxf>
    <dxf>
      <numFmt numFmtId="0" formatCode="General"/>
      <fill>
        <patternFill patternType="solid">
          <fgColor indexed="64"/>
          <bgColor theme="0" tint="-0.14999847407452621"/>
        </patternFill>
      </fill>
    </dxf>
    <dxf>
      <numFmt numFmtId="0" formatCode="General"/>
    </dxf>
    <dxf>
      <numFmt numFmtId="164" formatCode="[$-409]d\-mmm;@"/>
    </dxf>
    <dxf>
      <numFmt numFmtId="19" formatCode="m/d/yyyy"/>
    </dxf>
    <dxf>
      <numFmt numFmtId="0" formatCode="General"/>
    </dxf>
    <dxf>
      <numFmt numFmtId="0" formatCode="General"/>
    </dxf>
    <dxf>
      <numFmt numFmtId="0" formatCode="General"/>
    </dxf>
    <dxf>
      <numFmt numFmtId="0" formatCode="General"/>
      <fill>
        <patternFill patternType="solid">
          <fgColor indexed="64"/>
          <bgColor theme="0" tint="-0.14999847407452621"/>
        </patternFill>
      </fill>
    </dxf>
    <dxf>
      <numFmt numFmtId="171" formatCode="dd/mm/yyyy"/>
    </dxf>
    <dxf>
      <numFmt numFmtId="0" formatCode="General"/>
    </dxf>
    <dxf>
      <numFmt numFmtId="0" formatCode="General"/>
      <fill>
        <patternFill patternType="solid">
          <fgColor indexed="64"/>
          <bgColor theme="0" tint="-0.14999847407452621"/>
        </patternFill>
      </fill>
    </dxf>
    <dxf>
      <numFmt numFmtId="0" formatCode="General"/>
    </dxf>
    <dxf>
      <numFmt numFmtId="164" formatCode="[$-409]d\-mmm;@"/>
    </dxf>
    <dxf>
      <numFmt numFmtId="19" formatCode="m/d/yyyy"/>
    </dxf>
    <dxf>
      <numFmt numFmtId="0" formatCode="General"/>
      <fill>
        <patternFill patternType="solid">
          <fgColor indexed="64"/>
          <bgColor theme="0" tint="-0.14999847407452621"/>
        </patternFill>
      </fill>
    </dxf>
    <dxf>
      <numFmt numFmtId="0" formatCode="General"/>
    </dxf>
    <dxf>
      <numFmt numFmtId="164" formatCode="[$-409]d\-mmm;@"/>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[Mayank_Food Sales Excel Project.xlsx]Pivot Tables!PivotTable2</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28-410F-9CFC-5F7B4EA5A9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28-410F-9CFC-5F7B4EA5A9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Tables'!$D$4:$D$6</c:f>
              <c:strCache>
                <c:ptCount val="2"/>
                <c:pt idx="0">
                  <c:v>East</c:v>
                </c:pt>
                <c:pt idx="1">
                  <c:v>West</c:v>
                </c:pt>
              </c:strCache>
            </c:strRef>
          </c:cat>
          <c:val>
            <c:numRef>
              <c:f>'Pivot Tables'!$E$4:$E$6</c:f>
              <c:numCache>
                <c:formatCode>General</c:formatCode>
                <c:ptCount val="2"/>
                <c:pt idx="0">
                  <c:v>150</c:v>
                </c:pt>
                <c:pt idx="1">
                  <c:v>94</c:v>
                </c:pt>
              </c:numCache>
            </c:numRef>
          </c:val>
          <c:extLst>
            <c:ext xmlns:c16="http://schemas.microsoft.com/office/drawing/2014/chart" uri="{C3380CC4-5D6E-409C-BE32-E72D297353CC}">
              <c16:uniqueId val="{00000004-ED28-410F-9CFC-5F7B4EA5A9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[Mayank_Food Sales Excel Project.xlsx]Pivot Tables!PivotTable7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Tables'!$O$3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848-4C45-B250-E03DB093BF3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848-4C45-B250-E03DB093BF3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848-4C45-B250-E03DB093BF3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848-4C45-B250-E03DB093BF3E}"/>
              </c:ext>
            </c:extLst>
          </c:dPt>
          <c:cat>
            <c:strRef>
              <c:f>'Pivot Tables'!$N$4:$N$8</c:f>
              <c:strCache>
                <c:ptCount val="4"/>
                <c:pt idx="0">
                  <c:v>Qtr1</c:v>
                </c:pt>
                <c:pt idx="1">
                  <c:v>Qtr2</c:v>
                </c:pt>
                <c:pt idx="2">
                  <c:v>Qtr3</c:v>
                </c:pt>
                <c:pt idx="3">
                  <c:v>Qtr4</c:v>
                </c:pt>
              </c:strCache>
            </c:strRef>
          </c:cat>
          <c:val>
            <c:numRef>
              <c:f>'Pivot Tables'!$O$4:$O$8</c:f>
              <c:numCache>
                <c:formatCode>General</c:formatCode>
                <c:ptCount val="4"/>
                <c:pt idx="0">
                  <c:v>8045.1199999999981</c:v>
                </c:pt>
                <c:pt idx="1">
                  <c:v>8651.3999999999978</c:v>
                </c:pt>
                <c:pt idx="2">
                  <c:v>7168.1799999999994</c:v>
                </c:pt>
                <c:pt idx="3">
                  <c:v>9460.8799999999992</c:v>
                </c:pt>
              </c:numCache>
            </c:numRef>
          </c:val>
          <c:extLst>
            <c:ext xmlns:c16="http://schemas.microsoft.com/office/drawing/2014/chart" uri="{C3380CC4-5D6E-409C-BE32-E72D297353CC}">
              <c16:uniqueId val="{00000008-C848-4C45-B250-E03DB093BF3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[Mayank_Food Sales Excel Project.xlsx]Pivot Tables!PivotTable3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Tables'!$H$3</c:f>
              <c:strCache>
                <c:ptCount val="1"/>
                <c:pt idx="0">
                  <c:v>Total</c:v>
                </c:pt>
              </c:strCache>
            </c:strRef>
          </c:tx>
          <c:spPr>
            <a:solidFill>
              <a:schemeClr val="accent1"/>
            </a:solidFill>
            <a:ln>
              <a:noFill/>
            </a:ln>
            <a:effectLst/>
            <a:sp3d/>
          </c:spPr>
          <c:invertIfNegative val="0"/>
          <c:cat>
            <c:strRef>
              <c:f>'Pivot Tables'!$G$4:$G$13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Tables'!$H$4:$H$13</c:f>
              <c:numCache>
                <c:formatCode>General</c:formatCode>
                <c:ptCount val="9"/>
                <c:pt idx="0">
                  <c:v>31</c:v>
                </c:pt>
                <c:pt idx="1">
                  <c:v>3</c:v>
                </c:pt>
                <c:pt idx="2">
                  <c:v>27</c:v>
                </c:pt>
                <c:pt idx="3">
                  <c:v>64</c:v>
                </c:pt>
                <c:pt idx="4">
                  <c:v>33</c:v>
                </c:pt>
                <c:pt idx="5">
                  <c:v>31</c:v>
                </c:pt>
                <c:pt idx="6">
                  <c:v>22</c:v>
                </c:pt>
                <c:pt idx="7">
                  <c:v>7</c:v>
                </c:pt>
                <c:pt idx="8">
                  <c:v>26</c:v>
                </c:pt>
              </c:numCache>
            </c:numRef>
          </c:val>
          <c:extLst>
            <c:ext xmlns:c16="http://schemas.microsoft.com/office/drawing/2014/chart" uri="{C3380CC4-5D6E-409C-BE32-E72D297353CC}">
              <c16:uniqueId val="{00000000-3765-413C-BD83-9D41E48FEF05}"/>
            </c:ext>
          </c:extLst>
        </c:ser>
        <c:dLbls>
          <c:showLegendKey val="0"/>
          <c:showVal val="0"/>
          <c:showCatName val="0"/>
          <c:showSerName val="0"/>
          <c:showPercent val="0"/>
          <c:showBubbleSize val="0"/>
        </c:dLbls>
        <c:gapWidth val="150"/>
        <c:shape val="box"/>
        <c:axId val="209216863"/>
        <c:axId val="209235103"/>
        <c:axId val="0"/>
      </c:bar3DChart>
      <c:catAx>
        <c:axId val="20921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5103"/>
        <c:crosses val="autoZero"/>
        <c:auto val="1"/>
        <c:lblAlgn val="ctr"/>
        <c:lblOffset val="100"/>
        <c:noMultiLvlLbl val="0"/>
      </c:catAx>
      <c:valAx>
        <c:axId val="20923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[Mayank_Food Sales Excel Project.xlsx]Pivot Tables!PivotTable4</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Tables'!$K$3</c:f>
              <c:strCache>
                <c:ptCount val="1"/>
                <c:pt idx="0">
                  <c:v>Total</c:v>
                </c:pt>
              </c:strCache>
            </c:strRef>
          </c:tx>
          <c:spPr>
            <a:solidFill>
              <a:schemeClr val="accent1"/>
            </a:solidFill>
            <a:ln>
              <a:noFill/>
            </a:ln>
            <a:effectLst/>
            <a:sp3d/>
          </c:spPr>
          <c:invertIfNegative val="0"/>
          <c:cat>
            <c:strRef>
              <c:f>'Pivot Tables'!$J$4:$J$13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 Tables'!$K$4:$K$13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7619-4445-BF71-9C8169F4990F}"/>
            </c:ext>
          </c:extLst>
        </c:ser>
        <c:dLbls>
          <c:showLegendKey val="0"/>
          <c:showVal val="0"/>
          <c:showCatName val="0"/>
          <c:showSerName val="0"/>
          <c:showPercent val="0"/>
          <c:showBubbleSize val="0"/>
        </c:dLbls>
        <c:gapWidth val="150"/>
        <c:shape val="box"/>
        <c:axId val="67764431"/>
        <c:axId val="67768751"/>
        <c:axId val="0"/>
      </c:bar3DChart>
      <c:catAx>
        <c:axId val="6776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8751"/>
        <c:crosses val="autoZero"/>
        <c:auto val="1"/>
        <c:lblAlgn val="ctr"/>
        <c:lblOffset val="100"/>
        <c:noMultiLvlLbl val="0"/>
      </c:catAx>
      <c:valAx>
        <c:axId val="67768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[Mayank_Food Sales Excel Project.xlsx]Pivot Tables!PivotTable5</c:name>
    <c:fmtId val="4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Tables'!$B$20:$B$21</c:f>
              <c:strCache>
                <c:ptCount val="1"/>
                <c:pt idx="0">
                  <c:v>Bars</c:v>
                </c:pt>
              </c:strCache>
            </c:strRef>
          </c:tx>
          <c:spPr>
            <a:solidFill>
              <a:schemeClr val="accent1"/>
            </a:solidFill>
            <a:ln>
              <a:noFill/>
            </a:ln>
            <a:effectLst/>
            <a:sp3d/>
          </c:spPr>
          <c:invertIfNegative val="0"/>
          <c:cat>
            <c:strRef>
              <c:f>'Pivot Tables'!$A$22:$A$24</c:f>
              <c:strCache>
                <c:ptCount val="2"/>
                <c:pt idx="0">
                  <c:v>2022</c:v>
                </c:pt>
                <c:pt idx="1">
                  <c:v>2023</c:v>
                </c:pt>
              </c:strCache>
            </c:strRef>
          </c:cat>
          <c:val>
            <c:numRef>
              <c:f>'Pivot Tables'!$B$22:$B$24</c:f>
              <c:numCache>
                <c:formatCode>General</c:formatCode>
                <c:ptCount val="2"/>
                <c:pt idx="0">
                  <c:v>3199</c:v>
                </c:pt>
                <c:pt idx="1">
                  <c:v>2642</c:v>
                </c:pt>
              </c:numCache>
            </c:numRef>
          </c:val>
          <c:extLst>
            <c:ext xmlns:c16="http://schemas.microsoft.com/office/drawing/2014/chart" uri="{C3380CC4-5D6E-409C-BE32-E72D297353CC}">
              <c16:uniqueId val="{00000000-6E6B-454A-BCDC-5F444E1A6C06}"/>
            </c:ext>
          </c:extLst>
        </c:ser>
        <c:ser>
          <c:idx val="1"/>
          <c:order val="1"/>
          <c:tx>
            <c:strRef>
              <c:f>'Pivot Tables'!$C$20:$C$21</c:f>
              <c:strCache>
                <c:ptCount val="1"/>
                <c:pt idx="0">
                  <c:v>Cookies</c:v>
                </c:pt>
              </c:strCache>
            </c:strRef>
          </c:tx>
          <c:spPr>
            <a:solidFill>
              <a:schemeClr val="accent2"/>
            </a:solidFill>
            <a:ln>
              <a:noFill/>
            </a:ln>
            <a:effectLst/>
            <a:sp3d/>
          </c:spPr>
          <c:invertIfNegative val="0"/>
          <c:cat>
            <c:strRef>
              <c:f>'Pivot Tables'!$A$22:$A$24</c:f>
              <c:strCache>
                <c:ptCount val="2"/>
                <c:pt idx="0">
                  <c:v>2022</c:v>
                </c:pt>
                <c:pt idx="1">
                  <c:v>2023</c:v>
                </c:pt>
              </c:strCache>
            </c:strRef>
          </c:cat>
          <c:val>
            <c:numRef>
              <c:f>'Pivot Tables'!$C$22:$C$24</c:f>
              <c:numCache>
                <c:formatCode>General</c:formatCode>
                <c:ptCount val="2"/>
                <c:pt idx="0">
                  <c:v>3623</c:v>
                </c:pt>
                <c:pt idx="1">
                  <c:v>3841</c:v>
                </c:pt>
              </c:numCache>
            </c:numRef>
          </c:val>
          <c:extLst>
            <c:ext xmlns:c16="http://schemas.microsoft.com/office/drawing/2014/chart" uri="{C3380CC4-5D6E-409C-BE32-E72D297353CC}">
              <c16:uniqueId val="{00000004-DB28-4EF6-BD51-FF02CFA736CD}"/>
            </c:ext>
          </c:extLst>
        </c:ser>
        <c:ser>
          <c:idx val="2"/>
          <c:order val="2"/>
          <c:tx>
            <c:strRef>
              <c:f>'Pivot Tables'!$D$20:$D$21</c:f>
              <c:strCache>
                <c:ptCount val="1"/>
                <c:pt idx="0">
                  <c:v>Crackers</c:v>
                </c:pt>
              </c:strCache>
            </c:strRef>
          </c:tx>
          <c:spPr>
            <a:solidFill>
              <a:schemeClr val="accent3"/>
            </a:solidFill>
            <a:ln>
              <a:noFill/>
            </a:ln>
            <a:effectLst/>
            <a:sp3d/>
          </c:spPr>
          <c:invertIfNegative val="0"/>
          <c:cat>
            <c:strRef>
              <c:f>'Pivot Tables'!$A$22:$A$24</c:f>
              <c:strCache>
                <c:ptCount val="2"/>
                <c:pt idx="0">
                  <c:v>2022</c:v>
                </c:pt>
                <c:pt idx="1">
                  <c:v>2023</c:v>
                </c:pt>
              </c:strCache>
            </c:strRef>
          </c:cat>
          <c:val>
            <c:numRef>
              <c:f>'Pivot Tables'!$D$22:$D$24</c:f>
              <c:numCache>
                <c:formatCode>General</c:formatCode>
                <c:ptCount val="2"/>
                <c:pt idx="0">
                  <c:v>717</c:v>
                </c:pt>
                <c:pt idx="1">
                  <c:v>240</c:v>
                </c:pt>
              </c:numCache>
            </c:numRef>
          </c:val>
          <c:extLst>
            <c:ext xmlns:c16="http://schemas.microsoft.com/office/drawing/2014/chart" uri="{C3380CC4-5D6E-409C-BE32-E72D297353CC}">
              <c16:uniqueId val="{00000005-DB28-4EF6-BD51-FF02CFA736CD}"/>
            </c:ext>
          </c:extLst>
        </c:ser>
        <c:ser>
          <c:idx val="3"/>
          <c:order val="3"/>
          <c:tx>
            <c:strRef>
              <c:f>'Pivot Tables'!$E$20:$E$21</c:f>
              <c:strCache>
                <c:ptCount val="1"/>
                <c:pt idx="0">
                  <c:v>Snacks</c:v>
                </c:pt>
              </c:strCache>
            </c:strRef>
          </c:tx>
          <c:spPr>
            <a:solidFill>
              <a:schemeClr val="accent4"/>
            </a:solidFill>
            <a:ln>
              <a:noFill/>
            </a:ln>
            <a:effectLst/>
            <a:sp3d/>
          </c:spPr>
          <c:invertIfNegative val="0"/>
          <c:cat>
            <c:strRef>
              <c:f>'Pivot Tables'!$A$22:$A$24</c:f>
              <c:strCache>
                <c:ptCount val="2"/>
                <c:pt idx="0">
                  <c:v>2022</c:v>
                </c:pt>
                <c:pt idx="1">
                  <c:v>2023</c:v>
                </c:pt>
              </c:strCache>
            </c:strRef>
          </c:cat>
          <c:val>
            <c:numRef>
              <c:f>'Pivot Tables'!$E$22:$E$24</c:f>
              <c:numCache>
                <c:formatCode>General</c:formatCode>
                <c:ptCount val="2"/>
                <c:pt idx="0">
                  <c:v>786</c:v>
                </c:pt>
                <c:pt idx="1">
                  <c:v>394</c:v>
                </c:pt>
              </c:numCache>
            </c:numRef>
          </c:val>
          <c:extLst>
            <c:ext xmlns:c16="http://schemas.microsoft.com/office/drawing/2014/chart" uri="{C3380CC4-5D6E-409C-BE32-E72D297353CC}">
              <c16:uniqueId val="{00000006-DB28-4EF6-BD51-FF02CFA736CD}"/>
            </c:ext>
          </c:extLst>
        </c:ser>
        <c:dLbls>
          <c:showLegendKey val="0"/>
          <c:showVal val="0"/>
          <c:showCatName val="0"/>
          <c:showSerName val="0"/>
          <c:showPercent val="0"/>
          <c:showBubbleSize val="0"/>
        </c:dLbls>
        <c:gapWidth val="150"/>
        <c:shape val="box"/>
        <c:axId val="696317135"/>
        <c:axId val="696317615"/>
        <c:axId val="486937903"/>
      </c:bar3DChart>
      <c:catAx>
        <c:axId val="696317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17615"/>
        <c:crosses val="autoZero"/>
        <c:auto val="1"/>
        <c:lblAlgn val="ctr"/>
        <c:lblOffset val="100"/>
        <c:noMultiLvlLbl val="0"/>
      </c:catAx>
      <c:valAx>
        <c:axId val="69631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17135"/>
        <c:crosses val="autoZero"/>
        <c:crossBetween val="between"/>
      </c:valAx>
      <c:serAx>
        <c:axId val="4869379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176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plotArea>
      <cx:plotAreaRegion>
        <cx:series layoutId="regionMap" uniqueId="{2A278DDD-3F33-449A-818A-459F581332A0}">
          <cx:tx>
            <cx:txData>
              <cx:f>_xlchart.v5.2</cx:f>
              <cx:v>Count of Product</cx:v>
            </cx:txData>
          </cx:tx>
          <cx:dataId val="0"/>
          <cx:layoutPr>
            <cx:geography cultureLanguage="en-US" cultureRegion="IN" attribution="Powered by Bing">
              <cx:geoCache provider="{E9337A44-BEBE-4D9F-B70C-5C5E7DAFC167}">
                <cx:binary>1HpZj9w4su5fMfx86SYpSqQG0wMcLblX1l6260Uol8uiVkoUSS2//kRmudt2t7sbA9yHewuGrBS3
YDDWL/jv5+lfz/XLk34zNXU7/Ot5+vWtNKb71y+/DM/ypXka3jXFs1aD+mLePavmF/XlS/H88stn
/TQWbf4LxYT98iyftHmZ3v7n3zBb/qIO6vnJFKq9ti96vnkZbG2Gv2n7adObp89N0SbFYHTxbOiv
byM1GNW+ffPSmsLMd3P38uvbH/u8ffPLf/79y1+S8NNlXqn7adOfKDio4c3/tPlL/TL8Ixk/UvGn
3b+pgUHGfoY9eOwd9in1BPPD8594+6ZWbf61GREi3lHmeYwTjk9/5LfFj08NjP+Oqjexsq2Zf2v/
KY/OW336/Fm/DAPs8Pz/zyf5gbm/vo3/5+3fceT3tZ9PNJyOPQcJ+PXtfVuYl89vbs2TObGtGNSZ
SD3H6rT7+9ufndqfjhEY+H/xYP+exB/2TV43/pdCd6b+vzhs/o76LAhCEp7P8nSYPx52+C4gnHLC
yKs0/HaYr4cdP9XFF6Xb4um37z855Fc9/NMZfz/2hz2+bvHvmfL/xLn9QDWYhOPL+Oaj0tXf8IL+
TLy+s0s/1fz/xijcPrVvkuIlV/9IxH8hJfQdJz73Q/onW8DfkcATRHhfjcVvq76Kx+/E/K6Nfym4
9C+k5M9T/MD1n9uBPw/6/1Ca1vqp/fzmTpmn+jeu/kS5/lmg/tpQ/e4GkifzlJ792Hei+Petvwnq
H4b+rTt8Pfzt51/fEow9H2P2nbk6TfR19Ffbomo7/G5Xfhz18jSYX98iQsk7HvqYeIxy7jEP5HN8
+doEQit8LLgvfMZCCoxqlTYSPFz4jhEGTYKEvsCYw6hB2XOTeBdSL/C4F8KkASfh70HElarnXLW/
c+Xr7zetba5U0Zrh17eU47dvutd+J3p97HOOiWCEh0CC8AUQ0T0/3UCkAt3J/5nGLK9QkLHLaun4
vF0C1XifnPRMdkmD2GuaC1QiuhEZr2Nk5e3MchZVAeuSllockSwoorHuq9SGhiWD3+ANHqsyEZOn
Y+vUE5mXPLZ+8bT0w5Q0nhwSPQT7usn7uM/Kq7IPH7o8M2nXDCxyYihSMS94U4TBkFSWZFEYVC4a
UeNSqU2dyMDsbduFEeHFe0eC68q2QTx5/m3RmzFyuMFRVarrJR8fVKC2Axv8qKhVEFOD8jjshywq
9PIUlvo6CHq8sQ0NorCmVxSb+sKyRa1E5bcJzWoF4Vb/xcvyJ1taEzeIp2Z+GSfqJ7Pfpw55eVI3
7cVE2fuuzbtoEGO3YUPbxNobu7jqiIw8hUS0iFDHxE17bynKlOrlxYpsZZXbk3BcEz6thk6tB29I
tVYJLYmLTd1VsXbeiwlpnCnDo64pdu28bBZ/5JHNMx1JbmLXFHfC1m1S192mqfJ0UuVdHaLEmPa6
03gvkY2zpshj7TfXDg7SNkymNTJjEy+MKRkZRMRKBN2O+M2ndpB1XPDsgF14aF3RxqzO2mAnPKqv
yYS77LHUdU7TwVN5e40WM3frhrRzlOMKf5iXMlRR4Kpn6nurSeoxKqh9Dge54jTM41FAc2HHl56R
IS6HKYwaN23MLI+szUSKxmle9UZ+GVGgo1LMHwMc3plluiaOPHq622G1fCxcGcaBP3gpz9nngk67
EefzYy37KipMx2PmtbFw2kU+7jelr6+zsN5wLdDB8v5uLmBbXW37KM/FZTYNRSzk8oX5fmKlqSK/
CsLUBDPeLPwLKRVLC2IenKll0nSMJrWgxyoPvbWPip3OlvXUET/RjdMxUvI5r/olru28rMRYdnE5
52uKho/FqDYKVCZuRTtFYpZRx4clNXnbRSSottPIslhodDVn6IM2eBd0HklKWt77mcxTQSiPhmyO
QJMTKvSm5hWPA6N2rT+MkWy62PbCj2RQfRmkuewa9uSG7BDUSxlVc3kUFO87T7ooUOG+HWseUc9z
ccl4pGUho9K4cd1PTRYZ6ZGIhvVTW4mPC1dpU/tbPOQfvcrrbhcUyAhJMUU19e85krcTRREOxw+9
ZMW2k+F2mfp9lotun6nhQzBlayL4LQqCrfTEJQqHa4mDl44tx6bRm0qBhC7BvCQdaW3iaH7jnFpX
WG1yW6x1KcO0msI2AgUKHgc3bCUt7U0mnIyKtl4107gPzFCl38c2P5jLZ9XNusjl17Tr95//uVMN
/DvH0t8+nrK2b7/WL+rkD4Y/djq5td97fYvHT27k9+D8D87pxzjqv2n8a7f2m2s+23sIgv7Wo/0p
Wv426jePRtg7AgEVBFsB83yf8e88GnvHsI9DHgaEUf/ktr56NEbfgZuhYUgw5WAosPfNo9F3vgfJ
HBfg7zwuQvJfeTTYz48ODdamJBAB9zA4Xeb/6NDM4qmut3Y6tqMXpkThVWcmdnC4m9Z5J929YlO7
tawQSV/4IkHa1xExRbcuMnvrMpCHBtfPeaMObgrlKvPaYxHIpJdJ6dP2ssEh2mVsfiyQ6NZS1247
hWwzhN39KMR02ZbzdBkaEay+O4ifuGofOPTHjTEcQhTBGWaCBpAIfe+pWTt3VSitO+bUa9ZjWII/
Y88L0/5GggU5KM5lQhpbrluNstjaQRz0OJFjJ9mLkUu3Dyd3qYJuuqCkbjeeRWYlqAsudNWleNT2
iheSxSEbqw2ZchdpkdUXmcg+u2osNnhqbxS35I43ClwZHVyalZ3bF6I16wC3X4yS414HgkYzMylq
+3GLQmFUVJnBxhMf+HqewT0FE8n2nhyvMoREMmTOu7dTKKKQM7mXqd+ifNvOAt0GS+dtWja7OM91
8Q/8DH4iKCzggQhp6HMMpu8P/Cy4FEE4m2O+zGblrCxWoWM2zQ3P71yOY79b5h1aGBBboGLdduWj
UeNnwfJhXYQ93Q+mW9VZhS+ds97GKGPTNnA06su1nrR/WwZ1dYMVR0WkM/9DXhu3c3UAMUrn2n0+
4TSsMrFDp8dYLlFb4PGuUjoHC17eqpMgTSeRqqu8WNeyIxGnjTqyich172c6AYUjEVKivnR+liA2
yUM1KHkIT2894Xk005HceRyYGi5XQgbNw5z7iePNmBi/kxcVUZezszveFVVczIvZSOrfVIVYNqU0
zQM1x963/cHz6tuiCcbdt4cLi2k3z2UR/72gQwT7R0HnzMMcRD0ARfYoxODfCzqfUT6irh6Orf+p
yhe1F5X2IupKtNHSZlGZ0WLvmB9cTI4V60rLNMjatKdyb3pd7mjrH61h+FCYNvUkWocmCfseP/w9
ncEfyAR0iYPT8iAcx6cH2MHvyfTxlLNuyNsjBte+Kyv/og0aP/XlWCR2DsJ/WO6Uyf6g/6f1Qkwx
ZyIgIRd/0P8OFGHptVTHZEBEXiLy0ptqjhCifko0YcfZVG1aeEt424NmRZgNSRBatQ+xiXLL8A2/
8eYwfzAebrZ49MCm8U9lb6PaFOhBydpFmc66tcpwmw7hzC/U0uhVR/kSDTgLLv6BfyeCv089gHsU
Ux+gOsB3Ti7lRwZCulTIvG2Ko8+8R15LuedyaaNJEA02C9KDPKhwyrnv0sF16OCBOdrrxdJVGfQ3
RUHzxGGZGgKDvBlM4tCRq/OjYuELaQ3fegXo4kyWKhnxku+npTXxIPWKWg3mncDueLuMq9EykKp+
3PVCN3E9zbSJcNGz1aB5fcQ866NsKfn7sFEylnI3kwyCVRLY14ephU0aE+fhMoAt6IZV3o0iyvxq
ukBjHRMT4rQlEKMS3nkxGuwXM2B5RBqbOCOUJbYoyEGIjETdXC2bPKgHCJzaMeqYaY9/z3f/z4Ir
+MlHekFIGXiTk/59l/LhwPqt72foYhaxySYaEeSP18LXH0aJwAK7ksajFmNC5fy5IqJ88RoCKYka
n/qKk1hXLLiUqMTbakRubSjPbsoZTVFx6usGyMXQ/Nna6sgqbzvRoHwslZijBgLey0rO81VfN1Wk
/RosURuwJ0YyHoXdDYPgNan1EKazW3hM+/mq7JrxsFSLTXwWom3ektuRVmw1055t5CJcvPS43SAI
8ldzh8HSTkvRpyxo62Pum8hl+qOrpu6y9jr9wPi1psP0Xgy+ucDkNVx8RaF+4qFpyE/Z8g8iDRk+
WIIAkEjCwK2cfPh3rA20KLCWxrswTVbEPanJPhSW7PEwYUg1CrKul0Bszg3nxySyDMXo1EcjNPer
b2NIhp67pdPfffqui89L0kfnyb/N5oamjB2fu+R13nNzVpewxHc9lwChuC0ES0BCvOg8HI262SJa
r74beG54XfJMoGxwtgIY4eH1m3em4Nvic1jBIWTc4i0kH8lP9/St99d5yecmF/PulYYTF85v3xF7
YuErTeeW10Vt11yWJCHa2bVvBN6rU7dzh4xBivfK+XPL+TGf2X9+ZaCqVX+U4OTXkE8uaTbkB+Rl
+4LQcOMnhRrshSNg8lw4eWmJumxlnLXxCEHsg/OXL0ttqtVs7mc0fnGKka2tvEPJli94MkHi5uLO
VPKpnsySyGr61DXYT0rrynjkooqnaW9D3N1nlh/LgVZRPQT5etHte1pArKr85aK1OC00yde2bfbg
8bvIktqtyhalHs28SGYqiDqj2yjvIVaoMnqkdFTxPF2PCNx4rkvAO2hkxsAmY1YU8WIyFFWcRblg
9YpmWkUCT7djC+bTOpijEFzFuHyB8GyJe7R4KSANrOXxMNLg/QDJblB87kt3dBUvLwoPbeHYzKoK
9BVx9NLm4ZxWJYAS2LRd3ARmTrhF6wbUIGlDUaypp26kZ8ERBW4FavvI6kfRANLhz10XFU7Evjew
dc8kZMusipwKQ6CqK2EyEXdI66iquoOq+iAdChlGISMflmlBkfB2lcePeT7IPTK4iWo1p8IP7UYH
Oh1aTQ9+n/fwufpQZTiSg6tiUk+fS7+7pUzbRAX0psz1RdgbkSxhc7PkDBg8dOseQIt17Xaoze6y
sMuSfCpihce0te6ZT1Oi67ZaG1IbwFx679Jjj5XpAKvpvDWAIiiWHqT5g44nFLRrkQdkrzBYRJKA
USm2utugPthrGQQ78NT7yiIN8ENdrEqhE78iwAcOp1dOz0Vf3zS8RRdUgHVUzNt0ABnlBOHtzPsh
QRMIWCv0GGfm0Fhlo9b520kCJMWWuNC52ZDSB7cu+0Pvz+tgdtnW9mUJ1rwFTptljshU0ogOMk8W
W0JU04AJrvg96WsVLTRvI1NETT0BwkEHm/JFcWA+ngCiolvNEY2aEc3xQqcvfKx29fTA/PJzoOxK
TdqlPitv2lzpg/D5TuEKyl1jL1b9aNOSuk8el4ca+QAyFjcG/HvkKnJo++rW4UiU3ZAUrK0iMs40
YvUmQ2Rvav9hKmV/OXYs7qTVcGTuSveBTgykeQtWt9LraGxVEKS57o7IpzZVZeGiYiDjBc/DletZ
vgszkrqyvfNct8aiyJNBdTqymKnEFHUfzVPrR4aBaS2X+vPCnIhoZ8Z0MvHS4TzuWu4nPXFH2wBy
xEZ8yL0l6jSq13gOjj7FehVwwCuFpFFYiXw3knnVlvyTQ/klGKx6J4bqYbaogrSumzct9XZzNrep
X+Fdk1M/ZrwGJQ3ya6ayCVSrTGX21ATIJB4EGat8EitI1c0Ozx3AePl8dHe8rC+9UaYYDGI0j20W
L4uoAKC0Y+pP5dEOjMaNZQCx+cNd7yAZJAs5IK7GaOKgylPbbRaIK6MgVPcQZK3KMrwfg7xctbU6
EDw0W0P7jyBDfeS1Qmy8qukjv+nyqB8XAo7Z/4gE8G/yXZV2XUVXTBVZ1NgaR1N1EIHSKa8bEinL
bilEphG47XbjMC1iinqUlKF4GYdexUBhm6CC76dafvLrJlYnThd+sKRMoAdUeGD9gvy942wNudgU
d4sJY7as/aK8mHoxxi7nGAxknZRKZgmeZ7b3W7CTNWRDS8nK61oUqaPzcDXgMik121pdFnAAnl4H
QVclXWarKDNhuFrcEE2mVLE11WPl3BgBI4cgqOLavJcDoHiVFZHmbIn0VOkktOY4+1eqR3Q7ZcMQ
lV0wpOMyEYCyr81CRerNkDWaJtzrubNRGPJ4xvUcTTX21ozYiPc92rvL0Qm6B5CPhwbAblyvc7CH
sdRVHrOsWSKqm9s2qyHyNMzGkA9tMgBu18R/tKE7UJtVUdV6dz4VB57BCS9GbgFCE/GchVUyFMst
7bmCzU19TBWZVs57AgVz69oW9xUYznjWA40q2q8lRNNLdcJQR0aSqcrXTV1GU4jbZNa2i3QJPzXv
HvoK30QdALZt2ACqqoqoDUsSIy/4oPvpKMF0ds2ythm1K867Va+YBHzaF1Eh62o1VmMWsQKtp3Jo
ogxNM5Q6RJviItyOHoHI2fNuCaoloDcKLABFMpmVubPIQxDZoD5pUM9XoQn3Juv8NaASV7ycbku3
bJSSF9hlL7atXogd5Ald3PjL0sSETB9wSwBvlBj0jo19VHTSj8rJXvQm1wkbrYKcaomN374PdAdG
GoQ8cr5LAg3ZkvT7rWwOQ6hXYGCKzmPPYxFu5jkjH6iPXBpiNu5dHqJjOygcn3ucH+ef1dLmlziQ
0z7zF5eeh53GE2DMs8hhbbcs6MZMdtp0rubrvMrLu8LgL+c5hnG+QMrZ9z340xVrMN2NIUeXM6rb
eDnN0Ypr19TmU1BWRaJ8Io+TUcOhtl6WeKFGH12j0/NcfGnmiIMPv6ZoUltIwZq1bUa1L2WLo4XX
Txx1+jNtyD6AqykfECNtKihSB8BdxguE5ZSE2DaPKMhX567A+jqyVQ74iHQzZG1jtZXLoq81A9F9
nc1dlPNQP1OOxriGewGXuBVmJyRyKwJYy33WhR/807rYVhcu4/LDbPGQTjiXh9Ea/yKvwGV0LJwf
l7xORxL0nyfeq2i2vb2FkGc/QbaczpkLN84Rco1txqJzN8zee6xjn+YB4dgrWn055xPZ+YPpVyPW
xQOn4uHc01/YsWwkfW9zMaUFn9i+QUN+lEmFWJuQ0KHHtlGJ6n39WeSFjnDglbeh1mhN55luuAnQ
Nespic57YRJUBrfDp0mFLNaLkJeWq3AXzFm1clgbyNzF3ZlBpO6vwF317+tTBQT0YNz3Va+PPh/L
RGGqn5Sa4nPXLihsxJTyb7oqqzeBYm7T2qK/qT0DJ3tiYgjRrpAie0J+EcaCIHYMvaDaI1SjtBfK
f8hCeXvumtv8ZixPcEGPRao7X+0bkLuj9hoEoZplT6YOvzJSoDFql9bdkGwZNiKX3YaMBt9kyrnX
hUfXxJ0VIdSyYA5/aILEkrk7DLhnRzNPcyxxo55H9h4tNX1ymcRJ7zQ+qFqZIwV48LVDi/baY/Wn
Eq4IJQjp7OAQkscZaIyz2WufQwV55Ug+NYHsEsZGdTGz0btwisjkvEQTTw4EDgekhNqOWS6ygA8X
ow2apC9n/klAeeVMirYArRoeXgi4hnVBOjskjRLgkwevPmRuc+4FIZ8fG1jrqCbkHc4dcFiKpxnd
nOkJsgHH7VzgY1UzcwgH30vGZRmenAPw77RQIxcXKxVmx7kj5QH3PExa44tHDod17gEYhI6FaPpL
MJ7+Xs60TI2azeMwDa+79kMo8EHSSS5rSKP3JuRdKsHifZQglec5Bp0XMTBIXuXCb/bNyTSdkvqP
QaGgK9CxGDgeGmbDVZV7YrfUmKYzq+XHdrar814yD0pOVAWbokQF5Ab9soOaYZiCMM0fyomtz/MY
5JOo50F17c+63+Xgc1dBgMoPLm+353nkBBCCLPV0PVCU72ax9Cu/BPWC8GB37lHlxkYFqMT10nds
Sxs8rUqo61rK1YMieexPy/RUiCpMfDwX+95X9Mbv8fOIqukJlAcDHhBkl0JCtI8lQBn8NADT+gB4
pH9fUy/b4AASm0zS8ZEM+/NA6pdTagDP2IE/r1MPy2EViPb+3NgpIQE47YLj6AtznDq/eZ21rJab
ccT2roRy99bva5aqqpifghGCmyB/MpNuVhZLtQ1r3N9TAPbO5OPAjDHAWd5Fm2fTJakLPzqT6dz0
aHxe3drB83aFEmV6/t7KDpJIM37sZgXRSVuazTj59GHhbHMmUXlznoz5TA6lKbwrH6pgrzMGlQC8
hNfiuigDuncz2OrzlEEWJrS28oOYDFm3SC9rDFX4D7hgyXlKN8k5EUtB9gjr7NrMbQFlekjSkBjC
q64lJuqHnlx1Q+EdFjOi+Lz3qZNbgHeWB9X6kJ+Ria/KKVw+dhhCe6iWXkGNw0YBy6p06jTdFSVr
bq1AH1+poiBoWaHGS1z47EIgKAycGwa5QDGWt/duCbqtCSvIcSdbPRkM1wbg5O0y+mk/FP5W1iqP
FM0AG6bq5pU7g21jnXcD2PKMH305yNdZNbH3IwCit5yM9W7y6vH1AGu0p+DoH0Xe25XntSAykwru
hS4gPYUDRgQRKCaDiNl8zC7PYjcLSA1pucZUPk8OXHdOqmkXMqpTD0ICkwkeKShHR8bW3VaXwSMi
JRTzPb+/UDKH0KT13Dpgil90VeCvBIdaae8ceFV7E2JfbUvumWjEkKzCRbn1iJmMdGih1B86cVma
5WY2ml2ocEix6MJ1CxksuJhPwVyhK1qwJfXGwI/dMLIknII5gfrLIxcd1GdIQSCzE+peiXBblOMU
NVnv7SYnNrqFHLDghl9wD7LqnFkahwVU3RbqblHNHgHG2NSl8B8slXlMqXMbGxi6khx0dPC7KZVO
291iKqgW9xyqxadH3tAy4oAnnQ6t3XFR8ArkCV4n32921tG9nnq5FkXW7L59/2O/c+fzwyPN17GT
ZXKdt8v+POw8wbnH4jSscX799hHMeBgr7rPIshJB7sQqtatcXkcMLhg4NABcIIb5AuZS8RSgOnVV
+9ByBvhLARmQRGZZK2EeCvmhgRIXBMRNnejAdbvBsm7Xnx6VxRDrdg5i/rYadyQbxt1oCmAuRokv
Fj+CWwx2VQdP3OAZKmrE7JSuTbQw1aXO1hacwFSmwl1yZoPXDm6uzK5Sxuya0+P8Vu0xgFMbb6K3
VT3G/iCHncEvCiHYkCw6tTs/5rCPFj+E+n4+0lU4mlTaZk6L3n0ohlzteQEJQFZHAx/GlPn9ZcO9
A8/1sD6zB7RsSGk1lpGqdBYFCBKGsnf3580BOtrtmiZqcAeWY1TLzrBPlYFZEWQqq5YX98R1MPdg
7nApp3ioYIAZ4c5HDxe2lrg05FAQhVbnb+fWdoAQPfC6RNq5StoJAHqu+6hteQKBQt4ZLz4TJr0y
TFQHWZyCu0d1tJRwGWgK1hCO3Q0VfPYGdCWbzKWKuiMri6SxkFry0EtJ2ww7Ieyw62Zv2KkcHK9q
sYuzwGa7rJJVAuiV/yofr7P7Gm5lnNdtChLG5eTbSDKzJVm5GaBmuFmIbdMcTBWUVnANybK1SeAD
5FAWNYr8haM4cOUQO6OvLWvtGsux3Je2ntZ04IcAzbqJiopnEZSgoRDShWi16PGhYMWKq15sVB6G
O0gWmfGLncSl3sENW73TbgIQ0hVB7IuJROWpptd1CuxvSeeUSC/YoSl7Hofhc8mzJhZWV1BW847M
td1aq+CyXvo8odP44E4aiU8aOaD+65uGihlA+2hsV0Yyl5oqWDat9h4WuM91kdWHQFh+hdT/UnMm
za3rWpb+RXxBAgSbSQ1Iqpcs9z72hOHTXBAgQJAE2P76XPK5972br7IGGVmDqglDssM2JQvA3mt9
a3fVaSUK9aFsk8OAX3Kx0zjmyqbhlttaF/Cfwo2MhSxEIIZdGfd7O0QTz0pgaWSslx0LxnRDx2C4
88QqD3wdXx0b1pOTVJ0aG7aP69LVhVh4dGGRoVtJPZUvQ8VymI/xtjQlPY5DQI/l7LJ0mVFbzCVa
YxwNebp4dAeUoLkmA9s2HQRiXkP+S9o3Q0Dr+MszD6fyvjap3FClzIb5an30GiiN+FvtsR+g29aV
FMdggbshWbdmagqCfasVOVZhellAKW2jtcSWErMKLVFn1M7S+iTRJh+/Lnqm96n1A7S05JzcNrFK
Ysv716X2giafDNAyP/ZAHYkXH457jiKsPHpmeI0qb2PrGYYDRJHY7+zR97Ds4/GDJXWwXWZyX1HS
HWPL0IYncl9RNDubDtU/1vYItK+q8SaRoN9N1Jy1W8jxXxcTARJYezJnnjbfy0qnWWOWJq+i5Pf9
Twgo4KBQNBvasSpaIYfj1wWy03AU8WtqxvlgsUiPzskrUB62VWR2x68vNf98NKYSIEbMXlcPi1DN
86IyHmApituFLNTb+PH8jdcwxqHY3OtA+FiNvC3UUEpIwiDa9O/PepzTHjuily7jkXk0d3z1D1NS
Lyem5zO4wTTzSYkCKcZR2ql0+H35euoDYlHAFPAdHxJ6ZCZzmG6v5OuiqceKsmlugldVHtfbpeWj
2uhmUFngVzRvVnNnRv857bHTVyVu4euS+PGfj8p/PsIvo1nTOVnU0k1HFwXT8etROJd/f/r1Db+N
Cy2jds+7yBy/LjQVOFs6/cJDIrdVkPbHr4vusJeVqNp+P/36WlJ7cNUrHuZeZ/tjSUccCFLbrEri
NsOW8DLwaIUFSpcsuf1oTbCdVHQ1OdPdnHthPB/WEd1k0LbgGRPVZrPmuoDzBnk0wf5O/AlSNOxP
sl0n8xqOK8Sa0H8oXUNRT7TmNAUKHOKCPYPrMTh6zoF56G8mKd6rr0uEij0zvtC/35JB1ymE/BRK
5e1T8fVK6h5rqETL7nv7hibDdhb1pz8weWIjL7olmPbDba/62roGrM7CQDeEGVLeQ2IbMjgfasOr
aT6C2J2PIF1KOAJTk5k19Y9San6orc3RJmHj1jGWGml8/efzdJAZLwd1IJNsCh/KWh5qmusubY9D
32wULXEeVwQf9oFQlamYN9uqHJ7BUprjclsrX9vB16N/+xqP8EFMXQe3FZ+LwZl004I0uMhVy42q
+iqvTd2cHXXN+etRkJgboQfw1OfzLta+g7uLpoyY8Llu6m7rzzK5zhHZDmh3P+HF6EKnIYNA7Vb8
R8rpMHXeuYMnfRlmMUAK5vg65fsoXuszBc5zLDu7FXPVfaSaXASs1mfN+vmUjFQV9VPF0vmxsWt6
14AxMNQbjzKFMUgreEwhLPEs4oHdLYIv16lrF4CMXlOUSQTzHexZt7Fkgl2jxgqaLGHngJndiIY8
+f01Q7QrKs0hLctb2xKzOxAv0wOB0ruZk84vRjVNDzFjaKcCv9xX0bIlq9fc676BWhzR+zLpmpyk
sHB6wI8xRJhvQRq6THe3HVvOJGf1WJ8DwGJZsFCzjYiqz3HLV7g0CSlGzdNnNcqfvV+2l69n0ORR
ChpsLEqmdW5TFr7NTZgvXhx8DKEXbWgYgL4gWrzNYbf5+nrcjnATSBUcIlr3r73ud8ZI9phO5r1f
OCnSmkJb6ly0JwsAGLKy59Zn/VsIn//QikAVA2/smwlWVsy8gTl0+25S+3nH1JzRNm22IMPq63q7
qKDyDsCS6iwel/4tjsojSvv0O3hc/E/ouqm1qXe+7yrIOluhp/nR3YUhmRhqpFYAnpjTg+xqDdnS
BJ/O6wEPaPbMh3JAg4ACxDK13A+w3dGDvHbOS17pYsW+meoLGCMf4oOYzb4PGywY5uqjrcPloVK9
lxMWLfmyLqYA9uXw5toun5VcslH6oNvatTzGK/YdsLX9wa8Y2dtG/dL94GdgwtvXdKzhaggLmS1c
vYJQ8GZJEo5bVAwu83FCfh/5U1qPe95S/3VOxNHOdZXLiHfPMZnVoZnB8ALegpLs31nrMdxEjMMj
iGagcXYF7Te7S6XUvIlqVULzxtP1dkmdfeg7PZwCuOnozaEP0drpjbWgiDaBHQ5T37WvPTyOgRt1
DVe54eFM76K0eYQ5RZ4FuPtnAPUqlk0mFicP/TzYa4OXE8WL3v9reYsooSfRbOMFbteCn8E/Cydd
86gaNVwAal++noErx6/2O5g3cZeBVq9yWq7VNQ+rNXyLZ7XrV6O/TymktnKU/G5U83s3t8sZzijk
b0bjAzIM5AERBvKwjuuZSUjpta6re/F1AX9OOnzGUqncPdCnfABhkQV9PxWijJYHytb2MFYw3Upa
F6UBK9Is8LVJiRK0HBv6jUCzzKrZz2PA8t8Ti2oCYDvs7eEd2FVUzNayY5ly85ymUC+iLvngN0UB
imV7hk805LFOo21bMx8OyLL8SFS0SdZqfU/TEUCUqnTBEzoUrW/s1gsX9+R0h020W8WPmYsiaePo
F7DjhrCL583zz9sDYavlJwDvizdOfIeiLTma1m2wtVXv4CL5VieVPk6Dnz4Mi0THNL8FKacvHfMF
rEUcD6TyCbjt7s+nX9+F9wn7lHUC2c2ye4rm5tzOS/gtpHbddSXvts3tadfP38Y+AINHpj8s89e7
seIZH1N1XYAJnBKZovQNoQ2zSNdX6Jk6j3oOF1UsUFQg/PrRj1TD2Af8UT2HJSwC+CfLniON8rgG
/s2gMV0W0nV6bnaM8fAP343fDWzmt6ZZxgI4j74qjtpJpI2XabDTO73U8tsk+i3wRfkSivndr43M
sH6ST2KThy4h3a8pMjBtyrLKVrOHLFSKzNZxxlqGjdooiKesLgGjc3tc4ih6LteJbyTqhJ0Xr6Tg
sRds6DxOV6GCdyX4eghX6y7hGhdBJNvXFnu9luHLGEXTk8ae0NDQXYXHm9xbkuCAz1WI/0ZiNr2P
NmKwgzsuYcRO7eieTKeeg466jaTrhyKmollC0PFYJx6tZ4OiH0Zvz9d2fMPPfKv7cM5ch/XSw0TO
u3gt88VB+VrSFs1bGCZvq5mTLLR5bWn0jcL7181h7vzgSju7U7zyt11YDpBSqz2FyLSHACVyFk3h
vhkb/3bimo3narapCBQbWip7hV+MVnIkcx7WiMWYhsRP/RKmmTVNdFQ1hdvHTHx09cAP0JXWHVXs
Imu/eq+4rLNVed+rwIN7J2d0tXzxigV79A87/wznCe7sRNsL9UKTN/0Y3Fk5vM4eKbPEaHaWg/3o
+6B/Urxtj+VN+YySnn0m77Np+c46FjxPAVGn1OngscFxmmG3VaiHG/qyrvGnbIPCq4zLoigim7Uk
/BCQqMmtlHKnBNIG47i4w8hoksk+Rd/mErWDYYJjDQGOMyAaKA7CxDv4YuYSDumasdC7SLDbGzjJ
7WPb034LrJjkfgQHBi0wvUscUQXl5DnSCBklaW0/rZBbgMrejk2VOiTm9s749KmrBT34tWpPbQmX
NwhsQUc2P/q88e4GMu2+nrFoxM6upL3YxgEQWZsqg/VVsFjQn/VqfvYsCLcan4ANtwIxCBt/TgBl
16xGkZbHTdXdOQebo+vWFzsDywgSEb6n40tTyeUcTckCzNJ6F+qH+rQsdhMjOeHltje72Bt+wd64
n2QJ0tCjqDPEOp88s5xVFcgX4S3xybuFR+pYBQgFjXIBCh4YmwHi+jUz5eeyCtc9fCv5pPSh721y
7JcoPnLfe7KUhzh624FkpqkvDUNPZuemytfSVdt6UOuWVB3Jvjprqwd3KhU5TJNNn1TggYYRApkt
MAVIR4Gdznhskjs1ob9qby8IMJR36UpUWd20kdOL9pfhAiUjubMu1mgwRvbaV9VOp8uazWXQHuAg
twXCYWYjGvysY116xK97qf3pTaC7eiUzp1k5NZu57Nr3mw35KaquKUI5RZvFLijTNNwEvBp1Cdtp
zBzEhqM3LW7H2uYH5N6rU4I8TDVPtjW0sqK10t8NCeMZmyKZucgem7Czr5EPYZ3rKte3lTHaxmRE
dPNDvbDvfqujWy8/PQC216cQNX5eVoEo5sntNJYUXnn5wukM1Agw64/yVlZ68z4CBbsxIsxN8kBp
h6TNOI7fE5wl0ZBWG4hHCqxQIO7X8Wbml17hk3V48Uq50dYIHHgl5KXV8Jxiy9tWTS3PzNKnMIbl
EglvvRJPqGICib3n6VxuFYwQ+Pn2U09whIZe/wHBBhZbEOvzlKCAIpF47JJWFCqUZs+Sccobij16
jZg6hdos2UB5fPB8ZfY2CdBzRZG+6ttl9aYVaa6Z7sMqLNrYqDfW+NBcIOA3rsbpH7n0u48zwq+4
fmpjee1j6xfhGKVXQajbtXE1nhYj+EkHPNoFBgYrGWBuReO7Nh2Hm6vVaY6DnU0dji7BvzEeT7jp
Evi3V5igtRchYXpywE0bItmQ46/DiwrQEuFV437oC3erA+vAH1pZBxvctdpAzAoedSf9RyzXfkYo
AS5pGKIBDPvzFy6um6rfeMLWRbSOAXaRqtxVrT/ucGIAkRpIf6Kd608+W1+ieV0OHDT+DmVHmQUp
URu/UX1eM9Of+mTuT+iZ77wIfFbpppe5V5euHugBBUpTNCGB5CcrekK9hfPMvleuk/fzwLqTX3sX
VZH6LqmVw5kWVheoYDqrlQ+6X6ldqJ09BaI8BL727ku+Btk8YiUrKGNvfQ2/shleHd82aUT9zOvW
4OAYyjUl9J2uA+C0muSkVctdS+pnLvz4efRdAMw0fRtFHz2I7m2cdzPkk0cpEA70oo7sxtnYTRvW
m8RAK4mDvasM1kq7FiPtmx33UNhotiOwLT5oBOdXGvbBoqF7lC32dqt19N3vghyRQf5ULzHJqUOW
hosPOYzptmNRs3fczW8OfJJs5jTXOlQHzwvtU80ETFvm4SaIjTLDOCRATTtQL80T3gkIU4jVnkDE
ZHz57oZbu0s/Zh5wEBtluZ9Qnh+FqM/LiKrG9Emco3LpPx2w4tGvG6B2MTkN1bwiAYJ3Qi7D/IYE
yppJcBUwmuL5DRUKgMqyfxxCWpCW1w/oKJpiavp0E5mo3zOIGDf9gF++LmKm+L1NMBYpd3kfuvj5
61JD4l1In01Cz2+TBhTVSS53glYIuSBz6E+efyyrQV1sicM3bEDCBLOr98pV/rEuJ1JobdsPqFX3
jpbfPObt0YuPKKSwC8gB7WsyJOqu+SALdjo5cAGsKjFbC1sHYIrygG+NarfoVOI/u9RIVsKwSVX4
NnZehvMouCtbT0O5D9GrC/3spbU5+VBtJQe67Uz5K6295SgGO+VJ27cn4tXoVrgPhnwK6cEB3mtc
EFwWixbTqLhDJeLJHWBbducSdHHzpB6GKHQXiYApj+YKLaUBbKZhPHuAW+IYjLZrO330IYCnFous
HukxrAVq6QReFYTM9DGxLk8V/7A0Tl8HE7dHheIDrKgpX9eZNdtXNPkN0i2quQI02Ywxmc7VLvAN
v3LERF9YJYox8KdLR26uoLbBtedhfOiS5lvQV8EVPMsJmfTuQIeoeYmb4NjMnYQx0/GNWOYWYoUU
3+fl6ORuSkj53E3L9EzWGn1I/RNWlrt4jNsHdMAaPl9aFnPpQV7QxiD9I7tLPMGA9e1EwWgNsCJ8
F+eNjQUCkUufYeNQe+fSHqUELpGtIZDR+YSYkD6zupd7VDugo+cZEpphsIknnz1Xzl15E+pPzEqg
gMAApvT8qaWrysehNu9Ny2HkxOwXhd0eNWmLspOhZmfprmsSedTMBBdIVf5Fw3K5AMtzx6n3zq7p
Ng2kqfd4BGCLfK44GV6+OejCe6Wh+8mvS8ahPd+L3t/wjurn0pHhgSL/zHQDxx7HpPZ7/3PwErB3
HvzjIfABusFBPbAkhmzUafrqJ1RsxeKF275m5JVEQAfmJVZPkw4g2yf2p1jVS9wC2RkHsaKPte0W
Bne4hb7XB6Q822BMnnTcXqpabyBcseNsIJYt/bI3k3Dn7naB8IF6zed0S6DuXOfR5+gE7NsUp16U
VZVNNo0Z2z1rDbRDHJpK+OUGp2qdu3aCugnk8rwQ9iOErJWbwXvT3Tofy6Gb7kXI5/uAtXybIgsI
F2cAUARnWbIEGYDZV6/o8e4QV+qKXgz1Ht5MnDlAmHs48RRaCI/OknTXGDiESwi/TIhsPTooHIg2
ei/x4LarZeEWOTW5pR6NL9EgToCd28eIYUE1HuBVmjJY2bG78xaIlJiDE+6ToEp3CDmSwlPmhawK
C3DV9x3SKRsMCEBNkAQvkRDdnvMa9UJgwDUs7R4OGcDEXpQbU678osL0z4tI+/RYN6vW2KvaT629
6PR18awDGIGAIESYVBVAs6EnmO4J4H/wEA+m3vtCqazlKtJZj84TMIRAjT4n4cMi4SH07kHeLp3O
Oi8EjRR3UeHgsBZBcKomv34PGmCOyxKMG0SHg6NDsQLJm0oQnZ4EfzPwjGrZ7OFLBxuVdCzv55Zc
RU9Vjuif248epMNl8qadXeZ400NRRYinSY7NVCXbQHRPQxQnJ0jbySnllSysXLuNhxkJ2Yqg3Vl4
zfpk5XN423t5IJLdqKf+GZgIWnfrSO45+xOFU3kNlwrh5mluj0wB3IgSq/cg1o9peyNimk9ban5Z
xi8wdBmuk8DiLP0XOg7uUtbAsOqOeAcv4I/L6sV3sxmi58VhzQuExX530mO1rDncaWjV4OFc/5F2
4/o+R+g6WUnl9uspYJFzZFbw4hAFMt801ZHMQXht6dIBNV3DvGHtN2odvZ+mn9MUDPer5Yg1GJBB
A2TYC7pHAPzA8zLDp/o8LQpNadoVCXATFlblmwzncVtPvn8gYrhnow9rn/hjUQ4ASKO+jHfB7fNa
mTaDwbMep7Gzm3K8OdqiDE/z12W+g/7THR28VpNV4Hv2AHCPUU1uqBlaMqLVqyZTl4M8pu9Rt+71
SqOHLkKSwJiDMTT6GXIO0HiQ8+MUd2eUCel+Ej74W1PLF/iD6Z248eUJ7Y+sR32dhGn42JQp0G1I
fTWtjhrCVC9v3kiPTPxKmp+i4+h2hL1TcgozfCbGQwD55BgPY0ZDkj6Cn5Z5UFfh/uspoK+xiJHP
vV+T4Dy3Ddi1sad5nWCdUM+/gGo2GyilEQ46OS/wCAl2c4njMKDcPs3Du/aIeCSxtU8GVbHHyXsT
+f6LiPDqudf8+ejra96Y9Nmq6S52HhBKBK6eqEovEEzG93WZ6227jICbgj4fSx9xhcYjV26wXQRg
kZBOHWAj8uUDMukTnfoZAzXsBBkdQwZIBHB5mHR/ZZaITKqV5qsd2UuYANpcTOS+4SXBHBPSfA4u
eek5fxBY5ruK3ZQtkLCbBCmowpXRmrNqTr7fkrJExoC0K64Oygf25DfgdzzZlc+hBT5NqugYV2q+
oz5yZpWwt/CAUQcEbfsj5qyVx3qraDidpRqbInFD+emYBB7fRt9GyeKtcdHPKYYEHAwK8AsBg9Up
33uEltzm/trU72AX3zi8yVOz4ldM6L0PkQOhYFKPP2DbBHFfI8GnQBxBn4RL0BOhDcpyg/TNmsZH
MumuWON0LaY2Fuevixjga3QV/fxSbytgloHHedEOwy+CXfHQ8XuHDWtfe/Owl9BeYaePyaaM4DJT
z9sYmGygqwOEH0UnAbMHegcQq8u6UsPPHd0IK6v20NKFULdd7Ha+9CAyhR7bRbC99gySb173cPC6
KkXXA1Nyn3xHBC19cFCxcqsSvYMDYDfYxWhuGMTkgJ7YTRruwolkX4nDP8f2/JmM+z125sf/YI7C
5a+xef8+SOHvcxT+1//j0xaQCPz3IUIEAUzM2fudI7zNdPhPQ4TuPtvP//pn/hq4QDA7AfMUGLKa
JP09J+hvI4SiMCKMhSkNotDHX/prhFDyjyQKMSQPAeWvQUG4MfvPEUIBfgDfoTct8TZd6K+7+0//
S8wl/PP530cIUf82UeHvoUeGkQRIaQe31COBRPJvExf6zmqwAmS9ti0Y/QBTCWD7oFZt2fISyG5X
VsmPcAq6omyH7wCtP0SEZsoHLm0ZNLWu9l7SsSt8tlxgFkCTcRoZNZwH6A6vkVDbpUzufcWDXAQD
2XSTv8MwEBxE7GzQgCc83Q+SXKXfhFkSrZiZw2EsOejDEUP6yNHgF+JXpyRIMZBnDPkFFGqbecCh
M9QEm4U4hgrDh4gjDj6b4rwF4R239N4SdWUpUk9wb9GpwBZ/raNlV841zRaWPijJn3AG4sj0E8wD
kogEKONDbQ1/TQaN47oO7SdkEUiJiBYhWQT3ZeC5FwV74Uq6TYMVvE8bl4VLBaLAhMMoxua7IS0s
Z1CtaVFXXS5ARaSd+o5RKPB6cOvtaHdD1yPqZ0IJu9tj4KiQdTXhUHS2KgDSQwhfzIn6CvwJvl02
C8Du3kc2rY7PU21AuEzRUxeIaLskPXSGZsTdp314hXtyaOBr3CzvKGOw8g5JnN5FNcVZe4tPu/LD
8uRZegk7CA9K0FL+8kNUdzqc8yQFMW2ZnEAEY8SNF4Z7BG6wD9Xaf16S1II8ZQdsSHNx0xeCQO3n
EP14hbRbzle4fUbY8hBNiH0Ffi2zVqZb0SBvtlYCbUepwozx+kcfNE0+InSVO28lj2kXwOmGxVCx
ROw8H1i35wJ/O05+iojlQvSlxoyAQzR4bM8Tf8onL6kPLfLGcxzyfAxDmkUkljtnmOr2PUi38imZ
Eu8YRNVP7gG1S8o6Pa5tJQAd9Ie+48/Wx4Ai35F96LUYDuUQTawGthkqrAKc3mfk8S7W6j/M3PSI
4U0nfx6/tXaJs2gVQCI7cII0pTiM22+jTbDd2/U8NPNZax8BgEQ+gL6+UeB85yaMF1gTLAXvVUH0
z6dh2EnS4q55eI0twqJJsEXcqfmi0ODi252MyVlhOhAG87iPtS2v0DpeUvj1mWYlxKuO7SDF6xxB
YrGBHwQzv2o+U7++VNyD68oRHkvTS6PSvWOjQX7V+wk/58Ugp4zKA1SqJP5PKtrXscYcFY7EUp+Q
4HPs2QYQ7HtUNcUcDU+TSy6QRcc8WFDsRnX44TA2xAbxz3i1p4W1d2sQnrhYQ1gc7DobQy5Nr3fA
otUG3tyJInPY9xJiFqke0fEMGTjbDxI/194mRGneitvoDmmzshJ93rTesxiBirhaPQAdhals+vfW
c48SuF7eeOt9xUqTRxT6xlQWGvO4PC/ar3YymStll/tglJGLRDFWoXhK00M81lcBWRjY0qEnkz2N
MQyrWq8faYSCyuk+v6W62S1Q5kmeu7E7D9N6SFvxnbDWz8oAeqKeUFoK+YTg4ve0r7pimBE6arr4
VWPjRG470vveVPDrK7fRHbbBLF3B+9mGLPr3EID/20fy/3+HrY9z7v982IKMcb/+99P29kP/PG2D
f/gwHlNEVykhJMKR+rfT1o+DEHBgGtOI3iZ0/DXeyP9HwIIUJyA4eGQ5b8Nm/jpt03/cBszgaGRw
ywM/Df9bp236XwzsCxJ0nbi7OAzD2/39fcTA2M6WNbyiVzuHfr7O42Fawq4IJKVZH3VbQ8mQ9W55
i8lKC8vDHz1Nzi4FHAulWsMeLsOd6zErZTJ+1vgNBvz5fZas7QCrfbybe8zdC9MeU2kNRIu0ea8E
3yxaPdY4bJrFHQklj13bSnC9C0SBFn4/RJdzo2uWQQd+sXUKQCPVbr9O5ctq5BsiB+DbzTrnEQRY
xuk1gHWTduYYq+5Qs5UCHysxL7Am0EoqDGqq1w1J2j/CtnocJs6OyELsMMHreyKWLLXr62w15goR
DZ+K1DUiA7opaFvmEJLAA7QVElrDRz2PYV7V1R7yYoN0cNxnuqJgC0bXgF2hdwiswlDF1j/1/R/d
WEFm8gxSvSrBcu/bfOLdVcJzPM7Im24HUXKI9WBl66rHIEGfl3c2woFfpcMaZR1GAGCcUn03hvGP
FWF+GGK6eiDlcgud978q56cXifaFpchKl6RddlVjkyv8Q72J4wn/taFC6cQdz2tMNMskh+s4AjzZ
iREFU9SPbB/OMX+AZBXs1lYiaMsFOLSGQuiYsHsJ8Fkbf1FyT+ms4GUIspOVWnOKvZVGM8NHwJg9
6C4MT5gXf6dCK7YhJvptEYdSm147ghOQ6k1D5TloutMKLLNu4CAsgJ6ETv7AHJQok7EON54VtFgA
P2wwvmPZwY2GBSKrBG9EsGzivkt3CHLfJPh+2KUYF5VppLALHzzvY4NZCLsBBBuya77c+35ZFuON
E0W0xXtQoLAyveKVdnMUIffsR9uEew5z9DBWZTHwfTw9BJgIUAsE8+y046R6Xoi9HwaMrqlgjmbG
td+NQtMqqohlS5eGxza1FNjoIrJlvb1FgjQfE2oVeLKIONgqbfbL0MCHnrnJEJwNrgwxjqwCdAQy
GMOUaO8N+2QCAV9NSICi0RQ/ay0w9QCo9Gbk2tv7Tm4HpjZliVT9pKM20ykOf4wN0VkSShCGckqK
HjzJDe+OHtZgfkCq9DGCFQDgTQYiV0Td1aZxe1Z3f7hm/e6Csdq6Fjlglar+IoIZpdgcIdHWRYdo
mTDgz4vHXVI24SPxhleRGgcX0Q2YuldB3QkyMbQ/JtxVvCLFUFYS0HlSdTtPLM9glQIMaYSjgmmP
xwajMDfTtARZOg4HTD9dMKFwRcxVQfFuGu/ohZjMSenLaCVKwf9g70yWpEbWrfsq/wsIU+dy1/BG
KPqI7MkkmcgSSNT3vZ7+LsHJU0BV8VuNb00KK4PIVuH+NXuvHYQPbNSOqJVuBtmsNU1eGvHRX5Yp
hdN/mJIUPUh7Hm1wRHmNtU4N3XDuGpnvGYtS/VDDroJEP5t8trCkC2/H19YMlt9B9KgPugGFQz7O
iso+ime1apvsC8YDdC1ZdgCQdQvv7gxcFEd42Ftenil2BZHRU3CHlHZTMa76SLJz5Z/njYl1urHE
dpr4FRpVdt1pwX06+h/1onsubY4HpTOvlEl9igbjZUwABzSL3qJvimBrdMbOiOClJHYNLwBfg6Qx
Z/XfX6B+PnWO0D2p2TfuKBXbBJkflBD8y1aPsbum/bpsi1MX6/tU9dSutr+N9aK6jlzmA7ilqW5G
18MV9tr4DgDKPvJwoTnPiY9hFxXIeMnN9nPBfiLvxIfUz6i+8c7HmHhGo4dXUIx7vul0G5oUSJkx
e6kjr1Ab7EK30NhIDOvE1XAOF8ZCndhPQwVZMmIJFA23IGTPqdlYaz9KP+H428vcujKCcqfZ1S4Y
Qo/fKRUh4ydbvIQKpIiFPCTivbBKKywirAQO7QIV7RZMrJ3c+pmvcRl069SaTmGb3mbwSI0ofIBl
tgnZ9ckFWNpBLk2jFgMfhXTuN3KVQTdNzeBoIo5fNXBPQQm++h1sUW4xbdqBImnUIj1L14GT37Fp
rr9TfP6tjAwAZX9fGf0Axf9zfbS89K0+MuQ7xxaUHgvoiHXgD/hHuPvgfxSDim/VkUFV9TaNsN8h
pDIdpVwdm6USP9RHUJBdZTh4PAAqKWE4/6Q++nUWIQ1wyULqFqw0U8lvs4ofAEyxkrwXIQzA4tjM
QnLY7ezq6YcfzF9MPLAV/jLxWD4LsxNhMUdhiyb4GfxYg1W8S1Ixi/iqBSeSeoXSuandGp6WTzmC
ugzkSzGZBr4ola+7MozX6eyz7DfjO70Mb1M2BSbrxzNT8s7T6dDXLEBLhBYTI9ggPAxmduj6EFG1
uy8746zPwy1Cl0sFDW+sLVYYwVGP6VCyPuCGZbCHEhT9vN+JCX2G+8UYw2HlJBl/2SYIHtLuayTG
etXkDodL7XfgdXxeP0rNBXACk/Y4aHO284dReq3GuR+7Zsj0fEYmmLQ58Iw2eGxqDFMyFdZHE6c7
9ZeleQP7vqfW9Ed2Nl1VppsC181TURiLhzDR0RwCzokPBlN7ueotdeUg2UGR3tHcj44Kl51maanH
2WS9k1YmklQNJQrKkGGcq3VJxoOsUA1iO/EZGgntWrEKufDxS5AVFIHM/LeqVy+FBmKnsCOPLq9e
uSGKsBpL4N62YUI4BbuAbqwchS45bqyPYgpkc2JI0hdeMFmQLWsx3qCvKimqJvfk1uil+qALnpfZ
3FMvqQTSKRnuhRExIUEFIWoMjWKY9yrEVbzWUUi9LwpFR57bFCjwY9AJYEdLu2RYV0EwHXpT9Fdu
1wGR5jdwzrHFv4DbgUXA1mYaFXSYKoLClRkbGomIaVI/3M3QGWNquo1bGO5dMLELbWM212oCTlpA
l1qPic1+xvBkFT2pTPRnfpFwKKpo3tRtbnoNQzvEbGOEvaALN5LZ865tU2Odu7591YS92VMgNTvH
6vcD0CcvRGZxG5SxsVFadsGVc+nrJt8iAoU/Iw4q7GLPd9I90HE8UZZ+07jDfWvI/n3Qj+proY+r
JkZFM4zO1yIC3ZZB8vYr40HXum3gtFtcCMnG1TLUWKxjRhWsGqf80jTtax7Vr1M8PVax5tVWf3TH
bMtxsoKmsrNH1tGsUyw2d4Ywz3MdekHdf9JFd6kybYu9amNh/au76XOOFC8oPvt6Z3iDk1o76je+
CNE/Cyf6BITN3rBPb44t6t4VoqYzrcQBAeHFoQ0augRLMjTzFiNDriTbKWcbmGrf6SzU/AaHig/l
E6IbZHBcLU2uH2JBeWNMIRJBecP3eCe6jvFHNAdeVPvN2u7RBYc2lJjQN29bkmUuQ9WeAnPkqcZk
nVYj2HKfKlNl08kNnQ3zeYz3NSg3dValdbbHAgxCi8JI3ndmcJtX5Vny/73pQnzqb0M3OqYmkigf
cE0QjCtzSqgPQjDkXc3AL6ihDWjJxyIxPpZJdkTodCqQNcedcTsPhpeaOViq9AKoaV2l1XSapdyX
GjsPFU6fIf/tO1d4LrAT1NojNfRwVAUqqGrO82Orii/ZYnTTwjz1poDLXYxWssP7svMbQ8OLp1Xb
35/DxrfJ8o+TZ85hk53jAtFnxs2fP5/D4WRkzeSk0VVRJeamT6GQSayvKGT69Nxm1uDJ3t8GRZgd
snJ+NcoKMQZEmgc1q3RVjONdV8NWGH0vceUT0lO2Ns5XFHYsa0oqiyAGGOZMYNlmnukUpF/hi2Y9
xEiD7Ko3PRxA+74oPtVy7lh2N4+mDMHCG5hOmV7SReDOq9bNeDBKBHbtAuOJ651p9zeoj3dNJr9M
KQ53GR+B85xmhLRVZ+IwKc6qMemfBowQDaZdc8S12PTRGhVcsQ1pxAPm+l6jN3f21CF6YVOmhy7v
ayvQz36L/z6ux/ewrlhSIsLiWTCv7WjO15WDwQJX1KUv56uwiWE4CiSybeSBujogWkQpiJUdWGOw
1dp4I4LynOLIggHD5jwdTmmX7bnl6hVf5cwt12yLuL5O4vSOwUmw6vM+9ZxcWypE5l51fRNZTe9l
M/RuZnjvbYYVKzBqzBnlKep5mNAkM5qet0lSfUkqfWeUmVjZxnOcTV5mOWsHujL0/4vVFF8KV571
Su8ZVWtffANTWmliuOwwDSSQpA5auZxl7TmSzgdTT7e6PvVY1pLnKTMNWPMTtsYwuLZmYXh5yCLT
LmO1NzM00IVlDSeED/UlLYbs8PtHdUHW/vKgOrZUCjaMC+ra/aVgiHHmwkADdeozw7fiY82M5vef
4RdqLh/TksKAo+0Kx1YKFPzP7wUwTJIdjIZS+pzfBFfatjpVj8NuPoi9c1a8L9efzWEljsaFrvf0
+0++EEP/+Pb+/Ll/wV5a6KOFcoPgKkVNqznXURfto/KuxthBUsA6YiyFTfb3n9P4Bmj+3Wf9hRPc
lbD2bPalF33K75fAqBXaynuu5A+BTRlEP48IRIknx7cOPZCndQ+2i7ckqEQQY4v8ff5QaPIctQzS
mizcpi6IGBXamCn1+L3DwNYLFrFjaj8jwh2PRmpBVMzmvNh0swRzVMKXMkokBzKfpkM3SutTAX9j
a7OD30RR9DnljbKpIDmhM4wmDyq4jgrLve/sdEb0nmCs7E1YitZNOLUYrt09N+JDUwOMa4ZmBXlk
D25E27CwDpEG5PlumjtcXZlje/UgMK1F453JnD2Pon5dWQEbG3c68Y77yureXGHXOtS2RrNnP4xz
/GTryVG0Rb2CGQbYykcIAxMk5x0kDskcn1BUePnkm54FdYnbLeGI1596feIfx9lFMZrL62HT+zNv
H32DdT+DcVh6BVqDVTnHjDZS/1JWah0IuTcQzq9VMN6Ds6aWZC4PMq1cWVbL4JKttVZGbEq64gXz
1aXWs9uqJDejxY3dGEcQG9oKmwCtqOI4Noz3+RTuR38cPXgIV6XDBR2XAnW7/Yrbj4SLiNGTsIG8
22fJzv73j9sv+OW3Z5ydqeGYpE0tHP0fa36jDBVZCDgRSk+s8rO5LrfduDJO2pPc6hv9/bW2Pj/1
G7YQ/Qv/Sa/wMqyO0da/shgC/X/ecD83IN+/GEunvFSIvhX3389fzKQPmW0YcXgV6jclVtJIf6r7
/e+/45/PrD9/jl/wzHMN/yAM05DL9TWo9+50+/uP/5ffgyQsAMmmBf/5lwMrG51ZA7LM5a3dVC6P
pKDm/H5I/NvMLz+tv2/m718+1yRS5O1/M7b+CCdaXvnWyxNOpNOU00GZUqAT+HHXYaAfID3h7W94
1Vsvr97R39sQ8y3+ML+lPLztOtSS8sBNQy1mufxa/5GyAKfVT/eKoJGXinwiaQodfylP+8+PuRX3
+IeLcbgeU6Wv7S4qt1Yfxjh++3Umx3bbaBivVqOw++chzk4lYTJEEQDTsStmVD4uMxz5yrhDWr1h
Xw15ZAJq6+iRdtJxPQvfnGnIWqaUaNAkau9Vmfr3JCM4F+qYcDX1VrUtx7664gHexEH42IbDZtBz
9KmuAoVgHu3a+JqM0+OAHVDayXWV1p40zL0bgXNz4cMtU/nSi7FlrOaJhmLU8YsFbheubOG8xtJ+
PzgaIEntdehZCkp/AkY2TCMshexLlXH0Jrp21ep95xk1gzCQiDljUefTFNqJRzlgrFPZs/7vKOK6
qXiE7nVrOuQsEAQHRgeNJF7e+lg1zqWyehpH8ckxysGrtT47hLl4IDwgZIb9dQJoTxlo3ipcCsjI
Z52hdsO+tyXSocPc1qUhhOgWu2flWihXnek+C1rhtXIgAUPp8Rp7ZI0RosNNUgCeBX6C2siPMZ63
y1qpDfZI45pVBl2j67T4Thip6Y0mhNl4AptjRBAUBfbpS41RawWLtEcqZ5THWavvimaEvKMVWHfG
5iB0vDe11bK/6GKx73w2XI85+6fgYjZz9hQ3gtFGmlVowtN+Bkq+BC+MEfBeob42LndJ2F+HbZ2s
rQxv0qX128b9WIs5+hIMyPgAG43JswthYB9BKN+KxjGupR5BpZndbh2YU74tF5RcNpvRe7QCj3Ub
jXvLcT8mrHTW7I2i68GOkdqWHcj5ST24+XCwcEmUtP+QwBE/1NxrWsc6pgPIj8Fpznf9kAd3mQ1L
VTbkjTS563G9SbzX/QXsVsElGqFRwf+zjnHewszCmaG6oXwIqv5TY+rOSSYmUss4fMVROxLxNAGU
do0rTRWQLXSurQwa24IRBcLFsGRv1k56XzkVORKFzB8Sc2q5caOQKXX5AMCIJClHW80dppogEvvR
AcXb+WhsYwu5fltM10Pr+mvNQjiZgUTZiMiEN4f1aTvhAj62k/4y+uW6CodHNdklShJU3+xxYi+A
0ci030bcqrnDRyDSCzSw8r1ItfluhEzzObFEs0+7AS5RpY7JEDLoRhjBcMOdKYNQNqwc4da38ED9
cwil7qL6ic2chBKdQiSWRcT7L+vr7agrFIgmvbem5oIqI6Hnhrr2762D1N8S36Rdv7t1fgl2/OHS
4fJ/u3QM552uDIY237VnS6PytmBntixcOgWIga76acFuWe+4DnQTqRmaEwK/qFbeLp0lP8i2LHbv
tFjCIO/gH8jZvtcdf7QVtM18MHRzlsWM22W6+EtbEcUxCLi0tS6s4dF8sIXDl7RmvZMcM2AIEKUN
0gnqfsXe1By9kEC2+w5OSBDmwdkyNec9AiWMbm4p/OvBaFC0xf1UVnh6c/caHtd8DKwujQ4VNJ0H
tvyaOBiNXmuAfzU8Ub6FrnVy9BaMVhIb95HEnHOagzltPrt54AyXmiwDccsOcdeTc/Dq9xUckzxa
aG/g7aHMxWiB3EpF/V1bYba1We3w9p1Dtuo+fsyPs834dSWrUD+Zneuf6qoiTS1H9b4JR7da11Xd
ovYGoSgwDZx9H3EAA2HffemaPHS5Xf1h3kmb8j7Jw+4mNMULvddHpLafY3bxG0InIHs64rVss1eH
ySXXU1bZX5gzrBmWgwwIhkM+62LbJlr3Eaq0s+pNnTt7IPIPFRmdI3HA6snQeO+6QIA/j5HT7xsr
Nw+h5odnjeX/PjFqeSWrDvpMWaJfX1RKNWfDKkvycS0U3haWzzPLTP/Cb7X0HLwYNFY+YuHspDp0
CsToyMskxHxIoFous3PuGDfcobzFlhAA6LcmFa9JBcgZgcCBVu6rsgmVURCEWVRfW3Hk7LCFtiut
IdUiwFWMBGv8gEGSsdIwMzlhms3sdkScMq7bsB6uEmts17R0yMxTMXo1yaZL0oB5jfgvudcGYd0x
p89fY+Ddx6yK8qe4t+s104kvmPPj783Ev0Xyspv6zXFVUED9hfR2edXbWYX0lhhpqmB6LGmby9Dl
7awyOZEs5i3YcXQMdJIT7o8CmcPNVq6NWAgP0PIB384qCmS0ssv6zGEUpDv/CZX9Q2r72/TOP9fH
Dqm3lPDCQK5EDf9zfdxUyrAn13Kvjfts9UFs+5tqDaRn7b483DUX/JmbYt3uo7PYDV64Z3B4FME+
voS7H35uf7EQs9UvvaLQdWZa4CohVSkkx+YvA6AkL8mq1GP92rREHW7BFtbr2ciLS2LrtVfH3aa3
WUN1i8QtXcRuseE++i3xff4ihBNCfmqz9B6PE7BZ3fSQcTE8RD3XEXDQoKZLFlkdSW0xS61Dh97O
X4R3iWV8HBYpHqigBkBOdah6fNJzdG21RFSg3mvYcRmLnA8OWLXuJ259NoT7HM3fPGieRAPYgqxY
F6gCk0UemEbDHT7lZ3cRDookv0Vob8Dm1B60RVwIJAUxK3rDwHdOyt5YkgX29HFYRImxiO+aRaaI
InptZOKULQLGmJJuWiSNemlfh4vIUUftOKN67PPupBr/S+kyeDQdDJvII+1FKBnk/mVCOTn5uReY
2vOAopLNt/FST7izB9SWc1M/RqgvA8lkZSjxwjpp+p5t3pduOQQLitYkUZdpEXEafCc+qs5oLl+a
RebZ+0m0wR7P7GYRgeaoQf1FFlqr7P2ETrTpho9keLBbQ0EKSmnXAr5cuVlG38HNolCbVr64Thb5
6YgONVsEqdPsPsaOu+0GPEJ9uNMX6WqDhjVfxKw9qlaFunWgS9gM6F2jUCB8XSSwlZs8VosoNkna
DwKVLM0YGq1FN4t+lhij4ExLtNJzXWxyNLYDSA8ilSD/+EwNGnS4Jnpc1qpcLbKFHeB0LEFQ7eaB
vA/8acf+bdxkRXaEomfgbddeR7s8zU6+deIWnJ+xzwuBQLdXCvZjBPYsbm9g7qRntk8PzrkwoLm4
MvMc3uVeaPmhJ7vma2aQKyrrndNX4RpHSrDlH16MroJz0vH1JuAfYITeI87YQfN7tidj5wZ40kol
Tg2zvnVbFLaX59ltF4dEnjbJ1m6xac4wKKdQktxBj71O5vpSuil7sgwaCKy7nQlPLcH7B5xu4U3U
i0XlSFobC9h6uqq5vHQy69qZ+CMN/ev0GdpQ/RTmreWFgcugzilyeWeW2CzZNtWZdquXbnXXTAEV
hTFGWwLCtokWOkjQ/a9JML76wtXXYZGuc72SR5mPj41TfwJAUoH2L25l4O60MLk1SrTibCDX9EBe
OUraA9nTUJJ/oUR7ZVipzTdXbiopcRqP8b4gmZEkC3ugUMeWEvecDMwEvbYYt5YzvYAn86px/KiI
hdXd6T2/aLZRsXaYIo1wkHAXJtohX9JmF/V4nHqu5u/ZG7BXzAOCxEqSCOejVbZPRlV7ITtfjGOA
UVhurKwoBvVY4eVM2LuOcjcgd8/KjF/IY1uTGjZ2225JjsiAWmk+XTib0YlNZhi5H7IYnEhTh2e4
mwbwisjdjpnT4QpE2VTpVwADPjeDzZsAmtUIdjuxXfSJEzyT+DBQv60yUkEYtw78boEaoyvrmvpz
V/fXrEOxGdoPOiAKqJQ16VfSYVSQb+yEd6GuwlU1Gu6W3uVedP5r5TQ8nXTyrRtQ3Mh+bwQSJl+F
WNDKbnx97k8ha5Y4wklOSbgO7Q43aX4atRzNPkIaO1DPqQV7GA1zh9KqRhjoyu6GgutJN8uDb49b
p9clCT8pp+AID6h0ijuLxOd1NNfXNgDWKYj3KWdgGfVXOLweqqJYVWZ7S6zDsa4InK0Eoix38ubZ
3DoE81iagUuPzRBUm5mzGDeEaE96TmJubvcLf3NVlfqn1EdnhYf4oxWpdD0gyTgYMrhZwoZLHGbG
rM6uggM9z1oETHM46mxYGRvAwysDCBoaORFWIBAghuONhfk9gUxmuuqrZc7bPENC4LSbhsioLcUV
yzoKcLicN61U74HeAQIR8CXGTLgbwnHSDyA+Jg+/2Ne46U4wqx7TLj/EbXEOXfSNXR3ddUCMzKj+
KoJp03VGecWuFIv//D4xTEg2ffLICUwskbglpBPLhe4+E3P8NFbjachCAqQ7YneskmQ2IzyZJHuE
o7gOhuBkty3HuD0dkrG24yuODUhSJPFwgPYyJ5BTy41tNOvJzhSLb2LIZm8swi92D/pq6ovRa2rj
xZ3na8x+1obiJeBuQftXEw7sW9VXibd27bbJhfECxySpN15YRE9FbN4UmXlnJ8TRYTFZjWHzWUC/
Q856lNp03TiU3ziJ17VEopiL/P04aY/lWHAzUj4PueWVKQJLNQ3XPTjYtT2r+zkvLeCccXdbt0vO
CsSzvZ1D0uijytxNcY47NDMY9v1b635vzQ3G839f67Lefq2jl5TKFmBBO/3RmS+ve6t2SfZdzGS6
i2XVpA2mynurdmnaDYQuUiF3csi241Vv1a71juZb0tKjfTd+lr6b7xjx4NtnOYnxZykb/1FnvpSz
P3fmwmaPt0ivHD7gMgP4cQXDar3OR62aLiPqQ2M5AZW8lBLd91d9ZgWpszzSW54cC6gJ+S5OsoxK
USYNG8exkzvfDAdP5f4CCejlhCLa/Bzo8DyJWXipjeQ+8ZPsZkrwrlUzZExLMLOVtk4p7Thfw1IB
Y82gUxo5qumw68geb6J6g9MMZVNmiPPcEYqk5WlbrYwkyVm0O4vnn3CxqxIBAw+3e46dNjm5TpR7
TTlM21q45arFHsWoEntW5hr1yqGvvLL76Qj45KyK1idjgyycBBIHi298CVDLHHTfiZi2o0vqr9XC
qqwsyM5GIkuuTCLEKoX+RLe155SxZcvGnZ+UDUONCA0/A0KSR07JGHrSrsDNfx5yAE7VYjAuRPx1
juOPcohw89mEZB4GnzD40o6n9wjEfY8Q0ktA9vsBgOor/Fzz2axD/ZZcvGLbOykj7CZltT4VlJS4
6d1Tr5Gw5Qy6drTLUT+LiMDgiJnBKqg751xLeatAzd1nRnoYwulBKwXAVTvn+lQUFw4ubNeH2ano
wziSQEVwJRqMX4YFC5FoZyOk3oKEGIrnvgwOJd5mmNX+ZLQ7NNkTbOW5rp36OuR31zNUiS7wlioB
4dwAuUfenD7gjluGL3T3FVrZbzOZchnPaOYyqUHVP0POZnwTfZvkFLOCGOLyQ8DZvwx7iKzT3/eG
m5zNwvWMIJvvbQB+o/ftTft/vVO3MY7+7vT6n5Rl1pc/terfX/Z2eLHLog1fFKbLQYMY4o/Da+ni
JbIL3UItbBnmD626fMfUEOkEDbmBfXb5q7dWXb7Dckszy9FAa+ua/6hVN77pL348vL5ZgGj6DcnS
TMeu+/Phpcagcjukc9eE1JRHlbr2hdPspPK0WouufnSyJWoG0A+ZCun8GhZNpYGWnJDmzXQ2xpje
umFJCF8yQSCzjwUOmG2VNijZZ0QuMgHOFqXoffDMbIOkR0RasWcPFkoKIy+8p5hs8y3a7cl6cNkj
INSQCOvaMcJibjb2sR+1+QgxbQzBHKopOnZpAqsI7hb4wK+8kwkS1HSfPF3iBUMjcTEIBP1j6Sp1
MiMnuSgLRLwR3ZedFeKXzBBOlYYCslNrSON7F32ZhScppS5YmQ5iodqAJSqZNVaYe0VrtlsxlldK
hHROFmEmfTovNNB23DZhzqk9NFdGQzMPi+a5HoIzPGfQitjnG9prOzgNJJqhjmRYGflTtYqVwieJ
dzTnt7uYA8kNqPz6kz8Uzkd/djpUuD18TLfu7tiD3ZG/KLtDCTS9pQ8P5tfOmdzp3qHSqVckT0sY
DxL3lGUMfbwSvviKOH84RFPRkdWZJN6c5TdT3Fw5dnnM2ZxXunlSrbYtyHTQCDcq5mDbVDm7NhgI
UfllyM27qHWf/z0lvq0flrHS39c4F+Rfn/9c4CwvejsjDPed6xKKjjOe9aAr+Ku3Amc5Plh2W9JE
jCBMi9riPwWObfAiShhI0awlvh0s/zki+BvmbpwOlu6yDudo+Sf1zVJD/VTeCM4gjhuXs4OPZSoW
Iz+WN1VR2eCx4vCmYqGJnTQZiDMW8towo7AucVP4GmzmshgwS3TlrJOgEkmGzBOKGTpsPTPa+8Ex
AvfroBpYebnlvyD0jBm4cL2TWmPZjX80sIQYmwClWHBDTY+tFcNWWOLO7cyR1eAs5hQTUuP6KD9l
Lhf7CyAtNiAt4wh8GFNHAlVcR1W4x7TWgDuMxdLOI6DeVwFIzzVxGUiKqiGtrwM7ZUjQWdMgN/iu
Ca5NlOPpc9tpr4SNtd8nkf/XL0jmqyh8/v7R/5+0jPLXPz/7y6t+ePYxKyAXYk6slnvwh2dfZyqN
PZVRNbqmb1Put+IeRwdDbpgPKDoUtlOeybf7Ub1bDB1S8p6gFF9agn9S3Ivl6f7pflSUVS5foFpM
FYisfn76gxoMdGyp9FozqucgaoeVCshdTUm9WMV0jRNTLsYC1dWgcDX4YFcO2bKj6fCq15JQeBSx
W72w7oeoNzfkGXfrOgy+DARENJIHNFLYv1IjPYdkcRHew9bbb7c18Mydz9APblwWoFobSZvuv7CE
qtaLe8GjptgQlisAwDOn0DsNV0HGzsZUTCFlhxCA7brDKC8n0rVgtsAuyTOD9NSNgPqnoP3Arofe
O5++FDoAUTLYqM9JEAn6JsERaa1EONM2S/dmdo0nlHWsCxW2uDAEopjKlv91YvIlg5KA3QxrnG/G
ZP4W/qoid2hlDuPjHAaXlolO6ZenECjMqpgirK6meTdEiYdDJNskuXnxDfPBn9KWa5V6mehvSKnA
ZFZlAp/NJlI4syZEM0SckAVP/AyqP2gVgu1icN+acB31anicZpvNvmogRrUQjonGwgZcfxyD/oAb
YJeVA8OqThQrG+0yb3yE8qGvIAqYj1aFVqeLhmsNpskmSbrZM8UcbGYX5R4Hh7YjsuTO0sIvIvWL
3cDwA1znxgqT10xzffQw87EdX0p32tql89JA5N91NSbWrgk2NQOP4tE1wvw+1VlGvIKO/jKM4d1s
sUmVXYmaPqlDpWj04iuf5/lAVrW+H1uzuDZr3722Mx8mNTIG26ViGKSzb2vI3nqoR8zM3OnKimd8
g1GRDTuDExPtZRYCNiheq7k392AFSU6qcbTMq3/v82/3+eLO+vtDjQiltn75f6xW2z+V/hyIvPbt
aOPuRgGA+Jmrk32+4mL977VuvuNWZd/2hy//j6PN4JbFm8+5852C89+jTb7DWSAENBsk1Q5iz39y
tAGe+vVogxfAeISP6UAGcL5d/D+Y0txMon5Hz3oNPNmkuK6rQifFxrCPBMIQwR077F3iAEPpqJ0V
6c9eLFDcDzHtbq4BQmnjhzFoT7CLicMez6TIMuALHaT6AH3Bps1HN2ofh2y6aomCmzLe/dXyFh3H
I34WhwFmdQCZOKwyDNGDH+D9ku64qy3rq6UQNxCyTFEakcldRpa5qRMNrY2yt10cq7W9zHUJQn+e
HGRiTWpPGyyrmafX5YPtgAW0O21JymDxRlGyntiE2yiR1nXuP6VMx1sTx0HdNJ6Ihk8OuoPYrzJP
GPJzFZNu3jvRB6cam5UjnYM1qnVXRdhICvMDZJOdkuW89pkOhwqBhAU1z3R6gd1J7ZuRjmmizSY+
fvw0Ff6nrB2v9WXqIJL2OdLdaJ3ZCezQEcsSUStwR9lF9nhgVVB+CXQbh7CRfyiZeIDcwD7sowR0
FkkgW8OXCPnGCWuxZO3I3ACH9EZbpISkb5H/W/jADdn8rhClubthSE6GqPpn5QJ3w4pbt7gimErb
MtrYviy26WTpa3b98wbHm85YhEVktwiRpkWSlCziJLXIlPxFsNQu0qUa3CcOfjKyJx3sYq430cmP
4CEGddXucZLNj4gLQtJeCaFImhRvlJNJ0nWS5Lmoe8ITJSYINioZS0mjugkdMzooox7PletbXj+l
BVDlqsaSbtvxGb526W+0Yjx3NVmrUOR0/xPxGJryBqFVh9zUb1F2GZsQQ9H7JUC73/mMoT6GSdt8
yjQy2bKlyxraqdskNF44LpC8LL0Yggyemzo6GbRpmM/4qQ9QnIJzQxvH+M1lWdFd1UuH5y+9ntR7
VsVL/yeXTtCmJbSX3rDC68bCjW6RttH3QQskSyeZLz2ls3SXs50YXrF0nHLpPYtvbagZ3cvvfSkd
arH0qpAK+kf2YOrgFEQuhktPqym624Y2d1z63Qxh2rh0wP8e5N8PcorJ3xzkL+lL/1q/NH9RoPLC
/57iVKGUn/BTbEvnPz+e4jotmOAsdvEJI/CiNvzjFGdejfTLoW5FjPFjgSrfUedy8lPuLiNr1M3/
oEBlpP3rKY6kmVuEz6QDcuQ0/7lAzQMFoaJXxTV5fcG+BEgCJomgd2xDnewnJg1mcx47fF2WPls7
d+xu8hgNrJVnn2rbxMilIWOcQrFxrXpaB4NjrWIbvhfUDxoqDbJz2CoNWZYDn3MYobIG7hP4RGiN
nNTrEc668q1zLcC4FljxhBbuqql88gnYIkBQXeZ6otQpCLdRrX6e4GevElsc5zz6NI0MRsr+guT7
fSB4U7aRunVhI3o5rk4Subcwsg6msBmziuCxz0QJoprMznyUSHD7+eLk8mn0E5QNlvXBTYsnZ+xP
bmKcB8lWUGSXVmHkqofwfV7jmtOMbM+k/SRnmJp5vDUC7dlEOxtUwbZli7xu6vIMQP6DqZwrK1xI
m2Lc9XCbVzwbL22KMzQfUWRpst1EzkwE6piS8YADGTByNZHqk6Mq6UkdI+nmGn8VJ0FgQRtj9DwO
3dWQ9h2IxsHYcRtsY6e6G5M+5p4iMU8z5xvLdz5DGXhIumk7kK1HUkZ+M9rw0HALRmbWckc2N04n
36fW/L/sncdy41jWdV+lXwARF8CFG/4kQStSlCg/QcglvPd4+m9B5TKzq6qj4p/WoAcdUaJSJAic
u8/ea8Nhaw08t+MTJefMgL1RYPKW8TLJwnxN60pNe4wFVme6qYbMWqsBjbFq8hlM2Hgpp7g3g0pd
VonmLc3cuY46SzslnrUl+nopTzJgf/PmI9f39sEcmQgw2qxDQMuzj90NG4qCGr3pNlVrPwUmN762
zLQFVSIbTkfZgr6md5bEsOQaBlatVNeJza5agO1pxm2IY4yTQ/RWVfqnZWiw6YRPU5w8+aa/w9vO
9lZ0qRuNiXzQjVisxEgU2ZrTjlkJD9rcJYZ6NNpgXdl+vFYTdh7jwMZB86Hh2V+jNX2+jdt3yk1Y
9B/OFPfVkiKcaCmqcjOVOL6tptxLpWRNIYutY4KVp5eB8pg473m3eK7n1fCq4s3ZKHDoc72j2rts
uksp1RLzsj+4sdUihnqBtVQneL5NAoFIN5Jbh2Y3U/N0tj4BZgCTFu6axlr42Cu2CnwhrKR1bdDg
a73MNc49plgrCcknEU7tYdSyG08J3nW/lzeNl97alSQtberVrqj5dwdN3y+VqXVrmYOXF9M1VeoF
ZgwisKicZ1oJr4JUCNqFIrkwI96szHwJk+k6lJKanco+Y4nwdoOZnwaPEayjzc/R8g9Z05JXjtEr
Vu/CtWJqB5RBwWA4USPXGzRwyNLwV8GkbPRxGU0vmq9/dNVVFO3qvHfDvByXpcfn3aXe6zjhM9TG
8uiBDeWJqFyGgooZir6Qj4MHxY8/45ZviJblvlsUxrp2OD4rabFgncQwkCR3ZeZ9c7ocADLI4IVO
Y5DMM9+VhPBhJeKp7Pwyu1K0wTjSh3qnhGl5GjrW9HZj0UTtTNDNp07BaAVbjawx2N6+O3ZVbFMV
C48xccJLUHHZGtJXdxW9RExGfO0HD4hTPE43uVeYaNk6KJ4Uv35BV7rOeAIwiO9QgCV8oXSUZ6Oz
emu4dfTcl42kbx3WiwxwzPJarV7epFI/JHl9EZ6484wwX6lat/cw7Ln6NA20EeXEUBmN1eopdgw6
bE2YCNGybiMiIXNdTFrPG7lOT7V12GPAKqOwZrDzA3n17zjwNQ7Ivz3XXQiWz5L4f08D88/9Pg2g
x0qT45wxY0y/Qka/n+n0r+OZlEKYqK8zAe3XaUBCShWA1sQcT/p1Tf2bVjuPEEhbuDI5C7Kntv7J
NIAN/OdpALMjpzpclzprp6+R5HuxVoVm3caVmZ8nNQoPspA0ocp+G1gM1N1IeodAh7iGwCoOgmQy
TzVKrHfEmPKnEKHhaNozJYFCmEtEFcLWoOftRG9W8VFwE4Kx0YVXZeHQMdN6wl+PVO6h6NDqdK7Z
wV6XUSSfKflq1qpHbGoJ0CtZTZmX0YNeOB+2EtyOQ4JxRFWVvUah5WbCzH7fkP15ps6uuuCkaY9N
HVi7uM1AfFitwp3dID2kt6Kh87PWPnOjTZ6otQWgbtTOivNB/doxI7FysUPXqpx+Y0V9RXFGV9xQ
h+MmbdisfUpBVl2vSsI1Clae95zdkzyo0C7GYd3kcbtRv+Rf6dPqegq+BGIA0fTAWPN+y/Jhl1yC
yOHO8iUvT40+Wf2J/SzqsfBlMMh1nvS2lS2SrsDEaSC3hQdTyRTYJ20yvkX4ClNX6x1M8N7wbPaJ
/krRIqKUQnRl7QemsR/Z7VxA4E2vOHgN2mu0UByAuWIB91Vn4xWd/8ZFFMKknqbXADPXwqKk7QUs
GDaka19XDgR92PTby1Q1u2VvVMXWa/EcJRPPb7rXXmy1BYtGkfrBV5uRWk4aI4zGwQc7pDms7LD3
sRFkM0QpEjRyEysad5yY7/UYbZ1sMRlmQZ2RYVfN1oxq82IHBT4vpXHuC1GaJ6z6VIixcab4joP/
nVeL9LMGg/CmWL2y1xOIKwXAPeIA0DSajvlKUerB7ZOybOiiCItvlpLXOzyf2S1OjjlUNZkv/qRa
tJ5a0T3zHia5SEbHWimjZzhvUEAna7yq6cB6nmgiOHAdc/C3sv4al4P3ZE9pf58R+nbhUYUXJRyK
c9DRi5OxWQGmIWVXL+paqhC0aE1w68GogXiwHkAFUSlxG02GjAWLAvWzyItpncxkdskS/99NwS9G
oFl9+uuz2P9LXz/y6r9vvfNP/X7r/VoHcNO1pQb7CCDTH3KaSmCUXAf+rp8W6YRCWYLpnM6+FDOb
qOYfiwJNtQzOYb+KcP/ozqurHBF/XBTMWpqwLJUBm7yPnE3x36lpeWFMGF+8+lok+l3Mk16rsVrL
+gaKPpPTPAzA+qEqRG4jSrFW6TwwQHDpl81AeaooieJYI/i+nAlDSOh2QWGpi1429ONM6g2nE2Yv
h9fKrDxw51KZneNXGopbcqnmUQYAAKU8+XBUSsaclA5zvhWMPspgeCtrHoeSTlOAcPblSTArWSza
j1Y3ZVR6aA2UJ5QR30O01uYpq2YRbs+DlxnAGJqq7I57AlvyeToTVb0rGdc8u/FB0amM5TL9nBjp
KkFNfKIZ25xhT5mnPtp4IU4zB06G/8bDEWOg0aK8MSxm1S5Sr9R5gAxeaR/AKrrNc2iWfUcNXDlP
nBawvlWWDPFKm+rCLRhM+wkrFavFj5aRVW0KXLqCP6jqvB2OyTN3VOZgBt1B2i8Gg28+T8DOCAaP
XepV5YP+mKdkfNWQrQb1OjareYJuXehafBi6VS8a36931jxxU4Bxq80zuMMwPjCU15ndUj3HnB6q
gbrW5tkddytTvFm1buHljZvMM74X9+qiEvYVW9Ld2IbwoeECRXbGeQ9zpJjPCqWOqdKuMVOYTkqj
IUQp6mk4XfiNgHnHgaPADb2RzvQq5rOILdt+nWtBvCh0HMcFR5ZedNrS5BCjc0jhUyo3Dt0iy9hT
M3EuZJNdbAp/AJnU7FPy60lW72FOP7jWKWcu41cnh1VVgfTcB7H6hCX2WIENXSlAIVdhr39yZP3E
kzau62bgXFDb3tYajLeULyLkVA0/Kw4LBtL2wuOOrIMt9l0UPReTc5hKQrZGHmzynsLmccRECi9n
3fieushpjEJKrE9NNPEl6e4C33srA4sIhE4iKVLSC7XexKS09rGk7HUOu20pWdgzwUHIQVLE7g83
2zfu8XgFe8iprHCj6cJr9leU+XXLwclzt/FN7vHhFC66KmOScOYPauDgIkzPXKmefKzBxCy7Cb24
rgEG1RqN9IMCmzEYQ3bINWVn01DnT77w/G0WBNU5ItVJWWW5GrKR1EGbPtgaXlWfmsIBLOqi1vKQ
D4gqTlpOOaCF8Vzn3Wg7sGAcLyOoG3BWdmKyBZ1Owc5SvWRj8m9ZlCZN5tz86MpK6zMoy2mRl9lW
Njj6FXMV5Rx3oghDfZEQ/pgMCSBdUHNPGZu1wva1aiQT3UyUgodIL5aDDNzdqwM141W7z/Xx5Mjq
0lkoEFOdbgisMWCktA1lMbWCQ3sf5ugcaEHnVLY3sd8/2PFwrNPpqfbQlOOO7EWaRw8mMq4cxJbq
oLuZHbIo20zwcMx1DPO01dela9FEv05H1BKtGo5epd/gO0zcARaWpRV7DQrVYqzbb9KAu++r1zKP
TkpXnNHe2XB29ZvnGQyr8fSUBKznZEkIIovSF9hEWGY4buO+JgPMBDcoRT4zlgY4RnPWWp9j16Gk
cGLjzMcrnHl7Zz5w/XtK+jolzbSFv35Qrz6T/5zYE3z+ybOaH/z9WU0KjcMM1txfjW/fPasl4GkN
VZSYyC/7+R+OSQRwhYnvzZlPML8/rLG06IS4WMSbJlxDvgP/5JjE+e2HR7Vklw8WmwMShjfOXT9J
po3XRnUyZdo5A04q4hAeIml7uti+e2fOv5gEvq+gQBL84Rfxl3Cym8cLFGI6oY2ftVnFFzGs3rg/
Gwb5sIaaY+kaUzsHdqla1vwYxpsFgLTJr52xvSrj4t7SqnZZcLdd9ikqUYz/99Dhxl2xeBBLfaT2
QaG/C6dB9dTXBdZcO8AFNkOmgzq5UDdtzy2K51zAz1GtLKRMQqMGSZkTaPCRARjbhzIl4glee5mp
9TSzGgAzx9ma8Npak0azatn5r2pOBHhzHxXczI5sSa2r+hPnohxgkXFBn7lV0uGkKLTnhaCvRA+0
1bSdXeV0p57eKBfT8L3nQzQTfkfdVoBxp+2am0yhcrNA4rGrT823Xvx0fK5mQTJurWyVjOHZqLyD
aaXhGpfH1sRku6mDmYdQVfe56W9Dm2qEJAgOxLHfCAfHJGcEIdoOm0Ayn2YUkkWLBJ1orTbTiwp2
jZVXdC1ttlljgsEWk39pxi+tpd5TqXDMh7RdQG68JbO7Yf26RYGkXJoDE68Uub3UgR42GdBuzbgo
Y5Es04YDVlnfO6D+Qu8waNfEHJZQj57qVsYLrowVQXJwCHW0QSD8Zo/Is8KkyLsDacTwhX5DdbNq
jSetJ8kx1nLR09q6jtXkXCYB5Wk6h+NUHn2fjE+jyo3T8SYH80lQMaFRFKXzwvIW/k18S1RlXOlT
/RCaPHJ9So0WepNc6r6lBSruwFGId5FA7PD78SEJQ2Mz6PSzDjwz6yDqFtVUfQC8+ND6RFvGg7ol
p7djdFaXcd9v8HPfpGT7BppdrywdWJuZZO9TVDwFFjby1MzvzC6OVrK04m3f0vJkodY1tA2aOMIz
mO0u1xvPckmOm0N0+ZpFuV/R1qUQQzJM8J+qGGKq2Cmg9Out7CnRFRb6q93PPORq2IM15UEyqkvh
odFJ/aMXzi401HU3oc8uKB/pHmJDn6nNvSrIs4S4XdoBEkccwU9Ec1QBoDez8myXr54Z3qqx8okm
ExPzq29yLs27UevYZlPeODj9Ku9jqG2pAXG8767sKslXCjtqI4xBJAO8my2m/bMZUVU0+MWRtlJv
WRfDlmFrEcj6in7XVdfU275vniaP2XzAf9ZF4hxVhE9Nvr96FgPbMw6JouymJJBscoPAnYYRFH4X
fpg92cKoj+Yko3obNOZmyJvPePL75dBCrTaLp75ymeF3gawOcQNLy7Reh0i8TMZI1CgZ68WYvCTy
0vU1/PB2T1sgLRDVIiKUo0GgAw9POUsw6W6vy22n6etKpdSMNGa30S1oYYKsAHYg+ZJJ2J5D3q88
pSKP2BebVqXAMu+fq5zYaTjKB3Kx9rFQIlnezQtm35aVt801rPP/6576o8A131J5dkhIC2hbmCW/
eHPfHbPqutalN5rjuYegsZAbbz9c8iNhp4Xymj2SaNsxOS+8Q7GM2lW00Xd/f0//7zs6v96xeAjB
DTZgZ/94ygOQYnSK2U7nznotvB3VmIT0XhSa9/7578GxIUDyzKqhmLd+3/2ZTsMDLBy66ayGVwEu
hCT5dPwdwtP/+D3yz97P73/RTyyjNhCi1vA8nbt1/cA473Zb8WGv5rPRceYGLG4rF4lvrW3vT/Yq
WZy6Y7h+oBnPvYn2/WKLdeGqWfEfrvI1/3Mf/v59+PFR/cvHzefNA1sVqsWJ5Mf3oWQtY7QqODHT
OFQm7i70e/n4979D+3GF+ssvmc3v8KF07Lc/85ySdiIUPgr1TPTj5N2ATTuqjz4dakv2BqtxsX9W
N8PyVK77rWEs0wPVpDfkwNYY4ZZf/5R/jaLzBfzXU6Wb/GdFsfHHn3DB5h/8barEJz0bkWcUCk/P
Hw1VeJ75CDF9asTBmDp/F991h5oyC+wBO+R5pgT+9Z0ExP0EdzOcgnm1/89W8dgBfhj3AMHYvA53
JiE5bc+u6Z8uVt+DA612SEAyf+jn0yGcrpXCHLyworo6K9N8huSB+WRImpkcKp0WjaVYHPfoIKmV
LttPPt0l8cQ9WnA4ZftmgSmwMUCpZCInSd1HOp9mmZCqZSPbnOopB8LifOqNOP628zlYH+wAg5V1
73BE5qlCoHxC4kBo3vNd8LcVB2qQUI9eb85FHsWFdh8kCDKpW1X474jjd4MuDnRZnHIRcAqbT+yi
itQ1lGdqvjjOJ324GefzPW1cBza0zxTq7huzqGlAbS+i85O1X5o0E/WcDk0EAxPz1raZNYRqIB7m
5MMn9dSflu3QXjorDjXSgzPoTxkFXfuihbylI09oXXATzHoF/0woM+k1eOuFrXfWkhx4nj8M0Yhc
JdRNrGLNNLBf0liwDtDIDbFPPfaMkwHpJVHdASOYmifFRmLktKr+tjdjf4sZywZWbvguSJRpFYWK
6bbKgOTf6yju2kOISbSb3aJ4g4nFqna+yGYvaYSpNOnAZpnNSzq7TUsd32mLu22anai2GB9sujjt
81DjKCqaYSJJx1PRuQqU4hu8a9LVLMDdOmrlMh8wcMq5UykNQU+WYeTsinIMbvRYu4d3hZwwlmKr
kbGe/Fh/ngQCOilsp71rzcSnhzkDRSZSOr8DJd4WRu72FMqrrISZM6g0znACgGsLH2aHAImT1l7o
UHRXum8hI5nFANys4Qmq5GfYwnCrQClA576zFOS6PkJqazko0agq24x3GZcdJeCPhRF+WHp6BXEL
HUEtS/pqKIeirPJVpjXLYak/K1rywriNT9m3NqMjc+TKaKsJ/AVWXq8Aua8VTc8WWmG4HhPKCMtm
iCwkv/jK9Cy4BYQN7BGg25R9E0luu11rmwvTIFxdxL4ByiB6V03lydAo0AiG2yRo6FNX7nChvDQ8
NTk4OOgTyqEcqpPQvfshiw5jn/KJedqDn+oZeALvzhusQzO3xxaaL9d6wQgb284p0+SzZ/X3plAn
7AgO5S7M4VhsxVstndu+ik5+AUTNm8VSq4OrJG/1kb8n9cKbqlZ3RMOWcHH3PjJla/aHQjHe/LF5
mI8w+Mgp5TFm+sZWr9JFAXYSy9z41IzNZqiUe2QoC0U2eDeH8VNv5UfGG99ZqJWlgvdxzCnjHaAv
d2H1VNXpXne6Y6xDIhLTQ5tReUPCka5tvd8BZgqXXMGU/yjJLQ05b4WeOlsrTihmNckbNZHuUnlB
22dDDhw3aLrOnWk7SWwrUZFGsAbSs61R/zPfgblrqdTDwovOW04lGomudduNN75A5VNFuRW8F9yj
bvTRPEat8w4NkAvNMu81Ux51SXuo3tLmQmoRp+B8y6voIaZC7aI52TqxQBRqc2ljTRUTqeBkm+K7
UJMG50zagF7m4msn/6IK+WalML2BoB+Jlnkb31eUNYf7W1iQmE19+AujZr1pLDldNaMSVpqFO+oK
NJpQkzjaYTKE7beqmbxLVHLgCyv1Lgs7ag5VK3wvAuVk5l3nkpTCtB4+9rD5IFlsU1h9EyOx22Am
oopHUI00E/3Ceqb7cahOH9Mv5t+k+SMEgy53sQMfWJndObN4Vc0y1jTlL/kUOi5bWp0A3fTkdchY
FuqX2Sggc9rqLMPkFKCP6ehkA3qZOgtnelbtk0lzY2IsbtsYN+hkx9ah+sCcZbcI/c1GhxMKps9q
luaMHusTtpI7HdUu9HD5ouJFs5wXE6XgXzM9sf871uX4kBr9TdFHZ64F3gQ0wRRtcDLwMzRzqVMn
sg22spYDTXPJUBRVs94LFEYphvtMw8GL8miiQBaOzDC08hWfxUkrMTmmzYIlEWMNaC8iZiYQOrnh
rvqw2GbonNUseFoonz5hZG5LiKHGLIuijSKQFtFumiVTJQbR9SWiznIqxV/ajrqecOXMYms+y66x
qEIWLkixxIvX9I1FvwzN/05p82z011Pa5TX7z1Ub1v+5fgvr4k9mtfnHv5vVpKUxWDmasGGuouX9
bpRAzJM0lTAq/RJ9/WNWMyhd4Wd+r2P5QwHUqWpBS2O+oqvua/r7Jwogr/ODAgjMj6mPA77G61HK
8JMCWMGDqnHY+9d+QsmDdghl8L8OVub8Gn8khwAV09UHjNZAZQRQ8DWSfn+ES7nbOkUyDic/phwp
aGGxaFpUra10gBQwmLQAZGO9ISVL8bpSwJBSG9u4YP5DrLYbxzxaleXUOzrmymNbKXa5TFvdLI+m
qYjBlXULN0YUqjW5dS/cvOhFAcaUxvuKOqzNMJTThi215vaqqW6qQJYuDi2OxCYE/Kwzz5GV+RuS
eGLVosdsQqoyNdfnTK9sspQt2wUSefANFbJb62pIwxq7KqG4TjJKLQIRx/9z1UJSCxLIVOgXppCY
3UQ5lDcN3XFE8ab1pKjobUPwpBcqZBKkShaEPOUczuldueks86pvTRUfnnLCsPFgxPodksyliqcr
P+seTIOclW2W3KlCeVVW0vVleRUENLf4frxTK8D1OMMOvZosiBryyPPzDTBU1hFeCOx13FeGeC6i
aFwmiYVRg2qrKjSjrZMFV+0g3gITlHpQoNVJD7+rnaifQZLTFeE4Lv3h8P4cblg+zJp1MwxQqXRv
OmBvPXSeshnSeNsoob9JE6NahTri2wRHqA+PKbA81+NJt/CDYjNN1c6DwjJnvDYRLJKVr8S7aiIt
5TMkZPXAITtILwjvh0DnIauMwnwfO2ytY4XkA2ptPRRcqkhargRXC0EpW6VsPIeiPFKOgk4WETCI
4QgSmMNY6UfGxZBEnfRBtls2W8DBPUdbpR73YDE2R+ppFDgL1a6DErzJE/FJaOIDPJi9qRIzPehO
ihckAPVwU2R2ulIHSde4ChCC45eyd0BAboBmvQNk2k0mIGDVum/gDyaBZzKwVa4Xk5nQ1asptW+6
LIO0r62iynNrVUEz7JEKE21j9w0oJZ033sisbS26R0w4zIg4DKmufJnM7piLhlEcEdBIxHniRTs1
OyJ642tSN22hvGq1+qkoww6w75WOS96xHuhOy+1pb6F1r42IFJZl3JeTughIZHREPdrGbg4yja8M
bTz7XqQu6UcyaR5ynhNfe9aJy8CxV694hvnLXl7je8G2HCyJxBGMm8q1FSh39lDfy7hDAIyZnwNi
q12hEVdhnZt24QFL0c6wBJCHTn0olOAOv+U9uyrW9P3a8otvmjXsS0fZDzioSSSYe2CXm8TE+m9b
NXK/2u5kK5tb2Ud7/r6DgbgHAjpaQGsOF04O0E7Ti+iUyiHeDkqqPee4j55qAhsVivLo3UPFiG8H
/MKLYeAIhCZXUavWBKtSIRUeJTQ60gLfLiguEquerwXcKCM8tXLCspSwUK+XdNbP3zCiTICTnKZz
7dKz3xgZsYAa5oNSa6bb1ebJC4hpeElBdk86NRezHjPdtckBnxGTrmbcNkIgS5eQ/P2uwKegRgfq
2S5pEfcInaz0u6L217Ejn0zzEvHJr5jap5U11Nne1hPz6BUBb/YEMyo28zfpR6wbOCTxlXP4jIw7
4RfAr6Ix3vijfxVRNYcw7N3ETf6GTW0ZefT8RVgcPEVcPJNPWS9eMMu5ZJ22XdR841B4TX1WBEOP
DbveJ89a1K4D03rBkbHgaMchkHY+Ni8RRkx8AItothx5xmpk8RAllhuV2geAumFTlMYqyrpnTo4b
hp6CLFT7UjdyXVR8zHHPgcF6BNfyYLTZo6GiHjpDdBmS8Spz+m1TwndR+ujRD8Zd2PMVHYZjh/2O
fh/yUIl52zTTNdznZ+pXTnkkl7bsHnsM+WrPhtyaunUnOZAMLHj4NNyMVcdUApBzInMjI8OgdakM
F40d7vx6gK2qZzCbDfOCy5V3MFFR8zLrruzCfcP5dlmHggVNcCg9OkaVMDuH4dRs88h/NMYSALSo
tgboJm43bF6Go57x16eBdWW31pZCBzwaxrNDgaE35cvCjpll7W3MJqrGXEEcNH5VbNxyfbhtk6nn
rOa9iibe816vwmnIFo7mcO4cb+pC8M+UNbVTyrYyQCWIYkdeaCFxTLCfXgHLnNbknlhSh8FZyOGb
J3pKNqfsRUiUdG0Kj2guQALLuzRrcM9n+bbzu3JrO+l4hemT5kGNoFH4Ynr5QVQ6xxAtbwByCRXy
i+zPLPwgvVW+TpaoespEQBuNsK+F0+cQpcpyro+mZzmgHsowzfcQtwyUbF956guWIRFobWJTgKF1
5vqPAaLVStPTgBGYErU+qL1v381nf7KB/Ek9nUkkbFk1kymEELxqzp6l71RkNTZYfmWecoqiezN+
iJ03aWz+/37FPGl99ytGrmIzBrp9EvgCTeu6La6H6Pz3v+Mn0f3XP4MqPmZDKAj6T3+GprUjBM7Q
vxYILbZ1PdHdOdwpyurvfw1wl58GNge0CqQF0t6ahO//45/iU9ypW3HnX7fp5JYALGuN72F538pz
36mIIhVHmH+zV7/6/f72KLGmLjT7kxOE+P4EQZKfz9xm7w8mB4j2dycIXNMwKRB0TcF/Mdc2/ha8
AtUNE5dE1pdN4Gvq/s3wZwDVwWBmwdPge/oPsV9ffu7vLhfUXr5YhoPn0FK5MPmC/Xi5xCk4rKHx
rJM31Hu/Kbvs2PTAUpcw3YtiJlm1EwMOHK80SP3hIXdmJkzuZBTKUpX3POj1JQ3KcRXUlAD1Tbsh
fLhixccwJ+jHy9XEXORO9IZZO+TMb4TuqNQU4UzGSXW4L5uJwiM/vaXh+rFvoXzeNFRMXwBJbbWO
5JdVGEsn5CmodPIUUzjBzbUrXcia/vNYNMHZgz1jnoNktM5GZrPLlT2uq4XZgsxaGV4qsjvTUvS1
h+TR44lVPSzeSh2EDy0CX4fRrX+MNSegzzvOtxRLRCPSXnXsI7nvW+PW8HkkeFb2IKbkrpWU1OZB
8a7ZaJxm0JKLhSBUUeZFhvotyKJpwcHlZLbaozkMD23AvKmjNSudslJS1AR/zjjJolDpisBcV2eW
dEm8PxKywe3MQ07zjUtsY/mlgGc1KuEHzZ53aSs/uf2Hbp32A6bl5sbSafvxSRhte15/oTE3vIy6
z/jMM0hMrH/LkmE6Tey7MlG1dZ7FGeGVRlkMkbYNmL6zrqtWaR/u9IBnhMHDjh5h8CO1iDNXo/4A
DWIE8KnNoMl0iZONFJjUtnnMDluzv4gRg7Ybu/lw1IoPAZ3LBtK2VDzDI1FUb9LMefWDHDO3dah1
B8i2TVmxPjkXy6Oz1wnq9eApH4aDFVkMsMWKk19R60xd+aqoJnPLA44bmFd8a3KWvmbYM/Uq6Xsf
OBQVjdkTl3RDj19nbc15q8DldcMTt2EqyElrRwp6tHdOnObG8LGz+YF66xUK6zDEOeouK4OBoau5
xALmwPypjbSK4oRm3/AJNnW7Nsog3AwGg70pytydMrlLu/F6KI1HtW5OThPewaeMl6GoH1I/uA0k
3ZGFwITvm8oO/QcqXVDdjpZ3R2DhZipbviIqSWTYSiDOoEWt1Mo7t960HRNPIaGtvFcljZpCFvFm
NNC7JtUBzdmSxiYnQGKbYiaw1NM+L6zrCGDxOreNflm0mb6kl68BN9NfEcP7gAO1D1sboEYdHs2o
IMhNJxzJEXUjnCQBnlECpZHpSqrRayWKfj06zbVTyadOCcSSr3pHa0hq0juqf0vHGYZb5AA4C2i8
1nbinVlY1kBTH+AIKK/dvdZP2VaRXJ3UNvYMYOFnMmoTOpv1ZPQoAtgjdl0e426ptB0Kib7SKV8M
OoXYGM64pUilXPdldB365spU4ts06U6kKxQ8JbOFOIrdMHXOmp+VazNhT9EXPQ6YahgXZWbe9Sqx
eFGJb54mX4SevAvd2JW9jmToNzMFVvuUtfLwxQZO0/Qh5dDmak57GcdG3YRm+pyP8qCYMA4ZbvOc
KtQxANxlycG80SO7sFZhLSDOBuWb3kPb0gyIFLNNtzVQM5ShcaeY7U03vVW69lzajr51RIb7yLHO
U9tlqCGBvZIVpeuEdJkIKX7EA1jvhNVcAAgnS7sQyXYUUKhbCw0iDfSXwpSXJuVA3Ac2zs/Wo1mG
jlXKuYoMS6g4dSQEXVwjn900EiMxUKojrVt1Xm4Bqc4cYCwkVZ22dBYpLSg4sft37DvpUq2Bkgiv
N07hYOAsrcsBf5UG71Arb/sMQXS0SYeqU+fGYTbwYcEu9vVxFRoR7bNRUBxTq4eH4L2kGb1hqUI1
gWbRsTnoXLIoQe8mhKMF/bSTa2Q0RUp93JpZVe7yQq5joqSrwDKTtU2sYcFNcdpkUflS2cY6Iynm
994mR/6/CZTQxIAbOjgte7FwmhQJSsnAEuNTvzEzrVhbpborff0K4gH51zSyN+zh8F9b9Bp55IX2
4CTn9sNoHRSNvtcKnahqQewwHvxsG2TZdD/1KZ9NPyprg8DvQsn4XH2qCxdG09Eqw5FTVe0JyEB3
8BNn7znTQQmndGWrLE68eLqp0rmkwrrYCmLQVLNGClpytewTzkUb3GUa5qaYyXmN6TlctIFSAXBu
3s0SFgWFc/ZmsHHLjSrACIy4dJ8lwbkJMfd5k1jFedhtimI66I13hW17FZdYHYAYuHpESkVjB0qh
TnVyjOjdJhGd1B4LTwusCyqbgdvdwDdrjy6xfmwtU4mZTfQPahu/5rFyTqrwEvvKXNwnTDeqVHNR
yeIzmaxvfiokxGpZr6pQ8pIhNaZ9ghTFImXRtVQuOi0RXVV0q76sPBo84wM6i9hGQ+Q/lEGC/dp7
NlnMLDS+v1aSfiNh9WzoCmSe5lR8Oa6a9N0zNMdVHaxPTpo8tLmNsZDSvYWmKDeTKMRKScKjCjQC
u3Z8SPBHL2chx1A67mKq+jnA5LJa70qfEjo0i+e4M9HnU2OdeHPDT6zAj88e07H6P/bOazlyI+22
T4QJAJlw57JQnlVF7/oGQbZIeG8SwNOfhdbIdP8t/UfnWgqFJiYYZFkkPrP32pexMLGLTTlsI+Lc
q84KV1aW/6JV7qca2UfZrGmLWtsHbfKB3HDb9mW3a4FMtxU/VaX2lFnxc9M7TP644KoBhEjSOIc+
xnBrdW7oQ+8+zq1iAcQwJgaSzOqpvRpnvsZxYLJmM+WHgKW0Qmp5X07Zum71E4pH0uNz4xQ32ULf
xJeDIz/eUbl9oQI7xCM8QiodJHH2cbbKnJlGfG3X7irw1LMheACgwOBHkquUhfiuH8IPnEKvoRMU
foWbVHfAVVPEgP1tfZJOdlZkQPhwxQXR2mOjFJutFhiPVtU3FSRV0ISoNe36rtcaxeLfMlAf5juM
R6y4TGa9hspXLCowoAJO2sYBV00xC86JhnHIUPPy3GLYRNSdjCNj8B5iqR6agyOio5qSz8iwAP0r
93oykl0571oPdwRju6lgSnciVvQhygY6dSlzH7ntLkkGiOMOhYyY34WrtrYK3107PkmzB9Yc6BEf
Uf2GnB8WtqkSixvx0Fxx5TyEExt7VkFPoTJXDeJy/MIrt2027l6E2d4ss8PQpevAFdVtYTc5wnoA
rtiApWVozxEZtORAwxNpjsgKVc4gTw3ugE9u0KbbiU8Ien6sreWy+g2x08Vr10uPJa6G1Zgyf2SF
tZuh068aQB6ak1TrItXUNgYUy/iuZxtavgSuMW8Kd6gZOIXGhjDzR9EU90ra4xax2GedNM8ydqxV
TvGlBXgBPcs7RI58gyl5M8aAziOnIgA57nKf2qv105S5rbX0fBo7Vu4mE7Whbg0rAlRsPsPl86M+
770JYkrEVBq2VVbJ9dg5l6GLr73eOS3QnRW0/jcDunjryRM4TCqcsnrn1jKhk8/IqHEf2ziWx67X
P6DrF7s50cEIDO5eDv0NvAXgmNG8G2knVtQ2am0HxS+NyvcCFqRv6eUMnd8+yTq7MxlEkmQ++FZe
qj3H7slTKDEni3ud1bb7ntRKbm88IDYUn0wZ7G4GytB2tldzlewqk4o3VDEBW5l7sBo09547XDRY
KAgeuuvcSn6pJoLbQgOkxEQ6YqhfyPTc2kb/VZsJXWu08Djo5XOqwkMXxa+d0z1WTCmZeugbt9mN
tnOPvtKnzL1Mtfklroy91xIbLPLwME/OfEj67AvP5REgpr12KP02EbuQKw6CLzIvh+d8Jo+8rJOr
MUrBVgxJCc1lJtVhwr5vGy/VQJxXkt6CFXxLKxdbR0vkzsRM1ypPsYiec4WU4tvM4N9VoGTI8jer
wOjtp/ir5bd+2wCarPnoQ8nCXtjd3/rn3zeAAk2WuySzoJVy3SXU9Der9MKulEjwQOYuWY4LD/AP
q7TpWjBT3GUawK9b/2QDSPLNd+Me+neJSZtDlJwjeCzsKb/v3wFd6qLK6uxGh/KO/R9tpSHVEyup
cNfV2nUVMbBumRmmGR6bZgJ9OZEE6s5Gux5G96Psl3Gi9wCtkgQKo3bXk8Ci34a4dlyxd7N+a3fB
JkdPrRT/m2tQ55kHEuX62lq07zF3DsH8tR3rt8hJzlPXf5CbslGe2HRayKDfqM71KL+iXGOm7TEE
aGmZQBz0e9qSfeN5BHaEhINY25kbCzl34Eis4WSb5aOjUOGbUc8CSca7aDbfskbfsg59ifTB2jpB
gM2AGMddY2QhUjQWKpLK1RrZ9rkA+zqTTYpINmmU3AcDIYsjivTNUI23hSHZmbrVVtmUK1Rg+hX4
UtOfXQUgpuAmoeXOtSeyX7C+VbsJ7j+NRCo4TIMHlNSfWdWPa72gPeF8JIpnLNdIrdJNMaCsjyrH
8p2RSt6Z3E2qUYJaHfsylT124P+InSrWvVveRgT0rArXOxqDBg3d6s5eYT7UUY+WZbyNx1gjDJk1
BpPDHVarTzzqrNUw8I1RAT/c9V6TxLibqE0QApUOja3IcfmKhzmPX9Oiplhbblcu+egi5lYJ24mC
8bPlwNwn8yhJU+inTdQCpTACcdt30XOU8PxD0nJQadHa2cjOe5vFRlUIucnb/qNM0oPWZjRAKHfo
nWxYHzyGjr53CggiL4vohUyZO5IURr90cZ3PokfT4iBTLzp0JBN4HZXwe5no4HnnqdzlZQ/6w2WL
EPCZt4gHjbFe6Xn1avTxiRCDUxN78QGmOKtBmyhOaRYkj7WcmaRd4ifrql0gygv5aac6tpxDxpnP
VjK+6En5Wic1yPaMrZ9JJpks97bieaphTimzh31t6DemCaTS4qaEBO+qCftDW1SPvTbsyrY4R2W5
5T7soXCEZRm2g7eRtmIekcF7d/Xhhb0E1nDT15Jxhw5kYm1CjV3Y4IwmXhSTqbJWnY/q6t5Ns62n
zjnrq/nSDeeAaA0kWYdwLK4Nq7gxh2DP/uZa69neDdOwM0nLW/WUOH2JushcNJB2QgOv5TG8Gy0C
VUm2CtOdjAm/Rdq7beZsknp7nevDZ5RiOh1z4WzMarlQ0/Z9hHynSvfTScb+UGI994Pe83ZGYR0i
g6XHHMi8waeAXcQtANmxtQs31iio7hEUbj3NRWTPjjAco+5IwZ9s80GSjMRiqI/SX6DLvGB6/Uod
lKA4gnwfCnUz9fh4CXMb/KkjFITDCC0UeyOzuQIw0F0twjt8pZWzise6plLMu4NV5Im9FSzvrMdB
B3u2wyXAtlROFVdSXQCodwjYIJ4zHI2NW2h0KDUWAAoP10DC1QjiRi9awfTi3vsV4Os1mrhCD1Re
KQuG9EuDNGy4Trtqz9jH8CtEoJtSppLAEhqDWp/fjCa8awMxMOMYj1IW/bbRmnHnavaV5YzxGp+3
XPWZ/ZVQFtSJnc3ILZEvqWa7fjSww8bJYR9FydeZSglTDU4uBvDlF9Dhb1HSEPXhJvCR5vqz86LB
FxHyNllQqOo65W/Tkfo5oWqaKkRIsZds00o7y6K51YIeo2r5ZYjV56wJX43galoDzUBYWZnfivHI
4s3SKfM8p3qL0/LOjpF5daYVbYiMdlZdp+51E15n6520ZHrNIvNzNnT+Sgh8e8ifMsZsG2mxBQ+b
u3TkxMms7FNPM0zIY/mmwvkQCcGaFvKDX8czjZWZX2wnndfMnMONTveGrsakE7fmdTz251mfrjxr
DHxedEX4eF2AjNG7naBU9CsCch2iwTagtrh6Au2Bohy/9bPZtPAqZBKsEYay/0w9xYM3iAdTb880
kdaEDOO1UDF7bncsr/OxUrC61KkCD7VCSkBdbjjXsSrOjP7yRUP4KU27wrGspg0BBPcTeo7NnIfZ
JvC4TVhJ/xj0fbvuVfFcAvNLtJQn188vDFIiQnFtyWcNZhBlNoRcTC2t5z1yDG/1KjulecRUMhR7
kZSPLCB3WuyMPsLAZR51g2P7zrPK95jbGTIE/SJ11vgW19dQyGAXzMaCd2oOoQZ+a+oYFJqWB8Er
TQ+eNS3akMJPXLPetTAf/Vi214j/bqg3toXZARcz9hWICwKdMTdPvYTtpOfDhmjpmqzHwNlpIT91
qDvXdjrsCk0zdrYZuQdIIJ5POOe1jt+LBVV37IsC+aFNEk07PmZFqaMl4VbH0bRl+BHuNGVcZUCh
wFIy9mm4ooBxmDe2wdBWoxlbwYDNia/JGIMCUWHlXwdABsVByvgm6pMnjT53C/gRpWmMYLe21H6G
rMsdlYk7FdbKbJUA6jV+Ba30LKz6mnH511mKr85coN59r1r7pUzDF9Ju7XUn4kOQVy86/EqBRVi5
5pVINFQReIn0jMSfRr2FxHD1jvnhEToR9vEtOI6aoZJ+X9CArArNoq+kt/i3vmZAy5ebXe1f19dn
ILMfzcdENf1DMM7ye79X2Pp/8NFiW1lIg1gbqHB/r7Chw4MBcrA1YFJiHfZ7hS1sdmeejXQYLwQ1
9G/ltUB7h/DOwTTpsNhaMif+AZcQu8OP5TVZEgvg0BUChy1ApO/L67zCgDnRBV9ygSChws4AE9R5
dVwKVqd/Njv7keEfIvidWRsbs3apocLHIJtTnzWs4ExL13Uxne1TEmpfhUofc9TMa0MsIWhNgUQW
xfpEs4k6ea+HxTLKL7cWWwHuHont4wr4olFSvhsd8igB42yTyDjYzujPVdzYe47mI+5RhkxLa0iL
WNAqzlpHK0/vqOL6baKZZLv11tBcwhRbQAvjufvWdy4daEUr2iPCYwFEdwox9Uu89KtFZQQbQ1nw
5GlmU5pafeluJW1usPS7touumgYYBurFw+iBce/ea3YpbXK99MtWoh5Zfr26sQbeoXxul84a0/ya
HKuvBvYGRIiXkRZc9rNfLz05SPxfSpp0PKo1p466eDHzasOwD9HS0ddLb89z2S3FK17SYZ0t/T/l
NJOAZSYQSKaDy5RgsL1iwdrukkA72cskoVxmCkHcb1SZ3HFmnOxl6iCX+QN0tn1dZr80y2SiM9tq
FUG9bpaphcX4YnK9PdGbSO6WyUZUiI9umXVkDD0Chh+tRZ/kOc27vsxFWt0+Re68LhmYjHZAvcgI
RTFKySrvkjNasRNr4YcnJxUCskbswX0xR2vEPCZbJjPFMqMJZ6Y19jK3yZYJTrbMcuJlqhMv851p
mfR0+Xzjdc6bVWncJpgF9a1JCiWNgmlOt9C12WkZsW/X4uvEIs9Hqn5XGHmCW7LZYWR4tEq2qHlG
mjzN5akmLi5zy3OVjF+GfHyK2va9ql21NtQUrGebaVmZ9AlNGCPDNOnQq7BaHer0uY/JTpjpkf04
ym8DVgrgLMc9YQnlFn0Jpf9kq1VaHoQJrzBx3E8+j6uyqq4lwq/U1ndk1LNtivANDHARp0ygmiq+
ZAbSM0Ody5lp3twVx6DtTnoO8SNnE5UhmXEH9z1pw4MXhTsYZxTFbvug2iUfRYMAYWNPLo99Iz9I
lzqkenit6cWXos1QkDCbR6JzkqK5En157od0wbSPt1k+7OA2nZbauZjVnrkP0ky5tSZJ9gLgG6lT
VE7iqsrI0Wz1Gx0f+bafm3UQdi/KAafbynkLRvga60+OZMc5Np55Z8XVFcbgvUxRqU0ZkYfJYBLs
15xDlnhFNXxtYxI63dC8b8v2mf3WFbFaZ8ilREpOd4WeQfyc20cRJidbxc8ocXfsM2laY/fAbGxn
D0TyxU6HaAksM4OHW5mEB9LIbnNtQJyp12zxEGB5+os+KvZMOrBPz+zvVGQhFKI6mh0WosWcv/Sd
YJCOK4WQenOcWZW6xRnd2pfZhcSsYRXwmGzHw2vRIMi09M+5Za4Zx+ZmboOXGIIR+rJKmsGmURP2
ezPGHZ25qCRBMLOrnWjAj2yK5k1jZ1fMRE8SEe3Y9fh2aE6jKLqWQ3YVhBN6ujI8K5oRCJXF+8D8
dqU12UXTvV1dehdIKEh51bjNa93YYKN+io3+BPf7WaTaxQiS+3n5IIVrvVdkRQFK2whTXYFKfR71
4VoYxkVH8ogyrtyAyHozNXIQ4iqMuVpIEej4RBqDXVQfxrvazb9UQpwnD3JpFzf7tMQRj4WKhEPj
ybH1Y01CIXretdVqtwMGdt+UD07YbxCZvSOqu5+tLjwVVl0d9DC4q/LirC2BfAFLdjlbX4zK3jlm
sJJCWfuks+VGNaO5T0dKIDP8SCEyEhdS6lcTYj3DYApusA3Z0njvnBozWZpFlW+OLj1pqO/bvH9p
VXxfF/Np6sOHoGn3hUb2wajcpwLTG6+ZoXj2XLXBcDITm6Y8H9H4ldeqCx9ifW4x/g97LZt33ewe
mtYmgMzYN6HH+2Fca0TFoUKdbofevE8XO5NuMGtwG9bzg4HzQtjnNuOevslarFObXtXxk5XHuOkD
27kyC0TNuZuxXDGeorArkQUMXJczrTvBcXbDywC0s2ezu3PCwrsh9RR/WzcUG4Io65VJaAKWbjjW
7DHfcenRjQPBdXSmMzY6+XVlZvQkpCuU3R73XLwelx66HLzhmGQj1jRt+iyAP1lcv9Ax0a0Itl7I
C0aXsMTseUBvDqfVbtZO5IJfiFoHkAIgeb/Jw5OC1nRd1Eb3khgOla41N9qWMFPrtlXFfMzcmeRe
lUl2WEMOi61SM/hAQzsp0RyHKr5BOrGVI1hPc37K6+AurMH81ai0HGxcZuYSkGDUL2xmE98J1aYx
8Oyjb6bxDVj4dd37kPRomN1XGYjzoCZuL/E674dtF1irWLQPlY5Ex3WiN87UJ100+0BF17pF1Gwi
rvJ5ttg9xxu+PCV2TfFSzdYVcQvnIM4otoniTcjD06r8OPTciYmkcdd2E1wnOptEusgOAiUGl/lQ
hfbJGuO90cyrMK0OuadWVqmna3xKIfYmAQM5v8dzD1F+mtbAdB+KTBVMbNIrPVYHXddAcpBNZTQ7
c6wPkG92WhodQqe+Cqvu2V5go4VxbAT3WOGSO1t9XZbJSRrejgEqj8mqNnMQbZA4+FbdfZBJfSJ3
1W/5zo1jf9V72VdbEKDaegUArfiuWRZXZux7MiGgMLf30ajftwuQv6MPIkyWHsUhM6NRMM3CtRck
+qr32m2XGPu8N18GV/pZYoxbi22pIJ+ToqJexaSMca6nL+S8+oiMQxyE5sZLyfvpw+ygVcmT5wU7
4c43cK4iGkfjAenPViTVcwmTew0NFR4KvISgKUE+JarfdJG4KEu/BKH4MuoEM8dJtcDudwljMC/W
vS1IjSuS8z6qCXRJhSSTk71jaMqXJSyVRSPs4OmaKmMDaMC9Lo3yWEi8RRkRQVGn32YSAyyOTl8L
xbaFzr4KWAmuGjCH+2iyXy2VTPcep8s6xYU1ji48LVU+j9Z8W2n2q2kmwbaK6xfmsGBT7H6bAkf0
i5ZX7QYsRZbjpoY2OKAY24cgaVm5p+cKSx67ZuZbTH4qI6zXpt2OqDjyz8EYWypBJqOS/zelaGOG
+j6Mx2qXzeQkOiaz5K4/zc1yv7bky2hwoSU6Iu5m9HBCTvJipPElVakvYX8fnGiGYRE0bGFH8cyY
KTwq3Hxem73qMWPN5XK3SUFdeQX38bQZxKsb4Qer5K2hxvjkCTQbRnUIK/0B1Qk+DAsxiWKWqZdr
Hd19Her0krJZhVb+yTgXES8BD6FwH5BrH+OOXexgU2GSkN2a3ctk1HfeyMijqJxLYoSX3EnYEsvp
qhiTpzrzXuUo7lyO4StLQPzsQ7vcmp18nXPv4C2OgwQczq4Y+MMaHOrSWBZdGJ33zAPht30zroRy
MbGMRmLSKbDOkpjovjldUmFrG/NXB8yfmrr/N30uXGfTMbi7e4gdf+iRzFjXR9Ms4mtEKauiOLfI
Fzx5//cP8hP1LA9iA80wWC3QLX7fiKXB2AjgJTETVUJAz7rGiEE+dOrh7x/m+35vsTvhinBsFLRs
VshdXZ7Gn4TAga571P86Jbv5qcpHTfyqlP06/p/wo/zJe8VO6E9yy//59394r6Sdgo3mKCIQZ6ex
qDW2jbOWQNU/smT99y/lJw/l0JmympKoO9F4fv9SMheeNv6n9FpP9oyPO1yzzGKlz21Mq/4Xn9jy
tL93iXnoWA0wBDptMlup7x9LN+KcjVOWgbbwPcJI6Fi69SITH7b//EX9+YF+eFGFk3glqrZvDyTi
dQGQJ9pyDi+3sup/+ax+8l347kX98Fm13oQ5386z60JxKEDFefv71/Kzvw8FlG8zX2rL/QZi+NN3
LXTQ9jDTyq+xaOfWjeX9isD+J981h8+eaD0pLFY7P9gDvSiviglx1XVDvTH5Lrm51u2AwrFao4/9
+9eyfMA/fgEICNJJDhYEQ5g/yIiFBfGAm3xx3SK0JbFi3FjB179/iJ+9XX96iB/frrm1qMssvbgu
3LckeJXa/8fHQZKFhNpmmKDVfjhh0LuywmC3dg23AJ4uBMHE//tX8JMrEkKHCXvHYWPL+Of7q4So
LmZcCJHIyqVe2MSlH00bxo8l9c/d3z/UTz4Pd4HuCOZWixHgh7VwoRW0KrYBK9N5U86lJxNN7+6/
Pca/qgGdb+9fTzV32UdR/M+R5vJLv480jf9ALZcgdJds22/y/d9Hmiahf67kX75iJtPLP0aa3n9Q
vUog6v9lvPCj30T/HuBAk7/Ff5a7rP2PwIHfH9aLZMBC+bj8NclE03Z++G5oRmQPbjDjcgk/+XdU
e1SqjPQi/eVP78tPbnaG/cPXkAExj4ZF+ptKwrB/5FzhDHbMsXe9azNvJjR4xlwRjFWGxa3Qisjc
WFHeBl88YTa3AqmefcRzWPjz4J3sxDs1hZciXkvfUwgKE+P5wezAtUuJZb4SdHI+rcGhGAWkAPxz
DB6qYxbkse80MGF7c6c5JutanH9WvcNYt3ML5G6Vttfi7N1qRuE7SXkKE3WbMp5a2V0DLdveOzqB
c6jvV6Jhv+KVxBsmE4Mq72KixYxNErsYnDD50af9ZHCgFprxjlOPenewDg3uxUo6B5qIr0izzq7X
ZFBBeHGvHkTdLmCzDtvkAykGlTUNRuKxFE8XSy+xoVvgZzSBg7Gvu5L6HpW86ljJpUJrNlXuFAer
1xYkhn3Tk162bsv5GRPDGT1HjkQad1+TymZjspGPpLlLRB9um5SYUfaYWPuU8eamkNZaeHq1dFC1
lv1rjtGUMDI0yOX1OAFx0fLA2uYtkY6FXhwUWVdo1Vs0qbDkiFGBxl+yedzhZBRr5Pi5b3sesLjp
NrfSQ0sIzSoyk1+mfHBXOug8ZG8BHBn4a7mTPvUmMYuO3n+gzUD20B9UN51IPGU24DHlGMiz2Huq
V6eyMRIiyDAMjHZ3mtPsI9cK9cJnetVZX+bcPku28cxvb7I6Oep2cK+AzRKSkybtGuRaHZ04zXtU
dXEahqsqy8qIDIwu9erLGC4agdaVCNCGaBe7LgC+PKy9s+lo0dFJSwb6TMcPvC+VvpH0CzuOb+8+
IJTY87PJwNJXl6goBqaDu6qxZLbO+jHcGSSzQykqGvPkZFn/7Ja2uwch/d9r69/Dd4mG+uvDd6E3
HMu3uo9/cgQvv/r7EbyYq2hJbFLBJRBXfvT7EWzgrrJxLbNyAre+HNy/+a4wa7HX4liGz2BihqJk
+u0IJrEc7+Gvf+yfyra+LwQ4gYEpLOevYXrYRN0lZOPPXcbcWHleM8K4FuaJbGzIL09WvNdYgnjD
ZjL+y2P7y0KQ7f335RmJjpTlsCJsw3ZNcph/AP5xOwAWLqfmGheVDf3K7A0MHAVUpYPdRwVxOvY5
jpzoYlsNG2jbuq0niENzqN+JQN6lDbIfnYXuOEYMr4eryFmoYP0pRTGlDQy9CoNsRWM9m07nD3J8
nypxAtaZrUSfX0zpboPQObURad2Tdmsn0aMzFc/ItHxYkx+uJOnLcKm4ikPal2z5EUPZkTig5wLT
XB4WXRXT68voDJAK7fHE9mlnNYRFxOGjxTSQHTJc+Ea9E9V4Drx02zXiC9re3dB1xyKw0bB7V4Os
cXhHF68ct94sfZgGl56hgijrM9PWZ0da+4ixsIf3XQMznpBlWmqEKfRIyCHMIjl75Ry8cUayL9jZ
ExN21ZjAGr3Pljn/Jmdww6C9P86e+xYQPBHb8hnZMmoppDxWexeF805LgOZXGIqq5n5qQTUFY3zN
abRPHfYtif1ogUifp/Yud7v3wgRN6xaXKKhPg53vv1F3m2nf12Q+Yb5HSnyxDGbvgXcQobxzkACv
XK3aE1hbrGSmztBoNdJ1a2zP6Zso5Z1XYekhwH2V9RQAWnfC5bCewwGOA4MzR7tLvPFg6MGTzKfH
EA2fXcTGCh8UKASm0VHAMsHJ63PsZosEu2ZtMvXBuoztN2dguwQ4Y+dCOyTpqHo2zSpaYVh7x5eC
lbtpWEVs2slT8yZo3SbZJwAsDt230CCyAka2mN+Q12DO461nIKQeRsa0NMy7su7RPCGdSMuO/He7
Gfy2ZhBpZIY4M5TC8oKQfJWNkOCRt5vrQMzJnWmYu9TUYZ5CXk/gBDPQ8WBwx0DfsGTMvlH0BIRU
IOs7V0/83lFyz6bPYrA/3cdyqteocrA0Cfjwc48ypKxQJ6mwfSQ3RN+kNrFZSWbexi6ipDn5VBYa
fU8zH+Dg5Ye6TdUaaP97IwZs4PJs6F1zdCfZ+3UFwUHYIZ6m8tYs8yfVI2urFrFvwGXszxGb46SS
7yH70JXeFNOqamsIc9K7xMvKxhmTXzyc6qtB4uYZhqhep6b7EVYQdSfz0bLsD54mhPFSh78BbWEt
Kra8US4ISinwBVcpY/gB/XKVNaxJ4ushyo9urp7kOH32jn5MPPdIqRVjt2GREUZPMbQm/Bn1ZQpU
jeqLADmz1+xzmQU0yOQrhF66YLeWskBiKVQEgKpk5s2scViUUOdYPy1DdfJCk3Q8BBockSVJ1JuH
13nJFmUgeY1P7X1BXIyS0qpZckhnB7TzkkzqRNk+XLJKzZp9UpWxORbmLiDOtFtyTTl9gAhahzhE
BdsTfTqFgj+uya/xkopqo6Lx+u5d65s1xIfJHwOd5XzwjGsSXZpH8oDZ675cwlaX1FXZITGam+oh
UoJEVvIuNmx1mTgEwYtYcluDKnD4GoktBhNEJJ7iSlxyXsuSq68hJ56nh3lON8mGWXJhezY1QJ7U
asnXZjNk89yGYwVub1xSZQl2PqhIv0Td8FTo+rFb8mczDe5irKHt6gmnTSP9XhFWaxXRgzE5OuBD
dpUN9GNXYoazibjF9EdI2ZQ+wsqxVm4EPWUe2YY/RBFw7EYRGORrJUCqAd4ZisUhOsiOqJxskKtC
dzV0phMQ4wJCRdHm5ZbQxSORrbfVkjvvkBN4G5fQ2v5tJSkkQPvSxP11NXMVF2H7P1vJ5Zd+q2Og
hTKRsNiDUHwAjeJHv9cxOtJ0OPOoUn5VuvxextjUKvzjOOjPbRi/f+okv+lj0M0sEw4Hld8/6ySX
sc4fYx8KGQLs0duAwJIg7SGGfl/IoBnuwFY71oUkPdE84qLOcrwaU26siVjnaHVpSeJz66asmUp7
pA1T2a2OXBGoVpbjKgMf4XeODm5ncu2W3LyymdeTMwBb7K0Wnh98jaMSGeJVdHhzelviE6/wi8Pi
+zIqk5x4IS6Tzf5RLubyGVEmZMHoHbGqvTIXCzpHfgT2UPNH3OlekaQ+uI5prXCuR0bwUn3zspOv
gkMv++ZxZ6WJ3X0xvg9Wg+2VnEAHhWPZT11xltpk7yfkN/GiwzEXRQ5Z5/EqWFQ6JlGC4aLb6ew8
8I2qgOSBSK9E3FMn2j6O2VqNyH5YyiW7bFECYap6jJEGmWeGdWe0p+tx0Q15i4IoyIIHFPm3Oco7
D4lRMt8aCI7U0D6DrtmgAqVh+fdC/PVCpOT96wtxz6IYkU/3k2uR3/vtWjTFfxZWg4B5b3uWMBic
/H4tyv8w0DEsLnnx33bjDy/IEulk6Qx4dQhqi/TtDy8I4DYgHX8QIP6BWO37WctiQUHaDK7NYIlB
tNSPs5aunxQ0Ukvd9PoxRGwz3ZXt7k9vyk8GOuBWvrvgeRUMdByGVIQqmTY86x8veGCMSZK21Y1Q
RC+0K2m18NUjYRbiJtKbmrECl3l6O1MQuhfkHM4LgwczvXV1a/Ij2hCTYOzKb8fyUEfjKQ4ydnBc
trGB63kWVCrZTWBp66zUDlPr7bW6vO90UPNTZGzm2rkb43YfTBCMonzcFnFnrC1ZH7VKXWtu+p5N
gHiCYN1X1SHJkhewdIYPBOxQinrnmhlLwZY5+Nh8YuHcVVms1hmDkF1cU5NpkN4RlKl9PaC0gl9l
r0NbP+icGSthVMd6LD6ylsMkoBKGH/sRAPPBFFARO6WPLsFCzbbK+lPQUcu7xcKtVCbTHkd/X/hP
QuKbMWTxMBjhMTDNx2ZkVIBC5jnNp5ZZsPra2vI4yabY1kl1LqKR6rF2BOHugeUHZXPfxChyHUk8
UziJcx4ivOtacZspL2Rq1r9oiSCk3GH6bjr5yjW7T5JoEPzEZkn0cXlTlPLKUfDnKrJv0ZfVyd7W
R4YjHSOiMemLTVyZwE8HlOqymp8NJFeCD3FV9tqdpTSEumb2oHIcQp6bviIEQaCiqoNndMkl65Th
o9A+tlrMuNmo5cpww1PYfUUHvfV6/K+5oqwaaxyoWfEczIP0gxoGXBmy5Xcpy7rB2c2O9bWK8bmo
CV2EI7+6LW4JN4k/3RwZXyhR2NWd9wCa+VNyuOqYL2Kkwzjak31kkk9lEHRfhvnNYLbvRpLofiPB
XpANcsjiFOLB0G1jd+E6Cyj/su3URqIq8q2iv4E/+jhQPvpa1iFuj5qFzXEfjl29LtHz+EUAYVY2
zWZgnEbJirXeTe5N/AGQW7F7esNziuCfOAH7M0m8L5aRLlmt1IhiTAlZBcp1LhDe+WESVz6nyWM4
1WiPrYroKgHI0XHWURkpvqJo8RBiAKquSdhVvB+OM7+mdkBOBQPBISk+pKHs7dDoj2mY4cEk/nXU
yGcfwg5rvvbZae6rRrOxslME38KAujIG8HA3zmyX5qYTU3qovqUbKNnUwb7i3fBQ09cPVqhmpDop
33IvSx9T1hYHa4aIZAv1gD2DgVb1QT14iNMqIyq5+sXoam5t+O8huQIKSFV3BYEqeZayW2d2gFLS
fiq8zbibIuSPOX6iWNPumj7xlrElIK91kDcIRcho1hwUI41XsdHLoHzhVvdDUe3GUpxla+UMdzUG
u9h1uDaXlOBLWzovkWt9YEGqKRKQUMrZ2OZZ5Q/RdMUk/k1DDIIOk7jl/jXsJbX0LO6awtgklXFX
GuKgDO3/snde23Eb69Z9lf8F4IFcwG3nwE4kRZG8wVCgCjnnpz+zqK1jycf2Hv6vfWmTVDebQOEL
a811P00C7IR8gqH30ngO5Br96A8A8YR3nbLwNDctLSBPZX/6ihEVrKCIV0nTJuss0JYJbaFoaqxI
AAzqsj8LpSurEiYgILmhwAyLwseGHHsaLArtMrX1Uxb5yTowm7eG1C2zGj9qzZvTcSX2rthYdoxT
IchxcC38YGAsHneTpq31fhJPQvbjtqpqcxlLsqIdr2zLc2JZz1lhE088E13V51JHrMK5hf7SLsH5
ObO1baeiXnopQ17Pyp6SqtnU7fA8DOlTU2kvwLetm94585XHXLWp0+pTZRr7sLa+joF3qebp7Ke+
XOUZ4iYHnMEqqnqPJiKNNhkqhUc786aTzMKHSMrPsVlrywHp8LHGGcv0uiXUIgehYbfhS27yVxzC
xygq4pVvaYeub547o5ghKECpDFRQCT4GlE8RT5ylj6eCWXPqrpquRD3SetojCiNAFEwTFO4Ti3Bt
Nx8Dv+lWdiuYleTolqq0Xdlu3+96ox22uO+R7WTFtB2AnjE6Ln0ScSCSQBdwIDn6xo7B+JVI8/sG
TiJu3G3cq2m3FpA3R0M7u8Yjs/vn2hgfpFO7e9/unguFTbPlHJz//mHLhPKn2vr9UQvalXAvRnbs
79WY8uchIQjFEndn1V0Ljxxlg6DRR5d37dB4xv8tPOLX2kG9FksqlBWGkrgzN6Vh+Pm1mqYYW3No
hqsH/zB5qqZNqD39/a/z315Cff2nbTexqGk6dOlwLbkxiTdEQPhqlw//Hy/isyPDMkBlpWqtn1+k
wSQzxvkwXK36sSruRo04tv3fv8T//bPwUf30En+Y3bbAKaRhj8PV9h6yajNnLQq/Sy4+xdN/eaX/
W2v9+krqnfz0iaVh78Bh5Jeppnlh5MztzEOXnYZ+3WeHOZsXf/+LqTf+ey/3/RrAgKH2dZaFVVa9
nZ9erpXxONeIrlmnPBstBG/3UYbHKXt+f5l/Fxeqy/7rDkMtLhZvdf6p/hr9GTNO/fSPPsOwf+NW
RLdDtJ9FU8Ff6kefYQiWxES02ToxMlzl1N8/dhcOX0GX4DuCYB9XqPr/x+7CInFEV/MA5z/Dgn9i
iuE2+uVKYeJgcIk4tAA0Mzh29D8KS8gHKUHXhWctwdzn9NwC3jxZe7efqte+tiY8DVVbI0bmPhdL
mRBfAXC0auIPmFHitQ8XVT8DYrdWUWdGRBG4Qu9vqJOL6VNn2AY1nAT8THzqmPYxBanNpmdGKW04
0DctdyagKhFGNe8lGZL5tZmi3je2Ho5GbGgtJJZc44RgfzHHjxmcjg/QhmNzmQI0o+fHxguOJg43
ZZlSxLUp2VIhJWvqdOIpx4qNTD9mCFdmvjcuLKeceWblwHuWkOvyZQL15GolffliZQQ3a07p7NCU
QFQz+jS4CN2Q7DIoWCkZKq9bkk2ZSWpwN1j6hQkJW8+WmRV3iNhEdhZu3t9npouMtUtMGx1/3u86
EGqYuSvv1cwzNJp+6xfzoq87APTCw+C8jI1U3GskeczLuc2i3VQzk1jMTGJDaU8NWc86wnBz08EE
AtVpWx3bTK+32i3PLQh82DG1/gUtu2Gskz7o13ZssAlaExzN/meN72Lu4a0MVC/+zpce3zaVtdwK
vZ1vTd3Hr5afNzdfNGITp2z+FynPzMdsKM++1ZTDtdD4NK+5Jnt9LRsdYo0Miq7ahyYUqwsdSfyS
pI35OPodMWTg+hIGxrkepTvdggGiZv1BvK+MOh4PmYjs4c0dPPlW16O7bSI45GkUFohvfRS1jdZQ
32hI6RIvap5Dip4axp/mL925/X5M/nt+WZwl/+38op/+E96l+skfZ5ep/6ZwkpQRps/gRW1Qf5xd
oDRc3M2mwJ3ns3blxPtxduHmA6DxH6DlL34+9zdsfhxr7Dw4c9RZ+A9GJMxp/nB0gbskgwuGrmlb
nF5qLfzzQw7avOP0iaedhUPAcEokj/JE56mLKleZlhIx7TRlY4rxMylZi4olKRcDXqdBmZ5S3E+z
skGVyhDF9rmg/8UkVSm7VIRvasA/VeCjKvXqNHXWnt2Fd1cqq5WN5yrAewWufJspM5Zs0/tR2bMc
fFoufi0klM0ysPSbr6xcg4ecvwb7o4/i26g4QPFQPmRm/EEY0OrnZK4WnQY3P/OrZ7sru1VklARy
QxaKZYmFBdhQXiUdso16OygOEX4BLEpddmCeyW7NUbyiGZuBtmKg8Vq+44zid7RROr5zjoqmLR7j
WBTJAYwjWGMmF5q+M2BnrHwQAEUx+JuSWxTZxgT9Te9YwEzWundyXF9afO3iiYUtZJGs8NJlp8df
WyHeAgZM2P08cn3aM4ezSQdHkNAAAdvvWOZOxYMY4TcbmfkaYyGhrUZQjzqfnV/RH92gaQ6Vnn/G
EhjXjH0t+ONFEYtblRBGmnBCATAjqlAHtZ0INnTNmOirUbefcyKtskgUl5LckzsoT9NSE7ClhX+x
ZLnP0+LcGHArMaelvjgQOf4sfF21UNa0h6O/6XJb3wNOY/zEr4wbg+4rcFF+6ynDK5ACHz1Jo9lH
2AhKPsSFZ9Acsn7JLqj/HlPleslK2i8mbEf73RLTKndM8m6UgVmPacYYvNOMj09vAFToDMUxZOCx
qUv9QWK6CZT7Zq6tS4UdR8MlBD3p5sRij+t0m/TdjuAc2C4YeVovuzCR2JqjicPH0fs7O4s/AkF/
JHt9O2AGypQryMceNGITKrEL1diGauxDzNV2jFHgHilnkas8RjNmo7EfcB2xVdiMGJFc5UjiL0w/
3cVvMUOxvub9aJN01nBWSD3F0jTOYmthcTLrbE33FyzaLj3NmKAy5YaalC/K0uyHqBs+51oDYeSx
7gxmdpV/kxiqSoxVeTkfcK8+6X48kB+NBRQLVsQjGgCZdYqa5DVTLi3IewDd8G1ZGLhC5eQylKer
wtzlByT96NmAmXE+D9i/Qt1jOz0ci0aj0R8hjzmfrVLH7aqMYzJUGUgfq3q4Cx3jKVUOM92cNpXy
nEXYywJMaHGWnzvlSguVPU351KwBYJVyrllY2NKUb8PSBhK3xRCS7T3MbiR8H/nOGXsKPjimte0C
1CvmOKT807J6t8xZ7/a5EBmgSUiqfIkx1+UACahssNtpzQ4v4UuDDW9QYhFsebHlvZJzc4IRqy3J
6F5ZRrdsMfLVsnyelLPPzNj8ghK78zD9eUaVMiLDB1jX1nOEMXBo6mWqnIKFZ4O6lHtc1zdTeQmn
uT85Pe7CEZthkNfe3q/LXYgBEabMx9hM7qTefBB5qS+Qst23WBaJ7T2FWBgTvWOuaTOy5C+SYXK0
M24yTI8R5sdRuSDlZNDKYoxMTfQJGCW5VA6Fck6GWCibQN/0ylPZdf1zRvgvG/F00zc6c+zhqPnG
UbPwY1aDtrcxaOoYNVvYkhnGzYFVsT8nd6T7bNt0vrXK4alECxaWz7HkwvUyMB2YQQNMofByL3bl
7FvMoo3NHA7zKMXtU4+Z1MFU6ih3qeMGm97BU4LtNMF+aigf6sx0lJnCHWuhQ66cqg2W1RBAISiM
1xErq59KOHiUw0ZR6csYu6vdR5sc+ytm62OEHfbf3ur79oYW5K9rk30+/UlVotYzP6oSw6H0YGmD
wf+du8Vj/0dVYnik9ei0MYiv6SJ+rkqQfLnod4XLCpFViIID/Oio1BqVBgj5PifDPxXkGu6vQwU6
KioiS70Hk3cB5v4PZYkVpnihetGes8QNN0WR4lksMibdt+l7IR59L8vtsNcp0pM+GdaO0ZrGuoBu
ATXAniIrPVZeVE0XAvswBWA+H5yayLrRrTqGf2lobUnShve9sO00agCrBviQV1rgF/nrXLsA4kXX
+XW+EnrZE0nvOEMzcoZWcfNJzG09z4tBYJxiOOvCCFmw/5wwhtU9ygkDzvE2bkr/FFY6Fr4R11U1
DPaHqijJoIuwZ3VF4izsJGYHUg39MZqAF0PRzs8iTbp7w02Gz3ruOKQhxEQf9nY9blLMaHeRmxTM
3IvgHGuOvSEqL4T2DDZq4Q3WdONhFOyhdKJ1ysVwNuK+XdUQo4kRQf0ymmb9yYsQiqYtoMhlCGl0
Hzpx+2gOFWBJ1HdfvDn1t32YDqwqiCQnzIzVrI0Ta9Zx1Smkdor2wmaPjAbWaVs4za4+nWu9hsZD
CPvGLg2cT01DhCJ7IuszrVO7qwKdyC6DRnnl+6H5as3lfA3nOc4XidmZnxOG2dg+sbBPCFafLacB
C4F34JqXTFhnL+suXZd84SPN9xCejAeDBIsUCxgZxfYADpfneHieskSu5ETeiUP1ufV9Cs0Y/dkZ
JJWzAzPG6HTK6mVoyekLNWR6R4pa89QB3NrAhgVeHOrFFcdViiQtbJLN5Afsf8bKvbG50DYsVpqr
FaEZ0s0AqUnZPxv1cMB50B+bJjkA+pp5CGnepnKm8dtgo9DxykwewlCZVovRhQQhtFMUYJKGnkXu
OshTtmxt595Vk5dvSwmS2ia3cjE6NWOn2fSDQ6iYyUiG1T7mI/Gd5p1JP3jh1wk2Gk+VU1OY6ryv
9cs0h0Rre0O8lxHA0YJESPYE5XQf1pTkfTNU6ynqxjVlAIu7uCYJpGoaufr35P1+8v5tV3hkosUp
+we6i/FTP8jACtEpecSu8rz8Ub+CCtawHfo+NbHivP7RD3K8vi+yVavGOfvzLMvm5IXHomNrwjWl
tC3/oCF8t9z8PvRUAham6wZbcxPfIvk/fxTGGqXUjXBuz8wxwHfR7BGBGZrpSlS2v/Vi0R2rEmCW
Mc2xDbev8Tqov0JNL6L3QUb4PtRAiV5mLGhiIszK98FHyZJwuOaMQ0oriR6B6BIrGFoz05Jmbm5e
GjJBAfR2m/KJ/DI94CyXbBJQZubq+DftOdy071dq5Yw1KUqBliGHMVqRNi+krcQsk0byE+HxWp3b
RM3GzMfIOGTvoWdynhKNrXYQs+hTuWi+JfEuqKy0sW/dVa0y1LRkqtZDFRjbPnGN9cDIbasnbv00
92Fn7BIMcPPaomeWq8n053GddpZbnUoRaKjq7VJr9no5u6duakJAMmbhPkSuSzcIPRujtcqFM8ow
aR8SKyXV1bXL9DIy6TK3leC/J9kUz/NAp7YoozoH0eFrItiNYSH2RBZY+vrfe/T9HrWZcvx1dfRQ
pJ/+bOKsfupHfcRoBikXEjNYFf/Rvf+oj0xTiV48C6W80nr9zGDyflMSeTUC/k/t9Ht95P2mW7DL
FDKJeY+COv2Du/S7VfGX2xTQk5pfo83H/MTo9texje1lcQ3QbLp4rayvgmCCe4Yd4rlIbfMwDUny
MnFjbLy210/DxLyTRzA6AGD8TxqL6Z0PlOVGPnp0dP0iWAutrREBVyFBYPo5hXNHPLIR3DmOjxGJ
OJRF33skLXQzWbJ6UY47DUbnaDJxYVXb7jCeJ2hKSRFl2RSAimA0UpfN+JqFoTwUlYL7qGRik20n
kFGPhVc9PfkmHJbU+jQFmTh0IGc3pFoMxzwp/DX344g+zQ+WY6pfErg0wNaThKDRCnkNj3I8frS7
vtWSPRjPimoXx3j/jcG+tQTqVvMslRz8JRxlgB68p00tDzHB1sg68mRvEghCjJYwr9KQz3oyEQ5h
1VQu+c2hN1lHeqttW1fOZHd3Fk9vXaxTKkqqv2Yfkb+10sPQ3iZpbq970wx2LhqRBZDE5FBlxD0E
RX+ba2qbMm1SxlLOvNAcB1QDol9T+ufYgp/aT3w6WqeF99FQWqssMoxL05ggZwUakipsDsjxX6tS
4MVJUT2zB4nXhqQlk9XcLjXdCCjCZvR4bYDN1DV2nMlKdBAuh77cZi0Ki2nuyk8YRePT2NpvyPiR
+OqwyTMEWquBSVQSywcEXrdM0Jsl47g1+/TJjIfWB0XTRovaTC99ZVwLE3aGbASU0mhfavp2NImR
EBVeLpTTgPWJX0EzK09NA3WTwvrYWMab41BYNe7w0IfMsxuzT5aJjgUqy/SLkP4uz4ot2sa7ePRP
RF1uQ6NDNJxKY+kG7nUK4g3JOZdsjlrsaNnGh7dF+Pd0cpCXl4n2wbMcYCKjzRCMofncEb5g1uRR
EDPmh96XURTbwpk+VH6idMoltKmSBOI2pwk9j00wbIk1I906hj60IvWqONFjkLhmQdHaBMUIbzsn
Ak9kUXJnuBX6526Cflj6KBWFUY93EnzG9zXnvwN1g+3zXx/Ld5+Stz8pnfiZ/z2UTRJmdYNeRrm4
OU9/b1pRIlJKoeG1aBtdvuP30snH3ITzV5iCL+oKgPe/Tav3m0vPSp0jCFGDme//k0PZUrm4Py2M
qZ2U7Njn/2OWgosg/rAwxrXJM7rKnUvSp/KoSVg2D+MIdZi5X5RsB9u2wKkQEV6hpmHbl+7tGpkW
BkZnlwTMTrLJZJ096H7CmNHTkZojc7eFg9qOJAQPlwLaIITxicwPGsbpk1CLPw7IjZtJR0k38PF4
b07c02sA0VsFhJ/iRgwlRI3hGOfpRvPge1Ctdfdt3+zNfnRf0xH4bxOHPpGyiHD1YjcjLxpMeV/h
Blnp7jRjD0ALlWf1rp3xAzX+mwi6W2R5l7ny9qg1Hggy2mpF86xJrzzm5OxVob9HcR/tDX94VpmU
nhYyrHc+yEjtED1UgzaLQ7o4+UL3tLe8ch3rwYvlp586FlYA86sANEw/bJsw4j3bzDEtdGV1DRRX
FP6xshiGJbWJezM9VwQEkMogT1Vmf6rD9tKSLN/yQcOyLJZzMQzAmEsWZ4lg9t7uHN9Tj6kF1nfM
nHMu14laJJSWsbLEdJgD7dmrw9s02IAH23jfSRzjlWhmhMcorz2VY2MEpIINxY7O+SWhaKU/BKds
1fMGlhShsWX4pcl6UIAlDKbcmLauFh1SPETbzDPPYFUAwbZpuIrq+qkMQntt1d86d9J3buL6MGZ5
0kl4g7QR37QRpA8610uVdhWTZ9RPvagevdojSctPd4lT31LZ7Py+7hd2T6JiW4qlI/OEvEg5vU6A
mDxpfxV01eu4j/0lyqIXuy4PpHkB1JlvFQKivjZeBgAxUHbDbyKzCVMaEoLMG+JI2QMlpDCySDAa
CvvhbfR8cmGg+wD3lpvY7L5MIckYDHM2ok/g7Bl83VduT/AU3UfsauYdIxQUgpnyhbaIadPVoNyi
/P4kW71bSAOHTeayxxwNjtcTQHggRvGXMgViuSrghxP1ic9YWBdR0JL1iFXD14hnJeYVwhWuG0Jd
e/0yczPcJvqVbaJ5ELgYLkD7Mg+WFVtLG++JVfEzc1Rql1jy4BOjXrC96NW+vCIvMzEmbK5WNO5R
DjoLpyqig+eN81b0zrAmiwXaUgiKVu/7zUBgiwdRj4wdhE+mcbI6oDYk3d6we8tVk8bnysU+Yhof
mURND7WhJS+5ETMKrchFtxi3G0ENg77lgqxdC2a64gTZkDDHHKSPxTCJGGSP68b0NfKlSZY1hq4n
I9Zej7LwF5CXTonJcsdH89hVAOMhMOtIaZvPdadtDYvdVG/V+9ztLCTK3gFmtXMwJJDgoowNCou8
fjVp8QjsRVzVyd5lmoWAMQ8FkTVZXcK/Sok8a2f9S2WYz3GWBRu/4XsHfD3bfB45lZLU2RYZQb+N
Fuu0UMQ7G6b6+wZuRq5vwEw73KbDcI64o5bD3OGoqm/hwG+tw5k1ZHE0JmsbZUG7LnxYlvFcM6L2
veUY4uOzAIFZ7UyUEmMZovamTZZnt9CJGMDFLCYJ/jqyU2CwX+rbyEleiDvZdlrzMCd9v0jTmjn6
QJlrJKemq+Vm6jJFCcTfWZY7t2u+SSsIQbUU3arUUm5YtIrmyRuzx6yJ0ztg1NecT3RR2JG/zgo2
QLLSd4zOPuK22Ax2eewC720sTAMFaHZoEzBH0hi30HUe/m3cvg9X/rZxu/vUNG9/Nl75qXHDHqR2
6a5lWia3mhJt/W/jRnKF+t8sqV2LIcrv4xX7PZ6CISWmAdq3X2zO/m/Iilz+RQqF76EW/6RxU1Kl
X2sEx+CNOQ4VCWggBE2/Nm5YZ0fSot3hgpKkEeuwDwg8JplqYmgZhcTcBMd2TkiinbAVJ09GZwA1
YCoUtftyjvTF2Lsscr5bRmMq8HmdDGWO7mPIyVj9Qv48Ove0rIN5TWfIEcfkeTe6hvS/fUe+T02D
Kr+NhB2sggkxyyoti8GtF4y/mWJUrjRnqJ7JQE7TXCDsW4h3nHxmStDy6I4yYxEQDLRquwT2/DuG
Hvul7XxIDS10N4JjhkkQB07u2u2uBNq9Gy1w998Gyxs3MmaKvJYyRiMFAFlndzbSAwVe+jkCCbHy
JdLjxVRO/VpLmZn3bKeh81G96xkh2fiPnM+9wyB7njPUu/oE98qppL11pvCbO2h0Frn3jUrHBuEo
s7Uo+VqpxWzR+464GiDox1CSP+WpQ1VGmYnHEkBDWmu4kASZDCZEBGIg6VQWta7Bu3PIbTamSN95
tU0dEpBDY3hqPDwX8lDWWnq1J5yfSAQYkJX5WyJmZ2ulFgvvsLe3TdHCFmxyl7JNkIrpdOmVXSBe
SN/eswc0F1lVDWtPK6jgPOsthCa8w2bFZdEDCs+kTbhnIQWbb+0znZbcuXMK79Av4P/X9TcxBMG2
JJSDjR6F32qoJWbm1hTbosiag+/o9N1aGJ94z/CuCrc4JAPtcBcTlCbg7zpimG4A+Zzt4BfZuulC
Z1EMGWjFGh/60KGFyueat+lZz2meEHRQxcq7bOto2OCcFyJlm172qC/QBG/JN61uiPjBf8ihvQnM
uYsZ1BsW3gmBPYPqdDPrgPSbHgFIY4/lejRER2xWU62DMU92RgrCmEldtvv32Px+bHKK/HVjdfr0
9a3+9CetFT/1o7Xi2NThIEDFUhog2pifjk0ETDapOti14FiZis3wYyotfmMMhVDJpuf5zyjsxz7Q
/Q3RJcNqfsACFv7PWivsnX88NkEeoNbk9KZdg0KnjtWftLhMOiaIgYa8BH62ESqtrm2cHEBCfbZa
uK2JtiiZFq3CzNnEvWsukq58EVl+zDN5SotuBw3izVbpeIPvsPwZGsI70uNYEAk4+zHWop5jlniG
XKXstSpvzyN4Dy+24nD75JtE5RejK+HVeN257eSyN/oXl/g+gxg/R+X5MXV5df10pfWDfKrNTt/l
hP/JbAiWInD6FW+/2HREBBYRWYHSMF+IXshXVcQR21gkCg6aa2+YtX3rh+aNUThyTRqjtVeQFJIR
SVgk4Y18xk8zUYWaov/4Kr2wcCKeAQQaOirZsAPhjUclZMomis8e8YchMYjMeogwHPgVu5qMxKY0
rhpa0ziVp4IQxVilKcaoKVZNZF6dOL7quTUCMU5bqJmkMKYueYxMq3tkTcMXkgDZHpJDs0hCj3s5
dPCJ6vFjT7QjHlFCVfSWuaCVwvrO/IeGIMgsM25NPtQoI0lY1QiLDAmNDNvxWBahvhQDyzGbYElp
lDFHFMUefk4g251DPlzUeMxy9PkDccSgcAqnw1MjYvorsivZY8QbPxm/8pyZDrIPDbLqdIpulXpp
DZ62LgnCdFUgpk24EWiG4DaptMwQy9RmkjoJmmmG7UGlauYqX7NwtW2hLDWR2BRx9UqyO2F80lKP
1VDBOgVYAgI7QdpULCF4vLmEebZM5NZCkO+ZyuwLjAQCRQWHI4vTbJ2qPNCRYNBUDHtX1uWJYST5
cRK/BhvfTazyRHWCRaPAaNe9yho1zeqecIpwJejRV7FKJAWe7px1lVJaM71aym7+0tW6tSibDiu9
SjWNVb5pp5JOo5jM03nyTnRx/sob3TcsOPhvfOOcD22+tFouZceOx5XsI2If5eQpcdBDTsRqr7JW
owwFaeOJdNc2I24lOTwQ9NTsA0JahUprHTIsygwiaM5UlmvFgpL5L4Ezdmrv4CK9+LH5WScAVqgk
WHNsTlrGelVqYPds4mLnsPo8+WD4xCAqscob373RkLf2wQ0zcrpqlM7FgSs4Wo81ihFrID43/DhK
DgCTKeoy7TryPMS4mazWuoohe2FU1xBaCJ4DOnq3YAH7NEqVqB1Q9o8RkSkDmYpFgbIoSQpIRN2w
HVIc1VGRL4KawYoRSveIaRPevod6GJb441wEl9ot77oRjmNX5N+itsLfFu5z0zsyFL/N0EfnOdya
CTpCLTzpMZMCmPYS3kjHE7627/XC7VcG/+6mGo2jZ5EULUJiX4U0127CG/flrhnsI+XGN5exPXgB
dT7Z6yLIpkOhTZ9MHcFSZTBwrUY03dHUu4dobjfeKEciv2LRth9zqA3gCcLSnnEd1sWDNXTNUzGO
w8sYmGWycPWmr3cWOsNXmRTOoW3KVF5TOLDenmg0+zVgmhmcYodhVeYn7arzg49GaLtrZzS5PgKV
BsNFs7MLcgkBWRDEzMW3dsoRsm+tv3R2t5sTSiomI7sQVfpCTLRIQGlI9y2CmzfPlzHv2iVmDcXZ
za6pK5MPHdSidVZGnFHkINF9xt9kLW41oQQ7DX3dxDJxh5E1XYpS3Ft++zWb+qfKIbKAW3nrBSzo
/C5cEE909e3o2CWTsyxL/ZMxcpgXOdHh+OONAb162wbNrkpBYOdNcJkS3SR/CcMuuWzjIqf2TPa5
CsxsrPyTKHqCgUxQoYJUzSiJP5ukbKJl/Tyi98srEpVmcjgDm0BOqaI5BRmdMCnyvkB1uvMYb+Tz
NuoQ4vXeBQ5ytOnJ+XTJ+8Qksw9UAKggCdRgxIExlF192hMTKrLhIVPBoaGKEK1VmGhuEStKLDNz
ajNifcmKc4KXavW6scwGqijTre6j2KGWr8VdUFbXQkWXojeBvcJcpwrNs63iTR1Jnm9dYzcl+TRx
Abhm1Vkjf3JZ68VLliNaVGGpw5geBxWf2o/tMcD26lQeFV50IaeJsCASV0sVvdrF5Sby9X3ZeARM
E85Kiiuca60wFh3zyhSNIfzxiQQO9HWOeBB+Qn4Faa8uYJzNoAJgLa89xioSlsGcC6Vj3NSkxdoq
NraLQmY8JMmiDAUKF3OOVZ3Yh52ER649JRZ/W92jNu4IpBUk02aGfIt9f+eQWFtofDUgw5Zcj6+F
CrX9t5R8LyXV5PyvS0lMO+2n/7dMP/1ZPal+9Ec9yf6UICsDlbqDew7B+k/1pMmXUJtTFNL/MgX8
uZ7E40PZiIyMifw7o+z3ehKQqmX6rglugBba+yejeltXbfYv+1PGZajcqFwdUilhwf5aTwpDGgyE
nOJieuTHkS1oLo1B8WxGQr3MURr7IUg2KSLnPCNRG8l2+JIhgAbHuPFQUYLeOAvMG7GjQSkM1jp0
KMylorhLlZqaIf3ThLza84lq9hr4WZ7WrlFQgCFQauxS6bJzpdC23VLTkOtw1q08B7WEMernOYx6
BJt2D2MvZEPnEAiV6y3TKsNfzzH6e0NCAwd5MQcF0mndKcgkHKisApsMGUaGE/IMKISNswrHdlz1
vf4Bx+eKRfEaREgDxMlOlq7OI4+G+gv5MCFcSf7dyodHTt/5TiZSDI/4ix8BiJoCHpHMyxJK7nA/
k8u1T0uwHvAL1gXcxS35zenRcbThjtgaxOw92BO7jj9EFbo0vOPGspbxBTESUWJTtBhm1Epu91hH
FbGHSfXBFfJSVkovZpFEMkbVhmwsRRRiA5FrOCQHW6+Wfs1HmVTdqSwpipOpoPzsNYUbPADcfaL/
vfdjKE4Bccco+Y2dsCoe40n0tYeKJfP5PJtZD9WKTUwX1+wl0KJ3BfGKEU/40EN4oZs+Bi3YBzMw
tiIJEgLZmNSWbWytUtPdx617SwJ2APQQA/GDkj9r5m0GrfhSmWDrgWudTTI17YoyErVelkUXI+2O
lsVeMbObY9VzqQRdc60it114CR8NFuZubTMub3LisuMOJ7N1Ek7ImBPa5rIim4gcxnyVlNq2jrVr
MhbNaU6YzzpULUSSuPema578MlXRHf24tDNbLE0CORYW6r1FarcNq2ed4pTI0kY2mIzARGOZP0k7
eJ2qftqkmreVjeWunFZ/sqvqNbYoywwo3FOFPsaL5I3H450xKjraeK4a/2vtDvgr+obPsHH3sqLw
gpR313bNJSqwT98Keqz5bRrTZCfAVvlJ+cT8oloiRjiSb2+f8k4t5Vv/pUgQSzv1V6+cljXD83KW
G8k4qGyGg99qm1o3j0UanqOiOIxxc0YSdO3zhCyphmzQNOioqwPn2+xqXbyIB4uhcxcIViF5Pz+Y
7nwiU6LZRrK/w3qNmS5yxsVgubw206EUO4iYm/Ukwt0wW9faeWk0hj5Z53/Ifaa5sYRrR0p91joA
qSwCBedrN5uA0WBXTU5345yjvyIhxnTKhRZJrsAquFpk9GBoLJC0A8fronsWkctgkg9zybjcrZnF
h2NEEnxNRW7DMt360rA29YR73ErcbSojqYoVTiTy6NboBJ2F1nH15CVkt5wn6QKT+dUbtWdh59+K
Wv/KYgnYf5E+sdG6g7VgwWBFoOqoVZleByzO4vKzh5vujoX4CeA/R4WuX7OCVNROVMYFstAboqxx
rc/DW9do8yJzx3sLDcneyvtXo8g2la0/T5FgnlSxAsCGDsPEX3p2Y29xTXzMMbCtkiHflN4E5otk
gLK++lF61OnU5qYkzLpCuiqgu6Fk3RXkcx1YsXzwoObxyiQ++vajoTvmNnSKZjVXRolzJEawqJmn
kVvhyvLv3pnwaKR2hMWkzyijzIWpFhm40k0GWkrxiqekTRp76RP5FVbwS9oJNSVM9jUmwW/S/xJR
TDatdZ/wmfAIIKJG5ggxU++ateZGJyeFY0whHwK4sP08RIgq4m1YVYAM49Qne0H7yhJ37XlJtXIc
eUgdeQ7xAODdi/qjjRFzzR902jnmeD/m1EBZyaVXRAZRtzSypEFw69aS3SKsJrM7h77nYnIUrxhd
kFgQOipHm6GgPW60kKYjCrbu/7B3JstxI2uTfZW23uM3TIFh0ZtEzgMzOYvawCiSwjzPePo+wbpV
JVG6KtO/rk1ZmUkUmJlIRIR/7sfnCVRGaHWcZzSml0Hzkughgf3G2NTCJhJZVaegYTYBavC2E+PR
VJvYU4C9dJBSRFJeDUWZ7kptoFdsvFGnYgV1aVpjVzwUlbtVNGW4C+epWw+d/pa48PQaG3MIbAds
GUR6/t1H/SHJsaP47/uo0zNgmp8ocvzQXzsoaXYAdIbNS9hMMvijvwYZmB2wmFHnR+xeMtD+3kHB
a9UJPTOpUN3/WCT+3EERlNZMIKsyqWxSn6n9zg5K1z469PnFoBjTJIZYJynx2Cq+VeQcG7iqpajz
2cjCh8pAKkrB3RNNordWm7O1U1kbjZ24mOiUG90HKBNMSztQJu3Q0RlkA/L0t/SDsbw5PhzKIQ9Z
6Y0RV2Y4lPdp4WLm19XrQMnrXcsZ0l3maax80RmuMVzQKCo5YB6HnEKpn74RMkpl0fm9bahHXmVd
3F2rTE+XRWfdDgm5J6efzq7A7j/mxrIMyZJVY3E3TcoDsIx7A11poeqcadWaxUSZzmHk7DVgQ1PY
vNSzwZeHEF9AqqeMdepFlQe9b3KsV3gV/DY59WWdIL7kX6canzup3rVvMv0l5mUgEI7nttaeqxTF
RQCKXUJFfq2GDK+qQOmPZzXZIIXRftGjK3lMpKkcLTBceCm10fGVYk67YWQvwMz5oEEqNYAydhrv
AAlDDLs2M/OQbaHeH+q+fAxV90kxbVhMqXGdFM2qFcBNIjzldTzft9T59J1WUgo2cO4uvuqqtuzr
6MbtpMRnZMcyyEj0TKTwuoNS9F/VGo2PDCabCsOAARkxUFUUQkQGS3vVKJB7QssjpwhmVFc7T5Sh
c9aZ4qD5V4nXtwN0mALDnSR+F7S2LDImNysnScCOjiVmL9V+CadgnxvYJMirq0QUNS93dE5/xrbr
6rOf1shWDPoJVNQVvSqW1WWbVkAwWog022EE9HCendqRLKJRwOEN835tqv6XBFAJlT3KwqSgPM7H
Z2pkElJUtVekLqwlSVYKGXiHhvKsskv16p52LNZOT8PoMiWJc8Jg1K8ctenWehdax3QwgAPl9W3Y
sOHWW7JLmh5IBqkbL+eaxGFPRr2xUpMjvb10kD/plaWWMOVbQUbO4bxq7nASPqhCbNVOfxh61p8g
bNRl2+jaFfP6+MhYD72MpMMqFMAt/D6mWn2MTQ9ulr+ZKJ+4KkcD1KouBT+qa12z3OL62WdJQ8yw
0p8dRoJYJKbobBv6QB28uZ4c9vctO1cmWqknhvzL1FCq00dUxsJ1d6H3BCGfZwyr+Gyasioo23zz
qCNsNgVF/n/yLrsUUd42/+//yifD32cvuBpMPjl2cYoDu4ir/YOWXxojGHfyauc0u0/MV0H5ebb7
7Uu4jDFwi/HkBNHGqPfbh9NUBmNDubZ5TpovXXKZyrv8P2Ui/7r0zF8Ok27b55xUynPX/Lh8yZ/8
a/mCxcmMneKg9yjDd8uXBo2T8Tson/cA+99zeAOXtJzyMPe1GRzJWoe/vHo2CBCZWDMN1ARbjqF+
Yw7/s+M/1BDVgozDd9f4cH84jaXB3Uzqcyo4vDiXQK8WCow62hSw7Syd1a9vR8OQ9/THe14lo+GY
LJjgAD6slgoMpwRFuzh3E71+JxAeIr7STFWmEdosvdhwo1ovS8WVQL3jJPpiBiFVd3oGHI/TOPn4
Y6XXT+lU7NMmv4myaNkqQOyM2D85QpxQ6xKPvNcmMChqY8pzDNXhkfXxDUL3SNcfzdEeit81Ba1r
FEdWqBlfMvg1khUdz3FSQm0nqwUc7DRGn2tfdObt5JuDdD0EvaPtwMfX0R4aWIvVTVNMXDu9a/Eo
L43YguGlGoxt+nJnR3ZGoMHdW1T/mXcG9D920tkQdwS/gtA81nHUPMWDny87Fhsd82IDP09rGbq0
XXywmZWDInBFQ2d5DfoQnxFobNJsPf6Ed2R29o7PpkfsS2dlIeWC+aNdwthuw2HjvFO3wW+XfuEv
bUnkjiWbGws5qStEBL1p2dQD8K5mXyWsbCCz9/c6iG+lnnctyO8e0FjeD+Ro82UPEnwcxNntaYV0
gIXXqX4zNdFzqRQHmOHKomi7Uyf54jagcUc6lRiz3PSdsrNAked+deWAJtcNvGzKsCXYvB9Alwcg
zAM3v8r08aorKMydmhtosVsd5Hni9ssQBLrPwNMiV7+o0vI2BZJu5xF2DXUzAE+vWxrex2EXW+Zj
ZlsLFci66zT7VFLXnYzitdj9mhPzLsGyl2FDRRrUeXDtKPtPNfh2Gx5YCc49B3M/F7Quoa24Yr7K
G3PbjPrjPBSnHlelSa6bD9Ir42HtgouPfaAA4OPpamIpafexiDelpX7WRbzGp3IqjfZLUMCfl597
YANBqzXmSeBoANVrPUDvDnQ9XtMVBUa7dlbuBWj7NHaZlgG7L5Ns12jOwokcOG/Vm2tSapGnjzaQ
fJJvZKqVtV+KowFEXwemr8Y9ZbeTdhzA7Pdc3HMB7ycA+H1A/JgnPeygxwBAvxKNhwFgf9GQdnam
+q229ZveHW9qyfb3g15c2+D+I2uA+++bp0nodEUx2txlSUo9AAutpMcxaFyIsTqraB2Dxi3UYeRI
pQxSSUGkRBmZUEhUlBIzM442yskoJZSRVkraOeylgbrSxhO3G3JLWfobelKmtWL4n+c6PQ1SmiHt
eJeg1RiKYS8SKd/oUsjR3iUdKe4oYT16Za/k4MW1EzOIG1NKQUwbIe5JeQiP5yVGL2oYuJZSQCJ4
pHBOpGKPIdSpRWVCi/EEqpM6MMThruBT0glVuFKbYs7n5ahVupStwqk5pOhY9G0eDXQtDX0rs6qr
UgpexEZfSimB6bOylMy0ZSzlsQidTKTOrpDCWS0ltFyKab6U1RT6OgsptOkh3mbAj8csShHhUOMy
vfjUSnkOK3QPgHS+6lDuRhQ8S0p5ioPqUuZ4OSPmczl6n4Xu17rWXhHB1lG6dE1pQulRp3lCmZ5w
UfKNz6SA6EopUZei4hCV1TrupmMhBUdoq+cEBbK3Oohi4XgXWIL7XAP3jVoJ+JOtJ29NKIVMKMX3
rpQ2XSlymlLunKXwGQor+fdkjCsegKf+S/CwPBmXRfMTu4r8uT93F9hVDOnoZ4vBGZmw+DeHYzYe
sIj/ODSDCfz7bGz/D1RuuoDR+99D6qzRf5+N8ahwkNYdklm/u7kgJvbdak8QAFKZybhCsFlhwdc+
hCjjWkl0e9bDc6Ziez2FBGU+j5oaOjtR53kACmoQ+7mrrM9WaA711lXg0iyGURme6tluHtzQLG5d
NxKzR2HRUKyN3G4fG6PTmPUiEK2sMMZpHCkPo87hZgx4Oqc6yp8+Wpc0xcIecAgL0ul5COZnbD+Y
x8beXJE53ujyi6xPrFJaYq3GHjSwUu+JT6JINjiog7pvvECdnpOKSokKe++ChqJm0WikdiYyyESw
nHWa91Rk5bazEJ27MwPYZv0AMTWzbsxe3GQ0Pi8Tw36d/PFqRuNauj2n37y6LQ39Mzo77cM+p9A8
B+OB4XDeOJGbeUVfUNJuipvYso+903zSs4RS9Dw9wkI9dCHsnsonHmU2NqH9OmBFHUrHK+fkpq/K
+8qcy5NR9wD+c0aqtTTp15CEIX1IX3eKhb41RtgdeZAec6xus11+IsAJRUdTy2Wn1m9zU0+4qEdU
vabbpk28Ud1sqzELL22enBMELdNERsT3tGbuiPedDnd+KW3w2COJbZTzf2Y/dovcLR7yMHll6Hnt
mPB6y/RFS8I7q6AiuW1j8+gLf4f//JqnEU1ewg49MiC0kxMEDyTynCzfTWhZLJ8Zphhhv1pFfgAr
d1NOjgrVx2G+nNv2AmMHWkEwHmjx8Fp1QPUu8k0aKeOCrd3stRrMkCp/iK0mXVoUpq+Zi6+skmZX
YQ2eMhBwD1VnbVZ2f9VJ3409NU6L03/XJlb24GRiXNZJdz33nJKRkq9ysK+URqtYiKbuvp7iL34v
6TYh+Shhqmvqxh5pDvpks8DoyB5phiI+yl9D7W+UyVlX/nwOJqQQQi6uf+FOLa7MvjumbnKZJ+tz
ZOHyyOGprmtGQQsq0VuStdOhtbjtNBEfC51xmRxYhYrzqNiYnsBUw7eJR99TasnbTdhJZ2fDrQ/s
xy99g+2kleGIwDZZaqvP9Gixx9LvszYFtlbY+7K3zlM0sE5ZiB6uvw76ikG+39yRIvhiKeOptro3
3c/umtbeabZ1jPuEXXFoQ7dP3YZ2bT4HXIuvKUUtZyZD0P7HFDN5bp158daiHcJPVc2Kp6nZWfe1
S8WBnGTaF0XxPadw1YUd4jnPjOwiqZrH3AgPdtbmj6Hl1gzeELkVNU8PCiRUT4RwfX2yULTPZM94
QJNVO6XXGq3zqVJQAEqHHJtbc+s68zHN21OnJXhmzCc2n89oVvtZcNFBv47ZlqT05YQljJkUIoth
bo2SxmtQ5KcOLXGRm5R+Twk9xLokVmhkc0S4pznEOERanV9Dk/Kb/UhfMQ+IvAeJbcxs9StyobHz
2GWo6kGRaRg0IuAQVaq2G9xF1SLIC7Z7o6lfxsncE+LQrkK+WB6fuQAgiuYheuLnOGLGRyPLt7Yb
Vlfw+dJDbMYCkk1XroZUSbca+YdFWSLWLYLGD2gBsdpw2yoGJxg95PJTqbL9i9l/vB/s/hUB9F/a
AE5v+Wvx8lNsp/zBP1dpktKwBAxMoAhF+ntS+i8J25R+U5j8tASi0Ujs3H9Mpab6P8Bn4BC4iFPQ
DGTK7s9lGjKNrIXlGI1N9XfO/zJ5+M15XDr5BVBfcAmszxZa+Qe+TFOYWMpHLbvER8TlHejzE9Gt
lbgOb4QH9H0NxHn9axFAWN+rDlL4ElSpYWSlg8SFKmx8r0rZpOAcbPTKWVNgv7U8rVVzfqOLPlgk
IrUWnaGuhRYzAAyydEPFXn3j1plyrdu9YiAuFrl9E+B/41xETmbZNVr9iN3Nnl6EwvPaCn05KSRw
E9OVSNaWTrCgGfg/disbKs9qqjYI69AwMq76UnHXNUkeSrLVl6Ai3FPpY7kuZOBn4Fi36GUIqC34
u4YMBsHirD8zdicsJGNDMzDe/ZDb+zgG6z9g+qe6ks7tTtl0eveFkSDfQhlEQmLFYi/lUzJKSIcu
Vh+x4sHUXzkyyJTVcbDCqcH8auLYwOadloBkJNtNBsqYAII7bBAWugxIzQYT93ZsLnGT85ye2vSJ
RXe61bTHyGwickfJVVQFIc1G7jWh8HxBJPM0qWyWHB7J7PtfmoiWLodRhNmmTN9lmMuWsS4aCqJ9
/h71kqEvDHjqqhEyCVazUeFBTjysLx19wceigMeKOAOSIovbwvDayNxXJgGzpC/G61mGzjhDJ9cj
ObRCBtJcGU1DIOGHknmO1iw9RCQ9IwdnH8s8Wy2TbbQ1SSL8aDpLjJdE3+IQLiHWk9K/FVx20793
L/Jlynd53fc8RAml+ZbinKCBIvKQlj8lAMFBn2lV519rXfiUhkIswtx6DupMLIYGfx1ToqcEOuvK
b8uvbG8yr1UC3FohBQnxdE4xbXLiy76GFFVVRtCeJ5KAXgZ/F0eHQwQ/TwLSFNau7it7z8Rb8/oY
jGxMjkvPso0Z8h+3xjA4is5ZmJMkfURdOfALtHqHPaPuB9089aJU9pNhE0UkLXER780ZNUZHtQF9
Y6DTgPIp47Q9UuuCdZkb7UxkwFrXlagOlsnioRTEu+tBX5Aq6TZQoz5Lvb1VmR1MRCb3w8hcO+0D
bS1M37kiZLtWMvdVVxr6VLProuvufcU4NaWtdwtdKa8mJZp2ukR2BMW8VQRzC4b+6Z0a+z6D3rdW
GQ9Rah9Iox6nEE4BqsSmGqeVhRmR14yIkh8pM/yMLeUgtOiYhVjZok74p9zBnZpZpbHuwuA2nMaA
hH+6o6tqm1R8SChH+3LADqDEtr/A4vocdAPfQCs6j31BlULOJkBp+8xz3MrTrHTntmLl1PVzVhPT
KBKNBNxXy454tGRrzhFrcPFYS5D3A52hFQfzsIwBtplQ/Edv0GhZDVuBejam9w6QBTaL93CIHW5S
Yps47TlV+878FVvODUV7O6kXGVm2slqKYtVwPAgl8eK+fw4tY2PVPcaSAJ6/cC5Nkt84hf7qJnyH
s9R4a93pxlRGa5lV5WmqZphF6El8xlnckWvV2kXAab+f4dfRV/tCUORukPejlsS7ugsvczGeMyo4
CPju/LHATVIwrefyqVCvs3y8mqrJ02fcWn63VKA0Ur+0YZO6Be/hZSWlHg0zdKGOPImiFwsGcYpW
pxA1TUIbjm9xhthHDZ5abICIIUl0wUVvST72wXaEk5AVyrFHo8GZ8VxBYZ6SEYxi9pUImufX2pKp
q+e36VudvhV+dzO2dOg56nbCdh8N+SdR2ctmBmdlcg3mVKavn7HU3zattea4hC1zvDFH9y6NZ33p
piQfC1AImVl7ru9yB/oKngYV41n2daqiK55wa/z/XhM6S8shkxs04Y7B2RZe+SdVa9naObeWVX5y
wuZGEjK77DWfyrdKBZdPTGlhG9E6ssp140/LJDBXoTpRKRFeG3V4Knrjhk3uV01pMaaoiEOcMFR1
q7j91mkUfBHpbSyKYyu0e45UC5uGgYUlypWvYOpRuzVfxavGddaa0ewNH1fcWK2CkjdszJtlUfn0
MJr6y9AVn/inCDxAUpgaE2JETGOfHQ4e+LbnJm+Y/imHtC12s2LjfYHa2NPbHiosEmHp4wULJ6Z4
lr3R2/4x6/LPLXnxqbSBNdKtEJLbLtp6mztihxLHkVC4G1hon4ZafSzq+IYiS6y7I7vcjvfOXQV5
u7Vbwd1pb3rRX+MwOpRUQAK/vsXTt3VG/0yF4i43s33va2AN0Sfzjp6HdLqUvnTBDnSTONdx7R6J
9D6VVrqcas7huuvc+7UFJLo55424If2sgkFtsGeIZV9irKtnzosiPWIgwQpYqQjawamWD6q5+DQl
7UGvxaYs2aW0A4rA4DWD3GiBzizz+7qc9ppeHBTdDM+Kz8CTJGF625Cs8ma93deqihVuYAibsPDE
r1jc7+M2s3c6DSAL126fTMGiLtsVC1LwkfZqZQwa2+pTUoc7VdfOPG9JsNUJ8/zmIOaI72VqJ96s
ak+haMq1ayR3Wd2CtBuTTWJoFygnMadohrTFYKwJZG79xPIGXclWEbzyHrymHQx0ME+6rHym9Tq/
4NTfxP64H/PptVTKldLEzy24PnBvJd8AICpxb6+6LljVoZJ7hArQC2GJpywSAAy2veK89r1YA4Xb
BL29pvxkxQCV50+DtTsY5/VIHGhqsXK14o7UDCs79ZU57UdtlKCnDso+x1FVqhh1mG3UWrFLlfY0
I8o0dfmCU2cVxI1LCdl46k2mx5nK8vfrPSK61Tfb0vcdIl5UNsaMRtGNPsacymRKyj5rosuo4A0T
yIwXSFp8SE8CYaQ5613zB6ftv1bhfr8R/uOKpIgI0DMygYb/YRKWRLDf81iLLnZ1DRfGwxtk+19/
/ap+dg3CtRbWXl4brbvf73t9YSiW09fxJW9CdGMC7IU3pPe/vsjP3jrDxvViGpph6+6HixRDaNtR
RCVPXT7lFtMv9k8kPF3/Nu4OJomOwb/+9RWhXf7wYX17RTnz+yaTFrosyKU2kZbCW9A3j9BH/tCA
f+vD+fYKH04pZNKykWBlfOmthm035lKXA22x/d+8DqRKJqLSsP3hnbNmrNhtpsYXv0KRJ5/itP/w
OuQ78f30E6s3TiUIK4zl8Rp8/06VjR6R3wN/bbOVnhyd1etzZFKPGsf/8Frk7/qrK304YrHDLmqk
mfiiibfQuRb+bTW//Prt+vklmE1rrs1d/U5U/+Zjj7Skd8w5SC55fhbY48YI72Fn/aEs/NeP/me3
M+fTv67y4aNP6j5sp4CrRMlLqmx9Q1kB9BUYk5P2oiSbVPzDZ/TDy9JVE54YfB0GhRpY+u8/IyCT
dpnZ2GrbflPVnweL8ejNr9+5H74wHy4hZfNv3rmcijDDCqv0Msz5QlOA6OHS/t9cQqZRofq4aAXf
XyIeR2Y97NwuTfqizDvEzn+4wA+3Mq+B+QH2FcFBXhfyjP/Na+AxZtPii+uWdSPriJLGuwj7aO6+
/fqF/PBxoBUA5GcZMHghhLS/v0471HVN57tyVjPCfMmiSG4U3Pe/voi8iT58W7iIhVPIAPph6B+e
YORQmWGamnIenS81WbjuacQZC4iMB+evr/Qz6ePbK324nQu/mLTZ50o6JYgmYp0NsH+GIP8Qd5+j
wvrdm1m+e+yrQFEjR+KU/P7d04n2OX5aBJde+dxCrAxe8vQfHgM/e0XoJsgmXMYwPy7VvgUxxp3K
8EJnXzxsOsIjaYgZIthE2P/09h/Kr35yP3y3MzC+f0UyE6pPahtdaNBdRAZZeyCZyT+8ph++oCqf
9jfbD/nn39zcja+0cL25SMw8p62PdJ8sf30f/NPLkH/+zRX6dkaEh9nDKn1iWO4lxR1G7T8u8q8q
K4uHfmEqfqtf3l5/tGXJn/pLkkVdBS8rcF69g2T5o78kWSJb+LJMF23yP+Grv3P+hPh1WJeuhnL2
7kX+U5Il54+bz2bYaTBHgcH2O7Ksrn+/7L1PTm2L7yzhLL615sfHnqHo6BJVkpw11aQZHv5gqXpR
n5kKcd3ElrYDJnpeV8XVtWYny07PqB/JtuNu5zb1Smt4FMtwt5SEWucBlaWEpdrf4S2rDyoGrPCT
L6OeVgsZa+Lx4WXvOdCENDRIkm2pi9SLSIsWyXQelbRn760/+ywEHkiOQ0nCNLdGUBtkTkeyp6UM
oXbO+EAo/9Uq7ZvSKPgHjLncBqPAZesUW7Nxr2lb+toXlHZkcYamoxF4LYc2uffJwILWZkinTq2X
jNrZISc7ZIAjLRmdDWSIdqydbW9BVMmSYetb+pMpA7dDQWiolyHcoqj6FRvjeFsaWbpya9thGOWT
qa3CTx0xoWUuymQTSP/FLCchhpyJdO/jkUFOSrCxciSt3gcoupyljHKqAvOyXCVy0tLImQvEtuoK
LxCnZOYxlpzMFHJG08hpTSTnNoHGBGdilFPJmU4opzu5nPNYld1uKL9s1uH7GAgDBZk7RkO+nBHR
F0+cNWQ0N8kJEv5dhkmxnCv5csLklDWnscydmoDfI6+ivWkrlrZzaQhJ1vogKZp2on3RKgM+KQ42
u4rjU9hDavQdcA2ymQTWliwkXKsiuzZhTg3eOBVA6OrkDTbEY4VbrlCBBmT451LiwB6s5VPtKidK
SLiZ8NqJkmqaMN+XePB0JTnGQ1QsKtx5hrTptdKvh29PD+wr6qkIOIetnVxk0k1fwawz4KeJMJ5P
wIfyhQqrPpHhOcPsfZTmcNdlNHRRRZpjv9OdVTYHL/PI1sVXi4IDMKplIWedQsb0QAa+oAaT5TDV
xIMA1CyNcFx1Mt2XTfeBjPvRvyDQrvqY9mDkdCiAV62MB9I5TKI6oO1LJTs4RvxNGSYMkT9sljLI
nJKpIVy6fmX4kA6wfqmSR7RlMFHY55KOmalMmr2qtgcrGnsPbVRfRbKSRqWbxpIlNT5tNYMsHXdl
gY2fNzQbOvcsiC7Bc7KKVN2QKHnL/OCVFpfU41vm4YbCtiT7cWRRztQjUqsY2ztZolPIOh2EBHft
8BVQZdVO9966oyDREoV/b+PJZTHP+8Pz31XE5KH731eRW2Y7b/WPq4j8qb9WERy8tM5hHPnDwMsq
/s0qQkcnFVXsu2RMlz3+n6sInh3OgGSYgDtqFhzP7wZ7bKFUFcoW80K8wb+1isiLfLOvZRWxUU90
pnumXOps9eMuQ8/1tlLc6Yzm0axVJc1XDTkoqH6G41cHR4WnsWhBaRDE9Y3cE35ewt3sbtVMbIST
kP+XklwUquI45mNFubBO/LUx96bKIT+dDODiWuteWQXDmxHvybUOS3EB8Eo5UC3DEzMuPrmzRvJK
qC85iTnQEvN1FhE88IcCSEyJadEI7DOGGsCaBZV/QYmmFhUDbD8HIGEdDCvF5PuYZ/p1Yijprs+G
Dj+CQIoLxZZWYMoXDJAcWtLljAStXHhRmdywuL4NSXVb9BE9W0O9rAFH7eJRGfcB2jIMP7c8q531
Wdf1G7fiX/Eh4hEoGpjvd8tGJtX8wT2pRM8qg6qXMeiv1WR+yLry3o2rQxQ2n1XF2MRlxi8802Cd
O/HRpO5g0Q3iNJfO60xLMs8e5g8OiZTJLgpks6HyFEYTi5DmLlf3X5LQaBbCKeDsNhCoqxNB609x
hDfTNkrfi8KsXg1i+jJH+pUWUTE9OOVNFAYkdMimMmUwGClulC7nOBFyPR/ri1dRmuxo9aoui40O
HER1h43O06rT3LVWz2+z40Q8ynqAqAIVkqWSngok5bxrSjKYcebRklBS8IcvkiHVY0k5EytlsKzM
ctWPulg205tvWyvyda2n+8EzqaevnR0USzsR+bI152KtqW1KPFK/+PVkLWyLhZy88nVYz89ORTZD
Y+AG+ZpjTy3HhrlF7ZrePsRxcd2pGe2PFgTpwRBIV7ScdppFFWTw2FKEsWiz5hCgteJLzpipWtyr
TiP8RZQELADTrG7tNI9WkL9AHQeAFKPKBS4aX5KM4C3NWAd/cEAdV824bEX0DHIl8Nq+eLZHgwDN
CBmjUfx567eFuWSHksDPMTnWwDPi2TuXy9EMTEizwa3t29xM5C23DP1OLbBkr8ulj3acCZJU6PV4
7Q6pMlxbGvXGtuGTXsmclWisY2bpW0vqTH3gQgRpmmWqsMWyQ/w0cvxnlYyEKOYI4eCO52JUdjVi
Pu2LyQu5rsc4M76U03CJZaJHC7I3HlNXtR5khHCdK6xI6ip2mAL5Td4f2TlcjNJ4jUE4LZoy3Brp
9GWI3atRz28jImUeRdBPadWSOcJEugY5EwPEwcrU+hRfF9W1HjCdjePkLZ77ajvpPqOlgShUqljM
1lGm3QA6UxgQXofqu1LK5DEfiketBsNk9eBo1fgzpiJk87ZoF2WB34qc6gmLzwNWwQNFN3tGO+pK
HQXOvnLvFyL2SKV7vcBrE7vKU1tNGzsujkWdpYvBZtIQBvanFnkfBI/hbvvSdpdNhlVt0LjjqsY1
z50wkydzGgGOV4j2HBxYFP5dHXXzV6vjqch/0qwkf+bPtVEW0uLyQCEi6EFMkz/6c23EtWoJtnjM
UwBKIu79vTbibGG1xNL6dx/TnycsWbqEzuSSo/nPsvkbwRfjx7XRwZ1qYaAhTGMj+38QEpoZjbQT
nXUVGNTbUaQjm4sKJ6zMpcKTnojg7Hc68T56KdKl0/p2gYMiwyHeRfH7xFjl2dZFKkZz9rtwG7yG
LB/mUqVjb70KYKvju5gHkXJGwWYePA4d5KflrAYmUfbEVtxy15g1Tnq3F9Z43cU2IJxQKQjfCBrS
uzF/JEQYsT82tq30mDZN3y6qXu0XeNwzpA+lWfudehfn+qnOrZTHXQzMUr0h6gbESaN4jy8ZbLHs
kFf+URvGh6kBwAv90V90ZbTDkMisMGA/GVlx5CU2PUfpaLObdJgLdT4lgCT4iFW4F03lKCFry5SO
DUQJkJekhV2SWXP2NbMqXW64o67/1OJZgMuRHrJIFUyMp0tDtn09WL3lWZ3beX5ftZ5hz+MyaZkN
qjCZV5NgxEXB8UoV3bSMOw1AndO/KubIkzMi4on7xGOyF2060axjtdpGgslvpqXH2NHxudvQMoes
3ue1+9J0yMM9dXJ0+Bq3CkbMyu70tZ/4OOAzGoepgdphfAoWo1lcjSYYqohcbEghwsIOMNWbE+sO
kVpcIzTn9WWwN/2MpdQBzeOTgMV7E+OjLZK1M9mQ2Yz2RGGitk7SOj6ykmy0IHjsMPWi67jggCYj
WtLYdzFr+hab1Lrquz5eVGr9GBSYReZEHKZJu22DcUUTU09wgZKVPL4JeGxHwlgmdtSxGM4R2Kkp
XZTkHrd14oeeOroXzjI2dRXGW5FqzVbDVO6JvLgSWt5uQgP7qJHcM+4AClItilhc53Gae7hxdbhc
cFicNF73yUh6QzWe1JLgic1Jtx/S2zERdBJXPLulBSF0mMNNTQxOTdXDQ1ky7jdc1tlwGB5zW8cD
q7ePoz88aGZzZzacNwGlbvLQPceN8GDdYbuymXrDvxsgjyQUkSbasnDAMRltd+vHBJGLWOuYcQe7
oDFBPrTVTWfNT7gnPlM3FXkj3Y4LN44q0N2m5plqd99HeAu0xIyWhRXuFaXYq7b7nOO1XqhBpXt6
od0y71tHtXlXNupGMYrLQCqCcYVxS5O2s3RClaAsjfBEsk6RXSoevTzrMUrxUoGigFf+nAXzuIVs
vu362lwooeN6uYIPFJWhWLdt/hTnmKcJQxV8e2bn4KoTqD6NAaw617KnbJ0NoLJ8nSCs4/ILW3Sx
ps10pjAVrwRMiqImRWLb9/gCwj1J6XRlaeNbErk3LNc22QyqS7R05O6Zp69DjxG679N86QcUQzPN
wvvdtNoGrJ7cYHa3lo9F3EKvgt+twA8s6TOtpkKAxAi3STA+W2Gbr1orz1ej5eJurU4E2d4SHC3k
gGHG1pK8JkCwzaDYapBs4Bq201ywf5GstrDa2ZLeVoJxUyXPDfYGZMcO1/uom7sA5OyCzB3eej0+
aQDhKOPa0Ad6sF2MtrV/yNJ4F7bVrR9WX1tJlAOKeJxAzFlKeVdK5pwxoZiokkPn8rDjgYcqAAd2
ZUtaXQy2Lpf8OnuAZJeylRSSbTdIyl3UDw+u5N51hYL3TrLwoKQ/jZKON7ITTiQvD4Zr4bmjDscQ
mJ4+vA2SrUfDQLTKJ/MQWtnTOPGOai6uh6HVV35fPLzTtY2GwLvJVC1oBf4XG1OBgbWiKV5c3SS4
pH7tNW4GzM53Zc0HNpiasRRpS+VRkFfrKrMvPahMGNsatLVBAcjdX+EguuGlYjgMzzM087UwgWIE
vaLT3G0fbQIly9BRd1TlYWvynXFnDuJWL/1Poe3OmzqN3jISRwvfHP4/e+fRHMe1JtG/8mL2pShz
yy1m013tgAYa3m0qYMt7X79+zgUfJBCkqNHE20yEdpIosNHumi8zT+ILR1baNkl/beSUgDOfp57v
WxnfP0efb8kcVJk/HwycvvaPL48/DgZ0furj8EPZNX+ThkYGTBYzAaLJx+FHEsEcecGn5QK8l9RL
/hgMEBK2HAa/nIDkj/8xGABLq5rv02CaIP+m6Zd2pp/MBZgGMOHGjUCQ9YsK5XdRaZh+xFzAIeul
07C8ABp7Pc76sFAnMsCunu9pP7xwJsGgK1WWNtsbdAA4zEAI8ee37lGTyNpWvkajYj1Bpj5JO/dm
nqtrY+Ai2AXrSrE44OPZSMus5HZmSbYYRWJ6tscOgxHH7118oAa9uxV+LEsVi8pKbixmvWujAJWv
4W7SdT9dFLp5l6T2TTDNTyCy86WfuNuh6q6TqD2rXXEaOXSVIVBdZsl4XRRjcOr37VEx9DTVK82x
5hC0G8EgZGNxZlDjEcP7qZxu1znhmpi1j1svX+ehcsuhaImdcIFh+jR1gvUsQhCJtu1TUdwg1TF5
YPtZVw7WXzqeF0yHXtjiD02iWVC0q+lyVjJGjj7QhLJZztV7z6EBmAZsLEZ/JV65inmfzQmr6ODb
DB/VlL7fCKjfoDUcPUlB2kUMBqT3UjQKz52E5HXOC0NjXceit5pr84Y1F55EwK526cIlbwGfmgVH
ttFqmvlaGwawZ1iCKzj+XOjgqcfoTSDRglgSzoNUeNRZZpwlo71j0ZfQTBs1Hbfz0FurDv/igjKI
zaiKfvlereJjchM2yCLcr68lhSup2rgLVKyHWYAkR5PjJuZ3122eP0TY/3wTIzBxbVM0u6nrjsca
Tq0V51tAJsoqTErqR+3+xFXBKCaTccyI/XYS1lFWwifKzOmx0szqWmTY9jJxoZGYGcph1+njZoxj
n7Ofzzk08rcYaYplUBnHExD2havgepsU5i9z5twoPXZQq1KoQ9Yxkfccn9mfHX/YzS6dU7R30e0Q
5CSyZLyxKjdRFJIPs1E2dJ+UNBYqBUsD8vPNnKa3qam/FQavmR9Xd6pT7KEaX+PGuw+y+mwMWZfH
1uHUNt81New8lY3WH2NaouDe5mN7lIGVWurxfNfjN8216rGdohUMgGPOM54WlfdWBDjLN6hfphiK
atE6vepEfR02Zr8oO9HwqyXHGMJX5cyVobXvK1SDRd1ZJzV6CyXIG9UAU4rfd6NO+JS77sF0ggsw
MWtbyw8o34exVF2+Y7POoZnTfGXlezohwLQF2BkhQp+F6WrKH7q+jVfN4G+KaJBYYMExzZzOIiAa
jkrO1x2IPbV2czd39MAixDxmPuhMU03apcpwUEsDajb66cqa8d+PRWojMdhXJP6OMfXdz054krrj
uaGToFUTkKiV++Jn6jZzHT5LdrXru4xPoS99oOOKpkKafETJt0q74rN8BzErZG0oTtvIOm9c48UF
BrWKleGs8JFBskYTSw5GNuBQzvKpRULVaWsNbs2YnpFwvkhIcy3Cqax2fh+qKxpXSOBZ7tPot48E
nM98reaWYpu+1wwqd4apooctJjzuNOJsNpwNgJcQWaav4ssy1579CdhWkMzXc1HsjTl40nLtqEu7
aZv5rrJqE/00RPiSQ5cG6ywhInJcr0Vpz6uOpBOZslLaqysXup7LK4AXkQUprZe+qPezZh+3ukYt
m7YLw/aiDmDOqIOxs2ZxOnbKcZHxLCPQW2UbqgtzVoSHYcYb/Fr1/tnwv2347M9/vuEf6sc8eP3J
hs9PfWz4TDs4x+n8baAtAH2yo35s+PRIswuYOns7AAphoR98bPjGbxgnLBPfhON8g8P/HvExJDYE
hQD9gFgqx4i/owTwI192fBtd2sB1ppLtxRj4Pg355DeoLDA3g636qHkaMN85TWg+Amt8rIyVepzb
DdheRZ26BxGHR9Q33zuBNi9LO342GL555HQHeyt06yICI8peZQADUMuKyoI4igk3WmFxQ2LWmuhj
UJuAvpwJACDoGZ2V26gfRepHr22n+jVtpKZsl6GbKQeClbNIrkNGKtWqTRui8GktwEPXMaZ77tbu
wk249Pidy1EhKi1yIpSeogTXb4oTMPhnnLswI78HNMUi4pB0tyZKKBQjdtcEHoJFM1EDEdYYijvt
UM7FcWOqJ/M8nGvGvA97V1rK9pACd1oQUnjf4VMOOa7MmmIui6YnKt+IcF8Ka6OWylnMd/6i9J3j
tgzZ0QLOIoHbaPu8KeqlrgzJarIoMqlp2vDsqjuMbXNQktFZDAHaxyQ4QhTFsGJqafGE7CB5tEMQ
UMvEaC+jVL1ULS0zlz0lh2dKBSDFENwdq3IdlFZ4B55+abcOlEk/w3pLXtMo6KdqQDXppR2ARnBg
MEAXmYzsUrHMAfQgW4Rd4aav64yKP55uScAKtRS1Y7YtT9fy8NAHRJajMgZ/wnClHZXiwhqQKAnF
MtKqF4bbQaLUwSJEyok2G+veggowdaW4bmixZgkjysK6tlYhNS447S3Hjtv+XNrlvel3tLVpiktn
S05+etlMdbz59HU8+2bU+gVIiYQ5cDhGGA4MKGi71hePWKyGg5q4lHPpaliujXTQH8OJ12kgq/lv
A9c/815pd/3zNfAekO+PK6D8mY8VUDbFsrqw+lHC7MLV+2MFlE2xXGkY+BIzeV/Lfl8Bnd9cXRoI
udvAHTDlTeRj3gvCT6PD0EElZegLZu/vrID6u7n6D4+f1ELBHFHQQTGhzUTE5XL12XHV1gNlOHo8
HsqWGEnpoBL59VWr030V61PrzZReXnHESA9wzLLLpvPrLXUb3bbDr8daiXcedDvjV2Gc0omrslxl
43KyYzChFgYAzOXHYdU/ud1QXhUTUl5SpeOZSxZomWW5vXQpJGAu1p+QhaDULXe9PgqLA3IUnuwh
Dy60gHFTRxZ0FRCs8DCbXGezlm7T1Og2MW15kH12xuRcBVVXr0cR6x6YoeiQgiZbsu88KKo1bN3B
uclnPYICALcm1Kd83UKFXzKvGpcaL8Eh0hx/Paqtu62KwjwEg44T510zkeoJI14WiXwmioS0UjRM
QgXhM4TBbN8hvyTIMIPUY1qEGUoo4qWJVKN2YsVypq7Avx0liDk9og6v5kkhVR5V6j2FVH7yJHww
kYKYOgFjQhyi3O+2NvOUpAq6kY+A1EolyZCakpHDibWCYJvM6E2Khb4lFagWKapDkqLZsAPUg0rV
Sr0q9Dms5khYvM+U21vlZaH4pwKRy5mjreGnJU/EePGRwRSphyVSGatbWpgqxDIDqZaJ/3xqFryj
bTl69MIjFhpPulGDAEqeFb+sF0UYHsHQO3B3w/wk1TlN6nTKoO9MogUEy0cKTBDzsJ0hi2aCxJW1
L6TeV0jlz0QCLIP5XCAJxlIbVKRKCMGXC5xUDjXiIaHR+geDtKbxpOqWOe3slrISm/JKsNbUWNYa
HInUrJtFaJuvCiVwUecI1thpjUuKMLzLBU3t06NedmTasi1TB0NvyP7MFDMMdhoN/qoJqH4yiZVW
QIYA3OoXtWkSPnPgC4oggeJcAroIo2kVZTisCjZUVYXRCLeL1zlq/J0yNdUyMAncDXzFwS+mWyMo
L9I8h7QdiR3NiA3Ogky9ykO/YTgltlohWRRmPIAItDJP94flLPACGZP/Ok36NlLIKSWmeVW3/oOe
5+3Shj8IPu8UgTjdDcK0YF0wwLNTa0fATRzsduKO4dTtstQiaw0l8rJPpM7emnvmvPBuAOsu6dU7
qtMuOtImKjlFSg1KEVFjIRD6Baifmj8XQ7Rpq5oQjJvVm4YIyiKAkexU6VOYmmunKPmW8w0pS3qI
0XofOM4fIZaUu0SxHS+VrcUQOw3Pl03GjAnAOArCelhwT/uKMSxnmpU+cZWHGsJHHPsXXO/xfNKY
3E2QeY8quCJQRmhRVquWUTHx7M0U+HQsy7blssqPA9m/PMkm5kZ2MlexpmyE7Gku8F5YCnUCMxXO
ihrclUpmnOlxRMJR9jwrkXCXXLyPFCYvgeyCtuLyviJI+NZQE02vTCfObaqj5/cS6dyVhdL/XB++
XR9+aSQ6Sx+ff2Ykkp7P3zdPOS9kamxZlqzdUxkKflwf2Fcx2jMstLCBmkT+/7g+SCMRbEfUVUyN
2lcjkabhfMO7Ij2sXDr+jliKe/UHIxFLusOnG/+iTBZ9v3nSoduLVtjDoYVZuRRtclv00wXFIHR1
uMEh06r4mdNpTiGLccWgneGTofiXjj28KaG6ZhUTjMmBaAcUVYDucAi/U6IS1f5THbB+jKlES3f5
hXDTgEFe4W+GHqBfhsYRlvZTZ0SXVj/fhlnLvDJluM/itByLMNsmdnlklHRZZ7ZUDdx8Paf6JY+F
a0PrMEJ0IcLEhH/A6eKlP1snbeJeC7wYbEbBS9w4J6L2z1UxHkKKYwtbks3Iiuqhqq4pA0ONE/3Z
qNvFSiYHFrYOJ3VymSNWHXcgIclfpbbVgA6sqdhl24/ohu/wG66MBFA1muCiMDJ3W0fGkxYWFx0y
1AL8SQQLbtrhjRLLNg+dBVrRTWzou1ofqQ7Pjuy+vevUOYI3R6adClawMRPD0Lr24sx+McfpVXHD
Z9tQyMar4U1odxtybncpPHKgQMhv0byNdZu4v30q25aDor4pFPOp66bjkG2dLeqIwnPMMNqu85Nz
faLOKDCtC4fXwo8obVIK6knS9LQW7oUVqU/JyNKP3Z9ZCh4YLMHDdaaL+9hxT7mAgLXtc7EuO42k
3mgfAz25ol4rX1qzylmAM8SQUxFk+Ndg309LRhdBzb7XpCmNZOHD2CtXpdHtx3C8AGS2xq111ynx
MyIl81hzovG4BCUzY5Zc6U31Zk/TpdoBJ6+Ee0L8cT/EtsfF0fPFm1bSxq7LdqZuXpc2+HSkY6wp
BKBjfCBqYG/m2DYXdV48GLl1b8BhWdK68ii6gU+SxpEsk53BfVtA6ktfIOjdurUByE4nGZ1aR501
bQurfekVCJJ6aFyZ2HID7kecISq08oGDQUJhFRTNcFErU+wpIQyAiXZnZPPkJm55kWbGwQuTAd9C
ZPpFa5Urt8wIS2e1uyLVigGGcOip3hU3Y4MxZ2fw7brPCKsW0hIdBly76IlCM5xCCpprd+cnaYYZ
uRk3OGoxt3aDwCIOYHCSXYaRUr6x89JnTyt8y/wq9KnBaLOkmq/79+mx2Y8Oc93AT8Rl7hvMYpXA
uIlEXKwE02dCh+B3mUePuWAwLSfUTsw9N3c3COYMr6khhWpdp0dRKexVxikWd7dxX/Qm0HQ5tUxD
Ps8UbwEZHuslswRjqUSZFzjueOmUzMo5Xx3GcH6RF1Q2UMeLmLarTN27JOPuPGr+Krec0EMSXqe2
jXhPvyUz+1l1biNm+KGDB6xlqm+17S5iyl+rk5cy9U+jbl3KSe+MHlCU+OMVFAIR5sFpimaQCOuS
V1fbUEZ52sRMdFEXXFSG2hBc8f3hqbHETVEYd5lqY9pGmYhTqtCqap7XpKtuzFCaLWZuE1x0Tgcp
beRS5EjCdK+ievBfdfRrIlJVa96XUhrRK7JsRvI2oZmUsX1TVtEJ048nmJTFUs3sg4XKYnWFuhAV
ZQsGAgGs/UBZqr72pI7xhYNKw5uHXBNjAG4T+zrrAXxpCV0ioxz/VU7gWXIgiBI004pWeVAIUS35
6tlMD5tQ3zVynEgP8QWeCwbs2pHKvBHD+R4SC75AOYpMqUKSRSZ0RUfYrjobO7nItHnlM8WsmCCs
GYYwN+jcCPiQeprLoWcvx586c9A58B+VKduHzEcVOSjVxumZAsL4csK9v6yHYVs2Il9kIE48O6ie
hwIstlKr5ZLJ5nXkcK0qy+dottsl/Ibsasy5mOX6NaiKbOmXvBup7VNol9Aw4zODsIadnZWUulod
bkP2gbJFmh0E14kmaJloNIKOTRyaUgJwq2P6OzG0MLrIV1yiGmAAbeM+6Bl0q5N/DkDvByAZL/zz
2cFZ2mWPzY/TA/lTnw9AkI4gG78fV77UFQvX5sZOLJcJqzx7/Ht+CiJJ8EcaAqZp/Hvq+jE9cH8j
vkOHp6kDkyA7+LcwSZy1vh6AoCFCYua3YCILHPHLiEmEQZ4DcdAOJm6AZEumQEdArJKT2E+XYm7O
nXC+ZS7Hl7pNN1wAbxXswYss5MpXBBtX3j4j1hmi9oxfi/rc6gs45SpV2TSFZePO4N44d1szVu6L
IGDlZykLDhow2JMiapwl90DXs7V5XCSNBaxzml+QB+n06dCyYLrc02MMrM9Q2rUY2ns4ttsBXQes
fn+GsGSsKsDr/Ll6PPe4EsDXnwhGaXyb05tc6Sb4Q+prVDZvw6y/OAostKJLwiWHkcvMGVnHRohp
k3Jbz7DQx7lCQrUcSCXuaW5N07EikgtmzJLOQhRm9NkVOOzyD80bE0DB/0h3QK95ABp0jEJRBERW
tBcMsu8LtZHb6TGF0Ce4TSt0QuJ2vt3WHgvoJJZmAriCibJhQB80pmFXN0brPmoRpZOraCT1BOE+
xM1BZS6mvgqxU8G0KijUZd6Mov1esqtT0YkuluwMva8B7Uc1QRtZzAs/jiqEOa3P+4LaXtD/1YJV
hdeINBAGeOa2oSz6zWTlb1ZZd8VcM9XuSK8IWQxcFNzOW7nBjrI22JcFwpasEuZDKRaxrBeOMWSH
snDYldXD7K7RiS/riAcQs0chlIbNKMuKc5HCNahkhbESGv4GQ/ubLuuNq7DqlpWsPNboPu5b3jcw
Y9UKDxBWu4oLfiTLkoVqvbqyPrmrhmGVl3xGEcd3qUrJMoOa9MwxgmSlvVcwK6iPLijLjZAFzUnf
mBu8j6+ZLG/GYwajThY627LamVeOzUPWPTsFEwt9ogLaV4mtN7IWOpcF0cZ7VzRFn8hvskC6nEhn
FrSoLhrZUd06Sn08yMrpYOjqDfBkdgqJuioxAK548wQWZfMNv5XAexfCXBHGRropabuW9daxW3KK
on/3Sc0QuTlqh5j98EWhveLyLUW/4qiEAzCW1dlx3lGiLeu061indXFO8nYVgmNRV6Os3sZtWcdv
Kc7EraNp+nnBcc9jZNgct/6s1scG54laHa9Suo8odKVsKDfcZF2k1Q3cy2CpzowBC3coVk04Ls2+
uVeC6jYtcg5HjstwP0O17DMiS7FqYyqa4htmi2dx1UQP3P5tzotBuPdprORkgjPQtNJoCdOs2rmd
9Rqm/QM6CaxxB0Knq7wNcSsdfdE9FL+jVKR3I93mG2xIFIZltVw13BNegl2XuG8FX0yCADHzPOdK
dcyzSguPSs20F3lNUZsqnnXLve1TBbt4PZ61c+3snLreFnNz2czudRVadLi1nGIYMRKqo6Eswiey
MXT8BFRGYEUAHjIwxq+d8CJQMW3aAQO+LjWqY1OdH5HnZQU7g5yCQZntHxxjOFFGo/Imw3X4hjCR
IhnGQSZKAeDkbvQUO5gGrKSNt4HRRwtbdLKsyaX/FFDHQlgFlbhm9kSHG4uU2uUrAMhnxaBcYnWQ
TrAkOgryjq9wERDTmwaHX4lz3qQAFeJICZG9GILzTHPZ9vmanL+3ic+q76O78qBtaYYrutLcjYo1
9iKlldZz9IZD0Vh35FcsrkHm6G5KoU10znFRw8qbsrLYEzVPU7zym8jwQL2LlTvDf7dq8w3NafYS
Me+wvB0Q848zI97DSMhWxqDqG4NyqZWhlv46gda2ZoqnUt3FyFeQc9vq1mh6MQ6JKEznpR9F+kY3
JIg15rcNM76t+gDMLs1B4WFNllBHVicV9upmyHmmZt2bsngjoNlNszZKjEEjzri0VqQVlnmGu4/l
qftnuKN9O9tw3vjzs81F1L/WTfTyE3lYHlQ+jjea+E1AQSZXrOI5lzDmj/EOwrGF4YsjDNrst8nP
hzoMGpLztYGmwkYBPJLJz8fpxkBQ4XqOooGw/M6G/BvjHVda3T9LIzaZM842UEksi43f+mKFD/Uc
0FNn4CEvqqq090oKXIo0BwfjTPVcEScHt9ONxGN1YKQSyUu1hmHZ5jpC5hVmWnroikoasEmomGZO
piNRJm/Qm/wYC0R2yWRhOHSjKPd51BbPbdAOR3o2JJdCGwDTMlumebVx00Mh0Ca0uAbHZldt8cAQ
BsuKU035JpiCxJvT3HwCv6u9KUY0X+iNFaFCELGFgqilC9VxkR2tyhv1mP4zlRgTpp7kLMs6/0rn
XHFhBkGgJpQq0lvjFXqg5meprVXzbi5DZufmrJncvoJhnueVZueBjmrQYX3H0ILKX4ceC0wxPRK2
688rupQZRYcRHeIMlnr1lMBSvMrMqIqvlXg2pcEqsW3SqVZVL4bawGNq9kBf8KAaO9Fn7Wrm2OnZ
M0Ye8FVOW1IaJfVxta9pK4DiXz/67yp6JgV1Qndo60oldfYpyg1jkwR0OmyKWVzMWtPbW12q9QWy
fRunrPwWpK4TEwzmzqmcqL+YY0dbT+gtFJiFfCaHk8yFE698E2T/EUlNVMM/XwyuOgphf7ISyJ/6
fSWAvu7AGQHLAfLVlIvE70sBdxa+7g6XcXyZrgS+fiwFki4gqTRoqGBXvlsKzN/gEbCDkxZlLotd
5O9MenGiflkLeGBXI71JKQABSRpTv5/00sahVnlWdKfM2QiKRN1DPQ3hIklA+aEpQXJLb03Nj5aY
tU8iMoKeCQ1tWef9GRjOne0irjamHpBpqUjQRcdhF59MNvOJQo8uEZBeiK8wVyp60IDKwA1+0E84
tnAsVq0ACkF5yEf1dpjJZTbizq04FztQUtc+x1gcfvM6FYqCZBdyEq1JuQcAQvEu3NAN+1BOxXUf
cuosWlKMvmXhk2x3OTma1lVu/Zy5p2UfDCM66ZNwD9P1oSmcTHpUz2rDZNIYEDrniS3gG1obXS+O
Oo066EmdViI2Zv7aKVlW6bDlmHc96SUktHZYCzHTeClxdChI6SIBwFZBhfWc1No3bXo15DNB8gCq
buJc4PR8IZZ2RvEmN4wKAKsaxO3KH4ZTp+zvsMM9Ezm89yv9QGzmGWovTfZJHay6HAdOY2dnQelu
5d1SxMEDiJ9+VaYOMRwGzQyii+dBc09YfFsvm7j7lO9QAZG5a4p1wChq9h4xEXOmvwf+7s2wdddT
MazVeiAV624D3byY5p6jePxqZ/WVEQUb1pA7EhCZp9r8krxJrjz3DYMNJUvluKePlcV9tjkJ3fGN
+pLCA/FK56uvEtuJuQSr+q0IzAvRTj79qcmVCPS3Trf63YTtZ6GbXbcWRneXKd22KULiw+Q1uraL
ENLaeGNZ6X3BHrTWy+5UD02VizSJy0rDpqsKZWHNyVq1S4RJR91UbVhgxSuZlZe8axRYDkvdtLxO
RDh+Z2dtRU2z8ZvyOPKziv5xqHk1PR2ELOcLOzU5QlHmUomKS73PTD7hvKq2nFeduYm9tOMTZ9qD
AheAD/HU8B5mehmshnq+LPA/LUggrwO/X/tqdzk7xlE0JDSZ65x1m8oPvCBlANh3yXNbjHcOeyGh
2PJJ1QpOxYXPMEzyLNRoy3ahLAsl3KqMiD3FTvKlCpPTmlQck+x43LzcLSU/Eyqi80qyZ++MBTbR
Ji5XtdvurGCaUD36fBVkGKIr88iXva18GjOyJO1T07lkpmo8y1QFzGcZuIVjkZNoIbvlBrtUd0NS
R8lwqzsQuFa10oTRDS+D3+KOAFm4soglrS1Mm/mV3QGn9ERbEoxyIWGGS80h5KD4YWSdgekMUUrG
4D4CUg5WnWyZ1afi1GTk4JQmYQaIpSqdJaHtQoOtVAVDlTmeq6nCEKSKjNVo9wZXWi6h3uhYTbXr
8LFx64vgNy8d1UgzosjYrYeUnl1rrDYI5/pdMqgq49S8xGvBVqh5o2U/q0GHBpRYU82QYvALV84w
hVmtOGTbwZXa2mlzr/t94HuhQW+FV6mZ5T8kZkQ0SNVhUC8wrgKd/2cu+O3szBjtz7dLStT/tcZb
+Rw1zz8xFxn88MeuiYOI2APWStW0Lc3+rkXN+E1DFUXjxCzJLPDTrslWq7tYcdjFPn7q4wDNqZt2
UGoVtP9DmPRHddRhe2ZVAqNA5ahUbz9bi8xUVZ3Yr+fD3N5WDslKjnOfXpifONzkaPS7Izr7++eH
EF+25SHC3gbwez6oG2Pr7+Z9e2tsnF19aBbavt1Wy3pF4mw5rY3lUX0EJ8Ub75UdvdkbdWOdROv4
2yj7T7F8+LI+/T4Slyl4UkD/YNbrPOcvVwaR0viV1aZ2KJIdLId88LCjkItQ/+KJfz93/fFx5Ev/
ybc6l75VjqWhHUjko+WsqbnkeAHgdPvrF/j7t/DHx/ny+gLBLXF+8HxMQg5avR/sl18/AB/DX75g
Xz4jTpTNaRjyAApkmavxpZI07KXAwuV/W03+9K3R5e/6x3Xux+ci37tPr1nAQJB2Tl4zfbQXvbi2
mQsp09JVuMX1K0bsy6a/LzG2RWctZx0teo3DdQDouThv88tgIFxQHVtmsHJIawaCXPLlQLv1SKr+
16+JDDT98jeVL9qn39SIFB+5UL7qxsqXcZTytuuZhWniMMj2ejhN0fRmk4Kr+EfHiv7ipfoSAv/2
UuFrMCVyhTS6/mWsn+NybnvVng4TXilcfuxfewt50quUEb19KkVV4ulS7G5HYdFRPQLq6IYLDUkM
CEMUHangnPAicENct4F6NLgt8800u9Mz42jw1cbgsFLZW1uW+o5GFm+MxI0d5oQtA2oqf8t1bdW7
ks1Q7xE6wQbB0OrbaRPOh96ivhfIhLxZE4Pd1IR9M1gac0zo+67BChA0V03gnBggh2uA9z1uV52q
YUpHie0wGIpLL4HxWzLftJgWzVxCo0kDpNERKcxW8D2m6q6JM0JSnI6G/FhrxTnUqJiu0z7Xi+vM
JG1szDQDuletsDwgWNBkGS2ZUSA8EVWOpzpMvookvW8V+MQZvl/XpMYYnPb+Lz4t36+BP75ZXJ0+
f1pcPlq14Ub6ITSWcDxGr0M+DBZDQ8HfMjjg/vv1A/5sTcDTT4YN4BvDkS9rQoYsY9upoR8GDrH5
/NQrZ79+gJ99UT8/wJc1Qc0jGxaozkm/96SMw7mSCpm/eBZ/9SBfVgN3dOlKx9VDcePxXB211pVu
Pfz6efxskf78PL58jSe2bezlpn4ABoGVB8XFunDjUzccvz2X//Rc4SR6roumeGvfMR7PRTnVURC2
36gev/9r8zvlw3tsH7/7F+DzUTudd6/1dPHacH79mK7J//N/+4f/en3/W64Ayv/3fz2+gI/2oqat
o+eWZfDbn+1e/vu//j1l/KWFTJ6UTh6JBP38Bz+dkmhxBcHJKEAOGvk7P2YLHKBQQgmOQigUDKfY
rz9mC/ZvpNyBGnJ6Yb7A5/yPMSNds4ATcG7/h05J9Mo55GAkbkNXv3x9m27oqsyahoNanNXA9ifs
Or/+HPKbftlOwIVjoDN5htIS9+VziCySGJ3ddYdGxEeRfaOo9JyfN7hO/bOhPyW/+evHYzb6F48o
f6NPG5iO7zTCot0dYuxMVGkGBDHpkdZx4QRFcz7UhXPUt2Z5aiX4UhprbcXok5U/Qq9qs9ZexUFu
PYycsXaWAQYAF6jwtKbA7eGEe7NAm3WosytrFadR8oZEeieZuwVUE2pwsB7FQS2NS2hUhh46qzqF
LELJWLAViYWFNY3WcMEM4iNRsfGnMV9GeFAWdo3GkqN1LXyGMsoAPqCLLpy+P2ZiRe1Z1O+Vyudd
iiEe+ViWKqKJYiL8aw3nPgQrWm6NbVFoZz3GFN2xdrnaRYskDo5pq190hnJdI57ha37oZ5m6D7e9
PTcrjRR81KI5ls5RyAQEuIjBJUsf9kpZcy0Pp5Ois+dLu1Vd/IDW5E6XJq1+r5UVKu35/L4dd1k9
FoeU/aXFqwJncDZBS7azl3VG9UQd3J5utxMKQPelHe3GZCDz5J8qanI6zdatlrrcHRUZLDKMdU0L
BvDNF5rCTBhb4mQsBVdlw+uTct/SCo9Xbge940ydqyUNtl40TvthGvedA1+rnTMV//Nw3PTqbdXp
KyEKqRPP1zBfAqp+J2p4uvwsT9pN5wynyZwcqdA7F2NpUVxHJIGmAIfRQJ/g8ZnSVRPb11U7QWzH
wbvWs5KEcje0iEM6DgPSxfsUiMO6cXRqSF9cZTiI0LloOsKNWkiNTxjWa63Mjvw0Outy5XLocUTR
ML6A6bCiWXBBi9qLHXag1awYnNOwcrusw4uleWB32N2ncwrXQoKK/dIaxGao+7UqfK+1MGxqqlcU
xSWVgmeZX8FnGRHJ2jTpL8YpvEAZ2OG19JzSuROMK0YQNlelqrBVR/Vbjo0SIQDlK1/MMycXCsuX
GORe1SE4zjvOWwJGHIvXTs8kENKIViAyCHkGZ7AXT4QZbyszI5BsrlI7h4zjHzcNdUFEYxuGb2aj
nEJc9/RB2amGdT45QbvwI4z5hvDXlWvciLqRnCrKnRLAinRMTNsEMs+uTvN1GQUknyblKGnmK/IO
lC+l7WlUF5dxj3Yf93yifY4YnaM/ul38SNPhSVGlkCrjIVkONCWiXjPJNP3e+XZC/k9veJvX4vQx
e23+/+x30kDzy8lA+/ivxWP99Fg//rjnyR/+2PNgSbGbCCQsnECSmvBpz1OR1nTVhRoFTopx9h97
nvkbUEYMQo6FuMb1lUPRx2QAaQ0xDPOBDPGgrf0tkO/3R0h2IvxHst8N9xCHSOt9//i0Pxihpgwt
tVGnIU1Izek43n96Wc5+TL79yAlmQbZJT6EWuCzk2pcz6hRHSL5zqZ8mC+25WuTeVbr2Pex3i2h5
u8gXtztr2e+fLqJleDOuHol3PwV8v7fG7te/CEOV77ZC+VSBdiFqEC5l7zXtL9t755Oj8M2xOx1b
ZLQhpN9w3Pkt2JdSnKZ+fGHW7RsxbMatdeRlAkuApuRAYHA52yVDX8Wiw2owNrmNv68BatWFa9GU
L33lF9umTYbFHKYHrddMypf7tjIOAYqDBPlQZsk7SQ6pyhiAQFSi6VQ1dyM437eBtKdhZKEFDDay
PSGi9KXSUx/whJauRKM7jBUC5S5mcfDcRDx34ZitWw2cF2SD6ljD57EINOdgl7aySp36zq0DYwXg
M1yUQsDeG7FlGnrRrrX6f9g7k+W4kWzb/subowx9M3gTNNEygr1IagKjRBJ972i//i4wszIlpkq0
a3daoyqTkkIQAbgfP2fvtcmgndvyOLTJ10xVLwxGe45TsGNE+JfystphaFn8NmzuQiPfaktysmOI
WstSfpVkBImKPr0VmYTKHupiVyAt7QlBi2pxa3FIk+R6rzXO10yWdvQ1D6KWyerr5+spsw845Tms
L62PEufQWNZzqCAFFRaqCkdCPZs8C1yjbrcqbAx7l0fppcSgE8wsNnn1iYgxgiytXdEYF3rZGH6r
DqccILFZaEFbNzsozJZb6c6XNFnEbsnyqzak8dMt8VEk8lPdqKvkIj3okn4ncs6x6kJmnLbotwkY
Gi/upjjo7WQ/503iGik5X2GKpbYh1aUys6+97gSj3KK74fFMSjFsUNwdyHHyCMh70AmXG2PjjJfq
iZ3+MktIhC3oTvRhsbX04RSP7b5CGRZN6UM8MFQpnHGXD+NFrOa3plIVLvPQB7Xsviih9WCG/aZq
zYO9GBtpar+CKyWrXjjAobonmuW+OhcTJv/lBehIAOPBA2jha9l0UY8c3vsmYig8A3kQdgdFi5Sy
yLS+8gZsMEM/ReEKMe5EupEoRa26eZurdGeDVNC1+mvfyk+SJN92FnijDJ3cMOFOMvJvSxZeo3Fe
ABNEF1m6pgyRFuXqknUXLw6dgj6G9wFFQC4Qwyiwi6U6hny5WMbJnrrykMAwg6eqDAiKblNHf+zr
LtpIKjzWvF7fnnS8lZX0KPW1zeRpbHyjwUotKcbNZMPh7Oc+Pw4Mx4GIaF3g5AxRUM2HwdgByROq
GSRQxDBsEmLchAQlOMyeYiaTlTvUJtOaoh3CDlqCxDglTYbkPLWJedFQ6/gOt8LVsjryiIQmYAn+
uK/HeD7oreCkXKBblCLMbirbBOVY9PKxNtckuFmlF9UehcC2qdfdvkRD4Cra6ihWm26HRCINoqS/
MGFHul1Wl1tlMbaQNx204ir7tp7XQSWaCuVekl9aKBXISpO6a2LpSCIM6+/GMn9pQ+3Zypoda9sp
jZWCMRnJhHMuXYQZ8Y1KrhBpaBqTJ/KquK2MXlrxJWH+0JPvNg5gtJGOXurkYLGyeG2q+2RZ9H5V
l0ersSCkKnxoa7wue41gIat2WaMOURPuUE1BMksJbhYXiBa3sRGf5Fx+YObiaf3aTgrzbTlluPJD
A/WSAIoXmnRpCHAL4YJ9q0dJ9WDukPmoN2NxlynFuBkSbauBlPG0BYhUbC9ZsCRJe1rs7Kyp9Q6r
9LXSmJ2XdwQMkhhGLJbhs+TtVXK1IVPRkcrn4X5FcRVq4WHb7HO/I38umEeMoqw5/WGUzeprCeeX
9Vd6a7pY9ue+zcHELbrf1qZ+SZghZxMIWcNuSONhS2DYDIrWiR/ChiuofX5XFsjfOH86hx5X+CFP
o3MJrM3LCTxHz6bGJDhbd0ZTpfy/dMWfY/zwZz0MSYBp7sxwvrNxfD7mggHQUukiMPpIca1x2ojZ
lra1PJRbzBIVqeBdQ9yi0T+2CUb1yZ6TxcuTMWYnisVOH2BoZCPmcbsACltUT+ZQ70sioidrBkVS
Xcqzdcia+V6O02AAMgtTLb7vc/XO7hvnOM3TsK+ktPWrMJ85TWFwrGX5aXUj+9qkN489KFcfEOPi
ZjEPOkA/HAih9qhOjrgNVWPa2D2h2mnP1PL3W/OHBtC7O55oE47wluGgEPh4Ri0KJidRWp7FCvef
lr3BIW5su83vL/Ox7fzndTh6U4dQiPyjABDWOk2Ny3OR5ydgT/esSlc2NkmWS8Qvs8MXMOe7gXDV
3M52nRqDX1BJEC+PrFQXNA0xSGbXYIRuAAUHWkzEuyPcMgpfq97kbMwroC/22ZQjasa/istfVFFr
i+PHxoFOGBOgbkNXmR+BzF5t7T8e48dO4EeQByLalTkK6mTqvCRUV09PtY8r+prZNEA8BGFQYcM7
oaUxXDOtMPukiEpH/l2S06U3BNXXU6nZ7qD1X6Skuqxk6zbnKWbx90Sn3k4RtOFSRBtMPF/LVH+Q
4ry+ifpsIPotJg3a6I9GKrvc32DGRERAYrgthWY9MOi6rRcS2TTj0GtYWzT1uETz3qidyzEjyy0r
z5YEH0jFvEsrAkahN9XKQ4FGIcnDPRa1FSFsu8Ionhd5xqk8Rk/N5LQP6kpHVjst+uPs8h/nEL98
7lCnWYoODYBktZ9vqlH0VSIcPtcIoiOaiQ4tEEF/0hR21p7OD8OO96+OyK5Vms+Tx/Lx81VAfdZz
kfXDuY7QREDZ2muMD1w5bNiNycFb4xgfpTqvrkkp82dH3o82XpBqRh8SavL1khYckZf+momJc1uy
1/fVQLcAMZmOP90zQDatEv5zIiUH2jY8ySqrkVmQiDrjh7oxlPw5E7kH9CjZLiP2604xgzhPsiAT
2nepVTcQSwja1BpmBrpDOmmDojluqdgjVAtzbO4BdLwifn7m0Oz2BvaXycpP82INrmXN0k5WxvQE
2qJwl6mPqUZF4scO7TMlib6EvVLcNaPBrqxERK7W9AfMWuxMZQyGisJBIfmAXhsAa1m9xGDKkH+h
O6Fo+UUoP/f6pjesPbvNky2hDrBGZTen+lNOBiYScjTNNcQwTZL9Raegm1i8cOlACZ2kYtcKomwL
ZTow/3jOEjX+TidqK5tN4Vt5fFIrhhBa12wSDVcZ9K6bAjHH2UGsq5jLdGys7pOxJBT9XzwPLHMr
D4ThLg3Hn58HYC5Vyd+JM33NZ83pCn8BMX82MVC77FJfo45GO9gwTzEnxCjv5sz8xF1BvB1nCOii
7iQwqmKDOBmV/Yj9K950hdFs+l7W93S5e4yVwE0He7ADudKLnUqp5I9K0vh2C99NZ3mXi4pWm9Hc
kjGBqT/uyN0c+85F3+eWdbMxi4UWtvkM9wLai1JZXluo96aKzgjtMGQ5xUf3zFQXMCQWVvMRt8V+
DNUXaI7Ad0cWVyffmeV0h9n/wkLZ00C6xSPCE4Iae1ZvjWE4ZWl82yTGDfhepCPi0c6y1QVVyYHZ
9FTYpKXQlR08e9Xoa6nky7QDfSwGzxLPhFc72pOiSY9KjJSrEUyBYsJXh0WaoBZUxCe3WxkMkFMO
kGdQWcSDr2dC9mx7PFr4MEdlYDqd1x4N9jttrM8O3MoO8SQi6O8NysYSfDy+zhPcfj8bsssqni6s
0tyMINdjK0m9BGyG6iTXWS1l+9legqqbAzMP/aKmTKzMiNMeL+MgOddjI94SSwqR28usgDAhRJ95
Zof5F9OXopgXZqdtCYziW4KUHhCDArWAuj/r4wsJW2GmjA8VmIpISq6MGLR7XG3UjBgDaqN4jLAK
ELJdd5sGuJGz12nTKtQieThuBEVT2Ra130sNGqFM2qajfVwIK7McUOujEq0cHbayRVU2KbAFY7Sv
QBXtiFrFENFckM3KWULk0mVerzO53Dro0Xis1bQhv8biu6kZTo4y8u+azmbH2Ss3yT8lE6SnGxaO
V6YRWOBY4VgU08acN5W+C63hgf4bgn35ZBqkBkyhfpHGY+cOYRgee3Vg08L0Td5sWOK2xidHNbar
ZoJUZtPatQO1nVXhw7Sw2Qxhq3xWMHxonr8v3T++qh+WbmdInNqJsv4sNsSreLgzbvttcQ2RMVgx
UBtlKwJ5o3gosNw4gLswBPq5/P77vf+T9eJdePFDh0aNnRl3CR/CpKZDw0aIsjcNqBHHy6w9wYT6
ZBz3QTjx8Zde9Z8/lhpqHJecHFmfqupVsV6G6WZwkOI9jvru97/Yz60n+x81zYfhYmbqJfZ6ezrb
09d4+Tbbn0S0Gr/6+n4smj4MFnOiaG0VTvD5cdqrAUSbjXNlucxe3NjfPhjeBSnXW+ccb6ZdeWvs
7kIfouSOm+wu2wrbt08Pxnd86aLfldvukjTjyY38L5Xbn2Vv3hp7Z18dx117X2xu/2+35sMeQQ4K
h4yIT57Yt3UKEVG7//0FVrj9P6qSH+/Nh0dbUrskr4lQPxsuwUWb7rXe1HeKj2nYR1rmAxneFIdq
e/X9Iuj3RGpNXnqAbH1Izzg0PNgcmfsSel9+/6ne1Qwfa6UfPtVHTlaSVENrmXyqeO+4sbfsim14
VzKJIDnLxSfjtt7s5lv73OzUr7R8gt9f/x8F4c9Vtvnh0WeensmZGnFT1KtEV1zKTjmevd9f5L3j
+c9f0iZdR8Ecwf/8/ILF0I1AxvLlsui64GkOxMqfWHvRRXlxEF32bnH8/SVXYfYvvu2/L7k+DT+s
IYRA439TY96ER/oYJbf2FHFtd3xWLpb94F5B0uMvXCMoPJSk15J7I4K1T3v11FxpaIxdHDrBLNxd
6cXbzz7e+qL/7oasX8sPn26yujHudG6IAw1dfBdjQZl6n0zWJwvOr7/ev+/ChwWH1QYeUD1PZ3mp
Amscj4uUAbqXq09WUPXXC8/fF/qw8NhJO8pKmIqzcrnuG+jNt7m+LxXPzba6/1C6B0h7xzf5G7t4
ez8fiZC5/v03/tkX/mEBsQELDMOSz2cqYXcYv8vTbjS/zZhsZUFbbvP7q8F6/P03+GE1GaQO4Loz
s1H60Pf9eXFV03WOuX/jnM0Lbdv7T8Dl3ZL2zKbd1lvbk/6PH8FatTk/PEQSoFG9HGtxhjfqTj5t
jPTF2MD+O/av064OigtrK22lt+hJ86Ztdhn56evv78Kvl9S/vvWP7QWp4BxsNGl/xs9DL+Cmjj75
Uj+7wIfzqjah1zcLDn+kMagpnWHnM33CJ2+I9WFpkoraLq2ZN7Gqz12RbWoVgq79yevxXrH85n23
PqxG2aAVeldyFRhxm8ZV3GSdBu0z727YEw+ZrBvwmfipBxmVaLGpt9YVmBy/D8BfuvHX/JMF+bPb
+mH56ZSczAiLt3Va3xVSGp0p/eQSn93XDytPj3u1L7uCJX+YSPI4AwH3UEn8/vn75J23Pqw6ZhhJ
M+1jltHJ9HSnDLJcYCXpPYukhHRUzwPsy99f8pe/F0YcS2EcSaToh0sS7qyFdSJ60ibf2nSTafhw
zO3vr/HLr+eHa3xYynLopVIT69MZxDITpuui+KRD89kFPixeS1ZMWkow51mmGmRckmn5J7fpvWb+
xxP/9+9gfFicbMlhJFNyn5pA35pbMmWmzbJZLpKj4n6P9thsPXtf7+j6XEyedR+gv2SxFNtsc5v4
a8XzZ6Xz37G9zqL4V2d1FcP9KWRb1Qf///8hU+NPvLZffjGz5yf/PbMHaWbgrId6bDKcx732w8xe
hWlm4dT5O5f3b50aQqL3cw2I4fXc+PfM3vwX6lADi76Chf0dhPZvwd7VH88JWr//2LdEE/fTfsu/
hK9WQxRsYtmFGvoOU/5hs8PCRmvBtlcnWkKI3WySHajmKm798iFpNfBTaau4HYcfL8eK5C6G2DeG
QrAtSTJVUYyHMRca8A8a7kLud9SGXsVkiNM2Y8QWdVdV0qFYbeSplX6D1E2QwMBcdCgJ/cuhaAVW
YdhUErNzNaD8neZ6Z7TgKptRw6qULRfsIvdRJOAEJQ9hqt0VyA8vLSXENTQpo9tD7yJGTUkORc68
BZxjkDnOtU3Aizv16qsitf0mgld8VzbODj3hMa2neSNPZSB1002jjJdTVef7XGrOQ9miAm+2htyB
dTOmi8Jqb+OOTmg7V6fOsKC6CZyoshODXe++zwlDTBgmQ2DBZfe0JASM1dzqzryBkQRWWG+harTJ
fsitr4oSW944jayeK4Nh4W2dGFphld/FVYJrh/aMn7ccFGm1hpEy7wxJ4fb0yXDMExKDCiM6O3Vy
cGzoRmmeB4uQXtI0d8BHMbEmtmY7LmPiNSHTRmmgAabEMMN6KMZ9bl9pERG8tNsYOeHMEkK7SYHp
V90L0elvFv9cP7+TqEBhxUr3HPel7nUkdTP1FX5K6B+9mZT5v4nnMKdtMOd64plzt7Mr5wZReXXV
FMqpmdIpkOnEMkJdWWQ8y1uMv3c6LV4vGxzfloz7Gk7loRlSiHb0d80mPAMkoDkXZpswyY9dJa6w
LPkiBxYwlptqgvSsGMmDo3c6Q0LQ2WGHTN/Jm82SWKe5mR/Vqtjo5fBVH+d6X2jDzQDn01WW8ZUr
T9Aw8tfBapTLsirQfyszYgabmNwsPjm9FF4MWvtNaUOO9q2i7pNVqhhLhRWQpuUYBAV0sPwWJnFI
G9t0qM/RIFmHehU+Tu8aSOtdD6nV6NeBN78gDRsPg6GRwWBt2nraCQ1uk6GNvha2T44+Euo7lygX
ay5BR7Lus107srv2BrfYjsKtVMTLvVZXiqur8+hptXVrN+ZRKPNrHjeZr2TGTR4CSjWXIVgKkg3i
0VeclM3aZHpI2/clXWpnLyrrBW03/Gxsfb4xkD9UKd01c2JucXsKERH6VjvWh8pqPTgjkttkekDM
7hosYPcuCCt+YhpwnY/RTE8vfMvr8Ip5Zw8ZS8iXQ9xXntlj7wiX/NiopRwstMV3Uc+Ingk9OViH
MVU7nzHTU1ova7qXEBekjaFWwRHxKsthdlfJeo2KwZ4l2qgxOpT3xfm/uxSard/tUslr+0tVGT/1
1w618jgVjfGCDbgfi9gPO5RCcjx66XXGiflpHaf+e4dy/mWxdVm2tvrAkJfxD/5bVQaq01FQP6/D
UVVXMbB92JF+v0OtFc3fFQ87FIIy5pQWGxTyMkxnPx/HFi0uYrVK5Ms2m46yKW3DYkmJDCN8hfi0
K5AJ2prpQbZHS8ZHsoZ9JKOjXow1f9XChDRJBOlxn6DmuMlJCiE1xoO3M227LH4sW2MLB+JGK+0T
hDSBaugJ5zk6EtJHFlJIhGF1mE9QX6pRD82xvEvXyJLekfHlYsz15aR+glvgm+SbGDBSCvJOlpil
h/wTVZcaryARJTbKgMOA5WXwmTvE4UTuLY9QsHfjGqfCLGFVDj+lUOAW8laI3H1EukdyIkks0lg+
NG3/BcEDChyyWlpH2ixktyQO+lp+s23tkPkzOiVDHgFKOgTEa5H9IsiAwR6NtRf2kUU6TNsNcBnJ
i2lGdSKAY7b2S0+YzBhCaJbzitpe2kH4Y+Ogn7rridqtdDqe75k05s1Y9zezKNr7nNSafI2vMRv7
AKb3gQxlEpYJuKnl6YQlGct0hITMIAVHDFIKI78/6uTjmA7dt4bEnFl56UDhRGF/P9sGkFEEaO5i
jwi+GJ/ljXbKSd/RLDYFx1Du31nPo0xEj4TIVayhPWBaTbb9eZd285YxTFCT79N33LMoIvJn/CP+
J0vXLCAxCZIgQtJUt+TfGtMROzzjI72Wxb6yiUUXljMjzhDEGTSV3KJjeQdude/wrXxoxn0qDFX4
5juea3pHdRVqxZA118FLx0iEa8icfTEdq7Q9xJX2lK7MLw3Yp4u3XvWZA/kjYDD0WLrnZM3bWpNx
tk99WuSLa608MfDSN9ZSz0dLs85SrNowmGsfQBusSCl+zCf9qVz5ZMM03LJhgAFb2WV6Y7ykwMzU
eXpdBALdAcxZZIIuA8wAGxvfdtapx3ZlokHE1ALdGGC8rrw0J9vpcftkZ4bYaJKeBwZwtVmojN10
E5O5Nb6gv0ZDnI8Tz41wSJeDzyavpLY8IkXwKR/8EoSbs9hPFH86YDcDwJtaRpDMliOZe9u0qq8H
LY1JQpru6zWP1wQSlwOLs3SE75FsPoR1kW8N/sRmLhUtzXUCaC6Jidliqq1C4ZSqo6LmysU8ib5h
ekf3nIAgYiZjLPFm7jams1molQgSmvClj0xx05g8xbmK9lkcHxezPC9tfZjK+s2kJiOoaMBgSYhU
dR07aJ7/u9m8e5zX0+Z/PhLdvcbPxfM/j0PrT/212Sj/0shHMHQOHX86mP+y7Wj/kk2kE+sxhC1n
3dj+3GxW9iEnHphnbCqAsNZD8d+bDdwgsivJerH4IU5K/4vNBsHyPzYbqNTr5kUMg81ZgJPcj70/
aM2anPMxLgdS3jo/1bT7yJB3aVlKpBxFuDpwMhrSgAx+6PfTOCscgpALKoNzEEZmejV76SZKEWtJ
VbPtUyCipQIpg4y3IO3r75E6KQooW2T90B6qXvI1qf/SoSS7mYt03JqtGVIbzSbp7RaVMVrfmpn3
Cdl37xqRyojJUr4JWIMyxIhdPZaEYKcKhfiK5ksmVmhluraG1LxueK28KBvxLeakB7S2WWDpX084
EBEQdNSOy5wisKdsk0a9tFNSot/SFTVH1O+LUqoTwPiVrSvKdIDtDyEwqheQsxrjwywslctQTemQ
9iV/FjvlzkI96NZcflmBZ60lgz5zgEosKw6Ns2TjOxDSIJhephDTJshpouUQSHjws1ihauaKV6vE
YDC2TW8qowNfUB0HibC81oSzTUz8vF1i8lhaiG2I0RCrvkPcbOm+XrpbB7pbHcv23miWq3bMZh9N
2oPWWN8riHANOi63hRGHR/bKEOFdNKCtHMcWA4zz1kKVk6HLGR1wX3UFzimlbm0R0zymY34wYdJN
KXC6GUrdtOLqegFnBH6dUTqv9Qq0U4jPY69H5Uem8uRrK/guIYjIzZAswvevrmzoeNmKyRtXYB50
pymQVogeAgqCcbvuAbDIk21OXgV6OcgQe0JtTGKvhsZXrVi+YgX0TWBJ/A5mX8W3nufqoHnJIIug
XBScLLh7vEjvr+oOgYtsjWnQLv13vRaPQ5y9AHqGLqMpL3WYEUU0xeJQhqywko1vqrSGjTlpIUl+
HZhEntRtD1gCfZFeYKZVEAvXuraXyCfaRnaReppd8Q5U9tucYqjJum/aaihxwtEKlLTL/N4EsVnW
Jp92Ljxe+5qo0CzfwLeF5hZi0WkdRDsJr0dIcpo7VPHih8Qha2tLYZyHbTSYDmGg06U2hDvVKK/i
qbw0M3svScmmH06mcy4KPxxPDv8sovzbuhkFZ1KLNAvzwXKKy6xsYMVo6eyHKc16NADosF+7Ujyi
2sHlMwmQ5WntBJ3ltF7lYGoTKSfOrD6pKkw8qbjvon6fNdGFKCBWKyp6OXW+UvNhB0CbQou6y8UM
RdwDnCrCg9u0STa2nD/FXXI2zLoknHa09mljXahOcU5Evc1JUXbtbla9KsuW9TyUUEQozDIiJdn3
aXKh9smFUtRPuTI1RCJ2HJqU8F63jIe+7S7VItO3cVY5/gT2DjMAiOq2JGuPrCWyrXqxjXQCF3DD
Th484pvRDB+WkM+JshoUN3iYRfBzUUFcdyRyv06zfbi0r02p6YG6wG9tHHUncwj04pn5rMPt9QZB
eGyoXYsRe7WW9DPMxE5HzNKau6yR3zBuHPUkuWDjxvWVc8rOy8YHYvm0mNpdGPIIIKMHwY74A/uc
ckO41hOzLQo2rbxWJah9ymKzP/dbsUiz25R2iFZvuG7jfhuW6t0Qd5QzUuRaWOqSNkZ+ZhXXeYPI
y0qkQzzm94khSh+GzcGc7WCIAJuKSTW8tMlzzyzHLMh1crgWOT4t5chJnRgSX2rzt2gJ75oae8Ks
UPxoSVxvpzh9aWsiYyrqCtkeF3/F5nqlCch2jKRlJ+x6Y40crJdmuZ41bQygbNdeBtqFRSDoVWnn
EEiOKWLY6HV7oNEHhl+JI44NqIO10UQoZ2Jxwzv3CJF2NdU/N92UbCcVPaiNi9Psi3vVGC4WC6Na
qSaBPuibNo0Qu9lHcEbUviEGBR4iD4gUXgNd3s6W8h38+MmIWLknRyP7Ig4apX0VaXISE2eTKQos
1MCkhQFl0JSnyiZcOePMMI1Ef2byzhKAMSPgugMPgczSpLFfWGiJfSMrc2+arTs8lKeFZOBMsFwm
mlkBwQbZJJNHKbB6KBzs8QU4l62zRFtVH7+AE+pcO8fGaY1t7A0qghunvcbVNlBnLhU5jtEzO2gb
VEnco+mcq0CG33dp2xIhhMght23XPiaZcmvAPPUqCJ6KJZ4gPtKRYYlw8UIczCna5UTVsJ4om0W1
v3EWmrYtUSF8xG+8mXQx7Oqlo1MBSJzmBKTd5VxmqeGHdXPF5ncadf5urLF6OCW8deRmWi1VgVP0
L6FJTIpsNS9aXF6mqdN5oRRmJAGEJwVXAAmbM4Keyhn8aBJgXtOefqlgPQttg1GezItWJyVhntWm
6qPdTGRpYLFqgg/CD1/ezhXJ0YmUfiXn4TshdB5HX2QLYbaloOBrCIdbxagVrxka67BI1p4URPbk
Uqc3S43k0YycPVNSuksHYXo0F2+IECrPLuhwIuEn+Ca6kOGak/pav9lSSdtUd55GgCCB1KBupOn1
nMXYVWpMQnLTh9etXZ5Y2zsnPOlDvI0T3ZBgRMT2XiZZojlXOe4Gk8BqmRMZKTDDEiBUbOI/5ir/
7d4YVLK/KajbBCzW/IuKmh/7q6ImcEw3ZYTH8tqi+Ykmrv0LxqWhGYqBL/Dvcpoa3KRqRqyMy5va
66feDX8O7caG12fLawLL/6KcNp114PVz74ZVH7Ke6vA/fBSu9GM5LYG/NZumK65KBQPZqVN7FqW5
T+gX4EIdVcedpoGeBO/s92bAN7i+AROvgr6+E5r1bR7GOKh5WVoiR5r17RG2kYM4s87y+mZJ6ztW
1ThlIFzhBlrfQHV9F+M6Okvr2zkMsfDSsLrsZvEirW+w4Ywv+vpOxxX91vUtr+zkOK3vveakJ4mF
oJUrw6/WtSEW5uDDSs4RW7YvUkXIK8XntyERGywAJAmzyEgsNvEoMGOw/CQsQ926HmXrymQ049NI
eYprI/dSFi/NEI8Rjbits65ryrrCRQlrHVFzAj006x+y/GdrXRHpOQ2uzSKZwAGpdOqYeFGxNVmN
S4jk9aTKh0I2XnVRbLV2fO705EirOMN2JHkTtmlMS/zXzq6Q20dCZfbVhPmYHJjHqjMfnfSbNla+
rGvfO8f53qrdZbskD0Y1fe8TRfPUPkLP1c0+IVWgtY1xV8QkfqQCps8ikXid9HAI9eRqaIz9ojWh
l8qJ6s4qlG6jsYt9imTUNRTB0ibrV5Ix0htejxCGxBQkmpRjGpvRFnq5icw0P0H9lgmBmu7NTjqo
YwNaxRIHuyLCS6aMq1GT469pwEDVpbqdxbi1mTj4bYJVrCaPcZtZMWExcjEE5hBOmGPe3Uz8rUXU
VhuNX0Lb2pCMcWXKPViGcvQwxjfblsiLCVcr+LtsrxoRu6AYI1cfF9I15XZfSAZOPVUKt7xooTdW
w1G25HPMV8F/2X5LpfbGHIyrMZL3UWpNnqmmW0JE7guh7/IiFnTgigtRSxu5iL4w2HjlCCzRBlRJ
jO5N3R0aJ8YPszyWaVP7kUoSilU/4CHr/Lwb7yXWao8fZdjDgCrQhux2ltBOE89Tu4pSvRWUqF5S
1Sd9di4zHT+gmCesJtV40U/DGEzQ8i4tfAm8K63NHCdR/4gUF9jUMq2dnkVYpz7zl5B5XSdhXUsx
eyFqT+4ZFuU8gYkV8K7hJx0oS4QltiWJLSh723o3KWroaZV8JBTlpJckUBQpiOhFkq6ZCGGiKpvF
t1TK3lItQe+gJ0g0rfUAHTD9qp4zIln9aa7YqeiJSlF7Q6RLUEBXDGy9woFnvcmKnAKp19/aRX5y
OoeIkfxcz/OtCj3NxQ4fB+ZMR2gumpu4755zcuNA/+ztajnovYNJTZlklycupeTWgXnPb2rXfo2k
/jhW4hrt4kkMIBdxYvpLNp00B2WFArjTxTCqQsDOZLq9MZE8QryRNMYhehrXAan1nDTtV1BmsttV
aNfVilp9Gm3zIGBlg+6SbC9P9UfW2oYQA+qfITe/CyIesAQgPmcZPnZSO20jklg38TIcRKgNntpG
N2Y8PaeJEdGHy/SNaDoyAyMmd52OVLEAIRBj6RLxdCsMaPkTQ598YvzT4EsIytJoedUqXgTbJGQl
SYNqCtmqSSfS+xBVgBTdhiGmtdq5dUJ9p00zmQslIYX9nN+ENcMtuFqbSNj5Yzt2CaJrGBmypa7i
dl5nI32wACvCNhyzDYupTlZJ/G0qKxIW9GQzjOWBZfxm1qthB1Rw8ln2r2uKSTcxDH/AyLiN5STy
hk7TGZZVd6TcH+LQ1D1SJC+6eLhODEJSVE4GIW4KhNmtEkDw5GeH4dYg1WhHGuK3rkqBpNYtORQl
Q2czbcApLtKbo1Owi7hNtrYjXZdz9c3UeKOb3LI9vbCpXyaKlTJcyrMMet0FBP0IxTH0hD0TTT2T
zKNBlsLdJ69Z4OrWqEsZt6ssNsAfv5H88kCmju6NYbkhoqZ1Fb5y/BZF640athExwbNwaC955pCY
ew4GO4fjGOYX6jStgjLV68N9PGfXS+Nca+UrGUEGBoqOfCTLiLBszjxwNv3NPuXP7Jy+di0to5/p
0GUlmCUcsMm1k8fRlTLz3oCg1Zbzi1EZV2lUv04KqU9QYR7XY6U7thIPX19eKJrZnC0DRLKNo9Ky
Sqw2yl7kdcskUu2DjP79I6SHfN8tzb2m8sKDXX+QZv1SJOJlbPKNE6b3bPLyMTE7Tpe2s++S6NJK
mjtnyXaa1JF0GA8TRteKzoU+7kIGoFY5Y3sedAzao7A2/YifLE3XEJy24ihU1QtQVvtGAVEaGKsZ
ocTdHdQ1pl9ydcK93M7PJoI8vtJB3WSZTSgOh1wj1w7T/7B3Js1tG+sa/iupu0cK87C4p+oQ4CiK
mi3JGxQl0ZjnGb/+PlCsRLYZJzni5lYdrxJRagINdPc3vEPTzQLP25fQg7yISnsf5susyBjDyC+z
iMJuZoneHNrvcx72sH/q4FEVKXCFhX4pNvqnTNWXbh73q9FTvoSk6WywqH7LMoQgs4cNoxsx9hr6
ZJqTDbyFoVTTGxnAUY/So161O0uNgjliLeT9Alu2P1BXDw0atroQ7sVUPo9Itew6cEPCdpRYW5yG
1LpcDqMK50/BUrQRo1Xo1aC5TDj14lR9L2Qs5mkkxHM0HV58DxZKYXrlopUUEaegtnUyfJSzaJy2
VP0+QdqNroer2Ukh3Ppld0ddhUwnsOysi2mKwOn1Gjw6vSoDeaD6N7VuFHM3rteNh19GImISlzaX
XtxZtlLVVKRyARMOnWWltPWi94TYkaN0LRA2sS5D0e7k6in3kskrjtWPVDiAiVVBoYPiUXDoaNsI
uf5FF4Vbgb6zYyRT89+KMHCmbQ++5LkdyjOLY3w2GNozat7LwmxKegnSxk2V1LHGFs87Pbr3kqSy
4W7LttnAAxESJGefRJNExkpwaFCxmpSacJNrpTRRUfFFDrK1W5R8ZkaPnqAh1NaFtxKZDE124dpI
0MSRk2ytWt19T8BFJWoEDZFn6byo4SwPWgOlPiq4HRWYitmVSL5l6plJw9w0BzpqRhHbLL4vukwp
j3emn3uRskA3/SFvWb9+KV1hsAQCe1DOFT2gMqeF5Qzy3o0e8IxgkyrElj3bdZme92qZLkpdpSpZ
P4cJCAApQFmzR5MeavjdGMPEG+JbGomJ08F8zwwRTXjAIGaXokFbG52Txc02r8pFKsJ5FIcKi0/U
Enhrw4NFYOy3WFrRtzyMSbkZLWqeXjmuDaPSYZnQw6uI7YyIrc8veCV9C8ONDLawUzTGUuzLL7pP
IIes7zpViiXEwfXYhthjxyFaFukafo3jR+menuNTWDcXqlpskgBOF2K8CxeQz4zKLtJ7xnXvS/Ne
gx/pFtkNtYEVHbO1pQkIz4a4cyhUz3A0HxQ6Rbj7YFmzRfto3QSIEmpiK2+qUBrswjPk6CpOR/1h
yAId+L6gtfxAq/PWGUwd/EQu/Mb++G/2OdFcfpJ9Nrw4SXo4kn7yd2/pJ5o0ElbkBt1oGAjy95o0
9Gp0A7EUXXwFsb2hB0wsIhSFAxQLFn5lSk7fGjqo1fIDdN4t6NvWP0QPUHz7JgP9TUgRhJsuyZZK
d2hCN7zPQKVWKxMBnNrFqPkbhdaL2mIa1CP/PKZhtmg1QnB8rc7VPCaYUdSV2EjLIK8v/EZYY66M
9Z98lUoCe7W06ap8HzXqI3QgG6Od836Utp6lrkafjmMkZIPtG94jUmRX8M6iuZ4ke4uel63iuzRz
Y8SUR6Sbz5IhlmdxBIfXTOr0PlP8s6bJzG2qJJemj7Y5NSRxNhqCXVrRky5oC8WVKH1nFzl2wjO6
/Q/wDWkKp5THCABRvwYIAKkvuGj07EXPMkIJavv26BvE220krbXB3NY13Fc3uVVoFA/qeF6p1hPM
plsK7RlwMm+JazVaqCOQvVa/gIy3iesYcXtfu1PQiBiz+nPn64uqLVv6KIQVnWVe0sNFnyu7QB5q
F3bhIodfyCIEhRYa1HmlUrjHYZi2zpg7ohZu/RJbr6nHTT8DuXoN/84EeZqFr1vJQgitzz2y7zh0
bNXGzHZ5cWUF8sIfeoe65gWk/0Wj9LS4MN8KEWxTSmmvSD67kfDQqu4978dCb0hsrLbTVshlPwUD
oA1BVIDxN7CQ+3A3YKkBxqm5EnuX2DTSk0+FugbHNumUml42o2HU7jzRXLgd/ahE0zt7aNobH2wH
/x0siH5ipy7STw2X4WKKaEcBJzQW5EstEJkbE96zOJwVLc8hDLEsDUUzdrLBhKsxKNeBCderc19U
fDlmga7fqpl+LdAStbHx2VoJOrVQUn3bz0n5qXNfC5q71sJaRSSP+LsvwlvUap9NMXBSN7kCevkS
puUnz8I0gDoQoSE3tcpdqQMggLA7RW7Ppna9UNQJ32e4NnYHIPKDxhnRudXGaCmqMIdknHoQHRko
ujcHU9NyR9WL1haN/CHD7MuS8niLqi9+STFJAc0BgAG9hO5YBaZTALA6G8nkaFRY+TloyLtijMgm
GqJukfMvCwTg+T2umahwNHTqszMRqTa6HNGiMauHQDe2iB1epy1qHkZgJbYgjeMySYnyU6zNFtbA
gQcK8XOeFjdmy4PXOs8ZtHEnNi6upYLkKK12beXmddO5q06h0ym57trApGCm8dLPgNwu+tGcMkKK
PrIX4djdIUwXFmiQCOOw95QR+ynKpORt/HUtlBvgK44Y0eAd0DKR4iS4wM9iGVW5OpcUGoqtN+6F
aNjjrtLYUSw5TW9eIohERd4DQtfJxHRo/35CooMQFokdf6x5n1sdDZsC4QypnmjwLQmJMOx5nMNG
rbR5luNHHlFRc2RBPch9dR6Lwjk+9uk8MId0Lg7jPgNJNOSkDrSWkZU3QFYMnWGgykT0jebNTWLA
6S+qWlq6sod/gUKG1bW4DHcNLx4//yLHgEMGbVKIQmGFVEO4pgxzqBLeBFVPAqIN4y4vi10VI9iI
tMsBz8sLQ+gWVUiaJMixOseqQV7oEt1EcSy3riQucUzlITPRZ/jwpTM6cC3d0vRRTWIK3wJbrxeY
FoU5grR48FauqverTBr2hY5yo8WOSEy9KJRGsH206Mfav6gm/1GkPk1nCJSbLkw6YLrgTStxGZbq
bY64EVIIN5JX0FIbAQ+LmbH3vBxXGH8jc3NOF4Ci0cTmTtBHyQavNVnnUVwqNd7lqHIfwR4/ljUl
hEr1Vl4s4KcpNXNa8ugS1c1NbkoJJlo8X1j3jknBze5ANiKo1bH1VzwF37pgc1t6BT1AWa1uB7f7
FMn1fVmYCkzp5l61RpH+YSeR+cuAUuCKOIHpazYGRJOIZgE8X1LWZRXepLqyHHOUB9xIeuwi6hdW
HCIIboW2aUXgb8OYZN5XrigazUASfSIwvguUhAeR1ks9zfAopriZx1K1EkP9ILGbzyU0lclIWb9U
V1cCznczQx+DeYxAyyyA5Y3P27bKY1i68sroY/bYABuwQbpJNYxJ0Roj22rujZriBqTsnWrBwfcM
7xK1zMCJMytYyngS21oZ3EvDuIzjMtxSEqITI5Tn1mAIixbr0oVS9+FspPSJ9iKZs+ZO6szeRqMi
alcY3gKdyzxKJkOjyECKsgOC4ggsqH4+C7OkW5aImwFKKMZhJ1FIQG+L52ggeLnyzBp7A3fChVcb
tx6tCwkI+oU40q5zq1pdt4a/i+kWmftGHcAS9L3MNotPN2dCuMCAZZFo0rmca2s2mY2O9UtkqpQ/
UUmgT6jiD2zkyXxoIcarlbAiYt4Ba/NWqS8elEE8uIP3xEkyKV30mBsLTmIaZE4i98w1VoqUOVEf
P/dBRP3M85d4iqD65NJQTT39ATW2djlIqGd1dIYKtFHJRLHcbQXMHwz9zGOW86da3Eiqex25xkoQ
4OIEJTYvee+isZ5IbEHiHfPO4SzFh7wPN63sGYu86K/KSl+GZgVCSzHSBcYzmHqUYu7A3g1mUtE9
mDkeFZo6OHqs3SVWgaFFSJVnjNadqi/QErpsWQTUuvqFVOe3RqY+s2Fe1laX2rHPgw/04hq0/YLd
C382teQYlqpd6mMbbozSKtVrma5bckHjD0ya6zdzEIzDvOwBLbKXx3hujXgf6hQAe1wZEVaqZkEm
78eK2mHcdUt0ElDDMvUdgetDWeZbtEMMEmJhLiE9gdTAI8cFBSj5uizaM/LnlYH8IUwCf8KH5Mhz
xuedxPEZSdvArc/cOLunofbQudFkO2jcV3J/nvXkql1gUexGKR+Fb+8TrjipLQnxuhnjRVIGV6hS
UJ4JzCtfyzl0Bf2uydvzscfDMQ2eYlXbFBGl00oZtm1vNquhHEgDe/08kUw8whO2OMFfilpAKU9T
V1EGXFUcz5pSURBZRQlOR7417JLkUnHF0aEUh8xNV8oO9pHjrAW/g6CDTKU9SVFgQugObbRyVQEb
cUoxfDKw9LLNvrk0coQgrBL/VbhP1TYpUKkqlO4sRteTHcddRrErLC0yZIJIt2ZZaTFQpFu9FjY6
Pn9L3c/WFuHTpKum4Pg3thZ95te04r/51dTu+vP86hO62M0xcPb0Z7+nVybp0IR6BiwFN+59d4/M
SzMAv9JVs74qYL+lV+qvFqmVQcZjkZe9Jj1v6ZXyK8e0TE6miKjCTB/9gwbft6Q9oNmT7TBEHiDi
kmbRLP42uepFwWvLMsVAa/KKYr17FVaOuEy9m5evrKVf0gYtZ2rs1f/+jzy1Cb9pIwLxkzURYBbG
YOhufpfEFUNZeB760zt2hj3nrXSDbvIMpoJdr9KVC6fc8eaoI87LOfvqRl0oc3nl2n8lLy+JE7vy
uwsBiKiqFEvBoovqNCHv2FISfKVCD9WckFOz7tDMBCeW4J87rkAU0ihSgfrpa/DB3U0og5KDtq/e
hyZJYZ6F5gbjW+tMwrGbfkap9ZdUiK6VISP90gcPT9Y2Civlc9sXOmwdn92vJCAQ56GESEyrYhiq
R0KMRH+MvHeQ55k8p77XwJsRPHQYg8pNAUgM1lxjNxCdKn3WYrXbGeS2Fxj75Qg35VGMYorbK3YM
Tl6IJ1FRwCCZciG2k9hoG4cXZR11AOflbKUhSZpyKLpIlBrIeuLyvtQm7VJZ5B5IAR+0Plm7w1Cg
GJkE6OZJTjwUX3wMU6mJ7uTEA0HXry3EGdO8e44nNRoOhvDRiOAGTYIo54KRl7ui0vRNHFhA8BM6
XaOMhIAgKF/UsIIk4/oYrdcFzOsW20JyPW0ud5MVhLWr0qpzAHoAuQhGeVmnxt0gCQ8IkeH/HvoQ
t+rak0HJK0iTeaiCzrGJC+gtTUPU8kKK9PKuVGuld3Qz9a+xiBfmjSGVoPXF/kGNUZDg3UQrp4qo
T6pCOTgh9KxCr5H1FiRp9/NXXfuBeqsYxlT80DVNhN9nfsfvRT6ra7zKz3bE7Bu8iXs7Qj2RPIUw
hJ6ANS9aV0HLW8fiyjXFc88o3Y3E3OhRkdiDAWfXFbGbksfPdZ9Zi0qmcV7X+cI1x8+Ghq5c6FIp
d8f+vohz/HlLPKmMKlQc0D8Y1vt0XTS/nw+KteyklM45zh0YVc5GzVqNCohOWV4igibNirrkYVj4
XSfpiuq6kykqaZ6Yz7vO28owqwj9obW1hBdJElYOa2fXgUhaFh56QYiw3XkdsDklOSdnEskg86UY
8YANq6BUL4Y3P5/a41oKIqL5KurEumJ9N7VC3xplG3nVrvCUR82lCdl4gMEqY6UmDSrXLl1CnVKF
AZpfiymj0oUatiNakDM4a9ssMB/EgFooxLIvWGkRVBXIfulXojs+a17xOemQxSrSIv8LzY1vKZpf
1W3eXfd3m441yp2VJ265E1tMVdg4Yp4aAQmu63Mtg6yhFl9VAv97JGs89D8/kh+bp/2Rcid/83Ye
Q+cFaq5C2kVPGx8Qlu/v+HWJo1oXkZ6ksgm4Hej423ls8YkFhckQZX7l1dLr7Tw2f7UkE/IVH0mq
+Q/x66h5f39AcT4a8JM4J9H1Qerr2wMqrkv0UrNevKjD7AHEJ/bskSKcyQjh0rCT8isNob8VzE5r
10eI+GYQT5FrVDdlpqWYWdPBDsjrtiWo4ZlqRijNdvqy7Zqb2Ozz83IU7LwFj12bz1IbiY6cdCtF
b1xn1Lu15ZoLEiTRQWV+2UymPak1AX879a5Ly5Ua+OktB3lje3n+rKMbljX5XSmpOX1ZhcPNK57j
wYqcrKLdV3Tdqs/7np5u5qdXGNcspVBVLwVFP3P1zprXnejaSScgAS5NmoMxCYtb743Ge3YTs1vI
A0xEb8iLtZla+C1lwnUdm/GlBcMT4LsPzUjB29EdDMNxA2ojgDqRy3MHKq1qOS8t5aUKdCL8YmfW
2NTnfvQQyMptnVm5I4TyIY8AcLujd1dCYg6Kat3o7KwJmY5bWC/Yf6awUHwkaPurVAwnmVDSE+8s
HK1bCeYt/rsTmEgWb3ODLHDkIdR+Xtu4Y6eI12j7oal6uzKqB7OjdFmhizYrsHfsVPESIKWElnVw
FUzslXzisSSvlJZhQFh6gOYiQncRob2YY3DWTjwYJayuGx3GTU83BYPSNp0ZorAwoM+EoMYB1cZ4
80Z0GgWhAblTttI2kTIArHVcRXB8y2QepJV5Ycn5sIzx6piRM68lSNUoAJUHuWipUoyGdyVMiIkx
0J4tuY12xSB/iTNtACWoZ6Ljh7K1I1tE+ylFFtKNEHNEpzNapPgXbrwou/ApF9tibF50oK1sXacU
7gEQAfJMwUDCprSUdzl6w1TkR473gENHarJ0JmmI0fW0DengftZz/1MURQ0EfhDmsk+5X/aZRI+Z
jin8AwUZPxmQwCQ3e0pIhBpJUTcAWK4kM/9CvX6ONvqyKXrTTgkRbLEulbUeF+tcTzZ9raGpp1wM
UnSBmWdvW5PRhpiF92Ln3mmJUK1ARyIELhh3ZQ2OqpLkrZsT1AgmtWngv+GsEcXrZKg3Yhcsiyi8
DgJvrjfxYyeWT5pVZjhGSIjT0WE2y6hxSp2wNxNTuvdMrqYKmzZWEIAQOd0ba4jonBpbWNfPHPyK
U9XDfa7IaJBIiHFVU0W/HhETRrg3ckfRblNx18Xdk89cz3Uld4E1BwUvRf6gpPm5lVVgR7JF6IO+
QGHquRa7hVFOAJ24K7C7yDI7ChuUgKMCQgQy0+mgvdSddt4V8AoTM9wWLh3bIE8im1ooCqDVZzPE
Gh56oxSNnyRUqbk+0LEqHPnOOi/7NHa4YMcb2w5xzwjd2R48yiheV5byeait/MJTfVhhvdBvqLcK
aypB9IvBRrQRhPtGOPh5dG3qqWbnCTCPmaq41do1GGUsfW2VkCMjRt9A6SGPTxL5KhSpKrToGfqJ
hemaVI0zITMiG1kc6vRmDBLHM2CqVPRjuix2XD8GHOb1V6EsijNXE5/NESOP1/Pm/8HB+/USj7o+
/U7YnT59zdJus/n3vlF/65feks3jA31V2DhiI/X+VNbwjP7uFH+9plcPq58NEe9BqjQvqHcoxq8T
B00Hliq+/iOjjLPU+/oxcTtHtgTvWAJ3+frv/WM8fvE/umf92Uz9p5NAREHNAETwH15aEsHiN/HM
35kJxnk3FSocb1lWSHl+u1NCmm+nwvwVswtFnQRHpn9MFd/47nX5z27z70zXnz/MI1OhEBd/cCrk
X6lj0EScwrpv5wB3MBiLRGpfJ+nvz8HfmKjfV47t48jxurCgIL2zZPvLX3h7o34c4N0b87puvvnN
aaH9NvZv79X0///61r7t9UG/+/Ttwb9+09e//3qLP375N1/2dl9vP1yhTbAvnzlKX9/prxf6m7rO
v2NEdl5+iMUR+mTl/3E1P3rN/f4C/Hx0gOKHt4H+WEziRFR9vZgjOxBv3N8bPNm/ZOXbQO8GZ918
ePBZU9fHLvz35fCBC7f38b7lkVRv1/nu2ifAx0cnxgZOUv3wSKcqx0kGT+sSPaasqo99BVvDh6/f
OcS/7LLy6PxPGeJH52ce/+JkJS/P21jv5p9d/sPjL0pojccGZ7P78ODL+JCmb+O8u/BTLNdVkzxl
8Uv94/DSKRbsOskPZbCPjwx/iiW7BmF8ZOhTrNizQ3lkzqVTLNazIPWObATSKdbqdh8d2cMmcdsP
v4bbfVUdjs3JKRboNqt++XfqHeLDsZk5xRI937+wAb/Nwx/LSDrFEj3fQyc7MvYplug0NoCCI5c+
KSx8+LGeH9KX7Dk4tnvJp1ij54fy+fDydqF/zPukTvvxi8+49rdx3o19imV6nh2dk1OsUoauD+Vh
OHLlp1ipu31+7G05xTrdHdr9j7GjhqjI2718IEq6wKrBO7J9TSnDh1+Vy3j/fDgSO05WiCcYvEmO
BXeToNaHB78OCB2r4OXIzExqLR8e/2b/XJISpPWRs1Q5xSqdbKdnB+i2x77gFEv1ty8o0335cnQj
m3T1TzBN6S9OcPCO3cQpVu10EwtWwHNQPR/7jlMs3+k7Ntm+aI6dVsop1vD0DdsmqH65eAqq/Nh9
nGIxT9/yMyPzj+YLjP+XxrGn+Q47Pm5Ne5qF/Rc6uh++BX9/NCdUT7Kof6av+OErD6oI6nfzti/8
ETtMuJOP7xVZvD8WPagnWcQEJse0wCZd749feb1HZy7eN9XbYO+m5iRLdyqzHDmHJ4DTh6/+pzJp
H31nbn8qGfHh0Rt2giNHvHaKE/j253yjj177z+F2Hx39MYuPnCOTueKH35efgBJ+ftXHyrK/F+5/
LNa+FeSP/dm3tejpN57jw7781/8BAAD//w==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167640</xdr:rowOff>
    </xdr:from>
    <xdr:to>
      <xdr:col>7</xdr:col>
      <xdr:colOff>342900</xdr:colOff>
      <xdr:row>15</xdr:row>
      <xdr:rowOff>121920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851DE44-49BC-47D1-BC66-EEF528263F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7220" y="350520"/>
              <a:ext cx="3992880" cy="251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xdr:row>
      <xdr:rowOff>0</xdr:rowOff>
    </xdr:from>
    <xdr:to>
      <xdr:col>16</xdr:col>
      <xdr:colOff>327660</xdr:colOff>
      <xdr:row>15</xdr:row>
      <xdr:rowOff>99060</xdr:rowOff>
    </xdr:to>
    <xdr:graphicFrame macro="">
      <xdr:nvGraphicFramePr>
        <xdr:cNvPr id="4" name="Chart 3">
          <a:extLst>
            <a:ext uri="{FF2B5EF4-FFF2-40B4-BE49-F238E27FC236}">
              <a16:creationId xmlns:a16="http://schemas.microsoft.com/office/drawing/2014/main" id="{2E99DE25-5A58-451D-9210-1FD4791CA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18</xdr:row>
      <xdr:rowOff>160020</xdr:rowOff>
    </xdr:from>
    <xdr:to>
      <xdr:col>8</xdr:col>
      <xdr:colOff>266700</xdr:colOff>
      <xdr:row>33</xdr:row>
      <xdr:rowOff>160020</xdr:rowOff>
    </xdr:to>
    <xdr:graphicFrame macro="">
      <xdr:nvGraphicFramePr>
        <xdr:cNvPr id="5" name="Chart 4">
          <a:extLst>
            <a:ext uri="{FF2B5EF4-FFF2-40B4-BE49-F238E27FC236}">
              <a16:creationId xmlns:a16="http://schemas.microsoft.com/office/drawing/2014/main" id="{5978418B-BA16-4AFF-A028-9A2948334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289560</xdr:colOff>
      <xdr:row>18</xdr:row>
      <xdr:rowOff>175260</xdr:rowOff>
    </xdr:from>
    <xdr:to>
      <xdr:col>16</xdr:col>
      <xdr:colOff>594360</xdr:colOff>
      <xdr:row>33</xdr:row>
      <xdr:rowOff>175260</xdr:rowOff>
    </xdr:to>
    <xdr:graphicFrame macro="">
      <xdr:nvGraphicFramePr>
        <xdr:cNvPr id="6" name="Chart 5">
          <a:extLst>
            <a:ext uri="{FF2B5EF4-FFF2-40B4-BE49-F238E27FC236}">
              <a16:creationId xmlns:a16="http://schemas.microsoft.com/office/drawing/2014/main" id="{7C849153-EE89-4495-A897-94BC6487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518160</xdr:colOff>
      <xdr:row>37</xdr:row>
      <xdr:rowOff>22860</xdr:rowOff>
    </xdr:from>
    <xdr:to>
      <xdr:col>8</xdr:col>
      <xdr:colOff>213360</xdr:colOff>
      <xdr:row>52</xdr:row>
      <xdr:rowOff>22860</xdr:rowOff>
    </xdr:to>
    <xdr:graphicFrame macro="">
      <xdr:nvGraphicFramePr>
        <xdr:cNvPr id="7" name="Chart 6">
          <a:extLst>
            <a:ext uri="{FF2B5EF4-FFF2-40B4-BE49-F238E27FC236}">
              <a16:creationId xmlns:a16="http://schemas.microsoft.com/office/drawing/2014/main" id="{369FAE1A-5537-4109-A11D-C8EAA917A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274320</xdr:colOff>
      <xdr:row>37</xdr:row>
      <xdr:rowOff>22860</xdr:rowOff>
    </xdr:from>
    <xdr:to>
      <xdr:col>16</xdr:col>
      <xdr:colOff>579120</xdr:colOff>
      <xdr:row>52</xdr:row>
      <xdr:rowOff>22860</xdr:rowOff>
    </xdr:to>
    <xdr:graphicFrame macro="">
      <xdr:nvGraphicFramePr>
        <xdr:cNvPr id="8" name="Chart 7">
          <a:extLst>
            <a:ext uri="{FF2B5EF4-FFF2-40B4-BE49-F238E27FC236}">
              <a16:creationId xmlns:a16="http://schemas.microsoft.com/office/drawing/2014/main" id="{5D693A0F-C5D2-480F-BDF4-5519C982F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121920</xdr:colOff>
      <xdr:row>0</xdr:row>
      <xdr:rowOff>99061</xdr:rowOff>
    </xdr:from>
    <xdr:to>
      <xdr:col>23</xdr:col>
      <xdr:colOff>76200</xdr:colOff>
      <xdr:row>12</xdr:row>
      <xdr:rowOff>60961</xdr:rowOff>
    </xdr:to>
    <mc:AlternateContent xmlns:mc="http://schemas.openxmlformats.org/markup-compatibility/2006" xmlns:a14="http://schemas.microsoft.com/office/drawing/2010/main">
      <mc:Choice Requires="a14">
        <xdr:graphicFrame macro="">
          <xdr:nvGraphicFramePr>
            <xdr:cNvPr id="9" name="Quarters (Date)">
              <a:extLst>
                <a:ext uri="{FF2B5EF4-FFF2-40B4-BE49-F238E27FC236}">
                  <a16:creationId xmlns:a16="http://schemas.microsoft.com/office/drawing/2014/main" id="{9EFAD774-DA4D-4544-8DBC-F49EA79E155B}"/>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12313920" y="99061"/>
              <a:ext cx="178308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12</xdr:row>
      <xdr:rowOff>144781</xdr:rowOff>
    </xdr:from>
    <xdr:to>
      <xdr:col>23</xdr:col>
      <xdr:colOff>152400</xdr:colOff>
      <xdr:row>26</xdr:row>
      <xdr:rowOff>68580</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F35045AF-AB02-43ED-B73B-C8646184A1B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44400" y="2339341"/>
              <a:ext cx="1828800" cy="2484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xdr:colOff>
      <xdr:row>13</xdr:row>
      <xdr:rowOff>7620</xdr:rowOff>
    </xdr:from>
    <xdr:to>
      <xdr:col>20</xdr:col>
      <xdr:colOff>45720</xdr:colOff>
      <xdr:row>26</xdr:row>
      <xdr:rowOff>97155</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D27BA116-1EEB-4999-A253-95EDB17C859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408920" y="2385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0</xdr:row>
      <xdr:rowOff>114301</xdr:rowOff>
    </xdr:from>
    <xdr:to>
      <xdr:col>20</xdr:col>
      <xdr:colOff>53340</xdr:colOff>
      <xdr:row>12</xdr:row>
      <xdr:rowOff>106680</xdr:rowOff>
    </xdr:to>
    <mc:AlternateContent xmlns:mc="http://schemas.openxmlformats.org/markup-compatibility/2006" xmlns:a14="http://schemas.microsoft.com/office/drawing/2010/main">
      <mc:Choice Requires="a14">
        <xdr:graphicFrame macro="">
          <xdr:nvGraphicFramePr>
            <xdr:cNvPr id="12" name="Months (Date)">
              <a:extLst>
                <a:ext uri="{FF2B5EF4-FFF2-40B4-BE49-F238E27FC236}">
                  <a16:creationId xmlns:a16="http://schemas.microsoft.com/office/drawing/2014/main" id="{2D0F91FD-2528-43D9-AD33-979FA6F4D040}"/>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0416540" y="114301"/>
              <a:ext cx="1828800" cy="2186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26</xdr:row>
      <xdr:rowOff>129541</xdr:rowOff>
    </xdr:from>
    <xdr:to>
      <xdr:col>20</xdr:col>
      <xdr:colOff>53340</xdr:colOff>
      <xdr:row>39</xdr:row>
      <xdr:rowOff>38101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F204A37-3B84-467E-91E8-7C81CD3F91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16540" y="4884421"/>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26</xdr:row>
      <xdr:rowOff>106681</xdr:rowOff>
    </xdr:from>
    <xdr:to>
      <xdr:col>23</xdr:col>
      <xdr:colOff>144780</xdr:colOff>
      <xdr:row>38</xdr:row>
      <xdr:rowOff>175261</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113D6D32-B97B-48AD-AF21-87400129A30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36780" y="4861561"/>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76200</xdr:colOff>
      <xdr:row>39</xdr:row>
      <xdr:rowOff>129541</xdr:rowOff>
    </xdr:from>
    <xdr:to>
      <xdr:col>20</xdr:col>
      <xdr:colOff>76200</xdr:colOff>
      <xdr:row>52</xdr:row>
      <xdr:rowOff>15241</xdr:rowOff>
    </xdr:to>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B1BC471A-CD71-47F9-8E81-1E3EAEF9636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439400" y="7261861"/>
              <a:ext cx="1828800" cy="2263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refreshedDate="45401.073561458332" createdVersion="8" refreshedVersion="8" minRefreshableVersion="3" recordCount="244" xr:uid="{FD653AA1-DE02-41A0-AF42-3C594704BBD7}">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1/1/2022"/>
          <s v="Jan"/>
          <s v="Feb"/>
          <s v="Mar"/>
          <s v="Apr"/>
          <s v="May"/>
          <s v="Jun"/>
          <s v="Jul"/>
          <s v="Aug"/>
          <s v="Sep"/>
          <s v="Oct"/>
          <s v="Nov"/>
          <s v="Dec"/>
          <s v="&gt;12/31/2023"/>
        </groupItems>
      </fieldGroup>
    </cacheField>
    <cacheField name="Quarters (Date)" numFmtId="0" databaseField="0">
      <fieldGroup base="1">
        <rangePr groupBy="quarters" startDate="2022-01-01T00:00:00" endDate="2023-12-31T00:00:00"/>
        <groupItems count="6">
          <s v="&lt;1/1/2022"/>
          <s v="Qtr1"/>
          <s v="Qtr2"/>
          <s v="Qtr3"/>
          <s v="Qtr4"/>
          <s v="&gt;12/31/2023"/>
        </groupItems>
      </fieldGroup>
    </cacheField>
    <cacheField name="Years (Date)" numFmtId="0" databaseField="0">
      <fieldGroup base="1">
        <rangePr groupBy="years" startDate="2022-01-01T00:00:00" endDate="2023-12-31T00:00:00"/>
        <groupItems count="4">
          <s v="&lt;1/1/2022"/>
          <s v="2022"/>
          <s v="2023"/>
          <s v="&gt;12/31/2023"/>
        </groupItems>
      </fieldGroup>
    </cacheField>
  </cacheFields>
  <extLst>
    <ext xmlns:x14="http://schemas.microsoft.com/office/spreadsheetml/2009/9/main" uri="{725AE2AE-9491-48be-B2B4-4EB974FC3084}">
      <x14:pivotCacheDefinition pivotCacheId="17739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n v="33"/>
    <n v="1.7699999999999998"/>
    <n v="58.41"/>
  </r>
  <r>
    <s v="ID07352"/>
    <x v="1"/>
    <x v="0"/>
    <x v="0"/>
    <x v="1"/>
    <x v="1"/>
    <n v="87"/>
    <n v="3.4899999999999998"/>
    <n v="303.63"/>
  </r>
  <r>
    <s v="ID07353"/>
    <x v="2"/>
    <x v="1"/>
    <x v="1"/>
    <x v="2"/>
    <x v="2"/>
    <n v="58"/>
    <n v="1.8699999999999999"/>
    <n v="108.46"/>
  </r>
  <r>
    <s v="ID07354"/>
    <x v="3"/>
    <x v="0"/>
    <x v="2"/>
    <x v="2"/>
    <x v="2"/>
    <n v="82"/>
    <n v="1.87"/>
    <n v="153.34"/>
  </r>
  <r>
    <s v="ID07355"/>
    <x v="4"/>
    <x v="0"/>
    <x v="0"/>
    <x v="2"/>
    <x v="3"/>
    <n v="38"/>
    <n v="2.1800000000000002"/>
    <n v="82.84"/>
  </r>
  <r>
    <s v="ID07356"/>
    <x v="5"/>
    <x v="0"/>
    <x v="0"/>
    <x v="0"/>
    <x v="0"/>
    <n v="54"/>
    <n v="1.77"/>
    <n v="95.58"/>
  </r>
  <r>
    <s v="ID07357"/>
    <x v="6"/>
    <x v="0"/>
    <x v="0"/>
    <x v="1"/>
    <x v="1"/>
    <n v="149"/>
    <n v="3.4899999999999998"/>
    <n v="520.01"/>
  </r>
  <r>
    <s v="ID07358"/>
    <x v="7"/>
    <x v="1"/>
    <x v="1"/>
    <x v="0"/>
    <x v="0"/>
    <n v="51"/>
    <n v="1.77"/>
    <n v="90.27"/>
  </r>
  <r>
    <s v="ID07359"/>
    <x v="8"/>
    <x v="0"/>
    <x v="2"/>
    <x v="0"/>
    <x v="0"/>
    <n v="100"/>
    <n v="1.77"/>
    <n v="177"/>
  </r>
  <r>
    <s v="ID07360"/>
    <x v="9"/>
    <x v="0"/>
    <x v="2"/>
    <x v="3"/>
    <x v="4"/>
    <n v="28"/>
    <n v="1.35"/>
    <n v="37.800000000000004"/>
  </r>
  <r>
    <s v="ID07361"/>
    <x v="10"/>
    <x v="0"/>
    <x v="0"/>
    <x v="2"/>
    <x v="3"/>
    <n v="36"/>
    <n v="2.1800000000000002"/>
    <n v="78.48"/>
  </r>
  <r>
    <s v="ID07362"/>
    <x v="11"/>
    <x v="0"/>
    <x v="0"/>
    <x v="2"/>
    <x v="2"/>
    <n v="31"/>
    <n v="1.8699999999999999"/>
    <n v="57.97"/>
  </r>
  <r>
    <s v="ID07363"/>
    <x v="12"/>
    <x v="0"/>
    <x v="0"/>
    <x v="1"/>
    <x v="1"/>
    <n v="28"/>
    <n v="3.4899999999999998"/>
    <n v="97.72"/>
  </r>
  <r>
    <s v="ID07364"/>
    <x v="13"/>
    <x v="1"/>
    <x v="1"/>
    <x v="0"/>
    <x v="0"/>
    <n v="44"/>
    <n v="1.7699999999999998"/>
    <n v="77.88"/>
  </r>
  <r>
    <s v="ID07365"/>
    <x v="14"/>
    <x v="0"/>
    <x v="2"/>
    <x v="0"/>
    <x v="0"/>
    <n v="23"/>
    <n v="1.77"/>
    <n v="40.71"/>
  </r>
  <r>
    <s v="ID07366"/>
    <x v="15"/>
    <x v="0"/>
    <x v="2"/>
    <x v="3"/>
    <x v="4"/>
    <n v="27"/>
    <n v="1.35"/>
    <n v="36.450000000000003"/>
  </r>
  <r>
    <s v="ID07367"/>
    <x v="16"/>
    <x v="0"/>
    <x v="0"/>
    <x v="2"/>
    <x v="3"/>
    <n v="43"/>
    <n v="2.1799999999999997"/>
    <n v="93.739999999999981"/>
  </r>
  <r>
    <s v="ID07368"/>
    <x v="17"/>
    <x v="0"/>
    <x v="0"/>
    <x v="2"/>
    <x v="5"/>
    <n v="123"/>
    <n v="2.84"/>
    <n v="349.32"/>
  </r>
  <r>
    <s v="ID07369"/>
    <x v="18"/>
    <x v="1"/>
    <x v="1"/>
    <x v="0"/>
    <x v="6"/>
    <n v="42"/>
    <n v="1.87"/>
    <n v="78.540000000000006"/>
  </r>
  <r>
    <s v="ID07370"/>
    <x v="19"/>
    <x v="1"/>
    <x v="1"/>
    <x v="2"/>
    <x v="5"/>
    <n v="33"/>
    <n v="2.84"/>
    <n v="93.72"/>
  </r>
  <r>
    <s v="ID07371"/>
    <x v="20"/>
    <x v="0"/>
    <x v="2"/>
    <x v="2"/>
    <x v="2"/>
    <n v="85"/>
    <n v="1.8699999999999999"/>
    <n v="158.94999999999999"/>
  </r>
  <r>
    <s v="ID07372"/>
    <x v="21"/>
    <x v="1"/>
    <x v="3"/>
    <x v="2"/>
    <x v="5"/>
    <n v="30"/>
    <n v="2.8400000000000003"/>
    <n v="85.2"/>
  </r>
  <r>
    <s v="ID07373"/>
    <x v="22"/>
    <x v="0"/>
    <x v="0"/>
    <x v="0"/>
    <x v="0"/>
    <n v="61"/>
    <n v="1.77"/>
    <n v="107.97"/>
  </r>
  <r>
    <s v="ID07374"/>
    <x v="23"/>
    <x v="0"/>
    <x v="0"/>
    <x v="1"/>
    <x v="1"/>
    <n v="40"/>
    <n v="3.4899999999999998"/>
    <n v="139.6"/>
  </r>
  <r>
    <s v="ID07375"/>
    <x v="24"/>
    <x v="1"/>
    <x v="1"/>
    <x v="2"/>
    <x v="2"/>
    <n v="86"/>
    <n v="1.8699999999999999"/>
    <n v="160.82"/>
  </r>
  <r>
    <s v="ID07376"/>
    <x v="25"/>
    <x v="0"/>
    <x v="2"/>
    <x v="0"/>
    <x v="0"/>
    <n v="38"/>
    <n v="1.7700000000000002"/>
    <n v="67.260000000000005"/>
  </r>
  <r>
    <s v="ID07377"/>
    <x v="26"/>
    <x v="0"/>
    <x v="2"/>
    <x v="3"/>
    <x v="4"/>
    <n v="68"/>
    <n v="1.68"/>
    <n v="114.24"/>
  </r>
  <r>
    <s v="ID07378"/>
    <x v="27"/>
    <x v="1"/>
    <x v="3"/>
    <x v="2"/>
    <x v="2"/>
    <n v="39"/>
    <n v="1.87"/>
    <n v="72.930000000000007"/>
  </r>
  <r>
    <s v="ID07379"/>
    <x v="28"/>
    <x v="0"/>
    <x v="0"/>
    <x v="0"/>
    <x v="6"/>
    <n v="103"/>
    <n v="1.87"/>
    <n v="192.61"/>
  </r>
  <r>
    <s v="ID07380"/>
    <x v="29"/>
    <x v="0"/>
    <x v="0"/>
    <x v="2"/>
    <x v="5"/>
    <n v="193"/>
    <n v="2.84"/>
    <n v="548.12"/>
  </r>
  <r>
    <s v="ID07381"/>
    <x v="30"/>
    <x v="1"/>
    <x v="1"/>
    <x v="0"/>
    <x v="0"/>
    <n v="58"/>
    <n v="1.77"/>
    <n v="102.66"/>
  </r>
  <r>
    <s v="ID07382"/>
    <x v="31"/>
    <x v="1"/>
    <x v="1"/>
    <x v="3"/>
    <x v="4"/>
    <n v="68"/>
    <n v="1.68"/>
    <n v="114.24"/>
  </r>
  <r>
    <s v="ID07383"/>
    <x v="32"/>
    <x v="0"/>
    <x v="2"/>
    <x v="0"/>
    <x v="0"/>
    <n v="91"/>
    <n v="1.77"/>
    <n v="161.07"/>
  </r>
  <r>
    <s v="ID07384"/>
    <x v="33"/>
    <x v="0"/>
    <x v="2"/>
    <x v="1"/>
    <x v="1"/>
    <n v="23"/>
    <n v="3.4899999999999998"/>
    <n v="80.27"/>
  </r>
  <r>
    <s v="ID07385"/>
    <x v="34"/>
    <x v="1"/>
    <x v="3"/>
    <x v="3"/>
    <x v="4"/>
    <n v="28"/>
    <n v="1.68"/>
    <n v="47.04"/>
  </r>
  <r>
    <s v="ID07386"/>
    <x v="35"/>
    <x v="0"/>
    <x v="0"/>
    <x v="0"/>
    <x v="0"/>
    <n v="48"/>
    <n v="1.7699999999999998"/>
    <n v="84.96"/>
  </r>
  <r>
    <s v="ID07387"/>
    <x v="36"/>
    <x v="0"/>
    <x v="0"/>
    <x v="3"/>
    <x v="4"/>
    <n v="134"/>
    <n v="1.68"/>
    <n v="225.12"/>
  </r>
  <r>
    <s v="ID07388"/>
    <x v="37"/>
    <x v="1"/>
    <x v="1"/>
    <x v="0"/>
    <x v="0"/>
    <n v="20"/>
    <n v="1.77"/>
    <n v="35.4"/>
  </r>
  <r>
    <s v="ID07389"/>
    <x v="38"/>
    <x v="0"/>
    <x v="2"/>
    <x v="0"/>
    <x v="0"/>
    <n v="53"/>
    <n v="1.77"/>
    <n v="93.81"/>
  </r>
  <r>
    <s v="ID07390"/>
    <x v="39"/>
    <x v="0"/>
    <x v="2"/>
    <x v="3"/>
    <x v="4"/>
    <n v="64"/>
    <n v="1.68"/>
    <n v="107.52"/>
  </r>
  <r>
    <s v="ID07391"/>
    <x v="40"/>
    <x v="1"/>
    <x v="3"/>
    <x v="2"/>
    <x v="2"/>
    <n v="63"/>
    <n v="1.87"/>
    <n v="117.81"/>
  </r>
  <r>
    <s v="ID07392"/>
    <x v="41"/>
    <x v="0"/>
    <x v="0"/>
    <x v="0"/>
    <x v="6"/>
    <n v="105"/>
    <n v="1.8699999999999999"/>
    <n v="196.35"/>
  </r>
  <r>
    <s v="ID07393"/>
    <x v="42"/>
    <x v="0"/>
    <x v="0"/>
    <x v="2"/>
    <x v="5"/>
    <n v="138"/>
    <n v="2.8400000000000003"/>
    <n v="391.92"/>
  </r>
  <r>
    <s v="ID07394"/>
    <x v="43"/>
    <x v="1"/>
    <x v="1"/>
    <x v="0"/>
    <x v="0"/>
    <n v="25"/>
    <n v="1.77"/>
    <n v="44.25"/>
  </r>
  <r>
    <s v="ID07395"/>
    <x v="44"/>
    <x v="1"/>
    <x v="1"/>
    <x v="1"/>
    <x v="1"/>
    <n v="21"/>
    <n v="3.49"/>
    <n v="73.290000000000006"/>
  </r>
  <r>
    <s v="ID07396"/>
    <x v="45"/>
    <x v="0"/>
    <x v="2"/>
    <x v="0"/>
    <x v="0"/>
    <n v="61"/>
    <n v="1.77"/>
    <n v="107.97"/>
  </r>
  <r>
    <s v="ID07397"/>
    <x v="46"/>
    <x v="0"/>
    <x v="2"/>
    <x v="3"/>
    <x v="4"/>
    <n v="49"/>
    <n v="1.68"/>
    <n v="82.32"/>
  </r>
  <r>
    <s v="ID07398"/>
    <x v="47"/>
    <x v="1"/>
    <x v="3"/>
    <x v="2"/>
    <x v="2"/>
    <n v="55"/>
    <n v="1.8699999999999999"/>
    <n v="102.85"/>
  </r>
  <r>
    <s v="ID07399"/>
    <x v="48"/>
    <x v="0"/>
    <x v="0"/>
    <x v="2"/>
    <x v="3"/>
    <n v="27"/>
    <n v="2.1800000000000002"/>
    <n v="58.860000000000007"/>
  </r>
  <r>
    <s v="ID07400"/>
    <x v="49"/>
    <x v="0"/>
    <x v="0"/>
    <x v="0"/>
    <x v="0"/>
    <n v="58"/>
    <n v="1.77"/>
    <n v="102.66"/>
  </r>
  <r>
    <s v="ID07401"/>
    <x v="50"/>
    <x v="0"/>
    <x v="0"/>
    <x v="1"/>
    <x v="1"/>
    <n v="33"/>
    <n v="3.49"/>
    <n v="115.17"/>
  </r>
  <r>
    <s v="ID07402"/>
    <x v="51"/>
    <x v="1"/>
    <x v="1"/>
    <x v="2"/>
    <x v="5"/>
    <n v="288"/>
    <n v="2.84"/>
    <n v="817.92"/>
  </r>
  <r>
    <s v="ID07403"/>
    <x v="52"/>
    <x v="0"/>
    <x v="2"/>
    <x v="2"/>
    <x v="2"/>
    <n v="76"/>
    <n v="1.87"/>
    <n v="142.12"/>
  </r>
  <r>
    <s v="ID07404"/>
    <x v="53"/>
    <x v="1"/>
    <x v="3"/>
    <x v="0"/>
    <x v="0"/>
    <n v="42"/>
    <n v="1.77"/>
    <n v="74.34"/>
  </r>
  <r>
    <s v="ID07405"/>
    <x v="54"/>
    <x v="1"/>
    <x v="3"/>
    <x v="1"/>
    <x v="1"/>
    <n v="20"/>
    <n v="3.4899999999999998"/>
    <n v="69.8"/>
  </r>
  <r>
    <s v="ID07406"/>
    <x v="55"/>
    <x v="0"/>
    <x v="0"/>
    <x v="0"/>
    <x v="0"/>
    <n v="75"/>
    <n v="1.77"/>
    <n v="132.75"/>
  </r>
  <r>
    <s v="ID07407"/>
    <x v="56"/>
    <x v="0"/>
    <x v="0"/>
    <x v="1"/>
    <x v="1"/>
    <n v="38"/>
    <n v="3.49"/>
    <n v="132.62"/>
  </r>
  <r>
    <s v="ID07408"/>
    <x v="57"/>
    <x v="1"/>
    <x v="1"/>
    <x v="0"/>
    <x v="0"/>
    <n v="306"/>
    <n v="1.77"/>
    <n v="541.62"/>
  </r>
  <r>
    <s v="ID07409"/>
    <x v="58"/>
    <x v="1"/>
    <x v="1"/>
    <x v="3"/>
    <x v="4"/>
    <n v="28"/>
    <n v="1.68"/>
    <n v="47.04"/>
  </r>
  <r>
    <s v="ID07410"/>
    <x v="59"/>
    <x v="0"/>
    <x v="2"/>
    <x v="0"/>
    <x v="6"/>
    <n v="110"/>
    <n v="1.8699999999999999"/>
    <n v="205.7"/>
  </r>
  <r>
    <s v="ID07411"/>
    <x v="60"/>
    <x v="0"/>
    <x v="2"/>
    <x v="2"/>
    <x v="5"/>
    <n v="51"/>
    <n v="2.84"/>
    <n v="144.84"/>
  </r>
  <r>
    <s v="ID07412"/>
    <x v="61"/>
    <x v="1"/>
    <x v="3"/>
    <x v="0"/>
    <x v="0"/>
    <n v="52"/>
    <n v="1.77"/>
    <n v="92.04"/>
  </r>
  <r>
    <s v="ID07413"/>
    <x v="62"/>
    <x v="1"/>
    <x v="3"/>
    <x v="1"/>
    <x v="1"/>
    <n v="28"/>
    <n v="3.4899999999999998"/>
    <n v="97.72"/>
  </r>
  <r>
    <s v="ID07414"/>
    <x v="63"/>
    <x v="0"/>
    <x v="0"/>
    <x v="0"/>
    <x v="0"/>
    <n v="136"/>
    <n v="1.77"/>
    <n v="240.72"/>
  </r>
  <r>
    <s v="ID07415"/>
    <x v="64"/>
    <x v="0"/>
    <x v="0"/>
    <x v="1"/>
    <x v="1"/>
    <n v="42"/>
    <n v="3.49"/>
    <n v="146.58000000000001"/>
  </r>
  <r>
    <s v="ID07416"/>
    <x v="65"/>
    <x v="1"/>
    <x v="1"/>
    <x v="2"/>
    <x v="2"/>
    <n v="75"/>
    <n v="1.87"/>
    <n v="140.25"/>
  </r>
  <r>
    <s v="ID07417"/>
    <x v="66"/>
    <x v="0"/>
    <x v="2"/>
    <x v="0"/>
    <x v="6"/>
    <n v="72"/>
    <n v="1.8699999999999999"/>
    <n v="134.63999999999999"/>
  </r>
  <r>
    <s v="ID07418"/>
    <x v="67"/>
    <x v="0"/>
    <x v="2"/>
    <x v="2"/>
    <x v="5"/>
    <n v="56"/>
    <n v="2.84"/>
    <n v="159.04"/>
  </r>
  <r>
    <s v="ID07419"/>
    <x v="68"/>
    <x v="1"/>
    <x v="3"/>
    <x v="0"/>
    <x v="6"/>
    <n v="51"/>
    <n v="1.87"/>
    <n v="95.37"/>
  </r>
  <r>
    <s v="ID07420"/>
    <x v="69"/>
    <x v="1"/>
    <x v="3"/>
    <x v="3"/>
    <x v="4"/>
    <n v="31"/>
    <n v="1.68"/>
    <n v="52.08"/>
  </r>
  <r>
    <s v="ID07421"/>
    <x v="70"/>
    <x v="0"/>
    <x v="0"/>
    <x v="0"/>
    <x v="6"/>
    <n v="56"/>
    <n v="1.8699999999999999"/>
    <n v="104.72"/>
  </r>
  <r>
    <s v="ID07422"/>
    <x v="71"/>
    <x v="0"/>
    <x v="0"/>
    <x v="2"/>
    <x v="5"/>
    <n v="137"/>
    <n v="2.84"/>
    <n v="389.08"/>
  </r>
  <r>
    <s v="ID07423"/>
    <x v="72"/>
    <x v="1"/>
    <x v="1"/>
    <x v="2"/>
    <x v="2"/>
    <n v="107"/>
    <n v="1.87"/>
    <n v="200.09"/>
  </r>
  <r>
    <s v="ID07424"/>
    <x v="73"/>
    <x v="0"/>
    <x v="2"/>
    <x v="0"/>
    <x v="0"/>
    <n v="24"/>
    <n v="1.7699999999999998"/>
    <n v="42.48"/>
  </r>
  <r>
    <s v="ID07425"/>
    <x v="74"/>
    <x v="0"/>
    <x v="2"/>
    <x v="1"/>
    <x v="1"/>
    <n v="30"/>
    <n v="3.49"/>
    <n v="104.7"/>
  </r>
  <r>
    <s v="ID07426"/>
    <x v="75"/>
    <x v="1"/>
    <x v="3"/>
    <x v="2"/>
    <x v="2"/>
    <n v="70"/>
    <n v="1.87"/>
    <n v="130.9"/>
  </r>
  <r>
    <s v="ID07427"/>
    <x v="76"/>
    <x v="0"/>
    <x v="0"/>
    <x v="2"/>
    <x v="3"/>
    <n v="31"/>
    <n v="2.1800000000000002"/>
    <n v="67.58"/>
  </r>
  <r>
    <s v="ID07428"/>
    <x v="77"/>
    <x v="0"/>
    <x v="0"/>
    <x v="0"/>
    <x v="0"/>
    <n v="109"/>
    <n v="1.77"/>
    <n v="192.93"/>
  </r>
  <r>
    <s v="ID07429"/>
    <x v="78"/>
    <x v="0"/>
    <x v="0"/>
    <x v="1"/>
    <x v="1"/>
    <n v="21"/>
    <n v="3.49"/>
    <n v="73.290000000000006"/>
  </r>
  <r>
    <s v="ID07430"/>
    <x v="79"/>
    <x v="1"/>
    <x v="1"/>
    <x v="2"/>
    <x v="2"/>
    <n v="80"/>
    <n v="1.8699999999999999"/>
    <n v="149.6"/>
  </r>
  <r>
    <s v="ID07431"/>
    <x v="80"/>
    <x v="0"/>
    <x v="2"/>
    <x v="0"/>
    <x v="6"/>
    <n v="75"/>
    <n v="1.87"/>
    <n v="140.25"/>
  </r>
  <r>
    <s v="ID07432"/>
    <x v="81"/>
    <x v="0"/>
    <x v="2"/>
    <x v="2"/>
    <x v="5"/>
    <n v="74"/>
    <n v="2.84"/>
    <n v="210.16"/>
  </r>
  <r>
    <s v="ID07433"/>
    <x v="82"/>
    <x v="1"/>
    <x v="3"/>
    <x v="0"/>
    <x v="0"/>
    <n v="45"/>
    <n v="1.77"/>
    <n v="79.650000000000006"/>
  </r>
  <r>
    <s v="ID07434"/>
    <x v="83"/>
    <x v="0"/>
    <x v="0"/>
    <x v="2"/>
    <x v="3"/>
    <n v="28"/>
    <n v="2.1800000000000002"/>
    <n v="61.040000000000006"/>
  </r>
  <r>
    <s v="ID07435"/>
    <x v="84"/>
    <x v="0"/>
    <x v="0"/>
    <x v="0"/>
    <x v="0"/>
    <n v="143"/>
    <n v="1.77"/>
    <n v="253.11"/>
  </r>
  <r>
    <s v="ID07436"/>
    <x v="85"/>
    <x v="0"/>
    <x v="0"/>
    <x v="3"/>
    <x v="7"/>
    <n v="27"/>
    <n v="3.15"/>
    <n v="85.05"/>
  </r>
  <r>
    <s v="ID07437"/>
    <x v="86"/>
    <x v="1"/>
    <x v="1"/>
    <x v="0"/>
    <x v="0"/>
    <n v="133"/>
    <n v="1.77"/>
    <n v="235.41"/>
  </r>
  <r>
    <s v="ID07438"/>
    <x v="87"/>
    <x v="0"/>
    <x v="2"/>
    <x v="2"/>
    <x v="3"/>
    <n v="110"/>
    <n v="2.1800000000000002"/>
    <n v="239.8"/>
  </r>
  <r>
    <s v="ID07439"/>
    <x v="88"/>
    <x v="0"/>
    <x v="2"/>
    <x v="2"/>
    <x v="2"/>
    <n v="65"/>
    <n v="1.8699999999999999"/>
    <n v="121.55"/>
  </r>
  <r>
    <s v="ID07440"/>
    <x v="89"/>
    <x v="1"/>
    <x v="3"/>
    <x v="0"/>
    <x v="6"/>
    <n v="33"/>
    <n v="1.87"/>
    <n v="61.71"/>
  </r>
  <r>
    <s v="ID07441"/>
    <x v="90"/>
    <x v="0"/>
    <x v="0"/>
    <x v="2"/>
    <x v="3"/>
    <n v="81"/>
    <n v="2.1800000000000002"/>
    <n v="176.58"/>
  </r>
  <r>
    <s v="ID07442"/>
    <x v="91"/>
    <x v="0"/>
    <x v="0"/>
    <x v="0"/>
    <x v="0"/>
    <n v="77"/>
    <n v="1.7699999999999998"/>
    <n v="136.29"/>
  </r>
  <r>
    <s v="ID07443"/>
    <x v="92"/>
    <x v="0"/>
    <x v="0"/>
    <x v="1"/>
    <x v="1"/>
    <n v="38"/>
    <n v="3.49"/>
    <n v="132.62"/>
  </r>
  <r>
    <s v="ID07444"/>
    <x v="93"/>
    <x v="1"/>
    <x v="1"/>
    <x v="0"/>
    <x v="0"/>
    <n v="40"/>
    <n v="1.77"/>
    <n v="70.8"/>
  </r>
  <r>
    <s v="ID07445"/>
    <x v="94"/>
    <x v="1"/>
    <x v="1"/>
    <x v="3"/>
    <x v="4"/>
    <n v="114"/>
    <n v="1.6800000000000002"/>
    <n v="191.52"/>
  </r>
  <r>
    <s v="ID07446"/>
    <x v="95"/>
    <x v="0"/>
    <x v="2"/>
    <x v="2"/>
    <x v="3"/>
    <n v="224"/>
    <n v="2.1800000000000002"/>
    <n v="488.32000000000005"/>
  </r>
  <r>
    <s v="ID07447"/>
    <x v="96"/>
    <x v="0"/>
    <x v="2"/>
    <x v="0"/>
    <x v="0"/>
    <n v="141"/>
    <n v="1.77"/>
    <n v="249.57"/>
  </r>
  <r>
    <s v="ID07448"/>
    <x v="97"/>
    <x v="0"/>
    <x v="2"/>
    <x v="1"/>
    <x v="1"/>
    <n v="32"/>
    <n v="3.49"/>
    <n v="111.68"/>
  </r>
  <r>
    <s v="ID07449"/>
    <x v="98"/>
    <x v="1"/>
    <x v="3"/>
    <x v="0"/>
    <x v="0"/>
    <n v="20"/>
    <n v="1.77"/>
    <n v="35.4"/>
  </r>
  <r>
    <s v="ID07450"/>
    <x v="99"/>
    <x v="0"/>
    <x v="0"/>
    <x v="2"/>
    <x v="3"/>
    <n v="40"/>
    <n v="2.1800000000000002"/>
    <n v="87.2"/>
  </r>
  <r>
    <s v="ID07451"/>
    <x v="100"/>
    <x v="0"/>
    <x v="0"/>
    <x v="2"/>
    <x v="2"/>
    <n v="49"/>
    <n v="1.8699999999999999"/>
    <n v="91.63"/>
  </r>
  <r>
    <s v="ID07452"/>
    <x v="101"/>
    <x v="0"/>
    <x v="0"/>
    <x v="1"/>
    <x v="1"/>
    <n v="46"/>
    <n v="3.4899999999999998"/>
    <n v="160.54"/>
  </r>
  <r>
    <s v="ID07453"/>
    <x v="102"/>
    <x v="1"/>
    <x v="1"/>
    <x v="0"/>
    <x v="0"/>
    <n v="39"/>
    <n v="1.77"/>
    <n v="69.03"/>
  </r>
  <r>
    <s v="ID07454"/>
    <x v="103"/>
    <x v="1"/>
    <x v="1"/>
    <x v="3"/>
    <x v="4"/>
    <n v="62"/>
    <n v="1.68"/>
    <n v="104.16"/>
  </r>
  <r>
    <s v="ID07455"/>
    <x v="104"/>
    <x v="0"/>
    <x v="2"/>
    <x v="0"/>
    <x v="0"/>
    <n v="90"/>
    <n v="1.77"/>
    <n v="159.30000000000001"/>
  </r>
  <r>
    <s v="ID07456"/>
    <x v="105"/>
    <x v="1"/>
    <x v="3"/>
    <x v="2"/>
    <x v="3"/>
    <n v="103"/>
    <n v="2.1799999999999997"/>
    <n v="224.53999999999996"/>
  </r>
  <r>
    <s v="ID07457"/>
    <x v="106"/>
    <x v="1"/>
    <x v="3"/>
    <x v="2"/>
    <x v="5"/>
    <n v="32"/>
    <n v="2.84"/>
    <n v="90.88"/>
  </r>
  <r>
    <s v="ID07458"/>
    <x v="107"/>
    <x v="0"/>
    <x v="0"/>
    <x v="0"/>
    <x v="6"/>
    <n v="66"/>
    <n v="1.87"/>
    <n v="123.42"/>
  </r>
  <r>
    <s v="ID07459"/>
    <x v="108"/>
    <x v="0"/>
    <x v="0"/>
    <x v="2"/>
    <x v="5"/>
    <n v="97"/>
    <n v="2.8400000000000003"/>
    <n v="275.48"/>
  </r>
  <r>
    <s v="ID07460"/>
    <x v="109"/>
    <x v="1"/>
    <x v="1"/>
    <x v="0"/>
    <x v="0"/>
    <n v="30"/>
    <n v="1.77"/>
    <n v="53.1"/>
  </r>
  <r>
    <s v="ID07461"/>
    <x v="110"/>
    <x v="1"/>
    <x v="1"/>
    <x v="3"/>
    <x v="4"/>
    <n v="29"/>
    <n v="1.68"/>
    <n v="48.72"/>
  </r>
  <r>
    <s v="ID07462"/>
    <x v="111"/>
    <x v="0"/>
    <x v="2"/>
    <x v="0"/>
    <x v="0"/>
    <n v="92"/>
    <n v="1.77"/>
    <n v="162.84"/>
  </r>
  <r>
    <s v="ID07463"/>
    <x v="112"/>
    <x v="1"/>
    <x v="3"/>
    <x v="2"/>
    <x v="3"/>
    <n v="139"/>
    <n v="2.1799999999999997"/>
    <n v="303.02"/>
  </r>
  <r>
    <s v="ID07464"/>
    <x v="113"/>
    <x v="1"/>
    <x v="3"/>
    <x v="2"/>
    <x v="5"/>
    <n v="29"/>
    <n v="2.84"/>
    <n v="82.36"/>
  </r>
  <r>
    <s v="ID07465"/>
    <x v="114"/>
    <x v="0"/>
    <x v="0"/>
    <x v="0"/>
    <x v="8"/>
    <n v="30"/>
    <n v="2.27"/>
    <n v="68.099999999999994"/>
  </r>
  <r>
    <s v="ID07466"/>
    <x v="115"/>
    <x v="0"/>
    <x v="0"/>
    <x v="2"/>
    <x v="2"/>
    <n v="36"/>
    <n v="1.8699999999999999"/>
    <n v="67.319999999999993"/>
  </r>
  <r>
    <s v="ID07467"/>
    <x v="116"/>
    <x v="0"/>
    <x v="0"/>
    <x v="1"/>
    <x v="1"/>
    <n v="41"/>
    <n v="3.49"/>
    <n v="143.09"/>
  </r>
  <r>
    <s v="ID07468"/>
    <x v="117"/>
    <x v="1"/>
    <x v="1"/>
    <x v="0"/>
    <x v="0"/>
    <n v="44"/>
    <n v="1.7699999999999998"/>
    <n v="77.88"/>
  </r>
  <r>
    <s v="ID07469"/>
    <x v="118"/>
    <x v="1"/>
    <x v="1"/>
    <x v="3"/>
    <x v="4"/>
    <n v="29"/>
    <n v="1.68"/>
    <n v="48.72"/>
  </r>
  <r>
    <s v="ID07470"/>
    <x v="119"/>
    <x v="0"/>
    <x v="2"/>
    <x v="2"/>
    <x v="3"/>
    <n v="237"/>
    <n v="2.1799999999999997"/>
    <n v="516.66"/>
  </r>
  <r>
    <s v="ID07471"/>
    <x v="120"/>
    <x v="0"/>
    <x v="2"/>
    <x v="2"/>
    <x v="2"/>
    <n v="65"/>
    <n v="1.8699999999999999"/>
    <n v="121.55"/>
  </r>
  <r>
    <s v="ID07472"/>
    <x v="121"/>
    <x v="1"/>
    <x v="3"/>
    <x v="2"/>
    <x v="3"/>
    <n v="83"/>
    <n v="2.1800000000000002"/>
    <n v="180.94000000000003"/>
  </r>
  <r>
    <s v="ID07473"/>
    <x v="122"/>
    <x v="0"/>
    <x v="0"/>
    <x v="2"/>
    <x v="3"/>
    <n v="32"/>
    <n v="2.1800000000000002"/>
    <n v="69.760000000000005"/>
  </r>
  <r>
    <s v="ID07474"/>
    <x v="123"/>
    <x v="0"/>
    <x v="0"/>
    <x v="0"/>
    <x v="0"/>
    <n v="63"/>
    <n v="1.77"/>
    <n v="111.51"/>
  </r>
  <r>
    <s v="ID07475"/>
    <x v="124"/>
    <x v="0"/>
    <x v="0"/>
    <x v="3"/>
    <x v="7"/>
    <n v="29"/>
    <n v="3.15"/>
    <n v="91.35"/>
  </r>
  <r>
    <s v="ID07476"/>
    <x v="125"/>
    <x v="1"/>
    <x v="1"/>
    <x v="0"/>
    <x v="6"/>
    <n v="77"/>
    <n v="1.87"/>
    <n v="143.99"/>
  </r>
  <r>
    <s v="ID07477"/>
    <x v="126"/>
    <x v="1"/>
    <x v="1"/>
    <x v="2"/>
    <x v="5"/>
    <n v="80"/>
    <n v="2.84"/>
    <n v="227.2"/>
  </r>
  <r>
    <s v="ID07478"/>
    <x v="127"/>
    <x v="0"/>
    <x v="2"/>
    <x v="0"/>
    <x v="0"/>
    <n v="102"/>
    <n v="1.77"/>
    <n v="180.54"/>
  </r>
  <r>
    <s v="ID07479"/>
    <x v="128"/>
    <x v="0"/>
    <x v="2"/>
    <x v="1"/>
    <x v="1"/>
    <n v="31"/>
    <n v="3.4899999999999998"/>
    <n v="108.19"/>
  </r>
  <r>
    <s v="ID07480"/>
    <x v="129"/>
    <x v="1"/>
    <x v="3"/>
    <x v="0"/>
    <x v="0"/>
    <n v="56"/>
    <n v="1.77"/>
    <n v="99.12"/>
  </r>
  <r>
    <s v="ID07481"/>
    <x v="130"/>
    <x v="0"/>
    <x v="0"/>
    <x v="2"/>
    <x v="3"/>
    <n v="52"/>
    <n v="2.1800000000000002"/>
    <n v="113.36000000000001"/>
  </r>
  <r>
    <s v="ID07482"/>
    <x v="131"/>
    <x v="0"/>
    <x v="0"/>
    <x v="0"/>
    <x v="0"/>
    <n v="51"/>
    <n v="1.77"/>
    <n v="90.27"/>
  </r>
  <r>
    <s v="ID07483"/>
    <x v="132"/>
    <x v="0"/>
    <x v="0"/>
    <x v="3"/>
    <x v="4"/>
    <n v="24"/>
    <n v="1.68"/>
    <n v="40.32"/>
  </r>
  <r>
    <s v="ID07484"/>
    <x v="133"/>
    <x v="1"/>
    <x v="1"/>
    <x v="2"/>
    <x v="3"/>
    <n v="58"/>
    <n v="2.1800000000000002"/>
    <n v="126.44000000000001"/>
  </r>
  <r>
    <s v="ID07485"/>
    <x v="134"/>
    <x v="1"/>
    <x v="1"/>
    <x v="2"/>
    <x v="2"/>
    <n v="34"/>
    <n v="1.8699999999999999"/>
    <n v="63.58"/>
  </r>
  <r>
    <s v="ID07486"/>
    <x v="135"/>
    <x v="0"/>
    <x v="2"/>
    <x v="0"/>
    <x v="0"/>
    <n v="34"/>
    <n v="1.77"/>
    <n v="60.18"/>
  </r>
  <r>
    <s v="ID07487"/>
    <x v="136"/>
    <x v="0"/>
    <x v="2"/>
    <x v="3"/>
    <x v="4"/>
    <n v="21"/>
    <n v="1.6800000000000002"/>
    <n v="35.28"/>
  </r>
  <r>
    <s v="ID07488"/>
    <x v="137"/>
    <x v="1"/>
    <x v="3"/>
    <x v="2"/>
    <x v="5"/>
    <n v="29"/>
    <n v="2.84"/>
    <n v="82.36"/>
  </r>
  <r>
    <s v="ID07489"/>
    <x v="138"/>
    <x v="0"/>
    <x v="0"/>
    <x v="0"/>
    <x v="0"/>
    <n v="68"/>
    <n v="1.77"/>
    <n v="120.36"/>
  </r>
  <r>
    <s v="ID07490"/>
    <x v="139"/>
    <x v="0"/>
    <x v="0"/>
    <x v="3"/>
    <x v="7"/>
    <n v="31"/>
    <n v="3.1500000000000004"/>
    <n v="97.65"/>
  </r>
  <r>
    <s v="ID07491"/>
    <x v="140"/>
    <x v="1"/>
    <x v="1"/>
    <x v="2"/>
    <x v="3"/>
    <n v="30"/>
    <n v="2.1800000000000002"/>
    <n v="65.400000000000006"/>
  </r>
  <r>
    <s v="ID07492"/>
    <x v="141"/>
    <x v="1"/>
    <x v="1"/>
    <x v="2"/>
    <x v="2"/>
    <n v="232"/>
    <n v="1.8699999999999999"/>
    <n v="433.84"/>
  </r>
  <r>
    <s v="ID07493"/>
    <x v="142"/>
    <x v="0"/>
    <x v="2"/>
    <x v="0"/>
    <x v="6"/>
    <n v="68"/>
    <n v="1.8699999999999999"/>
    <n v="127.16"/>
  </r>
  <r>
    <s v="ID07494"/>
    <x v="143"/>
    <x v="0"/>
    <x v="2"/>
    <x v="2"/>
    <x v="5"/>
    <n v="97"/>
    <n v="2.8400000000000003"/>
    <n v="275.48"/>
  </r>
  <r>
    <s v="ID07495"/>
    <x v="144"/>
    <x v="1"/>
    <x v="3"/>
    <x v="0"/>
    <x v="6"/>
    <n v="86"/>
    <n v="1.8699999999999999"/>
    <n v="160.82"/>
  </r>
  <r>
    <s v="ID07496"/>
    <x v="145"/>
    <x v="1"/>
    <x v="3"/>
    <x v="3"/>
    <x v="4"/>
    <n v="41"/>
    <n v="1.68"/>
    <n v="68.88"/>
  </r>
  <r>
    <s v="ID07497"/>
    <x v="146"/>
    <x v="0"/>
    <x v="0"/>
    <x v="0"/>
    <x v="0"/>
    <n v="93"/>
    <n v="1.7700000000000002"/>
    <n v="164.61"/>
  </r>
  <r>
    <s v="ID07498"/>
    <x v="147"/>
    <x v="0"/>
    <x v="0"/>
    <x v="3"/>
    <x v="4"/>
    <n v="47"/>
    <n v="1.68"/>
    <n v="78.959999999999994"/>
  </r>
  <r>
    <s v="ID07499"/>
    <x v="148"/>
    <x v="1"/>
    <x v="1"/>
    <x v="0"/>
    <x v="0"/>
    <n v="103"/>
    <n v="1.77"/>
    <n v="182.31"/>
  </r>
  <r>
    <s v="ID07500"/>
    <x v="149"/>
    <x v="1"/>
    <x v="1"/>
    <x v="3"/>
    <x v="4"/>
    <n v="33"/>
    <n v="1.68"/>
    <n v="55.44"/>
  </r>
  <r>
    <s v="ID07501"/>
    <x v="150"/>
    <x v="0"/>
    <x v="2"/>
    <x v="0"/>
    <x v="6"/>
    <n v="57"/>
    <n v="1.87"/>
    <n v="106.59"/>
  </r>
  <r>
    <s v="ID07502"/>
    <x v="151"/>
    <x v="0"/>
    <x v="2"/>
    <x v="2"/>
    <x v="5"/>
    <n v="65"/>
    <n v="2.84"/>
    <n v="184.6"/>
  </r>
  <r>
    <s v="ID07503"/>
    <x v="152"/>
    <x v="1"/>
    <x v="3"/>
    <x v="0"/>
    <x v="0"/>
    <n v="118"/>
    <n v="1.77"/>
    <n v="208.86"/>
  </r>
  <r>
    <s v="ID07504"/>
    <x v="153"/>
    <x v="0"/>
    <x v="0"/>
    <x v="2"/>
    <x v="3"/>
    <n v="36"/>
    <n v="2.1800000000000002"/>
    <n v="78.48"/>
  </r>
  <r>
    <s v="ID07505"/>
    <x v="154"/>
    <x v="0"/>
    <x v="0"/>
    <x v="2"/>
    <x v="5"/>
    <n v="123"/>
    <n v="2.84"/>
    <n v="349.32"/>
  </r>
  <r>
    <s v="ID07506"/>
    <x v="155"/>
    <x v="1"/>
    <x v="1"/>
    <x v="0"/>
    <x v="0"/>
    <n v="90"/>
    <n v="1.77"/>
    <n v="159.30000000000001"/>
  </r>
  <r>
    <s v="ID07507"/>
    <x v="156"/>
    <x v="1"/>
    <x v="1"/>
    <x v="1"/>
    <x v="1"/>
    <n v="21"/>
    <n v="3.49"/>
    <n v="73.290000000000006"/>
  </r>
  <r>
    <s v="ID07508"/>
    <x v="157"/>
    <x v="0"/>
    <x v="2"/>
    <x v="0"/>
    <x v="0"/>
    <n v="48"/>
    <n v="1.7699999999999998"/>
    <n v="84.96"/>
  </r>
  <r>
    <s v="ID07509"/>
    <x v="158"/>
    <x v="0"/>
    <x v="2"/>
    <x v="3"/>
    <x v="4"/>
    <n v="24"/>
    <n v="1.68"/>
    <n v="40.32"/>
  </r>
  <r>
    <s v="ID07510"/>
    <x v="159"/>
    <x v="1"/>
    <x v="3"/>
    <x v="2"/>
    <x v="2"/>
    <n v="67"/>
    <n v="1.87"/>
    <n v="125.29"/>
  </r>
  <r>
    <s v="ID07511"/>
    <x v="160"/>
    <x v="0"/>
    <x v="0"/>
    <x v="0"/>
    <x v="6"/>
    <n v="27"/>
    <n v="1.87"/>
    <n v="50.49"/>
  </r>
  <r>
    <s v="ID07512"/>
    <x v="161"/>
    <x v="0"/>
    <x v="0"/>
    <x v="2"/>
    <x v="5"/>
    <n v="129"/>
    <n v="2.8400000000000003"/>
    <n v="366.36"/>
  </r>
  <r>
    <s v="ID07513"/>
    <x v="162"/>
    <x v="1"/>
    <x v="1"/>
    <x v="2"/>
    <x v="3"/>
    <n v="77"/>
    <n v="2.1800000000000002"/>
    <n v="167.86"/>
  </r>
  <r>
    <s v="ID07514"/>
    <x v="163"/>
    <x v="1"/>
    <x v="1"/>
    <x v="2"/>
    <x v="2"/>
    <n v="58"/>
    <n v="1.8699999999999999"/>
    <n v="108.46"/>
  </r>
  <r>
    <s v="ID07515"/>
    <x v="164"/>
    <x v="0"/>
    <x v="2"/>
    <x v="0"/>
    <x v="6"/>
    <n v="47"/>
    <n v="1.87"/>
    <n v="87.89"/>
  </r>
  <r>
    <s v="ID07516"/>
    <x v="165"/>
    <x v="0"/>
    <x v="2"/>
    <x v="2"/>
    <x v="5"/>
    <n v="33"/>
    <n v="2.84"/>
    <n v="93.72"/>
  </r>
  <r>
    <s v="ID07517"/>
    <x v="166"/>
    <x v="1"/>
    <x v="3"/>
    <x v="2"/>
    <x v="2"/>
    <n v="82"/>
    <n v="1.87"/>
    <n v="153.34"/>
  </r>
  <r>
    <s v="ID07518"/>
    <x v="167"/>
    <x v="0"/>
    <x v="0"/>
    <x v="0"/>
    <x v="0"/>
    <n v="58"/>
    <n v="1.77"/>
    <n v="102.66"/>
  </r>
  <r>
    <s v="ID07519"/>
    <x v="168"/>
    <x v="0"/>
    <x v="0"/>
    <x v="3"/>
    <x v="7"/>
    <n v="30"/>
    <n v="3.15"/>
    <n v="94.5"/>
  </r>
  <r>
    <s v="ID07520"/>
    <x v="169"/>
    <x v="1"/>
    <x v="1"/>
    <x v="2"/>
    <x v="2"/>
    <n v="43"/>
    <n v="1.8699999999999999"/>
    <n v="80.41"/>
  </r>
  <r>
    <s v="ID07521"/>
    <x v="170"/>
    <x v="0"/>
    <x v="2"/>
    <x v="0"/>
    <x v="0"/>
    <n v="84"/>
    <n v="1.77"/>
    <n v="148.68"/>
  </r>
  <r>
    <s v="ID07522"/>
    <x v="171"/>
    <x v="1"/>
    <x v="3"/>
    <x v="2"/>
    <x v="3"/>
    <n v="36"/>
    <n v="2.1800000000000002"/>
    <n v="78.48"/>
  </r>
  <r>
    <s v="ID07523"/>
    <x v="172"/>
    <x v="1"/>
    <x v="3"/>
    <x v="2"/>
    <x v="5"/>
    <n v="44"/>
    <n v="2.84"/>
    <n v="124.96"/>
  </r>
  <r>
    <s v="ID07524"/>
    <x v="173"/>
    <x v="0"/>
    <x v="0"/>
    <x v="0"/>
    <x v="6"/>
    <n v="27"/>
    <n v="1.87"/>
    <n v="50.49"/>
  </r>
  <r>
    <s v="ID07525"/>
    <x v="174"/>
    <x v="0"/>
    <x v="0"/>
    <x v="2"/>
    <x v="5"/>
    <n v="120"/>
    <n v="2.8400000000000003"/>
    <n v="340.8"/>
  </r>
  <r>
    <s v="ID07526"/>
    <x v="175"/>
    <x v="0"/>
    <x v="0"/>
    <x v="1"/>
    <x v="1"/>
    <n v="26"/>
    <n v="3.4899999999999998"/>
    <n v="90.74"/>
  </r>
  <r>
    <s v="ID07527"/>
    <x v="176"/>
    <x v="1"/>
    <x v="1"/>
    <x v="0"/>
    <x v="0"/>
    <n v="73"/>
    <n v="1.77"/>
    <n v="129.21"/>
  </r>
  <r>
    <s v="ID07528"/>
    <x v="177"/>
    <x v="0"/>
    <x v="2"/>
    <x v="0"/>
    <x v="6"/>
    <n v="38"/>
    <n v="1.87"/>
    <n v="71.06"/>
  </r>
  <r>
    <s v="ID07529"/>
    <x v="178"/>
    <x v="0"/>
    <x v="2"/>
    <x v="2"/>
    <x v="5"/>
    <n v="40"/>
    <n v="2.84"/>
    <n v="113.6"/>
  </r>
  <r>
    <s v="ID07530"/>
    <x v="179"/>
    <x v="1"/>
    <x v="3"/>
    <x v="0"/>
    <x v="0"/>
    <n v="41"/>
    <n v="1.7699999999999998"/>
    <n v="72.569999999999993"/>
  </r>
  <r>
    <s v="ID07531"/>
    <x v="180"/>
    <x v="0"/>
    <x v="0"/>
    <x v="0"/>
    <x v="8"/>
    <n v="27"/>
    <n v="2.27"/>
    <n v="61.29"/>
  </r>
  <r>
    <s v="ID07532"/>
    <x v="181"/>
    <x v="0"/>
    <x v="0"/>
    <x v="2"/>
    <x v="2"/>
    <n v="38"/>
    <n v="1.87"/>
    <n v="71.06"/>
  </r>
  <r>
    <s v="ID07533"/>
    <x v="182"/>
    <x v="0"/>
    <x v="0"/>
    <x v="1"/>
    <x v="1"/>
    <n v="34"/>
    <n v="3.4899999999999998"/>
    <n v="118.66"/>
  </r>
  <r>
    <s v="ID07534"/>
    <x v="183"/>
    <x v="1"/>
    <x v="1"/>
    <x v="0"/>
    <x v="6"/>
    <n v="65"/>
    <n v="1.8699999999999999"/>
    <n v="121.55"/>
  </r>
  <r>
    <s v="ID07535"/>
    <x v="184"/>
    <x v="1"/>
    <x v="1"/>
    <x v="2"/>
    <x v="5"/>
    <n v="60"/>
    <n v="2.8400000000000003"/>
    <n v="170.4"/>
  </r>
  <r>
    <s v="ID07536"/>
    <x v="185"/>
    <x v="0"/>
    <x v="2"/>
    <x v="2"/>
    <x v="3"/>
    <n v="37"/>
    <n v="2.1799999999999997"/>
    <n v="80.66"/>
  </r>
  <r>
    <s v="ID07537"/>
    <x v="186"/>
    <x v="0"/>
    <x v="2"/>
    <x v="2"/>
    <x v="2"/>
    <n v="40"/>
    <n v="1.8699999999999999"/>
    <n v="74.8"/>
  </r>
  <r>
    <s v="ID07538"/>
    <x v="187"/>
    <x v="1"/>
    <x v="3"/>
    <x v="0"/>
    <x v="6"/>
    <n v="26"/>
    <n v="1.8699999999999999"/>
    <n v="48.62"/>
  </r>
  <r>
    <s v="ID07539"/>
    <x v="188"/>
    <x v="0"/>
    <x v="0"/>
    <x v="0"/>
    <x v="8"/>
    <n v="22"/>
    <n v="2.27"/>
    <n v="49.94"/>
  </r>
  <r>
    <s v="ID07540"/>
    <x v="189"/>
    <x v="0"/>
    <x v="0"/>
    <x v="2"/>
    <x v="2"/>
    <n v="32"/>
    <n v="1.87"/>
    <n v="59.84"/>
  </r>
  <r>
    <s v="ID07541"/>
    <x v="190"/>
    <x v="0"/>
    <x v="0"/>
    <x v="1"/>
    <x v="1"/>
    <n v="23"/>
    <n v="3.4899999999999998"/>
    <n v="80.27"/>
  </r>
  <r>
    <s v="ID07542"/>
    <x v="191"/>
    <x v="1"/>
    <x v="1"/>
    <x v="2"/>
    <x v="3"/>
    <n v="20"/>
    <n v="2.1800000000000002"/>
    <n v="43.6"/>
  </r>
  <r>
    <s v="ID07543"/>
    <x v="192"/>
    <x v="1"/>
    <x v="1"/>
    <x v="2"/>
    <x v="2"/>
    <n v="64"/>
    <n v="1.87"/>
    <n v="119.68"/>
  </r>
  <r>
    <s v="ID07544"/>
    <x v="193"/>
    <x v="0"/>
    <x v="2"/>
    <x v="0"/>
    <x v="0"/>
    <n v="71"/>
    <n v="1.77"/>
    <n v="125.67"/>
  </r>
  <r>
    <s v="ID07545"/>
    <x v="194"/>
    <x v="1"/>
    <x v="3"/>
    <x v="2"/>
    <x v="3"/>
    <n v="90"/>
    <n v="2.1799999999999997"/>
    <n v="196.2"/>
  </r>
  <r>
    <s v="ID07546"/>
    <x v="195"/>
    <x v="1"/>
    <x v="3"/>
    <x v="2"/>
    <x v="5"/>
    <n v="38"/>
    <n v="2.84"/>
    <n v="107.91999999999999"/>
  </r>
  <r>
    <s v="ID07547"/>
    <x v="196"/>
    <x v="0"/>
    <x v="0"/>
    <x v="0"/>
    <x v="0"/>
    <n v="55"/>
    <n v="1.7699999999999998"/>
    <n v="97.35"/>
  </r>
  <r>
    <s v="ID07548"/>
    <x v="197"/>
    <x v="0"/>
    <x v="0"/>
    <x v="3"/>
    <x v="7"/>
    <n v="22"/>
    <n v="3.15"/>
    <n v="69.3"/>
  </r>
  <r>
    <s v="ID07549"/>
    <x v="198"/>
    <x v="1"/>
    <x v="1"/>
    <x v="0"/>
    <x v="0"/>
    <n v="34"/>
    <n v="1.77"/>
    <n v="60.18"/>
  </r>
  <r>
    <s v="ID07550"/>
    <x v="199"/>
    <x v="0"/>
    <x v="2"/>
    <x v="0"/>
    <x v="6"/>
    <n v="39"/>
    <n v="1.87"/>
    <n v="72.930000000000007"/>
  </r>
  <r>
    <s v="ID07551"/>
    <x v="200"/>
    <x v="0"/>
    <x v="2"/>
    <x v="2"/>
    <x v="5"/>
    <n v="41"/>
    <n v="2.84"/>
    <n v="116.44"/>
  </r>
  <r>
    <s v="ID07552"/>
    <x v="201"/>
    <x v="1"/>
    <x v="3"/>
    <x v="0"/>
    <x v="0"/>
    <n v="41"/>
    <n v="1.7699999999999998"/>
    <n v="72.569999999999993"/>
  </r>
  <r>
    <s v="ID07553"/>
    <x v="202"/>
    <x v="0"/>
    <x v="0"/>
    <x v="2"/>
    <x v="3"/>
    <n v="136"/>
    <n v="2.1800000000000002"/>
    <n v="296.48"/>
  </r>
  <r>
    <s v="ID07554"/>
    <x v="203"/>
    <x v="0"/>
    <x v="0"/>
    <x v="0"/>
    <x v="0"/>
    <n v="25"/>
    <n v="1.77"/>
    <n v="44.25"/>
  </r>
  <r>
    <s v="ID07555"/>
    <x v="204"/>
    <x v="0"/>
    <x v="0"/>
    <x v="3"/>
    <x v="7"/>
    <n v="26"/>
    <n v="3.1500000000000004"/>
    <n v="81.900000000000006"/>
  </r>
  <r>
    <s v="ID07556"/>
    <x v="205"/>
    <x v="1"/>
    <x v="1"/>
    <x v="0"/>
    <x v="6"/>
    <n v="50"/>
    <n v="1.87"/>
    <n v="93.5"/>
  </r>
  <r>
    <s v="ID07557"/>
    <x v="206"/>
    <x v="1"/>
    <x v="1"/>
    <x v="2"/>
    <x v="5"/>
    <n v="79"/>
    <n v="2.8400000000000003"/>
    <n v="224.36"/>
  </r>
  <r>
    <s v="ID07558"/>
    <x v="207"/>
    <x v="0"/>
    <x v="2"/>
    <x v="0"/>
    <x v="0"/>
    <n v="30"/>
    <n v="1.77"/>
    <n v="53.1"/>
  </r>
  <r>
    <s v="ID07559"/>
    <x v="208"/>
    <x v="0"/>
    <x v="2"/>
    <x v="3"/>
    <x v="4"/>
    <n v="20"/>
    <n v="1.6800000000000002"/>
    <n v="33.6"/>
  </r>
  <r>
    <s v="ID07560"/>
    <x v="209"/>
    <x v="1"/>
    <x v="3"/>
    <x v="0"/>
    <x v="0"/>
    <n v="49"/>
    <n v="1.77"/>
    <n v="86.73"/>
  </r>
  <r>
    <s v="ID07561"/>
    <x v="210"/>
    <x v="0"/>
    <x v="0"/>
    <x v="2"/>
    <x v="3"/>
    <n v="40"/>
    <n v="2.1800000000000002"/>
    <n v="87.2"/>
  </r>
  <r>
    <s v="ID07562"/>
    <x v="211"/>
    <x v="0"/>
    <x v="0"/>
    <x v="0"/>
    <x v="0"/>
    <n v="31"/>
    <n v="1.77"/>
    <n v="54.87"/>
  </r>
  <r>
    <s v="ID07563"/>
    <x v="212"/>
    <x v="0"/>
    <x v="0"/>
    <x v="3"/>
    <x v="7"/>
    <n v="21"/>
    <n v="3.1500000000000004"/>
    <n v="66.150000000000006"/>
  </r>
  <r>
    <s v="ID07564"/>
    <x v="213"/>
    <x v="1"/>
    <x v="1"/>
    <x v="0"/>
    <x v="6"/>
    <n v="43"/>
    <n v="1.8699999999999999"/>
    <n v="80.41"/>
  </r>
  <r>
    <s v="ID07565"/>
    <x v="214"/>
    <x v="1"/>
    <x v="1"/>
    <x v="2"/>
    <x v="5"/>
    <n v="47"/>
    <n v="2.84"/>
    <n v="133.47999999999999"/>
  </r>
  <r>
    <s v="ID07566"/>
    <x v="215"/>
    <x v="0"/>
    <x v="2"/>
    <x v="2"/>
    <x v="3"/>
    <n v="175"/>
    <n v="2.1800000000000002"/>
    <n v="381.5"/>
  </r>
  <r>
    <s v="ID07567"/>
    <x v="216"/>
    <x v="0"/>
    <x v="2"/>
    <x v="2"/>
    <x v="2"/>
    <n v="23"/>
    <n v="1.8699999999999999"/>
    <n v="43.01"/>
  </r>
  <r>
    <s v="ID07568"/>
    <x v="217"/>
    <x v="1"/>
    <x v="3"/>
    <x v="0"/>
    <x v="0"/>
    <n v="40"/>
    <n v="1.77"/>
    <n v="70.8"/>
  </r>
  <r>
    <s v="ID07569"/>
    <x v="218"/>
    <x v="0"/>
    <x v="0"/>
    <x v="2"/>
    <x v="3"/>
    <n v="87"/>
    <n v="2.1800000000000002"/>
    <n v="189.66000000000003"/>
  </r>
  <r>
    <s v="ID07570"/>
    <x v="219"/>
    <x v="0"/>
    <x v="0"/>
    <x v="0"/>
    <x v="0"/>
    <n v="43"/>
    <n v="1.77"/>
    <n v="76.11"/>
  </r>
  <r>
    <s v="ID07571"/>
    <x v="220"/>
    <x v="0"/>
    <x v="0"/>
    <x v="1"/>
    <x v="1"/>
    <n v="30"/>
    <n v="3.49"/>
    <n v="104.7"/>
  </r>
  <r>
    <s v="ID07572"/>
    <x v="221"/>
    <x v="1"/>
    <x v="1"/>
    <x v="0"/>
    <x v="0"/>
    <n v="35"/>
    <n v="1.77"/>
    <n v="61.95"/>
  </r>
  <r>
    <s v="ID07573"/>
    <x v="222"/>
    <x v="0"/>
    <x v="2"/>
    <x v="0"/>
    <x v="6"/>
    <n v="57"/>
    <n v="1.87"/>
    <n v="106.59"/>
  </r>
  <r>
    <s v="ID07574"/>
    <x v="223"/>
    <x v="0"/>
    <x v="2"/>
    <x v="3"/>
    <x v="4"/>
    <n v="25"/>
    <n v="1.68"/>
    <n v="42"/>
  </r>
  <r>
    <s v="ID07575"/>
    <x v="224"/>
    <x v="1"/>
    <x v="3"/>
    <x v="2"/>
    <x v="2"/>
    <n v="24"/>
    <n v="1.87"/>
    <n v="44.88"/>
  </r>
  <r>
    <s v="ID07576"/>
    <x v="225"/>
    <x v="0"/>
    <x v="0"/>
    <x v="0"/>
    <x v="6"/>
    <n v="83"/>
    <n v="1.87"/>
    <n v="155.21"/>
  </r>
  <r>
    <s v="ID07577"/>
    <x v="226"/>
    <x v="0"/>
    <x v="0"/>
    <x v="2"/>
    <x v="5"/>
    <n v="124"/>
    <n v="2.8400000000000003"/>
    <n v="352.16"/>
  </r>
  <r>
    <s v="ID07578"/>
    <x v="227"/>
    <x v="1"/>
    <x v="1"/>
    <x v="0"/>
    <x v="0"/>
    <n v="137"/>
    <n v="1.77"/>
    <n v="242.49"/>
  </r>
  <r>
    <s v="ID07579"/>
    <x v="228"/>
    <x v="0"/>
    <x v="2"/>
    <x v="2"/>
    <x v="3"/>
    <n v="146"/>
    <n v="2.1799999999999997"/>
    <n v="318.27999999999997"/>
  </r>
  <r>
    <s v="ID07580"/>
    <x v="229"/>
    <x v="0"/>
    <x v="2"/>
    <x v="2"/>
    <x v="2"/>
    <n v="34"/>
    <n v="1.8699999999999999"/>
    <n v="63.58"/>
  </r>
  <r>
    <s v="ID07581"/>
    <x v="230"/>
    <x v="1"/>
    <x v="3"/>
    <x v="0"/>
    <x v="0"/>
    <n v="20"/>
    <n v="1.77"/>
    <n v="35.4"/>
  </r>
  <r>
    <s v="ID07582"/>
    <x v="231"/>
    <x v="0"/>
    <x v="0"/>
    <x v="2"/>
    <x v="3"/>
    <n v="139"/>
    <n v="2.1799999999999997"/>
    <n v="303.02"/>
  </r>
  <r>
    <s v="ID07583"/>
    <x v="232"/>
    <x v="0"/>
    <x v="0"/>
    <x v="2"/>
    <x v="2"/>
    <n v="211"/>
    <n v="1.8699999999999999"/>
    <n v="394.57"/>
  </r>
  <r>
    <s v="ID07584"/>
    <x v="233"/>
    <x v="0"/>
    <x v="0"/>
    <x v="1"/>
    <x v="1"/>
    <n v="20"/>
    <n v="3.4899999999999998"/>
    <n v="69.8"/>
  </r>
  <r>
    <s v="ID07585"/>
    <x v="234"/>
    <x v="1"/>
    <x v="1"/>
    <x v="0"/>
    <x v="6"/>
    <n v="42"/>
    <n v="1.87"/>
    <n v="78.540000000000006"/>
  </r>
  <r>
    <s v="ID07586"/>
    <x v="235"/>
    <x v="1"/>
    <x v="1"/>
    <x v="2"/>
    <x v="5"/>
    <n v="100"/>
    <n v="2.84"/>
    <n v="284"/>
  </r>
  <r>
    <s v="ID07587"/>
    <x v="236"/>
    <x v="0"/>
    <x v="2"/>
    <x v="0"/>
    <x v="0"/>
    <n v="38"/>
    <n v="1.7700000000000002"/>
    <n v="67.260000000000005"/>
  </r>
  <r>
    <s v="ID07588"/>
    <x v="237"/>
    <x v="0"/>
    <x v="2"/>
    <x v="1"/>
    <x v="1"/>
    <n v="25"/>
    <n v="3.49"/>
    <n v="87.25"/>
  </r>
  <r>
    <s v="ID07589"/>
    <x v="238"/>
    <x v="1"/>
    <x v="3"/>
    <x v="2"/>
    <x v="2"/>
    <n v="96"/>
    <n v="1.87"/>
    <n v="179.52"/>
  </r>
  <r>
    <s v="ID07590"/>
    <x v="239"/>
    <x v="0"/>
    <x v="0"/>
    <x v="2"/>
    <x v="3"/>
    <n v="34"/>
    <n v="2.1800000000000002"/>
    <n v="74.12"/>
  </r>
  <r>
    <s v="ID07591"/>
    <x v="240"/>
    <x v="0"/>
    <x v="0"/>
    <x v="2"/>
    <x v="2"/>
    <n v="245"/>
    <n v="1.8699999999999999"/>
    <n v="458.15"/>
  </r>
  <r>
    <s v="ID07592"/>
    <x v="241"/>
    <x v="0"/>
    <x v="0"/>
    <x v="1"/>
    <x v="1"/>
    <n v="30"/>
    <n v="3.49"/>
    <n v="104.7"/>
  </r>
  <r>
    <s v="ID07593"/>
    <x v="242"/>
    <x v="1"/>
    <x v="1"/>
    <x v="0"/>
    <x v="6"/>
    <n v="30"/>
    <n v="1.87"/>
    <n v="56.1"/>
  </r>
  <r>
    <s v="ID07594"/>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ACCF3-F15A-47CB-9791-B65207C7FE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3">
        <item x="0"/>
        <item x="1"/>
        <item t="default"/>
      </items>
    </pivotField>
    <pivotField showAll="0">
      <items count="5">
        <item x="0"/>
        <item x="1"/>
        <item x="2"/>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3">
    <i>
      <x/>
    </i>
    <i>
      <x v="1"/>
    </i>
    <i t="grand">
      <x/>
    </i>
  </rowItems>
  <colItems count="1">
    <i/>
  </colItems>
  <dataFields count="1">
    <dataField name="Count of Product" fld="5" subtotal="count" baseField="0" baseItem="0"/>
  </dataFields>
  <chartFormats count="4">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B3231-5C45-4EEB-B6BF-678B845B600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O8" firstHeaderRow="1" firstDataRow="1" firstDataCol="1" rowPageCount="1" colPageCount="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axis="axisPage" showAll="0" defaultSubtotal="0">
      <items count="4">
        <item x="0"/>
        <item x="1"/>
        <item x="2"/>
        <item x="3"/>
      </items>
    </pivotField>
  </pivotFields>
  <rowFields count="1">
    <field x="10"/>
  </rowFields>
  <rowItems count="5">
    <i>
      <x v="1"/>
    </i>
    <i>
      <x v="2"/>
    </i>
    <i>
      <x v="3"/>
    </i>
    <i>
      <x v="4"/>
    </i>
    <i t="grand">
      <x/>
    </i>
  </rowItems>
  <colItems count="1">
    <i/>
  </colItems>
  <pageFields count="1">
    <pageField fld="11" hier="-1"/>
  </pageFields>
  <dataFields count="1">
    <dataField name="Sum of TotalPrice" fld="8" baseField="0" baseItem="0"/>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 chart="4" format="9">
      <pivotArea type="data" outline="0" fieldPosition="0">
        <references count="2">
          <reference field="4294967294" count="1" selected="0">
            <x v="0"/>
          </reference>
          <reference field="10" count="1" selected="0">
            <x v="3"/>
          </reference>
        </references>
      </pivotArea>
    </chartFormat>
    <chartFormat chart="4" format="10">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7889D-B9E8-4D43-8F52-0F23F88FA0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1:M32" firstHeaderRow="1" firstDataRow="2"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Col"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5"/>
  </rowFields>
  <rowItems count="10">
    <i>
      <x/>
    </i>
    <i>
      <x v="1"/>
    </i>
    <i>
      <x v="2"/>
    </i>
    <i>
      <x v="3"/>
    </i>
    <i>
      <x v="4"/>
    </i>
    <i>
      <x v="5"/>
    </i>
    <i>
      <x v="6"/>
    </i>
    <i>
      <x v="7"/>
    </i>
    <i>
      <x v="8"/>
    </i>
    <i t="grand">
      <x/>
    </i>
  </rowItems>
  <colFields count="1">
    <field x="4"/>
  </colFields>
  <colItems count="5">
    <i>
      <x/>
    </i>
    <i>
      <x v="1"/>
    </i>
    <i>
      <x v="2"/>
    </i>
    <i>
      <x v="3"/>
    </i>
    <i t="grand">
      <x/>
    </i>
  </colItems>
  <dataFields count="1">
    <dataField name="Sum of Total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D0254-003A-4E42-88E4-8352A1B6459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20:F24" firstHeaderRow="1" firstDataRow="2"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axis="axisCol"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1"/>
    <field x="10"/>
    <field x="9"/>
    <field x="1"/>
  </rowFields>
  <rowItems count="3">
    <i>
      <x v="1"/>
    </i>
    <i>
      <x v="2"/>
    </i>
    <i t="grand">
      <x/>
    </i>
  </rowItems>
  <colFields count="1">
    <field x="4"/>
  </colFields>
  <colItems count="5">
    <i>
      <x/>
    </i>
    <i>
      <x v="1"/>
    </i>
    <i>
      <x v="2"/>
    </i>
    <i>
      <x v="3"/>
    </i>
    <i t="grand">
      <x/>
    </i>
  </colItems>
  <dataFields count="1">
    <dataField name="Sum of Qty" fld="6" baseField="0" baseItem="0"/>
  </dataFields>
  <chartFormats count="16">
    <chartFormat chart="11" format="0" series="1">
      <pivotArea type="data" outline="0" fieldPosition="0">
        <references count="2">
          <reference field="4294967294" count="1" selected="0">
            <x v="0"/>
          </reference>
          <reference field="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1" format="2" series="1">
      <pivotArea type="data" outline="0" fieldPosition="0">
        <references count="2">
          <reference field="4294967294" count="1" selected="0">
            <x v="0"/>
          </reference>
          <reference field="4" count="1" selected="0">
            <x v="2"/>
          </reference>
        </references>
      </pivotArea>
    </chartFormat>
    <chartFormat chart="11" format="3" series="1">
      <pivotArea type="data" outline="0" fieldPosition="0">
        <references count="2">
          <reference field="4294967294" count="1" selected="0">
            <x v="0"/>
          </reference>
          <reference field="4" count="1" selected="0">
            <x v="3"/>
          </reference>
        </references>
      </pivotArea>
    </chartFormat>
    <chartFormat chart="37" format="0" series="1">
      <pivotArea type="data" outline="0" fieldPosition="0">
        <references count="2">
          <reference field="4294967294" count="1" selected="0">
            <x v="0"/>
          </reference>
          <reference field="4" count="1" selected="0">
            <x v="0"/>
          </reference>
        </references>
      </pivotArea>
    </chartFormat>
    <chartFormat chart="37" format="1" series="1">
      <pivotArea type="data" outline="0" fieldPosition="0">
        <references count="2">
          <reference field="4294967294" count="1" selected="0">
            <x v="0"/>
          </reference>
          <reference field="4" count="1" selected="0">
            <x v="1"/>
          </reference>
        </references>
      </pivotArea>
    </chartFormat>
    <chartFormat chart="37" format="2" series="1">
      <pivotArea type="data" outline="0" fieldPosition="0">
        <references count="2">
          <reference field="4294967294" count="1" selected="0">
            <x v="0"/>
          </reference>
          <reference field="4" count="1" selected="0">
            <x v="2"/>
          </reference>
        </references>
      </pivotArea>
    </chartFormat>
    <chartFormat chart="37" format="3" series="1">
      <pivotArea type="data" outline="0" fieldPosition="0">
        <references count="2">
          <reference field="4294967294" count="1" selected="0">
            <x v="0"/>
          </reference>
          <reference field="4" count="1" selected="0">
            <x v="3"/>
          </reference>
        </references>
      </pivotArea>
    </chartFormat>
    <chartFormat chart="47" format="0" series="1">
      <pivotArea type="data" outline="0" fieldPosition="0">
        <references count="2">
          <reference field="4294967294" count="1" selected="0">
            <x v="0"/>
          </reference>
          <reference field="4" count="1" selected="0">
            <x v="0"/>
          </reference>
        </references>
      </pivotArea>
    </chartFormat>
    <chartFormat chart="47" format="1" series="1">
      <pivotArea type="data" outline="0" fieldPosition="0">
        <references count="2">
          <reference field="4294967294" count="1" selected="0">
            <x v="0"/>
          </reference>
          <reference field="4" count="1" selected="0">
            <x v="1"/>
          </reference>
        </references>
      </pivotArea>
    </chartFormat>
    <chartFormat chart="47" format="2" series="1">
      <pivotArea type="data" outline="0" fieldPosition="0">
        <references count="2">
          <reference field="4294967294" count="1" selected="0">
            <x v="0"/>
          </reference>
          <reference field="4" count="1" selected="0">
            <x v="2"/>
          </reference>
        </references>
      </pivotArea>
    </chartFormat>
    <chartFormat chart="47" format="3" series="1">
      <pivotArea type="data" outline="0" fieldPosition="0">
        <references count="2">
          <reference field="4294967294" count="1" selected="0">
            <x v="0"/>
          </reference>
          <reference field="4" count="1" selected="0">
            <x v="3"/>
          </reference>
        </references>
      </pivotArea>
    </chartFormat>
    <chartFormat chart="49" format="8" series="1">
      <pivotArea type="data" outline="0" fieldPosition="0">
        <references count="2">
          <reference field="4294967294" count="1" selected="0">
            <x v="0"/>
          </reference>
          <reference field="4" count="1" selected="0">
            <x v="0"/>
          </reference>
        </references>
      </pivotArea>
    </chartFormat>
    <chartFormat chart="49" format="9" series="1">
      <pivotArea type="data" outline="0" fieldPosition="0">
        <references count="2">
          <reference field="4294967294" count="1" selected="0">
            <x v="0"/>
          </reference>
          <reference field="4" count="1" selected="0">
            <x v="1"/>
          </reference>
        </references>
      </pivotArea>
    </chartFormat>
    <chartFormat chart="49" format="10" series="1">
      <pivotArea type="data" outline="0" fieldPosition="0">
        <references count="2">
          <reference field="4294967294" count="1" selected="0">
            <x v="0"/>
          </reference>
          <reference field="4" count="1" selected="0">
            <x v="2"/>
          </reference>
        </references>
      </pivotArea>
    </chartFormat>
    <chartFormat chart="49"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776F48-4B63-4E3D-B6D7-4B55B1B482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J3:K13" firstHeaderRow="1" firstDataRow="1" firstDataCol="1" rowPageCount="1" colPageCount="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axis="axisPage"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pageFields count="1">
    <pageField fld="4" hier="-1"/>
  </pageFields>
  <dataFields count="1">
    <dataField name="Sum of TotalPrice" fld="8"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9AEF8A-5D58-4EC3-9E7D-62296F00F0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3"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showAll="0"/>
    <pivotField axis="axisRow" showAll="0">
      <items count="10">
        <item x="3"/>
        <item x="8"/>
        <item x="6"/>
        <item x="0"/>
        <item x="2"/>
        <item x="5"/>
        <item x="4"/>
        <item x="7"/>
        <item x="1"/>
        <item t="default"/>
      </items>
    </pivotField>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Count of UnitPrice" fld="7" subtotal="count" baseField="5"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6EEA540B-F2FE-4A78-B770-86988A3405B3}" sourceName="Quarters (Date)">
  <pivotTables>
    <pivotTable tabId="4" name="PivotTable5"/>
  </pivotTables>
  <data>
    <tabular pivotCacheId="177390880">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F56D44C-8837-486D-A1B3-C65BB0B850EB}" sourceName="Product">
  <pivotTables>
    <pivotTable tabId="4" name="PivotTable5"/>
  </pivotTables>
  <data>
    <tabular pivotCacheId="177390880">
      <items count="9">
        <i x="3" s="1"/>
        <i x="8" s="1"/>
        <i x="6" s="1"/>
        <i x="0" s="1"/>
        <i x="2" s="1"/>
        <i x="5" s="1"/>
        <i x="4"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7AF40BA-FF76-413C-855F-1DCBCC91F15D}" sourceName="Category">
  <pivotTables>
    <pivotTable tabId="4" name="PivotTable5"/>
  </pivotTables>
  <data>
    <tabular pivotCacheId="177390880">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8D30D8C-4B8F-4CB3-8312-74D16826BAE3}" sourceName="Months (Date)">
  <pivotTables>
    <pivotTable tabId="4" name="PivotTable6"/>
  </pivotTables>
  <data>
    <tabular pivotCacheId="177390880">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A89940-6C64-4DB1-A862-B05453766039}" sourceName="Region">
  <pivotTables>
    <pivotTable tabId="4" name="PivotTable6"/>
  </pivotTables>
  <data>
    <tabular pivotCacheId="17739088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18BC95B-A956-4B4F-9E59-C50D5779134F}" sourceName="City">
  <pivotTables>
    <pivotTable tabId="4" name="PivotTable2"/>
  </pivotTables>
  <data>
    <tabular pivotCacheId="17739088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239054BB-8D9F-4446-8CBB-66A810CE7BD2}" cache="Slicer_Quarters__Date" caption="Quarters (Date)" rowHeight="234950"/>
  <slicer name="Product" xr10:uid="{94CEF790-864A-4737-8DA9-F68B98803FAC}" cache="Slicer_Product" caption="Product" startItem="1" rowHeight="234950"/>
  <slicer name="Category" xr10:uid="{7991FB1D-8CD6-46FC-A80A-012495A16711}" cache="Slicer_Category" caption="Category" rowHeight="234950"/>
  <slicer name="Months (Date)" xr10:uid="{F3FB4560-DEFB-4D87-87D4-93FB9566CB9D}" cache="Slicer_Months__Date" caption="Months (Date)" rowHeight="234950"/>
  <slicer name="Region" xr10:uid="{4EBE1D6D-0F47-4FA3-9D8A-EABF226B223A}" cache="Slicer_Region" caption="Region" rowHeight="234950"/>
  <slicer name="City" xr10:uid="{F24CB739-EB91-44F6-B098-E1FEBB6DC6C4}" cache="Slicer_City" caption="City" rowHeight="234950"/>
  <slicer name="City 1" xr10:uid="{A016C44A-92B3-426C-83AF-3D007D7EB334}"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ACFC4D-EA8D-4E96-A5D7-950E383C57CB}" name="Sales_Data" displayName="Sales_Data" ref="A1:I245" totalsRowShown="0">
  <tableColumns count="9">
    <tableColumn id="8" xr3:uid="{58315A0D-CEF7-40B4-8FF6-9AB3EDEBBE0A}" name="ID" dataDxfId="21"/>
    <tableColumn id="1" xr3:uid="{907AC59F-A4F5-4CFB-A409-189348A58A69}" name="Date" dataDxfId="20"/>
    <tableColumn id="2" xr3:uid="{F3BC80B6-8624-4AD8-B535-B025004B7035}" name="Region"/>
    <tableColumn id="3" xr3:uid="{887DEC72-E66F-49DB-AC8D-4CD3241E0B1F}" name="City"/>
    <tableColumn id="5" xr3:uid="{22AE67D0-400C-414B-A889-C409015DEA93}" name="Category"/>
    <tableColumn id="6" xr3:uid="{1A0527F2-EBCC-40CE-9F50-D24F59FAC61E}" name="Product"/>
    <tableColumn id="7" xr3:uid="{0CAFF0DD-5973-47D5-8D4D-4E83F9206D79}" name="Qty"/>
    <tableColumn id="4" xr3:uid="{BD3E226F-3D65-47D6-BDB2-050AFE423E44}" name="UnitPrice" dataDxfId="19"/>
    <tableColumn id="14" xr3:uid="{CA48AE91-9696-4BC7-95F2-5C485192123B}" name="TotalPrice" dataDxfId="18">
      <calculatedColumnFormula>Sales_Data[[#This Row],[Qty]]*Sales_Data[[#This Row],[UnitPrice]]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C0DAC-3385-4AC0-B35E-103973CF0E73}" name="Sales_Data3" displayName="Sales_Data3" ref="A1:Q245" totalsRowCount="1">
  <tableColumns count="17">
    <tableColumn id="8" xr3:uid="{C36EBCA3-C3EF-4922-A4D4-2B63A6523A98}" name="ID" dataDxfId="17" totalsRowDxfId="7"/>
    <tableColumn id="1" xr3:uid="{240D9706-76E4-41E6-94F3-571C0E16658A}" name="Date" dataDxfId="16" totalsRowDxfId="6"/>
    <tableColumn id="2" xr3:uid="{697725D5-0143-4482-80F9-879C91C6238F}" name="Region"/>
    <tableColumn id="3" xr3:uid="{3088B192-999E-4F9F-B975-0AA2F0051C94}" name="City"/>
    <tableColumn id="5" xr3:uid="{8164CC08-1C8F-40F0-BAC0-B4DDBDA0C395}" name="Category"/>
    <tableColumn id="6" xr3:uid="{AC2707E6-8D30-4F4E-95AB-0A22CA5F824C}" name="Product"/>
    <tableColumn id="7" xr3:uid="{BD200F0A-BA97-4B94-BD13-29CE104C3D77}" name="Qty"/>
    <tableColumn id="4" xr3:uid="{A20BFBA1-CF67-416D-A9EA-F0F30502CD96}" name="UnitPrice" dataDxfId="15" totalsRowDxfId="5"/>
    <tableColumn id="14" xr3:uid="{E49634EF-6F86-48E9-95BF-55359F6F77EB}" name="TotalPrice" dataDxfId="14" totalsRowDxfId="4">
      <calculatedColumnFormula>Sales_Data3[[#This Row],[Qty]]*Sales_Data3[[#This Row],[UnitPrice]]</calculatedColumnFormula>
    </tableColumn>
    <tableColumn id="9" xr3:uid="{C685DEE8-94F5-4836-9379-3B82ABD91EC3}" name="countofquantity" dataDxfId="13" totalsRowDxfId="3">
      <calculatedColumnFormula>COUNT(Sales_Data3[UnitPrice])</calculatedColumnFormula>
    </tableColumn>
    <tableColumn id="11" xr3:uid="{E4FBF4CE-267F-4E62-A210-6543D4BE0231}" name="DateFormat change" totalsRowLabel="Sum of Total price" dataDxfId="12" totalsRowDxfId="2"/>
    <tableColumn id="12" xr3:uid="{AA3259D2-D344-415F-B23B-D0EE40D2F66E}" name="Total Price Calculations" totalsRowFunction="custom" dataDxfId="11" totalsRowDxfId="1">
      <calculatedColumnFormula>Sales_Data3[[#This Row],[Qty]]*Sales_Data3[[#This Row],[UnitPrice]]</calculatedColumnFormula>
      <totalsRowFormula>SUM(Sales_Data3[Total Price Calculations])</totalsRowFormula>
    </tableColumn>
    <tableColumn id="15" xr3:uid="{7E403CA4-825B-4B23-9D41-62435B073740}" name="Column1"/>
    <tableColumn id="16" xr3:uid="{56BE1631-779B-466D-85B7-3E4BBBE9741F}" name="Category in Upper" dataDxfId="10">
      <calculatedColumnFormula>UPPER(E2)</calculatedColumnFormula>
    </tableColumn>
    <tableColumn id="17" xr3:uid="{182D9820-9E8D-4B4F-AC2D-B4193673205A}" name="Catergory In Lower" dataDxfId="9">
      <calculatedColumnFormula>LOWER(C2)</calculatedColumnFormula>
    </tableColumn>
    <tableColumn id="18" xr3:uid="{7DB8E95E-6899-4DBB-B54A-D1DF8FE33D10}" name="Length Of Product" dataDxfId="8">
      <calculatedColumnFormula>LEN(F2)</calculatedColumnFormula>
    </tableColumn>
    <tableColumn id="20" xr3:uid="{78E3EA15-DFC2-450D-AD00-7BCA4E8A5537}" name="Category In Newyork Region whose unit price is greater than 1.5" dataDxfId="0">
      <calculatedColumnFormula>AND(D2="New York", H2 &gt; 1.5)</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9173E-0488-47C1-9356-66DE19EA815C}">
  <dimension ref="E1:H60"/>
  <sheetViews>
    <sheetView showGridLines="0" tabSelected="1" workbookViewId="0">
      <selection activeCell="H60" sqref="H60"/>
    </sheetView>
  </sheetViews>
  <sheetFormatPr defaultRowHeight="14.4" x14ac:dyDescent="0.3"/>
  <sheetData>
    <row r="1" spans="5:5" x14ac:dyDescent="0.3">
      <c r="E1" t="s">
        <v>291</v>
      </c>
    </row>
    <row r="60" spans="8:8" x14ac:dyDescent="0.3">
      <c r="H60" t="s">
        <v>292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9DB3-01CF-4690-97C1-B90B82C16DE4}">
  <dimension ref="A1:O32"/>
  <sheetViews>
    <sheetView workbookViewId="0">
      <selection activeCell="E29" sqref="E29"/>
    </sheetView>
  </sheetViews>
  <sheetFormatPr defaultRowHeight="14.4" x14ac:dyDescent="0.3"/>
  <cols>
    <col min="1" max="1" width="12.5546875" bestFit="1" customWidth="1"/>
    <col min="2" max="2" width="15.5546875" bestFit="1" customWidth="1"/>
    <col min="3" max="3" width="7.5546875" bestFit="1" customWidth="1"/>
    <col min="4" max="4" width="8.109375" bestFit="1" customWidth="1"/>
    <col min="5" max="5" width="6.77734375" bestFit="1" customWidth="1"/>
    <col min="6" max="6" width="10.77734375" bestFit="1" customWidth="1"/>
    <col min="7" max="7" width="13.5546875" bestFit="1" customWidth="1"/>
    <col min="8" max="8" width="15.88671875" bestFit="1" customWidth="1"/>
    <col min="9" max="9" width="15.5546875" bestFit="1" customWidth="1"/>
    <col min="10" max="10" width="9" bestFit="1" customWidth="1"/>
    <col min="11" max="11" width="8.109375" bestFit="1" customWidth="1"/>
    <col min="12" max="12" width="8" bestFit="1" customWidth="1"/>
    <col min="13" max="13" width="10.77734375" bestFit="1" customWidth="1"/>
    <col min="14" max="14" width="12.5546875" bestFit="1" customWidth="1"/>
    <col min="15" max="15" width="15.88671875" bestFit="1" customWidth="1"/>
  </cols>
  <sheetData>
    <row r="1" spans="1:15" x14ac:dyDescent="0.3">
      <c r="J1" s="5" t="s">
        <v>4</v>
      </c>
      <c r="K1" t="s">
        <v>276</v>
      </c>
      <c r="N1" s="5" t="s">
        <v>289</v>
      </c>
      <c r="O1" t="s">
        <v>276</v>
      </c>
    </row>
    <row r="2" spans="1:15" x14ac:dyDescent="0.3">
      <c r="A2" t="s">
        <v>283</v>
      </c>
    </row>
    <row r="3" spans="1:15" x14ac:dyDescent="0.3">
      <c r="A3" t="s">
        <v>272</v>
      </c>
      <c r="B3" t="s">
        <v>279</v>
      </c>
      <c r="D3" s="5" t="s">
        <v>272</v>
      </c>
      <c r="E3" t="s">
        <v>279</v>
      </c>
      <c r="G3" s="5" t="s">
        <v>272</v>
      </c>
      <c r="H3" t="s">
        <v>280</v>
      </c>
      <c r="J3" s="5" t="s">
        <v>272</v>
      </c>
      <c r="K3" t="s">
        <v>278</v>
      </c>
      <c r="N3" s="5" t="s">
        <v>272</v>
      </c>
      <c r="O3" t="s">
        <v>278</v>
      </c>
    </row>
    <row r="4" spans="1:15" x14ac:dyDescent="0.3">
      <c r="A4" t="s">
        <v>11</v>
      </c>
      <c r="B4">
        <v>88</v>
      </c>
      <c r="D4" s="6" t="s">
        <v>10</v>
      </c>
      <c r="E4" s="9">
        <v>150</v>
      </c>
      <c r="G4" s="6" t="s">
        <v>25</v>
      </c>
      <c r="H4">
        <v>31</v>
      </c>
      <c r="J4" s="6" t="s">
        <v>25</v>
      </c>
      <c r="K4">
        <v>5330.0999999999995</v>
      </c>
      <c r="N4" s="6" t="s">
        <v>285</v>
      </c>
      <c r="O4">
        <v>8045.1199999999981</v>
      </c>
    </row>
    <row r="5" spans="1:15" x14ac:dyDescent="0.3">
      <c r="A5" t="s">
        <v>19</v>
      </c>
      <c r="B5">
        <v>55</v>
      </c>
      <c r="D5" s="6" t="s">
        <v>18</v>
      </c>
      <c r="E5" s="9">
        <v>94</v>
      </c>
      <c r="G5" s="6" t="s">
        <v>142</v>
      </c>
      <c r="H5">
        <v>3</v>
      </c>
      <c r="J5" s="6" t="s">
        <v>142</v>
      </c>
      <c r="K5">
        <v>179.32999999999998</v>
      </c>
      <c r="N5" s="6" t="s">
        <v>286</v>
      </c>
      <c r="O5">
        <v>8651.3999999999978</v>
      </c>
    </row>
    <row r="6" spans="1:15" x14ac:dyDescent="0.3">
      <c r="A6" t="s">
        <v>23</v>
      </c>
      <c r="B6">
        <v>62</v>
      </c>
      <c r="D6" s="6" t="s">
        <v>273</v>
      </c>
      <c r="E6" s="9">
        <v>244</v>
      </c>
      <c r="G6" s="6" t="s">
        <v>43</v>
      </c>
      <c r="H6">
        <v>27</v>
      </c>
      <c r="J6" s="6" t="s">
        <v>43</v>
      </c>
      <c r="K6">
        <v>2945.25</v>
      </c>
      <c r="N6" s="6" t="s">
        <v>287</v>
      </c>
      <c r="O6">
        <v>7168.1799999999994</v>
      </c>
    </row>
    <row r="7" spans="1:15" x14ac:dyDescent="0.3">
      <c r="A7" t="s">
        <v>47</v>
      </c>
      <c r="B7">
        <v>39</v>
      </c>
      <c r="G7" s="6" t="s">
        <v>13</v>
      </c>
      <c r="H7">
        <v>64</v>
      </c>
      <c r="J7" s="6" t="s">
        <v>13</v>
      </c>
      <c r="K7">
        <v>7410.9900000000007</v>
      </c>
      <c r="N7" s="6" t="s">
        <v>288</v>
      </c>
      <c r="O7">
        <v>9460.8799999999992</v>
      </c>
    </row>
    <row r="8" spans="1:15" x14ac:dyDescent="0.3">
      <c r="A8" t="s">
        <v>273</v>
      </c>
      <c r="B8">
        <v>244</v>
      </c>
      <c r="G8" s="6" t="s">
        <v>21</v>
      </c>
      <c r="H8">
        <v>33</v>
      </c>
      <c r="J8" s="6" t="s">
        <v>21</v>
      </c>
      <c r="K8">
        <v>4572.1500000000005</v>
      </c>
      <c r="N8" s="6" t="s">
        <v>273</v>
      </c>
      <c r="O8">
        <v>33325.579999999994</v>
      </c>
    </row>
    <row r="9" spans="1:15" x14ac:dyDescent="0.3">
      <c r="G9" s="6" t="s">
        <v>41</v>
      </c>
      <c r="H9">
        <v>31</v>
      </c>
      <c r="J9" s="6" t="s">
        <v>41</v>
      </c>
      <c r="K9">
        <v>7310.1599999999989</v>
      </c>
      <c r="N9" s="6" t="s">
        <v>290</v>
      </c>
    </row>
    <row r="10" spans="1:15" x14ac:dyDescent="0.3">
      <c r="G10" s="6" t="s">
        <v>32</v>
      </c>
      <c r="H10">
        <v>22</v>
      </c>
      <c r="J10" s="6" t="s">
        <v>32</v>
      </c>
      <c r="K10">
        <v>1651.7700000000002</v>
      </c>
    </row>
    <row r="11" spans="1:15" x14ac:dyDescent="0.3">
      <c r="G11" s="6" t="s">
        <v>112</v>
      </c>
      <c r="H11">
        <v>7</v>
      </c>
      <c r="J11" s="6" t="s">
        <v>112</v>
      </c>
      <c r="K11">
        <v>585.9</v>
      </c>
    </row>
    <row r="12" spans="1:15" x14ac:dyDescent="0.3">
      <c r="G12" s="6" t="s">
        <v>16</v>
      </c>
      <c r="H12">
        <v>26</v>
      </c>
      <c r="J12" s="6" t="s">
        <v>16</v>
      </c>
      <c r="K12">
        <v>3339.9299999999994</v>
      </c>
    </row>
    <row r="13" spans="1:15" x14ac:dyDescent="0.3">
      <c r="G13" s="6" t="s">
        <v>273</v>
      </c>
      <c r="H13">
        <v>244</v>
      </c>
      <c r="J13" s="6" t="s">
        <v>273</v>
      </c>
      <c r="K13">
        <v>33325.58</v>
      </c>
    </row>
    <row r="19" spans="1:13" x14ac:dyDescent="0.3">
      <c r="B19" t="s">
        <v>282</v>
      </c>
    </row>
    <row r="20" spans="1:13" x14ac:dyDescent="0.3">
      <c r="A20" s="5" t="s">
        <v>281</v>
      </c>
      <c r="B20" s="5" t="s">
        <v>277</v>
      </c>
      <c r="I20" t="s">
        <v>284</v>
      </c>
    </row>
    <row r="21" spans="1:13" x14ac:dyDescent="0.3">
      <c r="A21" s="5" t="s">
        <v>272</v>
      </c>
      <c r="B21" t="s">
        <v>12</v>
      </c>
      <c r="C21" t="s">
        <v>20</v>
      </c>
      <c r="D21" t="s">
        <v>15</v>
      </c>
      <c r="E21" t="s">
        <v>31</v>
      </c>
      <c r="F21" t="s">
        <v>273</v>
      </c>
      <c r="H21" s="5" t="s">
        <v>278</v>
      </c>
      <c r="I21" s="5" t="s">
        <v>277</v>
      </c>
    </row>
    <row r="22" spans="1:13" x14ac:dyDescent="0.3">
      <c r="A22" s="6" t="s">
        <v>274</v>
      </c>
      <c r="B22" s="9">
        <v>3199</v>
      </c>
      <c r="C22" s="9">
        <v>3623</v>
      </c>
      <c r="D22" s="9">
        <v>717</v>
      </c>
      <c r="E22" s="9">
        <v>786</v>
      </c>
      <c r="F22" s="9">
        <v>8325</v>
      </c>
      <c r="H22" s="5" t="s">
        <v>272</v>
      </c>
      <c r="I22" t="s">
        <v>12</v>
      </c>
      <c r="J22" t="s">
        <v>20</v>
      </c>
      <c r="K22" t="s">
        <v>15</v>
      </c>
      <c r="L22" t="s">
        <v>31</v>
      </c>
      <c r="M22" t="s">
        <v>273</v>
      </c>
    </row>
    <row r="23" spans="1:13" x14ac:dyDescent="0.3">
      <c r="A23" s="6" t="s">
        <v>275</v>
      </c>
      <c r="B23" s="9">
        <v>2642</v>
      </c>
      <c r="C23" s="9">
        <v>3841</v>
      </c>
      <c r="D23" s="9">
        <v>240</v>
      </c>
      <c r="E23" s="9">
        <v>394</v>
      </c>
      <c r="F23" s="9">
        <v>7117</v>
      </c>
      <c r="H23" s="6" t="s">
        <v>25</v>
      </c>
      <c r="I23" s="9"/>
      <c r="J23" s="9">
        <v>5330.0999999999995</v>
      </c>
      <c r="K23" s="9"/>
      <c r="L23" s="9"/>
      <c r="M23" s="9">
        <v>5330.0999999999995</v>
      </c>
    </row>
    <row r="24" spans="1:13" x14ac:dyDescent="0.3">
      <c r="A24" s="6" t="s">
        <v>273</v>
      </c>
      <c r="B24" s="9">
        <v>5841</v>
      </c>
      <c r="C24" s="9">
        <v>7464</v>
      </c>
      <c r="D24" s="9">
        <v>957</v>
      </c>
      <c r="E24" s="9">
        <v>1180</v>
      </c>
      <c r="F24" s="9">
        <v>15442</v>
      </c>
      <c r="H24" s="6" t="s">
        <v>142</v>
      </c>
      <c r="I24" s="9">
        <v>179.32999999999998</v>
      </c>
      <c r="J24" s="9"/>
      <c r="K24" s="9"/>
      <c r="L24" s="9"/>
      <c r="M24" s="9">
        <v>179.32999999999998</v>
      </c>
    </row>
    <row r="25" spans="1:13" x14ac:dyDescent="0.3">
      <c r="H25" s="6" t="s">
        <v>43</v>
      </c>
      <c r="I25" s="9">
        <v>2945.25</v>
      </c>
      <c r="J25" s="9"/>
      <c r="K25" s="9"/>
      <c r="L25" s="9"/>
      <c r="M25" s="9">
        <v>2945.25</v>
      </c>
    </row>
    <row r="26" spans="1:13" x14ac:dyDescent="0.3">
      <c r="H26" s="6" t="s">
        <v>13</v>
      </c>
      <c r="I26" s="9">
        <v>7410.9900000000007</v>
      </c>
      <c r="J26" s="9"/>
      <c r="K26" s="9"/>
      <c r="L26" s="9"/>
      <c r="M26" s="9">
        <v>7410.9900000000007</v>
      </c>
    </row>
    <row r="27" spans="1:13" x14ac:dyDescent="0.3">
      <c r="H27" s="6" t="s">
        <v>21</v>
      </c>
      <c r="I27" s="9"/>
      <c r="J27" s="9">
        <v>4572.1500000000005</v>
      </c>
      <c r="K27" s="9"/>
      <c r="L27" s="9"/>
      <c r="M27" s="9">
        <v>4572.1500000000005</v>
      </c>
    </row>
    <row r="28" spans="1:13" x14ac:dyDescent="0.3">
      <c r="H28" s="6" t="s">
        <v>41</v>
      </c>
      <c r="I28" s="9"/>
      <c r="J28" s="9">
        <v>7310.1599999999989</v>
      </c>
      <c r="K28" s="9"/>
      <c r="L28" s="9"/>
      <c r="M28" s="9">
        <v>7310.1599999999989</v>
      </c>
    </row>
    <row r="29" spans="1:13" x14ac:dyDescent="0.3">
      <c r="H29" s="6" t="s">
        <v>32</v>
      </c>
      <c r="I29" s="9"/>
      <c r="J29" s="9"/>
      <c r="K29" s="9"/>
      <c r="L29" s="9">
        <v>1651.7700000000002</v>
      </c>
      <c r="M29" s="9">
        <v>1651.7700000000002</v>
      </c>
    </row>
    <row r="30" spans="1:13" x14ac:dyDescent="0.3">
      <c r="H30" s="6" t="s">
        <v>112</v>
      </c>
      <c r="I30" s="9"/>
      <c r="J30" s="9"/>
      <c r="K30" s="9"/>
      <c r="L30" s="9">
        <v>585.9</v>
      </c>
      <c r="M30" s="9">
        <v>585.9</v>
      </c>
    </row>
    <row r="31" spans="1:13" x14ac:dyDescent="0.3">
      <c r="H31" s="6" t="s">
        <v>16</v>
      </c>
      <c r="I31" s="9"/>
      <c r="J31" s="9"/>
      <c r="K31" s="9">
        <v>3339.9299999999994</v>
      </c>
      <c r="L31" s="9"/>
      <c r="M31" s="9">
        <v>3339.9299999999994</v>
      </c>
    </row>
    <row r="32" spans="1:13" x14ac:dyDescent="0.3">
      <c r="H32" s="6" t="s">
        <v>273</v>
      </c>
      <c r="I32" s="9">
        <v>10535.57</v>
      </c>
      <c r="J32" s="9">
        <v>17212.41</v>
      </c>
      <c r="K32" s="9">
        <v>3339.9299999999994</v>
      </c>
      <c r="L32" s="9">
        <v>2237.67</v>
      </c>
      <c r="M32" s="9">
        <v>33325.58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824E-269A-459A-8136-DEEF27F92D73}">
  <dimension ref="A1:I245"/>
  <sheetViews>
    <sheetView zoomScaleNormal="100" workbookViewId="0">
      <selection activeCell="K4" sqref="K4"/>
    </sheetView>
  </sheetViews>
  <sheetFormatPr defaultColWidth="13.6640625" defaultRowHeight="14.4" x14ac:dyDescent="0.3"/>
  <cols>
    <col min="10" max="10" width="14.88671875" bestFit="1" customWidth="1"/>
    <col min="11" max="11" width="15.109375" bestFit="1" customWidth="1"/>
  </cols>
  <sheetData>
    <row r="1" spans="1:9" x14ac:dyDescent="0.3">
      <c r="A1" s="1" t="s">
        <v>0</v>
      </c>
      <c r="B1" s="1" t="s">
        <v>1</v>
      </c>
      <c r="C1" t="s">
        <v>2</v>
      </c>
      <c r="D1" t="s">
        <v>3</v>
      </c>
      <c r="E1" t="s">
        <v>4</v>
      </c>
      <c r="F1" t="s">
        <v>5</v>
      </c>
      <c r="G1" t="s">
        <v>6</v>
      </c>
      <c r="H1" t="s">
        <v>7</v>
      </c>
      <c r="I1" s="2" t="s">
        <v>8</v>
      </c>
    </row>
    <row r="2" spans="1:9" x14ac:dyDescent="0.3">
      <c r="A2" s="1" t="s">
        <v>9</v>
      </c>
      <c r="B2" s="3">
        <v>44562</v>
      </c>
      <c r="C2" t="s">
        <v>10</v>
      </c>
      <c r="D2" t="s">
        <v>11</v>
      </c>
      <c r="E2" t="s">
        <v>12</v>
      </c>
      <c r="F2" t="s">
        <v>13</v>
      </c>
      <c r="G2">
        <v>33</v>
      </c>
      <c r="H2">
        <v>1.7699999999999998</v>
      </c>
      <c r="I2" s="4">
        <f>Sales_Data[[#This Row],[Qty]]*Sales_Data[[#This Row],[UnitPrice]]</f>
        <v>58.41</v>
      </c>
    </row>
    <row r="3" spans="1:9" x14ac:dyDescent="0.3">
      <c r="A3" s="1" t="s">
        <v>14</v>
      </c>
      <c r="B3" s="3">
        <v>44565</v>
      </c>
      <c r="C3" t="s">
        <v>10</v>
      </c>
      <c r="D3" t="s">
        <v>11</v>
      </c>
      <c r="E3" t="s">
        <v>15</v>
      </c>
      <c r="F3" t="s">
        <v>16</v>
      </c>
      <c r="G3">
        <v>87</v>
      </c>
      <c r="H3">
        <v>3.4899999999999998</v>
      </c>
      <c r="I3" s="4">
        <f>Sales_Data[[#This Row],[Qty]]*Sales_Data[[#This Row],[UnitPrice]]</f>
        <v>303.63</v>
      </c>
    </row>
    <row r="4" spans="1:9" x14ac:dyDescent="0.3">
      <c r="A4" s="1" t="s">
        <v>17</v>
      </c>
      <c r="B4" s="3">
        <v>44568</v>
      </c>
      <c r="C4" t="s">
        <v>18</v>
      </c>
      <c r="D4" t="s">
        <v>19</v>
      </c>
      <c r="E4" t="s">
        <v>20</v>
      </c>
      <c r="F4" t="s">
        <v>21</v>
      </c>
      <c r="G4">
        <v>58</v>
      </c>
      <c r="H4">
        <v>1.8699999999999999</v>
      </c>
      <c r="I4" s="4">
        <f>Sales_Data[[#This Row],[Qty]]*Sales_Data[[#This Row],[UnitPrice]]</f>
        <v>108.46</v>
      </c>
    </row>
    <row r="5" spans="1:9" x14ac:dyDescent="0.3">
      <c r="A5" s="1" t="s">
        <v>22</v>
      </c>
      <c r="B5" s="3">
        <v>44571</v>
      </c>
      <c r="C5" t="s">
        <v>10</v>
      </c>
      <c r="D5" t="s">
        <v>23</v>
      </c>
      <c r="E5" t="s">
        <v>20</v>
      </c>
      <c r="F5" t="s">
        <v>21</v>
      </c>
      <c r="G5">
        <v>82</v>
      </c>
      <c r="H5">
        <v>1.87</v>
      </c>
      <c r="I5" s="4">
        <f>Sales_Data[[#This Row],[Qty]]*Sales_Data[[#This Row],[UnitPrice]]</f>
        <v>153.34</v>
      </c>
    </row>
    <row r="6" spans="1:9" x14ac:dyDescent="0.3">
      <c r="A6" s="1" t="s">
        <v>24</v>
      </c>
      <c r="B6" s="3">
        <v>44574</v>
      </c>
      <c r="C6" t="s">
        <v>10</v>
      </c>
      <c r="D6" t="s">
        <v>11</v>
      </c>
      <c r="E6" t="s">
        <v>20</v>
      </c>
      <c r="F6" t="s">
        <v>25</v>
      </c>
      <c r="G6">
        <v>38</v>
      </c>
      <c r="H6">
        <v>2.1800000000000002</v>
      </c>
      <c r="I6" s="4">
        <f>Sales_Data[[#This Row],[Qty]]*Sales_Data[[#This Row],[UnitPrice]]</f>
        <v>82.84</v>
      </c>
    </row>
    <row r="7" spans="1:9" x14ac:dyDescent="0.3">
      <c r="A7" s="1" t="s">
        <v>26</v>
      </c>
      <c r="B7" s="3">
        <v>44577</v>
      </c>
      <c r="C7" t="s">
        <v>10</v>
      </c>
      <c r="D7" t="s">
        <v>11</v>
      </c>
      <c r="E7" t="s">
        <v>12</v>
      </c>
      <c r="F7" t="s">
        <v>13</v>
      </c>
      <c r="G7">
        <v>54</v>
      </c>
      <c r="H7">
        <v>1.77</v>
      </c>
      <c r="I7" s="4">
        <f>Sales_Data[[#This Row],[Qty]]*Sales_Data[[#This Row],[UnitPrice]]</f>
        <v>95.58</v>
      </c>
    </row>
    <row r="8" spans="1:9" x14ac:dyDescent="0.3">
      <c r="A8" s="1" t="s">
        <v>27</v>
      </c>
      <c r="B8" s="3">
        <v>44580</v>
      </c>
      <c r="C8" t="s">
        <v>10</v>
      </c>
      <c r="D8" t="s">
        <v>11</v>
      </c>
      <c r="E8" t="s">
        <v>15</v>
      </c>
      <c r="F8" t="s">
        <v>16</v>
      </c>
      <c r="G8">
        <v>149</v>
      </c>
      <c r="H8">
        <v>3.4899999999999998</v>
      </c>
      <c r="I8" s="4">
        <f>Sales_Data[[#This Row],[Qty]]*Sales_Data[[#This Row],[UnitPrice]]</f>
        <v>520.01</v>
      </c>
    </row>
    <row r="9" spans="1:9" x14ac:dyDescent="0.3">
      <c r="A9" s="1" t="s">
        <v>28</v>
      </c>
      <c r="B9" s="3">
        <v>44583</v>
      </c>
      <c r="C9" t="s">
        <v>18</v>
      </c>
      <c r="D9" t="s">
        <v>19</v>
      </c>
      <c r="E9" t="s">
        <v>12</v>
      </c>
      <c r="F9" t="s">
        <v>13</v>
      </c>
      <c r="G9">
        <v>51</v>
      </c>
      <c r="H9">
        <v>1.77</v>
      </c>
      <c r="I9" s="4">
        <f>Sales_Data[[#This Row],[Qty]]*Sales_Data[[#This Row],[UnitPrice]]</f>
        <v>90.27</v>
      </c>
    </row>
    <row r="10" spans="1:9" x14ac:dyDescent="0.3">
      <c r="A10" s="1" t="s">
        <v>29</v>
      </c>
      <c r="B10" s="3">
        <v>44586</v>
      </c>
      <c r="C10" t="s">
        <v>10</v>
      </c>
      <c r="D10" t="s">
        <v>23</v>
      </c>
      <c r="E10" t="s">
        <v>12</v>
      </c>
      <c r="F10" t="s">
        <v>13</v>
      </c>
      <c r="G10">
        <v>100</v>
      </c>
      <c r="H10">
        <v>1.77</v>
      </c>
      <c r="I10" s="4">
        <f>Sales_Data[[#This Row],[Qty]]*Sales_Data[[#This Row],[UnitPrice]]</f>
        <v>177</v>
      </c>
    </row>
    <row r="11" spans="1:9" x14ac:dyDescent="0.3">
      <c r="A11" s="1" t="s">
        <v>30</v>
      </c>
      <c r="B11" s="3">
        <v>44589</v>
      </c>
      <c r="C11" t="s">
        <v>10</v>
      </c>
      <c r="D11" t="s">
        <v>23</v>
      </c>
      <c r="E11" t="s">
        <v>31</v>
      </c>
      <c r="F11" t="s">
        <v>32</v>
      </c>
      <c r="G11">
        <v>28</v>
      </c>
      <c r="H11">
        <v>1.35</v>
      </c>
      <c r="I11" s="4">
        <f>Sales_Data[[#This Row],[Qty]]*Sales_Data[[#This Row],[UnitPrice]]</f>
        <v>37.800000000000004</v>
      </c>
    </row>
    <row r="12" spans="1:9" x14ac:dyDescent="0.3">
      <c r="A12" s="1" t="s">
        <v>33</v>
      </c>
      <c r="B12" s="3">
        <v>44592</v>
      </c>
      <c r="C12" t="s">
        <v>10</v>
      </c>
      <c r="D12" t="s">
        <v>11</v>
      </c>
      <c r="E12" t="s">
        <v>20</v>
      </c>
      <c r="F12" t="s">
        <v>25</v>
      </c>
      <c r="G12">
        <v>36</v>
      </c>
      <c r="H12">
        <v>2.1800000000000002</v>
      </c>
      <c r="I12" s="4">
        <f>Sales_Data[[#This Row],[Qty]]*Sales_Data[[#This Row],[UnitPrice]]</f>
        <v>78.48</v>
      </c>
    </row>
    <row r="13" spans="1:9" x14ac:dyDescent="0.3">
      <c r="A13" s="1" t="s">
        <v>34</v>
      </c>
      <c r="B13" s="3">
        <v>44595</v>
      </c>
      <c r="C13" t="s">
        <v>10</v>
      </c>
      <c r="D13" t="s">
        <v>11</v>
      </c>
      <c r="E13" t="s">
        <v>20</v>
      </c>
      <c r="F13" t="s">
        <v>21</v>
      </c>
      <c r="G13">
        <v>31</v>
      </c>
      <c r="H13">
        <v>1.8699999999999999</v>
      </c>
      <c r="I13" s="4">
        <f>Sales_Data[[#This Row],[Qty]]*Sales_Data[[#This Row],[UnitPrice]]</f>
        <v>57.97</v>
      </c>
    </row>
    <row r="14" spans="1:9" x14ac:dyDescent="0.3">
      <c r="A14" s="1" t="s">
        <v>35</v>
      </c>
      <c r="B14" s="3">
        <v>44598</v>
      </c>
      <c r="C14" t="s">
        <v>10</v>
      </c>
      <c r="D14" t="s">
        <v>11</v>
      </c>
      <c r="E14" t="s">
        <v>15</v>
      </c>
      <c r="F14" t="s">
        <v>16</v>
      </c>
      <c r="G14">
        <v>28</v>
      </c>
      <c r="H14">
        <v>3.4899999999999998</v>
      </c>
      <c r="I14" s="4">
        <f>Sales_Data[[#This Row],[Qty]]*Sales_Data[[#This Row],[UnitPrice]]</f>
        <v>97.72</v>
      </c>
    </row>
    <row r="15" spans="1:9" x14ac:dyDescent="0.3">
      <c r="A15" s="1" t="s">
        <v>36</v>
      </c>
      <c r="B15" s="3">
        <v>44601</v>
      </c>
      <c r="C15" t="s">
        <v>18</v>
      </c>
      <c r="D15" t="s">
        <v>19</v>
      </c>
      <c r="E15" t="s">
        <v>12</v>
      </c>
      <c r="F15" t="s">
        <v>13</v>
      </c>
      <c r="G15">
        <v>44</v>
      </c>
      <c r="H15">
        <v>1.7699999999999998</v>
      </c>
      <c r="I15" s="4">
        <f>Sales_Data[[#This Row],[Qty]]*Sales_Data[[#This Row],[UnitPrice]]</f>
        <v>77.88</v>
      </c>
    </row>
    <row r="16" spans="1:9" x14ac:dyDescent="0.3">
      <c r="A16" s="1" t="s">
        <v>37</v>
      </c>
      <c r="B16" s="3">
        <v>44604</v>
      </c>
      <c r="C16" t="s">
        <v>10</v>
      </c>
      <c r="D16" t="s">
        <v>23</v>
      </c>
      <c r="E16" t="s">
        <v>12</v>
      </c>
      <c r="F16" t="s">
        <v>13</v>
      </c>
      <c r="G16">
        <v>23</v>
      </c>
      <c r="H16">
        <v>1.77</v>
      </c>
      <c r="I16" s="4">
        <f>Sales_Data[[#This Row],[Qty]]*Sales_Data[[#This Row],[UnitPrice]]</f>
        <v>40.71</v>
      </c>
    </row>
    <row r="17" spans="1:9" x14ac:dyDescent="0.3">
      <c r="A17" s="1" t="s">
        <v>38</v>
      </c>
      <c r="B17" s="3">
        <v>44607</v>
      </c>
      <c r="C17" t="s">
        <v>10</v>
      </c>
      <c r="D17" t="s">
        <v>23</v>
      </c>
      <c r="E17" t="s">
        <v>31</v>
      </c>
      <c r="F17" t="s">
        <v>32</v>
      </c>
      <c r="G17">
        <v>27</v>
      </c>
      <c r="H17">
        <v>1.35</v>
      </c>
      <c r="I17" s="4">
        <f>Sales_Data[[#This Row],[Qty]]*Sales_Data[[#This Row],[UnitPrice]]</f>
        <v>36.450000000000003</v>
      </c>
    </row>
    <row r="18" spans="1:9" x14ac:dyDescent="0.3">
      <c r="A18" s="1" t="s">
        <v>39</v>
      </c>
      <c r="B18" s="3">
        <v>44610</v>
      </c>
      <c r="C18" t="s">
        <v>10</v>
      </c>
      <c r="D18" t="s">
        <v>11</v>
      </c>
      <c r="E18" t="s">
        <v>20</v>
      </c>
      <c r="F18" t="s">
        <v>25</v>
      </c>
      <c r="G18">
        <v>43</v>
      </c>
      <c r="H18">
        <v>2.1799999999999997</v>
      </c>
      <c r="I18" s="4">
        <f>Sales_Data[[#This Row],[Qty]]*Sales_Data[[#This Row],[UnitPrice]]</f>
        <v>93.739999999999981</v>
      </c>
    </row>
    <row r="19" spans="1:9" x14ac:dyDescent="0.3">
      <c r="A19" s="1" t="s">
        <v>40</v>
      </c>
      <c r="B19" s="3">
        <v>44613</v>
      </c>
      <c r="C19" t="s">
        <v>10</v>
      </c>
      <c r="D19" t="s">
        <v>11</v>
      </c>
      <c r="E19" t="s">
        <v>20</v>
      </c>
      <c r="F19" t="s">
        <v>41</v>
      </c>
      <c r="G19">
        <v>123</v>
      </c>
      <c r="H19">
        <v>2.84</v>
      </c>
      <c r="I19" s="4">
        <f>Sales_Data[[#This Row],[Qty]]*Sales_Data[[#This Row],[UnitPrice]]</f>
        <v>349.32</v>
      </c>
    </row>
    <row r="20" spans="1:9" x14ac:dyDescent="0.3">
      <c r="A20" s="1" t="s">
        <v>42</v>
      </c>
      <c r="B20" s="3">
        <v>44616</v>
      </c>
      <c r="C20" t="s">
        <v>18</v>
      </c>
      <c r="D20" t="s">
        <v>19</v>
      </c>
      <c r="E20" t="s">
        <v>12</v>
      </c>
      <c r="F20" t="s">
        <v>43</v>
      </c>
      <c r="G20">
        <v>42</v>
      </c>
      <c r="H20">
        <v>1.87</v>
      </c>
      <c r="I20" s="4">
        <f>Sales_Data[[#This Row],[Qty]]*Sales_Data[[#This Row],[UnitPrice]]</f>
        <v>78.540000000000006</v>
      </c>
    </row>
    <row r="21" spans="1:9" x14ac:dyDescent="0.3">
      <c r="A21" s="1" t="s">
        <v>44</v>
      </c>
      <c r="B21" s="3">
        <v>44619</v>
      </c>
      <c r="C21" t="s">
        <v>18</v>
      </c>
      <c r="D21" t="s">
        <v>19</v>
      </c>
      <c r="E21" t="s">
        <v>20</v>
      </c>
      <c r="F21" t="s">
        <v>41</v>
      </c>
      <c r="G21">
        <v>33</v>
      </c>
      <c r="H21">
        <v>2.84</v>
      </c>
      <c r="I21" s="4">
        <f>Sales_Data[[#This Row],[Qty]]*Sales_Data[[#This Row],[UnitPrice]]</f>
        <v>93.72</v>
      </c>
    </row>
    <row r="22" spans="1:9" x14ac:dyDescent="0.3">
      <c r="A22" s="1" t="s">
        <v>45</v>
      </c>
      <c r="B22" s="3">
        <v>44622</v>
      </c>
      <c r="C22" t="s">
        <v>10</v>
      </c>
      <c r="D22" t="s">
        <v>23</v>
      </c>
      <c r="E22" t="s">
        <v>20</v>
      </c>
      <c r="F22" t="s">
        <v>21</v>
      </c>
      <c r="G22">
        <v>85</v>
      </c>
      <c r="H22">
        <v>1.8699999999999999</v>
      </c>
      <c r="I22" s="4">
        <f>Sales_Data[[#This Row],[Qty]]*Sales_Data[[#This Row],[UnitPrice]]</f>
        <v>158.94999999999999</v>
      </c>
    </row>
    <row r="23" spans="1:9" x14ac:dyDescent="0.3">
      <c r="A23" s="1" t="s">
        <v>46</v>
      </c>
      <c r="B23" s="3">
        <v>44625</v>
      </c>
      <c r="C23" t="s">
        <v>18</v>
      </c>
      <c r="D23" t="s">
        <v>47</v>
      </c>
      <c r="E23" t="s">
        <v>20</v>
      </c>
      <c r="F23" t="s">
        <v>41</v>
      </c>
      <c r="G23">
        <v>30</v>
      </c>
      <c r="H23">
        <v>2.8400000000000003</v>
      </c>
      <c r="I23" s="4">
        <f>Sales_Data[[#This Row],[Qty]]*Sales_Data[[#This Row],[UnitPrice]]</f>
        <v>85.2</v>
      </c>
    </row>
    <row r="24" spans="1:9" x14ac:dyDescent="0.3">
      <c r="A24" s="1" t="s">
        <v>48</v>
      </c>
      <c r="B24" s="3">
        <v>44628</v>
      </c>
      <c r="C24" t="s">
        <v>10</v>
      </c>
      <c r="D24" t="s">
        <v>11</v>
      </c>
      <c r="E24" t="s">
        <v>12</v>
      </c>
      <c r="F24" t="s">
        <v>13</v>
      </c>
      <c r="G24">
        <v>61</v>
      </c>
      <c r="H24">
        <v>1.77</v>
      </c>
      <c r="I24" s="4">
        <f>Sales_Data[[#This Row],[Qty]]*Sales_Data[[#This Row],[UnitPrice]]</f>
        <v>107.97</v>
      </c>
    </row>
    <row r="25" spans="1:9" x14ac:dyDescent="0.3">
      <c r="A25" s="1" t="s">
        <v>49</v>
      </c>
      <c r="B25" s="3">
        <v>44631</v>
      </c>
      <c r="C25" t="s">
        <v>10</v>
      </c>
      <c r="D25" t="s">
        <v>11</v>
      </c>
      <c r="E25" t="s">
        <v>15</v>
      </c>
      <c r="F25" t="s">
        <v>16</v>
      </c>
      <c r="G25">
        <v>40</v>
      </c>
      <c r="H25">
        <v>3.4899999999999998</v>
      </c>
      <c r="I25" s="4">
        <f>Sales_Data[[#This Row],[Qty]]*Sales_Data[[#This Row],[UnitPrice]]</f>
        <v>139.6</v>
      </c>
    </row>
    <row r="26" spans="1:9" x14ac:dyDescent="0.3">
      <c r="A26" s="1" t="s">
        <v>50</v>
      </c>
      <c r="B26" s="3">
        <v>44634</v>
      </c>
      <c r="C26" t="s">
        <v>18</v>
      </c>
      <c r="D26" t="s">
        <v>19</v>
      </c>
      <c r="E26" t="s">
        <v>20</v>
      </c>
      <c r="F26" t="s">
        <v>21</v>
      </c>
      <c r="G26">
        <v>86</v>
      </c>
      <c r="H26">
        <v>1.8699999999999999</v>
      </c>
      <c r="I26" s="4">
        <f>Sales_Data[[#This Row],[Qty]]*Sales_Data[[#This Row],[UnitPrice]]</f>
        <v>160.82</v>
      </c>
    </row>
    <row r="27" spans="1:9" x14ac:dyDescent="0.3">
      <c r="A27" s="1" t="s">
        <v>51</v>
      </c>
      <c r="B27" s="3">
        <v>44637</v>
      </c>
      <c r="C27" t="s">
        <v>10</v>
      </c>
      <c r="D27" t="s">
        <v>23</v>
      </c>
      <c r="E27" t="s">
        <v>12</v>
      </c>
      <c r="F27" t="s">
        <v>13</v>
      </c>
      <c r="G27">
        <v>38</v>
      </c>
      <c r="H27">
        <v>1.7700000000000002</v>
      </c>
      <c r="I27" s="4">
        <f>Sales_Data[[#This Row],[Qty]]*Sales_Data[[#This Row],[UnitPrice]]</f>
        <v>67.260000000000005</v>
      </c>
    </row>
    <row r="28" spans="1:9" x14ac:dyDescent="0.3">
      <c r="A28" s="1" t="s">
        <v>52</v>
      </c>
      <c r="B28" s="3">
        <v>44640</v>
      </c>
      <c r="C28" t="s">
        <v>10</v>
      </c>
      <c r="D28" t="s">
        <v>23</v>
      </c>
      <c r="E28" t="s">
        <v>31</v>
      </c>
      <c r="F28" t="s">
        <v>32</v>
      </c>
      <c r="G28">
        <v>68</v>
      </c>
      <c r="H28">
        <v>1.68</v>
      </c>
      <c r="I28" s="4">
        <f>Sales_Data[[#This Row],[Qty]]*Sales_Data[[#This Row],[UnitPrice]]</f>
        <v>114.24</v>
      </c>
    </row>
    <row r="29" spans="1:9" x14ac:dyDescent="0.3">
      <c r="A29" s="1" t="s">
        <v>53</v>
      </c>
      <c r="B29" s="3">
        <v>44643</v>
      </c>
      <c r="C29" t="s">
        <v>18</v>
      </c>
      <c r="D29" t="s">
        <v>47</v>
      </c>
      <c r="E29" t="s">
        <v>20</v>
      </c>
      <c r="F29" t="s">
        <v>21</v>
      </c>
      <c r="G29">
        <v>39</v>
      </c>
      <c r="H29">
        <v>1.87</v>
      </c>
      <c r="I29" s="4">
        <f>Sales_Data[[#This Row],[Qty]]*Sales_Data[[#This Row],[UnitPrice]]</f>
        <v>72.930000000000007</v>
      </c>
    </row>
    <row r="30" spans="1:9" x14ac:dyDescent="0.3">
      <c r="A30" s="1" t="s">
        <v>54</v>
      </c>
      <c r="B30" s="3">
        <v>44646</v>
      </c>
      <c r="C30" t="s">
        <v>10</v>
      </c>
      <c r="D30" t="s">
        <v>11</v>
      </c>
      <c r="E30" t="s">
        <v>12</v>
      </c>
      <c r="F30" t="s">
        <v>43</v>
      </c>
      <c r="G30">
        <v>103</v>
      </c>
      <c r="H30">
        <v>1.87</v>
      </c>
      <c r="I30" s="4">
        <f>Sales_Data[[#This Row],[Qty]]*Sales_Data[[#This Row],[UnitPrice]]</f>
        <v>192.61</v>
      </c>
    </row>
    <row r="31" spans="1:9" x14ac:dyDescent="0.3">
      <c r="A31" s="1" t="s">
        <v>55</v>
      </c>
      <c r="B31" s="3">
        <v>44649</v>
      </c>
      <c r="C31" t="s">
        <v>10</v>
      </c>
      <c r="D31" t="s">
        <v>11</v>
      </c>
      <c r="E31" t="s">
        <v>20</v>
      </c>
      <c r="F31" t="s">
        <v>41</v>
      </c>
      <c r="G31">
        <v>193</v>
      </c>
      <c r="H31">
        <v>2.84</v>
      </c>
      <c r="I31" s="4">
        <f>Sales_Data[[#This Row],[Qty]]*Sales_Data[[#This Row],[UnitPrice]]</f>
        <v>548.12</v>
      </c>
    </row>
    <row r="32" spans="1:9" x14ac:dyDescent="0.3">
      <c r="A32" s="1" t="s">
        <v>56</v>
      </c>
      <c r="B32" s="3">
        <v>44652</v>
      </c>
      <c r="C32" t="s">
        <v>18</v>
      </c>
      <c r="D32" t="s">
        <v>19</v>
      </c>
      <c r="E32" t="s">
        <v>12</v>
      </c>
      <c r="F32" t="s">
        <v>13</v>
      </c>
      <c r="G32">
        <v>58</v>
      </c>
      <c r="H32">
        <v>1.77</v>
      </c>
      <c r="I32" s="4">
        <f>Sales_Data[[#This Row],[Qty]]*Sales_Data[[#This Row],[UnitPrice]]</f>
        <v>102.66</v>
      </c>
    </row>
    <row r="33" spans="1:9" x14ac:dyDescent="0.3">
      <c r="A33" s="1" t="s">
        <v>57</v>
      </c>
      <c r="B33" s="3">
        <v>44655</v>
      </c>
      <c r="C33" t="s">
        <v>18</v>
      </c>
      <c r="D33" t="s">
        <v>19</v>
      </c>
      <c r="E33" t="s">
        <v>31</v>
      </c>
      <c r="F33" t="s">
        <v>32</v>
      </c>
      <c r="G33">
        <v>68</v>
      </c>
      <c r="H33">
        <v>1.68</v>
      </c>
      <c r="I33" s="4">
        <f>Sales_Data[[#This Row],[Qty]]*Sales_Data[[#This Row],[UnitPrice]]</f>
        <v>114.24</v>
      </c>
    </row>
    <row r="34" spans="1:9" x14ac:dyDescent="0.3">
      <c r="A34" s="1" t="s">
        <v>58</v>
      </c>
      <c r="B34" s="3">
        <v>44658</v>
      </c>
      <c r="C34" t="s">
        <v>10</v>
      </c>
      <c r="D34" t="s">
        <v>23</v>
      </c>
      <c r="E34" t="s">
        <v>12</v>
      </c>
      <c r="F34" t="s">
        <v>13</v>
      </c>
      <c r="G34">
        <v>91</v>
      </c>
      <c r="H34">
        <v>1.77</v>
      </c>
      <c r="I34" s="4">
        <f>Sales_Data[[#This Row],[Qty]]*Sales_Data[[#This Row],[UnitPrice]]</f>
        <v>161.07</v>
      </c>
    </row>
    <row r="35" spans="1:9" x14ac:dyDescent="0.3">
      <c r="A35" s="1" t="s">
        <v>59</v>
      </c>
      <c r="B35" s="3">
        <v>44661</v>
      </c>
      <c r="C35" t="s">
        <v>10</v>
      </c>
      <c r="D35" t="s">
        <v>23</v>
      </c>
      <c r="E35" t="s">
        <v>15</v>
      </c>
      <c r="F35" t="s">
        <v>16</v>
      </c>
      <c r="G35">
        <v>23</v>
      </c>
      <c r="H35">
        <v>3.4899999999999998</v>
      </c>
      <c r="I35" s="4">
        <f>Sales_Data[[#This Row],[Qty]]*Sales_Data[[#This Row],[UnitPrice]]</f>
        <v>80.27</v>
      </c>
    </row>
    <row r="36" spans="1:9" x14ac:dyDescent="0.3">
      <c r="A36" s="1" t="s">
        <v>60</v>
      </c>
      <c r="B36" s="3">
        <v>44664</v>
      </c>
      <c r="C36" t="s">
        <v>18</v>
      </c>
      <c r="D36" t="s">
        <v>47</v>
      </c>
      <c r="E36" t="s">
        <v>31</v>
      </c>
      <c r="F36" t="s">
        <v>32</v>
      </c>
      <c r="G36">
        <v>28</v>
      </c>
      <c r="H36">
        <v>1.68</v>
      </c>
      <c r="I36" s="4">
        <f>Sales_Data[[#This Row],[Qty]]*Sales_Data[[#This Row],[UnitPrice]]</f>
        <v>47.04</v>
      </c>
    </row>
    <row r="37" spans="1:9" x14ac:dyDescent="0.3">
      <c r="A37" s="1" t="s">
        <v>61</v>
      </c>
      <c r="B37" s="3">
        <v>44667</v>
      </c>
      <c r="C37" t="s">
        <v>10</v>
      </c>
      <c r="D37" t="s">
        <v>11</v>
      </c>
      <c r="E37" t="s">
        <v>12</v>
      </c>
      <c r="F37" t="s">
        <v>13</v>
      </c>
      <c r="G37">
        <v>48</v>
      </c>
      <c r="H37">
        <v>1.7699999999999998</v>
      </c>
      <c r="I37" s="4">
        <f>Sales_Data[[#This Row],[Qty]]*Sales_Data[[#This Row],[UnitPrice]]</f>
        <v>84.96</v>
      </c>
    </row>
    <row r="38" spans="1:9" x14ac:dyDescent="0.3">
      <c r="A38" s="1" t="s">
        <v>62</v>
      </c>
      <c r="B38" s="3">
        <v>44670</v>
      </c>
      <c r="C38" t="s">
        <v>10</v>
      </c>
      <c r="D38" t="s">
        <v>11</v>
      </c>
      <c r="E38" t="s">
        <v>31</v>
      </c>
      <c r="F38" t="s">
        <v>32</v>
      </c>
      <c r="G38">
        <v>134</v>
      </c>
      <c r="H38">
        <v>1.68</v>
      </c>
      <c r="I38" s="4">
        <f>Sales_Data[[#This Row],[Qty]]*Sales_Data[[#This Row],[UnitPrice]]</f>
        <v>225.12</v>
      </c>
    </row>
    <row r="39" spans="1:9" x14ac:dyDescent="0.3">
      <c r="A39" s="1" t="s">
        <v>63</v>
      </c>
      <c r="B39" s="3">
        <v>44673</v>
      </c>
      <c r="C39" t="s">
        <v>18</v>
      </c>
      <c r="D39" t="s">
        <v>19</v>
      </c>
      <c r="E39" t="s">
        <v>12</v>
      </c>
      <c r="F39" t="s">
        <v>13</v>
      </c>
      <c r="G39">
        <v>20</v>
      </c>
      <c r="H39">
        <v>1.77</v>
      </c>
      <c r="I39" s="4">
        <f>Sales_Data[[#This Row],[Qty]]*Sales_Data[[#This Row],[UnitPrice]]</f>
        <v>35.4</v>
      </c>
    </row>
    <row r="40" spans="1:9" x14ac:dyDescent="0.3">
      <c r="A40" s="1" t="s">
        <v>64</v>
      </c>
      <c r="B40" s="3">
        <v>44676</v>
      </c>
      <c r="C40" t="s">
        <v>10</v>
      </c>
      <c r="D40" t="s">
        <v>23</v>
      </c>
      <c r="E40" t="s">
        <v>12</v>
      </c>
      <c r="F40" t="s">
        <v>13</v>
      </c>
      <c r="G40">
        <v>53</v>
      </c>
      <c r="H40">
        <v>1.77</v>
      </c>
      <c r="I40" s="4">
        <f>Sales_Data[[#This Row],[Qty]]*Sales_Data[[#This Row],[UnitPrice]]</f>
        <v>93.81</v>
      </c>
    </row>
    <row r="41" spans="1:9" x14ac:dyDescent="0.3">
      <c r="A41" s="1" t="s">
        <v>65</v>
      </c>
      <c r="B41" s="3">
        <v>44679</v>
      </c>
      <c r="C41" t="s">
        <v>10</v>
      </c>
      <c r="D41" t="s">
        <v>23</v>
      </c>
      <c r="E41" t="s">
        <v>31</v>
      </c>
      <c r="F41" t="s">
        <v>32</v>
      </c>
      <c r="G41">
        <v>64</v>
      </c>
      <c r="H41">
        <v>1.68</v>
      </c>
      <c r="I41" s="4">
        <f>Sales_Data[[#This Row],[Qty]]*Sales_Data[[#This Row],[UnitPrice]]</f>
        <v>107.52</v>
      </c>
    </row>
    <row r="42" spans="1:9" x14ac:dyDescent="0.3">
      <c r="A42" s="1" t="s">
        <v>66</v>
      </c>
      <c r="B42" s="3">
        <v>44682</v>
      </c>
      <c r="C42" t="s">
        <v>18</v>
      </c>
      <c r="D42" t="s">
        <v>47</v>
      </c>
      <c r="E42" t="s">
        <v>20</v>
      </c>
      <c r="F42" t="s">
        <v>21</v>
      </c>
      <c r="G42">
        <v>63</v>
      </c>
      <c r="H42">
        <v>1.87</v>
      </c>
      <c r="I42" s="4">
        <f>Sales_Data[[#This Row],[Qty]]*Sales_Data[[#This Row],[UnitPrice]]</f>
        <v>117.81</v>
      </c>
    </row>
    <row r="43" spans="1:9" x14ac:dyDescent="0.3">
      <c r="A43" s="1" t="s">
        <v>67</v>
      </c>
      <c r="B43" s="3">
        <v>44685</v>
      </c>
      <c r="C43" t="s">
        <v>10</v>
      </c>
      <c r="D43" t="s">
        <v>11</v>
      </c>
      <c r="E43" t="s">
        <v>12</v>
      </c>
      <c r="F43" t="s">
        <v>43</v>
      </c>
      <c r="G43">
        <v>105</v>
      </c>
      <c r="H43">
        <v>1.8699999999999999</v>
      </c>
      <c r="I43" s="4">
        <f>Sales_Data[[#This Row],[Qty]]*Sales_Data[[#This Row],[UnitPrice]]</f>
        <v>196.35</v>
      </c>
    </row>
    <row r="44" spans="1:9" x14ac:dyDescent="0.3">
      <c r="A44" s="1" t="s">
        <v>68</v>
      </c>
      <c r="B44" s="3">
        <v>44688</v>
      </c>
      <c r="C44" t="s">
        <v>10</v>
      </c>
      <c r="D44" t="s">
        <v>11</v>
      </c>
      <c r="E44" t="s">
        <v>20</v>
      </c>
      <c r="F44" t="s">
        <v>41</v>
      </c>
      <c r="G44">
        <v>138</v>
      </c>
      <c r="H44">
        <v>2.8400000000000003</v>
      </c>
      <c r="I44" s="4">
        <f>Sales_Data[[#This Row],[Qty]]*Sales_Data[[#This Row],[UnitPrice]]</f>
        <v>391.92</v>
      </c>
    </row>
    <row r="45" spans="1:9" x14ac:dyDescent="0.3">
      <c r="A45" s="1" t="s">
        <v>69</v>
      </c>
      <c r="B45" s="3">
        <v>44691</v>
      </c>
      <c r="C45" t="s">
        <v>18</v>
      </c>
      <c r="D45" t="s">
        <v>19</v>
      </c>
      <c r="E45" t="s">
        <v>12</v>
      </c>
      <c r="F45" t="s">
        <v>13</v>
      </c>
      <c r="G45">
        <v>25</v>
      </c>
      <c r="H45">
        <v>1.77</v>
      </c>
      <c r="I45" s="4">
        <f>Sales_Data[[#This Row],[Qty]]*Sales_Data[[#This Row],[UnitPrice]]</f>
        <v>44.25</v>
      </c>
    </row>
    <row r="46" spans="1:9" x14ac:dyDescent="0.3">
      <c r="A46" s="1" t="s">
        <v>70</v>
      </c>
      <c r="B46" s="3">
        <v>44694</v>
      </c>
      <c r="C46" t="s">
        <v>18</v>
      </c>
      <c r="D46" t="s">
        <v>19</v>
      </c>
      <c r="E46" t="s">
        <v>15</v>
      </c>
      <c r="F46" t="s">
        <v>16</v>
      </c>
      <c r="G46">
        <v>21</v>
      </c>
      <c r="H46">
        <v>3.49</v>
      </c>
      <c r="I46" s="4">
        <f>Sales_Data[[#This Row],[Qty]]*Sales_Data[[#This Row],[UnitPrice]]</f>
        <v>73.290000000000006</v>
      </c>
    </row>
    <row r="47" spans="1:9" x14ac:dyDescent="0.3">
      <c r="A47" s="1" t="s">
        <v>71</v>
      </c>
      <c r="B47" s="3">
        <v>44697</v>
      </c>
      <c r="C47" t="s">
        <v>10</v>
      </c>
      <c r="D47" t="s">
        <v>23</v>
      </c>
      <c r="E47" t="s">
        <v>12</v>
      </c>
      <c r="F47" t="s">
        <v>13</v>
      </c>
      <c r="G47">
        <v>61</v>
      </c>
      <c r="H47">
        <v>1.77</v>
      </c>
      <c r="I47" s="4">
        <f>Sales_Data[[#This Row],[Qty]]*Sales_Data[[#This Row],[UnitPrice]]</f>
        <v>107.97</v>
      </c>
    </row>
    <row r="48" spans="1:9" x14ac:dyDescent="0.3">
      <c r="A48" s="1" t="s">
        <v>72</v>
      </c>
      <c r="B48" s="3">
        <v>44700</v>
      </c>
      <c r="C48" t="s">
        <v>10</v>
      </c>
      <c r="D48" t="s">
        <v>23</v>
      </c>
      <c r="E48" t="s">
        <v>31</v>
      </c>
      <c r="F48" t="s">
        <v>32</v>
      </c>
      <c r="G48">
        <v>49</v>
      </c>
      <c r="H48">
        <v>1.68</v>
      </c>
      <c r="I48" s="4">
        <f>Sales_Data[[#This Row],[Qty]]*Sales_Data[[#This Row],[UnitPrice]]</f>
        <v>82.32</v>
      </c>
    </row>
    <row r="49" spans="1:9" x14ac:dyDescent="0.3">
      <c r="A49" s="1" t="s">
        <v>73</v>
      </c>
      <c r="B49" s="3">
        <v>44703</v>
      </c>
      <c r="C49" t="s">
        <v>18</v>
      </c>
      <c r="D49" t="s">
        <v>47</v>
      </c>
      <c r="E49" t="s">
        <v>20</v>
      </c>
      <c r="F49" t="s">
        <v>21</v>
      </c>
      <c r="G49">
        <v>55</v>
      </c>
      <c r="H49">
        <v>1.8699999999999999</v>
      </c>
      <c r="I49" s="4">
        <f>Sales_Data[[#This Row],[Qty]]*Sales_Data[[#This Row],[UnitPrice]]</f>
        <v>102.85</v>
      </c>
    </row>
    <row r="50" spans="1:9" x14ac:dyDescent="0.3">
      <c r="A50" s="1" t="s">
        <v>74</v>
      </c>
      <c r="B50" s="3">
        <v>44706</v>
      </c>
      <c r="C50" t="s">
        <v>10</v>
      </c>
      <c r="D50" t="s">
        <v>11</v>
      </c>
      <c r="E50" t="s">
        <v>20</v>
      </c>
      <c r="F50" t="s">
        <v>25</v>
      </c>
      <c r="G50">
        <v>27</v>
      </c>
      <c r="H50">
        <v>2.1800000000000002</v>
      </c>
      <c r="I50" s="4">
        <f>Sales_Data[[#This Row],[Qty]]*Sales_Data[[#This Row],[UnitPrice]]</f>
        <v>58.860000000000007</v>
      </c>
    </row>
    <row r="51" spans="1:9" x14ac:dyDescent="0.3">
      <c r="A51" s="1" t="s">
        <v>75</v>
      </c>
      <c r="B51" s="3">
        <v>44709</v>
      </c>
      <c r="C51" t="s">
        <v>10</v>
      </c>
      <c r="D51" t="s">
        <v>11</v>
      </c>
      <c r="E51" t="s">
        <v>12</v>
      </c>
      <c r="F51" t="s">
        <v>13</v>
      </c>
      <c r="G51">
        <v>58</v>
      </c>
      <c r="H51">
        <v>1.77</v>
      </c>
      <c r="I51" s="4">
        <f>Sales_Data[[#This Row],[Qty]]*Sales_Data[[#This Row],[UnitPrice]]</f>
        <v>102.66</v>
      </c>
    </row>
    <row r="52" spans="1:9" x14ac:dyDescent="0.3">
      <c r="A52" s="1" t="s">
        <v>76</v>
      </c>
      <c r="B52" s="3">
        <v>44712</v>
      </c>
      <c r="C52" t="s">
        <v>10</v>
      </c>
      <c r="D52" t="s">
        <v>11</v>
      </c>
      <c r="E52" t="s">
        <v>15</v>
      </c>
      <c r="F52" t="s">
        <v>16</v>
      </c>
      <c r="G52">
        <v>33</v>
      </c>
      <c r="H52">
        <v>3.49</v>
      </c>
      <c r="I52" s="4">
        <f>Sales_Data[[#This Row],[Qty]]*Sales_Data[[#This Row],[UnitPrice]]</f>
        <v>115.17</v>
      </c>
    </row>
    <row r="53" spans="1:9" x14ac:dyDescent="0.3">
      <c r="A53" s="1" t="s">
        <v>77</v>
      </c>
      <c r="B53" s="3">
        <v>44715</v>
      </c>
      <c r="C53" t="s">
        <v>18</v>
      </c>
      <c r="D53" t="s">
        <v>19</v>
      </c>
      <c r="E53" t="s">
        <v>20</v>
      </c>
      <c r="F53" t="s">
        <v>41</v>
      </c>
      <c r="G53">
        <v>288</v>
      </c>
      <c r="H53">
        <v>2.84</v>
      </c>
      <c r="I53" s="4">
        <f>Sales_Data[[#This Row],[Qty]]*Sales_Data[[#This Row],[UnitPrice]]</f>
        <v>817.92</v>
      </c>
    </row>
    <row r="54" spans="1:9" x14ac:dyDescent="0.3">
      <c r="A54" s="1" t="s">
        <v>78</v>
      </c>
      <c r="B54" s="3">
        <v>44718</v>
      </c>
      <c r="C54" t="s">
        <v>10</v>
      </c>
      <c r="D54" t="s">
        <v>23</v>
      </c>
      <c r="E54" t="s">
        <v>20</v>
      </c>
      <c r="F54" t="s">
        <v>21</v>
      </c>
      <c r="G54">
        <v>76</v>
      </c>
      <c r="H54">
        <v>1.87</v>
      </c>
      <c r="I54" s="4">
        <f>Sales_Data[[#This Row],[Qty]]*Sales_Data[[#This Row],[UnitPrice]]</f>
        <v>142.12</v>
      </c>
    </row>
    <row r="55" spans="1:9" x14ac:dyDescent="0.3">
      <c r="A55" s="1" t="s">
        <v>79</v>
      </c>
      <c r="B55" s="3">
        <v>44721</v>
      </c>
      <c r="C55" t="s">
        <v>18</v>
      </c>
      <c r="D55" t="s">
        <v>47</v>
      </c>
      <c r="E55" t="s">
        <v>12</v>
      </c>
      <c r="F55" t="s">
        <v>13</v>
      </c>
      <c r="G55">
        <v>42</v>
      </c>
      <c r="H55">
        <v>1.77</v>
      </c>
      <c r="I55" s="4">
        <f>Sales_Data[[#This Row],[Qty]]*Sales_Data[[#This Row],[UnitPrice]]</f>
        <v>74.34</v>
      </c>
    </row>
    <row r="56" spans="1:9" x14ac:dyDescent="0.3">
      <c r="A56" s="1" t="s">
        <v>80</v>
      </c>
      <c r="B56" s="3">
        <v>44724</v>
      </c>
      <c r="C56" t="s">
        <v>18</v>
      </c>
      <c r="D56" t="s">
        <v>47</v>
      </c>
      <c r="E56" t="s">
        <v>15</v>
      </c>
      <c r="F56" t="s">
        <v>16</v>
      </c>
      <c r="G56">
        <v>20</v>
      </c>
      <c r="H56">
        <v>3.4899999999999998</v>
      </c>
      <c r="I56" s="4">
        <f>Sales_Data[[#This Row],[Qty]]*Sales_Data[[#This Row],[UnitPrice]]</f>
        <v>69.8</v>
      </c>
    </row>
    <row r="57" spans="1:9" x14ac:dyDescent="0.3">
      <c r="A57" s="1" t="s">
        <v>81</v>
      </c>
      <c r="B57" s="3">
        <v>44727</v>
      </c>
      <c r="C57" t="s">
        <v>10</v>
      </c>
      <c r="D57" t="s">
        <v>11</v>
      </c>
      <c r="E57" t="s">
        <v>12</v>
      </c>
      <c r="F57" t="s">
        <v>13</v>
      </c>
      <c r="G57">
        <v>75</v>
      </c>
      <c r="H57">
        <v>1.77</v>
      </c>
      <c r="I57" s="4">
        <f>Sales_Data[[#This Row],[Qty]]*Sales_Data[[#This Row],[UnitPrice]]</f>
        <v>132.75</v>
      </c>
    </row>
    <row r="58" spans="1:9" x14ac:dyDescent="0.3">
      <c r="A58" s="1" t="s">
        <v>82</v>
      </c>
      <c r="B58" s="3">
        <v>44730</v>
      </c>
      <c r="C58" t="s">
        <v>10</v>
      </c>
      <c r="D58" t="s">
        <v>11</v>
      </c>
      <c r="E58" t="s">
        <v>15</v>
      </c>
      <c r="F58" t="s">
        <v>16</v>
      </c>
      <c r="G58">
        <v>38</v>
      </c>
      <c r="H58">
        <v>3.49</v>
      </c>
      <c r="I58" s="4">
        <f>Sales_Data[[#This Row],[Qty]]*Sales_Data[[#This Row],[UnitPrice]]</f>
        <v>132.62</v>
      </c>
    </row>
    <row r="59" spans="1:9" x14ac:dyDescent="0.3">
      <c r="A59" s="1" t="s">
        <v>83</v>
      </c>
      <c r="B59" s="3">
        <v>44733</v>
      </c>
      <c r="C59" t="s">
        <v>18</v>
      </c>
      <c r="D59" t="s">
        <v>19</v>
      </c>
      <c r="E59" t="s">
        <v>12</v>
      </c>
      <c r="F59" t="s">
        <v>13</v>
      </c>
      <c r="G59">
        <v>306</v>
      </c>
      <c r="H59">
        <v>1.77</v>
      </c>
      <c r="I59" s="4">
        <f>Sales_Data[[#This Row],[Qty]]*Sales_Data[[#This Row],[UnitPrice]]</f>
        <v>541.62</v>
      </c>
    </row>
    <row r="60" spans="1:9" x14ac:dyDescent="0.3">
      <c r="A60" s="1" t="s">
        <v>84</v>
      </c>
      <c r="B60" s="3">
        <v>44736</v>
      </c>
      <c r="C60" t="s">
        <v>18</v>
      </c>
      <c r="D60" t="s">
        <v>19</v>
      </c>
      <c r="E60" t="s">
        <v>31</v>
      </c>
      <c r="F60" t="s">
        <v>32</v>
      </c>
      <c r="G60">
        <v>28</v>
      </c>
      <c r="H60">
        <v>1.68</v>
      </c>
      <c r="I60" s="4">
        <f>Sales_Data[[#This Row],[Qty]]*Sales_Data[[#This Row],[UnitPrice]]</f>
        <v>47.04</v>
      </c>
    </row>
    <row r="61" spans="1:9" x14ac:dyDescent="0.3">
      <c r="A61" s="1" t="s">
        <v>85</v>
      </c>
      <c r="B61" s="3">
        <v>44739</v>
      </c>
      <c r="C61" t="s">
        <v>10</v>
      </c>
      <c r="D61" t="s">
        <v>23</v>
      </c>
      <c r="E61" t="s">
        <v>12</v>
      </c>
      <c r="F61" t="s">
        <v>43</v>
      </c>
      <c r="G61">
        <v>110</v>
      </c>
      <c r="H61">
        <v>1.8699999999999999</v>
      </c>
      <c r="I61" s="4">
        <f>Sales_Data[[#This Row],[Qty]]*Sales_Data[[#This Row],[UnitPrice]]</f>
        <v>205.7</v>
      </c>
    </row>
    <row r="62" spans="1:9" x14ac:dyDescent="0.3">
      <c r="A62" s="1" t="s">
        <v>86</v>
      </c>
      <c r="B62" s="3">
        <v>44742</v>
      </c>
      <c r="C62" t="s">
        <v>10</v>
      </c>
      <c r="D62" t="s">
        <v>23</v>
      </c>
      <c r="E62" t="s">
        <v>20</v>
      </c>
      <c r="F62" t="s">
        <v>41</v>
      </c>
      <c r="G62">
        <v>51</v>
      </c>
      <c r="H62">
        <v>2.84</v>
      </c>
      <c r="I62" s="4">
        <f>Sales_Data[[#This Row],[Qty]]*Sales_Data[[#This Row],[UnitPrice]]</f>
        <v>144.84</v>
      </c>
    </row>
    <row r="63" spans="1:9" x14ac:dyDescent="0.3">
      <c r="A63" s="1" t="s">
        <v>87</v>
      </c>
      <c r="B63" s="3">
        <v>44745</v>
      </c>
      <c r="C63" t="s">
        <v>18</v>
      </c>
      <c r="D63" t="s">
        <v>47</v>
      </c>
      <c r="E63" t="s">
        <v>12</v>
      </c>
      <c r="F63" t="s">
        <v>13</v>
      </c>
      <c r="G63">
        <v>52</v>
      </c>
      <c r="H63">
        <v>1.77</v>
      </c>
      <c r="I63" s="4">
        <f>Sales_Data[[#This Row],[Qty]]*Sales_Data[[#This Row],[UnitPrice]]</f>
        <v>92.04</v>
      </c>
    </row>
    <row r="64" spans="1:9" x14ac:dyDescent="0.3">
      <c r="A64" s="1" t="s">
        <v>88</v>
      </c>
      <c r="B64" s="3">
        <v>44748</v>
      </c>
      <c r="C64" t="s">
        <v>18</v>
      </c>
      <c r="D64" t="s">
        <v>47</v>
      </c>
      <c r="E64" t="s">
        <v>15</v>
      </c>
      <c r="F64" t="s">
        <v>16</v>
      </c>
      <c r="G64">
        <v>28</v>
      </c>
      <c r="H64">
        <v>3.4899999999999998</v>
      </c>
      <c r="I64" s="4">
        <f>Sales_Data[[#This Row],[Qty]]*Sales_Data[[#This Row],[UnitPrice]]</f>
        <v>97.72</v>
      </c>
    </row>
    <row r="65" spans="1:9" x14ac:dyDescent="0.3">
      <c r="A65" s="1" t="s">
        <v>89</v>
      </c>
      <c r="B65" s="3">
        <v>44751</v>
      </c>
      <c r="C65" t="s">
        <v>10</v>
      </c>
      <c r="D65" t="s">
        <v>11</v>
      </c>
      <c r="E65" t="s">
        <v>12</v>
      </c>
      <c r="F65" t="s">
        <v>13</v>
      </c>
      <c r="G65">
        <v>136</v>
      </c>
      <c r="H65">
        <v>1.77</v>
      </c>
      <c r="I65" s="4">
        <f>Sales_Data[[#This Row],[Qty]]*Sales_Data[[#This Row],[UnitPrice]]</f>
        <v>240.72</v>
      </c>
    </row>
    <row r="66" spans="1:9" x14ac:dyDescent="0.3">
      <c r="A66" s="1" t="s">
        <v>90</v>
      </c>
      <c r="B66" s="3">
        <v>44754</v>
      </c>
      <c r="C66" t="s">
        <v>10</v>
      </c>
      <c r="D66" t="s">
        <v>11</v>
      </c>
      <c r="E66" t="s">
        <v>15</v>
      </c>
      <c r="F66" t="s">
        <v>16</v>
      </c>
      <c r="G66">
        <v>42</v>
      </c>
      <c r="H66">
        <v>3.49</v>
      </c>
      <c r="I66" s="4">
        <f>Sales_Data[[#This Row],[Qty]]*Sales_Data[[#This Row],[UnitPrice]]</f>
        <v>146.58000000000001</v>
      </c>
    </row>
    <row r="67" spans="1:9" x14ac:dyDescent="0.3">
      <c r="A67" s="1" t="s">
        <v>91</v>
      </c>
      <c r="B67" s="3">
        <v>44757</v>
      </c>
      <c r="C67" t="s">
        <v>18</v>
      </c>
      <c r="D67" t="s">
        <v>19</v>
      </c>
      <c r="E67" t="s">
        <v>20</v>
      </c>
      <c r="F67" t="s">
        <v>21</v>
      </c>
      <c r="G67">
        <v>75</v>
      </c>
      <c r="H67">
        <v>1.87</v>
      </c>
      <c r="I67" s="4">
        <f>Sales_Data[[#This Row],[Qty]]*Sales_Data[[#This Row],[UnitPrice]]</f>
        <v>140.25</v>
      </c>
    </row>
    <row r="68" spans="1:9" x14ac:dyDescent="0.3">
      <c r="A68" s="1" t="s">
        <v>92</v>
      </c>
      <c r="B68" s="3">
        <v>44760</v>
      </c>
      <c r="C68" t="s">
        <v>10</v>
      </c>
      <c r="D68" t="s">
        <v>23</v>
      </c>
      <c r="E68" t="s">
        <v>12</v>
      </c>
      <c r="F68" t="s">
        <v>43</v>
      </c>
      <c r="G68">
        <v>72</v>
      </c>
      <c r="H68">
        <v>1.8699999999999999</v>
      </c>
      <c r="I68" s="4">
        <f>Sales_Data[[#This Row],[Qty]]*Sales_Data[[#This Row],[UnitPrice]]</f>
        <v>134.63999999999999</v>
      </c>
    </row>
    <row r="69" spans="1:9" x14ac:dyDescent="0.3">
      <c r="A69" s="1" t="s">
        <v>93</v>
      </c>
      <c r="B69" s="3">
        <v>44763</v>
      </c>
      <c r="C69" t="s">
        <v>10</v>
      </c>
      <c r="D69" t="s">
        <v>23</v>
      </c>
      <c r="E69" t="s">
        <v>20</v>
      </c>
      <c r="F69" t="s">
        <v>41</v>
      </c>
      <c r="G69">
        <v>56</v>
      </c>
      <c r="H69">
        <v>2.84</v>
      </c>
      <c r="I69" s="4">
        <f>Sales_Data[[#This Row],[Qty]]*Sales_Data[[#This Row],[UnitPrice]]</f>
        <v>159.04</v>
      </c>
    </row>
    <row r="70" spans="1:9" x14ac:dyDescent="0.3">
      <c r="A70" s="1" t="s">
        <v>94</v>
      </c>
      <c r="B70" s="3">
        <v>44766</v>
      </c>
      <c r="C70" t="s">
        <v>18</v>
      </c>
      <c r="D70" t="s">
        <v>47</v>
      </c>
      <c r="E70" t="s">
        <v>12</v>
      </c>
      <c r="F70" t="s">
        <v>43</v>
      </c>
      <c r="G70">
        <v>51</v>
      </c>
      <c r="H70">
        <v>1.87</v>
      </c>
      <c r="I70" s="4">
        <f>Sales_Data[[#This Row],[Qty]]*Sales_Data[[#This Row],[UnitPrice]]</f>
        <v>95.37</v>
      </c>
    </row>
    <row r="71" spans="1:9" x14ac:dyDescent="0.3">
      <c r="A71" s="1" t="s">
        <v>95</v>
      </c>
      <c r="B71" s="3">
        <v>44769</v>
      </c>
      <c r="C71" t="s">
        <v>18</v>
      </c>
      <c r="D71" t="s">
        <v>47</v>
      </c>
      <c r="E71" t="s">
        <v>31</v>
      </c>
      <c r="F71" t="s">
        <v>32</v>
      </c>
      <c r="G71">
        <v>31</v>
      </c>
      <c r="H71">
        <v>1.68</v>
      </c>
      <c r="I71" s="4">
        <f>Sales_Data[[#This Row],[Qty]]*Sales_Data[[#This Row],[UnitPrice]]</f>
        <v>52.08</v>
      </c>
    </row>
    <row r="72" spans="1:9" x14ac:dyDescent="0.3">
      <c r="A72" s="1" t="s">
        <v>96</v>
      </c>
      <c r="B72" s="3">
        <v>44772</v>
      </c>
      <c r="C72" t="s">
        <v>10</v>
      </c>
      <c r="D72" t="s">
        <v>11</v>
      </c>
      <c r="E72" t="s">
        <v>12</v>
      </c>
      <c r="F72" t="s">
        <v>43</v>
      </c>
      <c r="G72">
        <v>56</v>
      </c>
      <c r="H72">
        <v>1.8699999999999999</v>
      </c>
      <c r="I72" s="4">
        <f>Sales_Data[[#This Row],[Qty]]*Sales_Data[[#This Row],[UnitPrice]]</f>
        <v>104.72</v>
      </c>
    </row>
    <row r="73" spans="1:9" x14ac:dyDescent="0.3">
      <c r="A73" s="1" t="s">
        <v>97</v>
      </c>
      <c r="B73" s="3">
        <v>44775</v>
      </c>
      <c r="C73" t="s">
        <v>10</v>
      </c>
      <c r="D73" t="s">
        <v>11</v>
      </c>
      <c r="E73" t="s">
        <v>20</v>
      </c>
      <c r="F73" t="s">
        <v>41</v>
      </c>
      <c r="G73">
        <v>137</v>
      </c>
      <c r="H73">
        <v>2.84</v>
      </c>
      <c r="I73" s="4">
        <f>Sales_Data[[#This Row],[Qty]]*Sales_Data[[#This Row],[UnitPrice]]</f>
        <v>389.08</v>
      </c>
    </row>
    <row r="74" spans="1:9" x14ac:dyDescent="0.3">
      <c r="A74" s="1" t="s">
        <v>98</v>
      </c>
      <c r="B74" s="3">
        <v>44778</v>
      </c>
      <c r="C74" t="s">
        <v>18</v>
      </c>
      <c r="D74" t="s">
        <v>19</v>
      </c>
      <c r="E74" t="s">
        <v>20</v>
      </c>
      <c r="F74" t="s">
        <v>21</v>
      </c>
      <c r="G74">
        <v>107</v>
      </c>
      <c r="H74">
        <v>1.87</v>
      </c>
      <c r="I74" s="4">
        <f>Sales_Data[[#This Row],[Qty]]*Sales_Data[[#This Row],[UnitPrice]]</f>
        <v>200.09</v>
      </c>
    </row>
    <row r="75" spans="1:9" x14ac:dyDescent="0.3">
      <c r="A75" s="1" t="s">
        <v>99</v>
      </c>
      <c r="B75" s="3">
        <v>44781</v>
      </c>
      <c r="C75" t="s">
        <v>10</v>
      </c>
      <c r="D75" t="s">
        <v>23</v>
      </c>
      <c r="E75" t="s">
        <v>12</v>
      </c>
      <c r="F75" t="s">
        <v>13</v>
      </c>
      <c r="G75">
        <v>24</v>
      </c>
      <c r="H75">
        <v>1.7699999999999998</v>
      </c>
      <c r="I75" s="4">
        <f>Sales_Data[[#This Row],[Qty]]*Sales_Data[[#This Row],[UnitPrice]]</f>
        <v>42.48</v>
      </c>
    </row>
    <row r="76" spans="1:9" x14ac:dyDescent="0.3">
      <c r="A76" s="1" t="s">
        <v>100</v>
      </c>
      <c r="B76" s="3">
        <v>44784</v>
      </c>
      <c r="C76" t="s">
        <v>10</v>
      </c>
      <c r="D76" t="s">
        <v>23</v>
      </c>
      <c r="E76" t="s">
        <v>15</v>
      </c>
      <c r="F76" t="s">
        <v>16</v>
      </c>
      <c r="G76">
        <v>30</v>
      </c>
      <c r="H76">
        <v>3.49</v>
      </c>
      <c r="I76" s="4">
        <f>Sales_Data[[#This Row],[Qty]]*Sales_Data[[#This Row],[UnitPrice]]</f>
        <v>104.7</v>
      </c>
    </row>
    <row r="77" spans="1:9" x14ac:dyDescent="0.3">
      <c r="A77" s="1" t="s">
        <v>101</v>
      </c>
      <c r="B77" s="3">
        <v>44787</v>
      </c>
      <c r="C77" t="s">
        <v>18</v>
      </c>
      <c r="D77" t="s">
        <v>47</v>
      </c>
      <c r="E77" t="s">
        <v>20</v>
      </c>
      <c r="F77" t="s">
        <v>21</v>
      </c>
      <c r="G77">
        <v>70</v>
      </c>
      <c r="H77">
        <v>1.87</v>
      </c>
      <c r="I77" s="4">
        <f>Sales_Data[[#This Row],[Qty]]*Sales_Data[[#This Row],[UnitPrice]]</f>
        <v>130.9</v>
      </c>
    </row>
    <row r="78" spans="1:9" x14ac:dyDescent="0.3">
      <c r="A78" s="1" t="s">
        <v>102</v>
      </c>
      <c r="B78" s="3">
        <v>44790</v>
      </c>
      <c r="C78" t="s">
        <v>10</v>
      </c>
      <c r="D78" t="s">
        <v>11</v>
      </c>
      <c r="E78" t="s">
        <v>20</v>
      </c>
      <c r="F78" t="s">
        <v>25</v>
      </c>
      <c r="G78">
        <v>31</v>
      </c>
      <c r="H78">
        <v>2.1800000000000002</v>
      </c>
      <c r="I78" s="4">
        <f>Sales_Data[[#This Row],[Qty]]*Sales_Data[[#This Row],[UnitPrice]]</f>
        <v>67.58</v>
      </c>
    </row>
    <row r="79" spans="1:9" x14ac:dyDescent="0.3">
      <c r="A79" s="1" t="s">
        <v>103</v>
      </c>
      <c r="B79" s="3">
        <v>44793</v>
      </c>
      <c r="C79" t="s">
        <v>10</v>
      </c>
      <c r="D79" t="s">
        <v>11</v>
      </c>
      <c r="E79" t="s">
        <v>12</v>
      </c>
      <c r="F79" t="s">
        <v>13</v>
      </c>
      <c r="G79">
        <v>109</v>
      </c>
      <c r="H79">
        <v>1.77</v>
      </c>
      <c r="I79" s="4">
        <f>Sales_Data[[#This Row],[Qty]]*Sales_Data[[#This Row],[UnitPrice]]</f>
        <v>192.93</v>
      </c>
    </row>
    <row r="80" spans="1:9" x14ac:dyDescent="0.3">
      <c r="A80" s="1" t="s">
        <v>104</v>
      </c>
      <c r="B80" s="3">
        <v>44796</v>
      </c>
      <c r="C80" t="s">
        <v>10</v>
      </c>
      <c r="D80" t="s">
        <v>11</v>
      </c>
      <c r="E80" t="s">
        <v>15</v>
      </c>
      <c r="F80" t="s">
        <v>16</v>
      </c>
      <c r="G80">
        <v>21</v>
      </c>
      <c r="H80">
        <v>3.49</v>
      </c>
      <c r="I80" s="4">
        <f>Sales_Data[[#This Row],[Qty]]*Sales_Data[[#This Row],[UnitPrice]]</f>
        <v>73.290000000000006</v>
      </c>
    </row>
    <row r="81" spans="1:9" x14ac:dyDescent="0.3">
      <c r="A81" s="1" t="s">
        <v>105</v>
      </c>
      <c r="B81" s="3">
        <v>44799</v>
      </c>
      <c r="C81" t="s">
        <v>18</v>
      </c>
      <c r="D81" t="s">
        <v>19</v>
      </c>
      <c r="E81" t="s">
        <v>20</v>
      </c>
      <c r="F81" t="s">
        <v>21</v>
      </c>
      <c r="G81">
        <v>80</v>
      </c>
      <c r="H81">
        <v>1.8699999999999999</v>
      </c>
      <c r="I81" s="4">
        <f>Sales_Data[[#This Row],[Qty]]*Sales_Data[[#This Row],[UnitPrice]]</f>
        <v>149.6</v>
      </c>
    </row>
    <row r="82" spans="1:9" x14ac:dyDescent="0.3">
      <c r="A82" s="1" t="s">
        <v>106</v>
      </c>
      <c r="B82" s="3">
        <v>44802</v>
      </c>
      <c r="C82" t="s">
        <v>10</v>
      </c>
      <c r="D82" t="s">
        <v>23</v>
      </c>
      <c r="E82" t="s">
        <v>12</v>
      </c>
      <c r="F82" t="s">
        <v>43</v>
      </c>
      <c r="G82">
        <v>75</v>
      </c>
      <c r="H82">
        <v>1.87</v>
      </c>
      <c r="I82" s="4">
        <f>Sales_Data[[#This Row],[Qty]]*Sales_Data[[#This Row],[UnitPrice]]</f>
        <v>140.25</v>
      </c>
    </row>
    <row r="83" spans="1:9" x14ac:dyDescent="0.3">
      <c r="A83" s="1" t="s">
        <v>107</v>
      </c>
      <c r="B83" s="3">
        <v>44805</v>
      </c>
      <c r="C83" t="s">
        <v>10</v>
      </c>
      <c r="D83" t="s">
        <v>23</v>
      </c>
      <c r="E83" t="s">
        <v>20</v>
      </c>
      <c r="F83" t="s">
        <v>41</v>
      </c>
      <c r="G83">
        <v>74</v>
      </c>
      <c r="H83">
        <v>2.84</v>
      </c>
      <c r="I83" s="4">
        <f>Sales_Data[[#This Row],[Qty]]*Sales_Data[[#This Row],[UnitPrice]]</f>
        <v>210.16</v>
      </c>
    </row>
    <row r="84" spans="1:9" x14ac:dyDescent="0.3">
      <c r="A84" s="1" t="s">
        <v>108</v>
      </c>
      <c r="B84" s="3">
        <v>44808</v>
      </c>
      <c r="C84" t="s">
        <v>18</v>
      </c>
      <c r="D84" t="s">
        <v>47</v>
      </c>
      <c r="E84" t="s">
        <v>12</v>
      </c>
      <c r="F84" t="s">
        <v>13</v>
      </c>
      <c r="G84">
        <v>45</v>
      </c>
      <c r="H84">
        <v>1.77</v>
      </c>
      <c r="I84" s="4">
        <f>Sales_Data[[#This Row],[Qty]]*Sales_Data[[#This Row],[UnitPrice]]</f>
        <v>79.650000000000006</v>
      </c>
    </row>
    <row r="85" spans="1:9" x14ac:dyDescent="0.3">
      <c r="A85" s="1" t="s">
        <v>109</v>
      </c>
      <c r="B85" s="3">
        <v>44811</v>
      </c>
      <c r="C85" t="s">
        <v>10</v>
      </c>
      <c r="D85" t="s">
        <v>11</v>
      </c>
      <c r="E85" t="s">
        <v>20</v>
      </c>
      <c r="F85" t="s">
        <v>25</v>
      </c>
      <c r="G85">
        <v>28</v>
      </c>
      <c r="H85">
        <v>2.1800000000000002</v>
      </c>
      <c r="I85" s="4">
        <f>Sales_Data[[#This Row],[Qty]]*Sales_Data[[#This Row],[UnitPrice]]</f>
        <v>61.040000000000006</v>
      </c>
    </row>
    <row r="86" spans="1:9" x14ac:dyDescent="0.3">
      <c r="A86" s="1" t="s">
        <v>110</v>
      </c>
      <c r="B86" s="3">
        <v>44814</v>
      </c>
      <c r="C86" t="s">
        <v>10</v>
      </c>
      <c r="D86" t="s">
        <v>11</v>
      </c>
      <c r="E86" t="s">
        <v>12</v>
      </c>
      <c r="F86" t="s">
        <v>13</v>
      </c>
      <c r="G86">
        <v>143</v>
      </c>
      <c r="H86">
        <v>1.77</v>
      </c>
      <c r="I86" s="4">
        <f>Sales_Data[[#This Row],[Qty]]*Sales_Data[[#This Row],[UnitPrice]]</f>
        <v>253.11</v>
      </c>
    </row>
    <row r="87" spans="1:9" x14ac:dyDescent="0.3">
      <c r="A87" s="1" t="s">
        <v>111</v>
      </c>
      <c r="B87" s="3">
        <v>44817</v>
      </c>
      <c r="C87" t="s">
        <v>10</v>
      </c>
      <c r="D87" t="s">
        <v>11</v>
      </c>
      <c r="E87" t="s">
        <v>31</v>
      </c>
      <c r="F87" t="s">
        <v>112</v>
      </c>
      <c r="G87">
        <v>27</v>
      </c>
      <c r="H87">
        <v>3.15</v>
      </c>
      <c r="I87" s="4">
        <f>Sales_Data[[#This Row],[Qty]]*Sales_Data[[#This Row],[UnitPrice]]</f>
        <v>85.05</v>
      </c>
    </row>
    <row r="88" spans="1:9" x14ac:dyDescent="0.3">
      <c r="A88" s="1" t="s">
        <v>113</v>
      </c>
      <c r="B88" s="3">
        <v>44820</v>
      </c>
      <c r="C88" t="s">
        <v>18</v>
      </c>
      <c r="D88" t="s">
        <v>19</v>
      </c>
      <c r="E88" t="s">
        <v>12</v>
      </c>
      <c r="F88" t="s">
        <v>13</v>
      </c>
      <c r="G88">
        <v>133</v>
      </c>
      <c r="H88">
        <v>1.77</v>
      </c>
      <c r="I88" s="4">
        <f>Sales_Data[[#This Row],[Qty]]*Sales_Data[[#This Row],[UnitPrice]]</f>
        <v>235.41</v>
      </c>
    </row>
    <row r="89" spans="1:9" x14ac:dyDescent="0.3">
      <c r="A89" s="1" t="s">
        <v>114</v>
      </c>
      <c r="B89" s="3">
        <v>44823</v>
      </c>
      <c r="C89" t="s">
        <v>10</v>
      </c>
      <c r="D89" t="s">
        <v>23</v>
      </c>
      <c r="E89" t="s">
        <v>20</v>
      </c>
      <c r="F89" t="s">
        <v>25</v>
      </c>
      <c r="G89">
        <v>110</v>
      </c>
      <c r="H89">
        <v>2.1800000000000002</v>
      </c>
      <c r="I89" s="4">
        <f>Sales_Data[[#This Row],[Qty]]*Sales_Data[[#This Row],[UnitPrice]]</f>
        <v>239.8</v>
      </c>
    </row>
    <row r="90" spans="1:9" x14ac:dyDescent="0.3">
      <c r="A90" s="1" t="s">
        <v>115</v>
      </c>
      <c r="B90" s="3">
        <v>44826</v>
      </c>
      <c r="C90" t="s">
        <v>10</v>
      </c>
      <c r="D90" t="s">
        <v>23</v>
      </c>
      <c r="E90" t="s">
        <v>20</v>
      </c>
      <c r="F90" t="s">
        <v>21</v>
      </c>
      <c r="G90">
        <v>65</v>
      </c>
      <c r="H90">
        <v>1.8699999999999999</v>
      </c>
      <c r="I90" s="4">
        <f>Sales_Data[[#This Row],[Qty]]*Sales_Data[[#This Row],[UnitPrice]]</f>
        <v>121.55</v>
      </c>
    </row>
    <row r="91" spans="1:9" x14ac:dyDescent="0.3">
      <c r="A91" s="1" t="s">
        <v>116</v>
      </c>
      <c r="B91" s="3">
        <v>44829</v>
      </c>
      <c r="C91" t="s">
        <v>18</v>
      </c>
      <c r="D91" t="s">
        <v>47</v>
      </c>
      <c r="E91" t="s">
        <v>12</v>
      </c>
      <c r="F91" t="s">
        <v>43</v>
      </c>
      <c r="G91">
        <v>33</v>
      </c>
      <c r="H91">
        <v>1.87</v>
      </c>
      <c r="I91" s="4">
        <f>Sales_Data[[#This Row],[Qty]]*Sales_Data[[#This Row],[UnitPrice]]</f>
        <v>61.71</v>
      </c>
    </row>
    <row r="92" spans="1:9" x14ac:dyDescent="0.3">
      <c r="A92" s="1" t="s">
        <v>117</v>
      </c>
      <c r="B92" s="3">
        <v>44832</v>
      </c>
      <c r="C92" t="s">
        <v>10</v>
      </c>
      <c r="D92" t="s">
        <v>11</v>
      </c>
      <c r="E92" t="s">
        <v>20</v>
      </c>
      <c r="F92" t="s">
        <v>25</v>
      </c>
      <c r="G92">
        <v>81</v>
      </c>
      <c r="H92">
        <v>2.1800000000000002</v>
      </c>
      <c r="I92" s="4">
        <f>Sales_Data[[#This Row],[Qty]]*Sales_Data[[#This Row],[UnitPrice]]</f>
        <v>176.58</v>
      </c>
    </row>
    <row r="93" spans="1:9" x14ac:dyDescent="0.3">
      <c r="A93" s="1" t="s">
        <v>118</v>
      </c>
      <c r="B93" s="3">
        <v>44835</v>
      </c>
      <c r="C93" t="s">
        <v>10</v>
      </c>
      <c r="D93" t="s">
        <v>11</v>
      </c>
      <c r="E93" t="s">
        <v>12</v>
      </c>
      <c r="F93" t="s">
        <v>13</v>
      </c>
      <c r="G93">
        <v>77</v>
      </c>
      <c r="H93">
        <v>1.7699999999999998</v>
      </c>
      <c r="I93" s="4">
        <f>Sales_Data[[#This Row],[Qty]]*Sales_Data[[#This Row],[UnitPrice]]</f>
        <v>136.29</v>
      </c>
    </row>
    <row r="94" spans="1:9" x14ac:dyDescent="0.3">
      <c r="A94" s="1" t="s">
        <v>119</v>
      </c>
      <c r="B94" s="3">
        <v>44838</v>
      </c>
      <c r="C94" t="s">
        <v>10</v>
      </c>
      <c r="D94" t="s">
        <v>11</v>
      </c>
      <c r="E94" t="s">
        <v>15</v>
      </c>
      <c r="F94" t="s">
        <v>16</v>
      </c>
      <c r="G94">
        <v>38</v>
      </c>
      <c r="H94">
        <v>3.49</v>
      </c>
      <c r="I94" s="4">
        <f>Sales_Data[[#This Row],[Qty]]*Sales_Data[[#This Row],[UnitPrice]]</f>
        <v>132.62</v>
      </c>
    </row>
    <row r="95" spans="1:9" x14ac:dyDescent="0.3">
      <c r="A95" s="1" t="s">
        <v>120</v>
      </c>
      <c r="B95" s="3">
        <v>44841</v>
      </c>
      <c r="C95" t="s">
        <v>18</v>
      </c>
      <c r="D95" t="s">
        <v>19</v>
      </c>
      <c r="E95" t="s">
        <v>12</v>
      </c>
      <c r="F95" t="s">
        <v>13</v>
      </c>
      <c r="G95">
        <v>40</v>
      </c>
      <c r="H95">
        <v>1.77</v>
      </c>
      <c r="I95" s="4">
        <f>Sales_Data[[#This Row],[Qty]]*Sales_Data[[#This Row],[UnitPrice]]</f>
        <v>70.8</v>
      </c>
    </row>
    <row r="96" spans="1:9" x14ac:dyDescent="0.3">
      <c r="A96" s="1" t="s">
        <v>121</v>
      </c>
      <c r="B96" s="3">
        <v>44844</v>
      </c>
      <c r="C96" t="s">
        <v>18</v>
      </c>
      <c r="D96" t="s">
        <v>19</v>
      </c>
      <c r="E96" t="s">
        <v>31</v>
      </c>
      <c r="F96" t="s">
        <v>32</v>
      </c>
      <c r="G96">
        <v>114</v>
      </c>
      <c r="H96">
        <v>1.6800000000000002</v>
      </c>
      <c r="I96" s="4">
        <f>Sales_Data[[#This Row],[Qty]]*Sales_Data[[#This Row],[UnitPrice]]</f>
        <v>191.52</v>
      </c>
    </row>
    <row r="97" spans="1:9" x14ac:dyDescent="0.3">
      <c r="A97" s="1" t="s">
        <v>122</v>
      </c>
      <c r="B97" s="3">
        <v>44847</v>
      </c>
      <c r="C97" t="s">
        <v>10</v>
      </c>
      <c r="D97" t="s">
        <v>23</v>
      </c>
      <c r="E97" t="s">
        <v>20</v>
      </c>
      <c r="F97" t="s">
        <v>25</v>
      </c>
      <c r="G97">
        <v>224</v>
      </c>
      <c r="H97">
        <v>2.1800000000000002</v>
      </c>
      <c r="I97" s="4">
        <f>Sales_Data[[#This Row],[Qty]]*Sales_Data[[#This Row],[UnitPrice]]</f>
        <v>488.32000000000005</v>
      </c>
    </row>
    <row r="98" spans="1:9" x14ac:dyDescent="0.3">
      <c r="A98" s="1" t="s">
        <v>123</v>
      </c>
      <c r="B98" s="3">
        <v>44850</v>
      </c>
      <c r="C98" t="s">
        <v>10</v>
      </c>
      <c r="D98" t="s">
        <v>23</v>
      </c>
      <c r="E98" t="s">
        <v>12</v>
      </c>
      <c r="F98" t="s">
        <v>13</v>
      </c>
      <c r="G98">
        <v>141</v>
      </c>
      <c r="H98">
        <v>1.77</v>
      </c>
      <c r="I98" s="4">
        <f>Sales_Data[[#This Row],[Qty]]*Sales_Data[[#This Row],[UnitPrice]]</f>
        <v>249.57</v>
      </c>
    </row>
    <row r="99" spans="1:9" x14ac:dyDescent="0.3">
      <c r="A99" s="1" t="s">
        <v>124</v>
      </c>
      <c r="B99" s="3">
        <v>44853</v>
      </c>
      <c r="C99" t="s">
        <v>10</v>
      </c>
      <c r="D99" t="s">
        <v>23</v>
      </c>
      <c r="E99" t="s">
        <v>15</v>
      </c>
      <c r="F99" t="s">
        <v>16</v>
      </c>
      <c r="G99">
        <v>32</v>
      </c>
      <c r="H99">
        <v>3.49</v>
      </c>
      <c r="I99" s="4">
        <f>Sales_Data[[#This Row],[Qty]]*Sales_Data[[#This Row],[UnitPrice]]</f>
        <v>111.68</v>
      </c>
    </row>
    <row r="100" spans="1:9" x14ac:dyDescent="0.3">
      <c r="A100" s="1" t="s">
        <v>125</v>
      </c>
      <c r="B100" s="3">
        <v>44856</v>
      </c>
      <c r="C100" t="s">
        <v>18</v>
      </c>
      <c r="D100" t="s">
        <v>47</v>
      </c>
      <c r="E100" t="s">
        <v>12</v>
      </c>
      <c r="F100" t="s">
        <v>13</v>
      </c>
      <c r="G100">
        <v>20</v>
      </c>
      <c r="H100">
        <v>1.77</v>
      </c>
      <c r="I100" s="4">
        <f>Sales_Data[[#This Row],[Qty]]*Sales_Data[[#This Row],[UnitPrice]]</f>
        <v>35.4</v>
      </c>
    </row>
    <row r="101" spans="1:9" x14ac:dyDescent="0.3">
      <c r="A101" s="1" t="s">
        <v>126</v>
      </c>
      <c r="B101" s="3">
        <v>44859</v>
      </c>
      <c r="C101" t="s">
        <v>10</v>
      </c>
      <c r="D101" t="s">
        <v>11</v>
      </c>
      <c r="E101" t="s">
        <v>20</v>
      </c>
      <c r="F101" t="s">
        <v>25</v>
      </c>
      <c r="G101">
        <v>40</v>
      </c>
      <c r="H101">
        <v>2.1800000000000002</v>
      </c>
      <c r="I101" s="4">
        <f>Sales_Data[[#This Row],[Qty]]*Sales_Data[[#This Row],[UnitPrice]]</f>
        <v>87.2</v>
      </c>
    </row>
    <row r="102" spans="1:9" x14ac:dyDescent="0.3">
      <c r="A102" s="1" t="s">
        <v>127</v>
      </c>
      <c r="B102" s="3">
        <v>44862</v>
      </c>
      <c r="C102" t="s">
        <v>10</v>
      </c>
      <c r="D102" t="s">
        <v>11</v>
      </c>
      <c r="E102" t="s">
        <v>20</v>
      </c>
      <c r="F102" t="s">
        <v>21</v>
      </c>
      <c r="G102">
        <v>49</v>
      </c>
      <c r="H102">
        <v>1.8699999999999999</v>
      </c>
      <c r="I102" s="4">
        <f>Sales_Data[[#This Row],[Qty]]*Sales_Data[[#This Row],[UnitPrice]]</f>
        <v>91.63</v>
      </c>
    </row>
    <row r="103" spans="1:9" x14ac:dyDescent="0.3">
      <c r="A103" s="1" t="s">
        <v>128</v>
      </c>
      <c r="B103" s="3">
        <v>44865</v>
      </c>
      <c r="C103" t="s">
        <v>10</v>
      </c>
      <c r="D103" t="s">
        <v>11</v>
      </c>
      <c r="E103" t="s">
        <v>15</v>
      </c>
      <c r="F103" t="s">
        <v>16</v>
      </c>
      <c r="G103">
        <v>46</v>
      </c>
      <c r="H103">
        <v>3.4899999999999998</v>
      </c>
      <c r="I103" s="4">
        <f>Sales_Data[[#This Row],[Qty]]*Sales_Data[[#This Row],[UnitPrice]]</f>
        <v>160.54</v>
      </c>
    </row>
    <row r="104" spans="1:9" x14ac:dyDescent="0.3">
      <c r="A104" s="1" t="s">
        <v>129</v>
      </c>
      <c r="B104" s="3">
        <v>44868</v>
      </c>
      <c r="C104" t="s">
        <v>18</v>
      </c>
      <c r="D104" t="s">
        <v>19</v>
      </c>
      <c r="E104" t="s">
        <v>12</v>
      </c>
      <c r="F104" t="s">
        <v>13</v>
      </c>
      <c r="G104">
        <v>39</v>
      </c>
      <c r="H104">
        <v>1.77</v>
      </c>
      <c r="I104" s="4">
        <f>Sales_Data[[#This Row],[Qty]]*Sales_Data[[#This Row],[UnitPrice]]</f>
        <v>69.03</v>
      </c>
    </row>
    <row r="105" spans="1:9" x14ac:dyDescent="0.3">
      <c r="A105" s="1" t="s">
        <v>130</v>
      </c>
      <c r="B105" s="3">
        <v>44871</v>
      </c>
      <c r="C105" t="s">
        <v>18</v>
      </c>
      <c r="D105" t="s">
        <v>19</v>
      </c>
      <c r="E105" t="s">
        <v>31</v>
      </c>
      <c r="F105" t="s">
        <v>32</v>
      </c>
      <c r="G105">
        <v>62</v>
      </c>
      <c r="H105">
        <v>1.68</v>
      </c>
      <c r="I105" s="4">
        <f>Sales_Data[[#This Row],[Qty]]*Sales_Data[[#This Row],[UnitPrice]]</f>
        <v>104.16</v>
      </c>
    </row>
    <row r="106" spans="1:9" x14ac:dyDescent="0.3">
      <c r="A106" s="1" t="s">
        <v>131</v>
      </c>
      <c r="B106" s="3">
        <v>44874</v>
      </c>
      <c r="C106" t="s">
        <v>10</v>
      </c>
      <c r="D106" t="s">
        <v>23</v>
      </c>
      <c r="E106" t="s">
        <v>12</v>
      </c>
      <c r="F106" t="s">
        <v>13</v>
      </c>
      <c r="G106">
        <v>90</v>
      </c>
      <c r="H106">
        <v>1.77</v>
      </c>
      <c r="I106" s="4">
        <f>Sales_Data[[#This Row],[Qty]]*Sales_Data[[#This Row],[UnitPrice]]</f>
        <v>159.30000000000001</v>
      </c>
    </row>
    <row r="107" spans="1:9" x14ac:dyDescent="0.3">
      <c r="A107" s="1" t="s">
        <v>132</v>
      </c>
      <c r="B107" s="3">
        <v>44877</v>
      </c>
      <c r="C107" t="s">
        <v>18</v>
      </c>
      <c r="D107" t="s">
        <v>47</v>
      </c>
      <c r="E107" t="s">
        <v>20</v>
      </c>
      <c r="F107" t="s">
        <v>25</v>
      </c>
      <c r="G107">
        <v>103</v>
      </c>
      <c r="H107">
        <v>2.1799999999999997</v>
      </c>
      <c r="I107" s="4">
        <f>Sales_Data[[#This Row],[Qty]]*Sales_Data[[#This Row],[UnitPrice]]</f>
        <v>224.53999999999996</v>
      </c>
    </row>
    <row r="108" spans="1:9" x14ac:dyDescent="0.3">
      <c r="A108" s="1" t="s">
        <v>133</v>
      </c>
      <c r="B108" s="3">
        <v>44880</v>
      </c>
      <c r="C108" t="s">
        <v>18</v>
      </c>
      <c r="D108" t="s">
        <v>47</v>
      </c>
      <c r="E108" t="s">
        <v>20</v>
      </c>
      <c r="F108" t="s">
        <v>41</v>
      </c>
      <c r="G108">
        <v>32</v>
      </c>
      <c r="H108">
        <v>2.84</v>
      </c>
      <c r="I108" s="4">
        <f>Sales_Data[[#This Row],[Qty]]*Sales_Data[[#This Row],[UnitPrice]]</f>
        <v>90.88</v>
      </c>
    </row>
    <row r="109" spans="1:9" x14ac:dyDescent="0.3">
      <c r="A109" s="1" t="s">
        <v>134</v>
      </c>
      <c r="B109" s="3">
        <v>44883</v>
      </c>
      <c r="C109" t="s">
        <v>10</v>
      </c>
      <c r="D109" t="s">
        <v>11</v>
      </c>
      <c r="E109" t="s">
        <v>12</v>
      </c>
      <c r="F109" t="s">
        <v>43</v>
      </c>
      <c r="G109">
        <v>66</v>
      </c>
      <c r="H109">
        <v>1.87</v>
      </c>
      <c r="I109" s="4">
        <f>Sales_Data[[#This Row],[Qty]]*Sales_Data[[#This Row],[UnitPrice]]</f>
        <v>123.42</v>
      </c>
    </row>
    <row r="110" spans="1:9" x14ac:dyDescent="0.3">
      <c r="A110" s="1" t="s">
        <v>135</v>
      </c>
      <c r="B110" s="3">
        <v>44886</v>
      </c>
      <c r="C110" t="s">
        <v>10</v>
      </c>
      <c r="D110" t="s">
        <v>11</v>
      </c>
      <c r="E110" t="s">
        <v>20</v>
      </c>
      <c r="F110" t="s">
        <v>41</v>
      </c>
      <c r="G110">
        <v>97</v>
      </c>
      <c r="H110">
        <v>2.8400000000000003</v>
      </c>
      <c r="I110" s="4">
        <f>Sales_Data[[#This Row],[Qty]]*Sales_Data[[#This Row],[UnitPrice]]</f>
        <v>275.48</v>
      </c>
    </row>
    <row r="111" spans="1:9" x14ac:dyDescent="0.3">
      <c r="A111" s="1" t="s">
        <v>136</v>
      </c>
      <c r="B111" s="3">
        <v>44889</v>
      </c>
      <c r="C111" t="s">
        <v>18</v>
      </c>
      <c r="D111" t="s">
        <v>19</v>
      </c>
      <c r="E111" t="s">
        <v>12</v>
      </c>
      <c r="F111" t="s">
        <v>13</v>
      </c>
      <c r="G111">
        <v>30</v>
      </c>
      <c r="H111">
        <v>1.77</v>
      </c>
      <c r="I111" s="4">
        <f>Sales_Data[[#This Row],[Qty]]*Sales_Data[[#This Row],[UnitPrice]]</f>
        <v>53.1</v>
      </c>
    </row>
    <row r="112" spans="1:9" x14ac:dyDescent="0.3">
      <c r="A112" s="1" t="s">
        <v>137</v>
      </c>
      <c r="B112" s="3">
        <v>44892</v>
      </c>
      <c r="C112" t="s">
        <v>18</v>
      </c>
      <c r="D112" t="s">
        <v>19</v>
      </c>
      <c r="E112" t="s">
        <v>31</v>
      </c>
      <c r="F112" t="s">
        <v>32</v>
      </c>
      <c r="G112">
        <v>29</v>
      </c>
      <c r="H112">
        <v>1.68</v>
      </c>
      <c r="I112" s="4">
        <f>Sales_Data[[#This Row],[Qty]]*Sales_Data[[#This Row],[UnitPrice]]</f>
        <v>48.72</v>
      </c>
    </row>
    <row r="113" spans="1:9" x14ac:dyDescent="0.3">
      <c r="A113" s="1" t="s">
        <v>138</v>
      </c>
      <c r="B113" s="3">
        <v>44895</v>
      </c>
      <c r="C113" t="s">
        <v>10</v>
      </c>
      <c r="D113" t="s">
        <v>23</v>
      </c>
      <c r="E113" t="s">
        <v>12</v>
      </c>
      <c r="F113" t="s">
        <v>13</v>
      </c>
      <c r="G113">
        <v>92</v>
      </c>
      <c r="H113">
        <v>1.77</v>
      </c>
      <c r="I113" s="4">
        <f>Sales_Data[[#This Row],[Qty]]*Sales_Data[[#This Row],[UnitPrice]]</f>
        <v>162.84</v>
      </c>
    </row>
    <row r="114" spans="1:9" x14ac:dyDescent="0.3">
      <c r="A114" s="1" t="s">
        <v>139</v>
      </c>
      <c r="B114" s="3">
        <v>44898</v>
      </c>
      <c r="C114" t="s">
        <v>18</v>
      </c>
      <c r="D114" t="s">
        <v>47</v>
      </c>
      <c r="E114" t="s">
        <v>20</v>
      </c>
      <c r="F114" t="s">
        <v>25</v>
      </c>
      <c r="G114">
        <v>139</v>
      </c>
      <c r="H114">
        <v>2.1799999999999997</v>
      </c>
      <c r="I114" s="4">
        <f>Sales_Data[[#This Row],[Qty]]*Sales_Data[[#This Row],[UnitPrice]]</f>
        <v>303.02</v>
      </c>
    </row>
    <row r="115" spans="1:9" x14ac:dyDescent="0.3">
      <c r="A115" s="1" t="s">
        <v>140</v>
      </c>
      <c r="B115" s="3">
        <v>44901</v>
      </c>
      <c r="C115" t="s">
        <v>18</v>
      </c>
      <c r="D115" t="s">
        <v>47</v>
      </c>
      <c r="E115" t="s">
        <v>20</v>
      </c>
      <c r="F115" t="s">
        <v>41</v>
      </c>
      <c r="G115">
        <v>29</v>
      </c>
      <c r="H115">
        <v>2.84</v>
      </c>
      <c r="I115" s="4">
        <f>Sales_Data[[#This Row],[Qty]]*Sales_Data[[#This Row],[UnitPrice]]</f>
        <v>82.36</v>
      </c>
    </row>
    <row r="116" spans="1:9" x14ac:dyDescent="0.3">
      <c r="A116" s="1" t="s">
        <v>141</v>
      </c>
      <c r="B116" s="3">
        <v>44904</v>
      </c>
      <c r="C116" t="s">
        <v>10</v>
      </c>
      <c r="D116" t="s">
        <v>11</v>
      </c>
      <c r="E116" t="s">
        <v>12</v>
      </c>
      <c r="F116" t="s">
        <v>142</v>
      </c>
      <c r="G116">
        <v>30</v>
      </c>
      <c r="H116">
        <v>2.27</v>
      </c>
      <c r="I116" s="4">
        <f>Sales_Data[[#This Row],[Qty]]*Sales_Data[[#This Row],[UnitPrice]]</f>
        <v>68.099999999999994</v>
      </c>
    </row>
    <row r="117" spans="1:9" x14ac:dyDescent="0.3">
      <c r="A117" s="1" t="s">
        <v>143</v>
      </c>
      <c r="B117" s="3">
        <v>44907</v>
      </c>
      <c r="C117" t="s">
        <v>10</v>
      </c>
      <c r="D117" t="s">
        <v>11</v>
      </c>
      <c r="E117" t="s">
        <v>20</v>
      </c>
      <c r="F117" t="s">
        <v>21</v>
      </c>
      <c r="G117">
        <v>36</v>
      </c>
      <c r="H117">
        <v>1.8699999999999999</v>
      </c>
      <c r="I117" s="4">
        <f>Sales_Data[[#This Row],[Qty]]*Sales_Data[[#This Row],[UnitPrice]]</f>
        <v>67.319999999999993</v>
      </c>
    </row>
    <row r="118" spans="1:9" x14ac:dyDescent="0.3">
      <c r="A118" s="1" t="s">
        <v>144</v>
      </c>
      <c r="B118" s="3">
        <v>44910</v>
      </c>
      <c r="C118" t="s">
        <v>10</v>
      </c>
      <c r="D118" t="s">
        <v>11</v>
      </c>
      <c r="E118" t="s">
        <v>15</v>
      </c>
      <c r="F118" t="s">
        <v>16</v>
      </c>
      <c r="G118">
        <v>41</v>
      </c>
      <c r="H118">
        <v>3.49</v>
      </c>
      <c r="I118" s="4">
        <f>Sales_Data[[#This Row],[Qty]]*Sales_Data[[#This Row],[UnitPrice]]</f>
        <v>143.09</v>
      </c>
    </row>
    <row r="119" spans="1:9" x14ac:dyDescent="0.3">
      <c r="A119" s="1" t="s">
        <v>145</v>
      </c>
      <c r="B119" s="3">
        <v>44913</v>
      </c>
      <c r="C119" t="s">
        <v>18</v>
      </c>
      <c r="D119" t="s">
        <v>19</v>
      </c>
      <c r="E119" t="s">
        <v>12</v>
      </c>
      <c r="F119" t="s">
        <v>13</v>
      </c>
      <c r="G119">
        <v>44</v>
      </c>
      <c r="H119">
        <v>1.7699999999999998</v>
      </c>
      <c r="I119" s="4">
        <f>Sales_Data[[#This Row],[Qty]]*Sales_Data[[#This Row],[UnitPrice]]</f>
        <v>77.88</v>
      </c>
    </row>
    <row r="120" spans="1:9" x14ac:dyDescent="0.3">
      <c r="A120" s="1" t="s">
        <v>146</v>
      </c>
      <c r="B120" s="3">
        <v>44916</v>
      </c>
      <c r="C120" t="s">
        <v>18</v>
      </c>
      <c r="D120" t="s">
        <v>19</v>
      </c>
      <c r="E120" t="s">
        <v>31</v>
      </c>
      <c r="F120" t="s">
        <v>32</v>
      </c>
      <c r="G120">
        <v>29</v>
      </c>
      <c r="H120">
        <v>1.68</v>
      </c>
      <c r="I120" s="4">
        <f>Sales_Data[[#This Row],[Qty]]*Sales_Data[[#This Row],[UnitPrice]]</f>
        <v>48.72</v>
      </c>
    </row>
    <row r="121" spans="1:9" x14ac:dyDescent="0.3">
      <c r="A121" s="1" t="s">
        <v>147</v>
      </c>
      <c r="B121" s="3">
        <v>44919</v>
      </c>
      <c r="C121" t="s">
        <v>10</v>
      </c>
      <c r="D121" t="s">
        <v>23</v>
      </c>
      <c r="E121" t="s">
        <v>20</v>
      </c>
      <c r="F121" t="s">
        <v>25</v>
      </c>
      <c r="G121">
        <v>237</v>
      </c>
      <c r="H121">
        <v>2.1799999999999997</v>
      </c>
      <c r="I121" s="4">
        <f>Sales_Data[[#This Row],[Qty]]*Sales_Data[[#This Row],[UnitPrice]]</f>
        <v>516.66</v>
      </c>
    </row>
    <row r="122" spans="1:9" x14ac:dyDescent="0.3">
      <c r="A122" s="1" t="s">
        <v>148</v>
      </c>
      <c r="B122" s="3">
        <v>44922</v>
      </c>
      <c r="C122" t="s">
        <v>10</v>
      </c>
      <c r="D122" t="s">
        <v>23</v>
      </c>
      <c r="E122" t="s">
        <v>20</v>
      </c>
      <c r="F122" t="s">
        <v>21</v>
      </c>
      <c r="G122">
        <v>65</v>
      </c>
      <c r="H122">
        <v>1.8699999999999999</v>
      </c>
      <c r="I122" s="4">
        <f>Sales_Data[[#This Row],[Qty]]*Sales_Data[[#This Row],[UnitPrice]]</f>
        <v>121.55</v>
      </c>
    </row>
    <row r="123" spans="1:9" x14ac:dyDescent="0.3">
      <c r="A123" s="1" t="s">
        <v>149</v>
      </c>
      <c r="B123" s="3">
        <v>44925</v>
      </c>
      <c r="C123" t="s">
        <v>18</v>
      </c>
      <c r="D123" t="s">
        <v>47</v>
      </c>
      <c r="E123" t="s">
        <v>20</v>
      </c>
      <c r="F123" t="s">
        <v>25</v>
      </c>
      <c r="G123">
        <v>83</v>
      </c>
      <c r="H123">
        <v>2.1800000000000002</v>
      </c>
      <c r="I123" s="4">
        <f>Sales_Data[[#This Row],[Qty]]*Sales_Data[[#This Row],[UnitPrice]]</f>
        <v>180.94000000000003</v>
      </c>
    </row>
    <row r="124" spans="1:9" x14ac:dyDescent="0.3">
      <c r="A124" s="1" t="s">
        <v>150</v>
      </c>
      <c r="B124" s="3">
        <v>44928</v>
      </c>
      <c r="C124" t="s">
        <v>10</v>
      </c>
      <c r="D124" t="s">
        <v>11</v>
      </c>
      <c r="E124" t="s">
        <v>20</v>
      </c>
      <c r="F124" t="s">
        <v>25</v>
      </c>
      <c r="G124">
        <v>32</v>
      </c>
      <c r="H124">
        <v>2.1800000000000002</v>
      </c>
      <c r="I124" s="4">
        <f>Sales_Data[[#This Row],[Qty]]*Sales_Data[[#This Row],[UnitPrice]]</f>
        <v>69.760000000000005</v>
      </c>
    </row>
    <row r="125" spans="1:9" x14ac:dyDescent="0.3">
      <c r="A125" s="1" t="s">
        <v>151</v>
      </c>
      <c r="B125" s="3">
        <v>44931</v>
      </c>
      <c r="C125" t="s">
        <v>10</v>
      </c>
      <c r="D125" t="s">
        <v>11</v>
      </c>
      <c r="E125" t="s">
        <v>12</v>
      </c>
      <c r="F125" t="s">
        <v>13</v>
      </c>
      <c r="G125">
        <v>63</v>
      </c>
      <c r="H125">
        <v>1.77</v>
      </c>
      <c r="I125" s="4">
        <f>Sales_Data[[#This Row],[Qty]]*Sales_Data[[#This Row],[UnitPrice]]</f>
        <v>111.51</v>
      </c>
    </row>
    <row r="126" spans="1:9" x14ac:dyDescent="0.3">
      <c r="A126" s="1" t="s">
        <v>152</v>
      </c>
      <c r="B126" s="3">
        <v>44934</v>
      </c>
      <c r="C126" t="s">
        <v>10</v>
      </c>
      <c r="D126" t="s">
        <v>11</v>
      </c>
      <c r="E126" t="s">
        <v>31</v>
      </c>
      <c r="F126" t="s">
        <v>112</v>
      </c>
      <c r="G126">
        <v>29</v>
      </c>
      <c r="H126">
        <v>3.15</v>
      </c>
      <c r="I126" s="4">
        <f>Sales_Data[[#This Row],[Qty]]*Sales_Data[[#This Row],[UnitPrice]]</f>
        <v>91.35</v>
      </c>
    </row>
    <row r="127" spans="1:9" x14ac:dyDescent="0.3">
      <c r="A127" s="1" t="s">
        <v>153</v>
      </c>
      <c r="B127" s="3">
        <v>44937</v>
      </c>
      <c r="C127" t="s">
        <v>18</v>
      </c>
      <c r="D127" t="s">
        <v>19</v>
      </c>
      <c r="E127" t="s">
        <v>12</v>
      </c>
      <c r="F127" t="s">
        <v>43</v>
      </c>
      <c r="G127">
        <v>77</v>
      </c>
      <c r="H127">
        <v>1.87</v>
      </c>
      <c r="I127" s="4">
        <f>Sales_Data[[#This Row],[Qty]]*Sales_Data[[#This Row],[UnitPrice]]</f>
        <v>143.99</v>
      </c>
    </row>
    <row r="128" spans="1:9" x14ac:dyDescent="0.3">
      <c r="A128" s="1" t="s">
        <v>154</v>
      </c>
      <c r="B128" s="3">
        <v>44940</v>
      </c>
      <c r="C128" t="s">
        <v>18</v>
      </c>
      <c r="D128" t="s">
        <v>19</v>
      </c>
      <c r="E128" t="s">
        <v>20</v>
      </c>
      <c r="F128" t="s">
        <v>41</v>
      </c>
      <c r="G128">
        <v>80</v>
      </c>
      <c r="H128">
        <v>2.84</v>
      </c>
      <c r="I128" s="4">
        <f>Sales_Data[[#This Row],[Qty]]*Sales_Data[[#This Row],[UnitPrice]]</f>
        <v>227.2</v>
      </c>
    </row>
    <row r="129" spans="1:9" x14ac:dyDescent="0.3">
      <c r="A129" s="1" t="s">
        <v>155</v>
      </c>
      <c r="B129" s="3">
        <v>44943</v>
      </c>
      <c r="C129" t="s">
        <v>10</v>
      </c>
      <c r="D129" t="s">
        <v>23</v>
      </c>
      <c r="E129" t="s">
        <v>12</v>
      </c>
      <c r="F129" t="s">
        <v>13</v>
      </c>
      <c r="G129">
        <v>102</v>
      </c>
      <c r="H129">
        <v>1.77</v>
      </c>
      <c r="I129" s="4">
        <f>Sales_Data[[#This Row],[Qty]]*Sales_Data[[#This Row],[UnitPrice]]</f>
        <v>180.54</v>
      </c>
    </row>
    <row r="130" spans="1:9" x14ac:dyDescent="0.3">
      <c r="A130" s="1" t="s">
        <v>156</v>
      </c>
      <c r="B130" s="3">
        <v>44946</v>
      </c>
      <c r="C130" t="s">
        <v>10</v>
      </c>
      <c r="D130" t="s">
        <v>23</v>
      </c>
      <c r="E130" t="s">
        <v>15</v>
      </c>
      <c r="F130" t="s">
        <v>16</v>
      </c>
      <c r="G130">
        <v>31</v>
      </c>
      <c r="H130">
        <v>3.4899999999999998</v>
      </c>
      <c r="I130" s="4">
        <f>Sales_Data[[#This Row],[Qty]]*Sales_Data[[#This Row],[UnitPrice]]</f>
        <v>108.19</v>
      </c>
    </row>
    <row r="131" spans="1:9" x14ac:dyDescent="0.3">
      <c r="A131" s="1" t="s">
        <v>157</v>
      </c>
      <c r="B131" s="3">
        <v>44949</v>
      </c>
      <c r="C131" t="s">
        <v>18</v>
      </c>
      <c r="D131" t="s">
        <v>47</v>
      </c>
      <c r="E131" t="s">
        <v>12</v>
      </c>
      <c r="F131" t="s">
        <v>13</v>
      </c>
      <c r="G131">
        <v>56</v>
      </c>
      <c r="H131">
        <v>1.77</v>
      </c>
      <c r="I131" s="4">
        <f>Sales_Data[[#This Row],[Qty]]*Sales_Data[[#This Row],[UnitPrice]]</f>
        <v>99.12</v>
      </c>
    </row>
    <row r="132" spans="1:9" x14ac:dyDescent="0.3">
      <c r="A132" s="1" t="s">
        <v>158</v>
      </c>
      <c r="B132" s="3">
        <v>44952</v>
      </c>
      <c r="C132" t="s">
        <v>10</v>
      </c>
      <c r="D132" t="s">
        <v>11</v>
      </c>
      <c r="E132" t="s">
        <v>20</v>
      </c>
      <c r="F132" t="s">
        <v>25</v>
      </c>
      <c r="G132">
        <v>52</v>
      </c>
      <c r="H132">
        <v>2.1800000000000002</v>
      </c>
      <c r="I132" s="4">
        <f>Sales_Data[[#This Row],[Qty]]*Sales_Data[[#This Row],[UnitPrice]]</f>
        <v>113.36000000000001</v>
      </c>
    </row>
    <row r="133" spans="1:9" x14ac:dyDescent="0.3">
      <c r="A133" s="1" t="s">
        <v>159</v>
      </c>
      <c r="B133" s="3">
        <v>44955</v>
      </c>
      <c r="C133" t="s">
        <v>10</v>
      </c>
      <c r="D133" t="s">
        <v>11</v>
      </c>
      <c r="E133" t="s">
        <v>12</v>
      </c>
      <c r="F133" t="s">
        <v>13</v>
      </c>
      <c r="G133">
        <v>51</v>
      </c>
      <c r="H133">
        <v>1.77</v>
      </c>
      <c r="I133" s="4">
        <f>Sales_Data[[#This Row],[Qty]]*Sales_Data[[#This Row],[UnitPrice]]</f>
        <v>90.27</v>
      </c>
    </row>
    <row r="134" spans="1:9" x14ac:dyDescent="0.3">
      <c r="A134" s="1" t="s">
        <v>160</v>
      </c>
      <c r="B134" s="3">
        <v>44958</v>
      </c>
      <c r="C134" t="s">
        <v>10</v>
      </c>
      <c r="D134" t="s">
        <v>11</v>
      </c>
      <c r="E134" t="s">
        <v>31</v>
      </c>
      <c r="F134" t="s">
        <v>32</v>
      </c>
      <c r="G134">
        <v>24</v>
      </c>
      <c r="H134">
        <v>1.68</v>
      </c>
      <c r="I134" s="4">
        <f>Sales_Data[[#This Row],[Qty]]*Sales_Data[[#This Row],[UnitPrice]]</f>
        <v>40.32</v>
      </c>
    </row>
    <row r="135" spans="1:9" x14ac:dyDescent="0.3">
      <c r="A135" s="1" t="s">
        <v>161</v>
      </c>
      <c r="B135" s="3">
        <v>44961</v>
      </c>
      <c r="C135" t="s">
        <v>18</v>
      </c>
      <c r="D135" t="s">
        <v>19</v>
      </c>
      <c r="E135" t="s">
        <v>20</v>
      </c>
      <c r="F135" t="s">
        <v>25</v>
      </c>
      <c r="G135">
        <v>58</v>
      </c>
      <c r="H135">
        <v>2.1800000000000002</v>
      </c>
      <c r="I135" s="4">
        <f>Sales_Data[[#This Row],[Qty]]*Sales_Data[[#This Row],[UnitPrice]]</f>
        <v>126.44000000000001</v>
      </c>
    </row>
    <row r="136" spans="1:9" x14ac:dyDescent="0.3">
      <c r="A136" s="1" t="s">
        <v>162</v>
      </c>
      <c r="B136" s="3">
        <v>44964</v>
      </c>
      <c r="C136" t="s">
        <v>18</v>
      </c>
      <c r="D136" t="s">
        <v>19</v>
      </c>
      <c r="E136" t="s">
        <v>20</v>
      </c>
      <c r="F136" t="s">
        <v>21</v>
      </c>
      <c r="G136">
        <v>34</v>
      </c>
      <c r="H136">
        <v>1.8699999999999999</v>
      </c>
      <c r="I136" s="4">
        <f>Sales_Data[[#This Row],[Qty]]*Sales_Data[[#This Row],[UnitPrice]]</f>
        <v>63.58</v>
      </c>
    </row>
    <row r="137" spans="1:9" x14ac:dyDescent="0.3">
      <c r="A137" s="1" t="s">
        <v>163</v>
      </c>
      <c r="B137" s="3">
        <v>44967</v>
      </c>
      <c r="C137" t="s">
        <v>10</v>
      </c>
      <c r="D137" t="s">
        <v>23</v>
      </c>
      <c r="E137" t="s">
        <v>12</v>
      </c>
      <c r="F137" t="s">
        <v>13</v>
      </c>
      <c r="G137">
        <v>34</v>
      </c>
      <c r="H137">
        <v>1.77</v>
      </c>
      <c r="I137" s="4">
        <f>Sales_Data[[#This Row],[Qty]]*Sales_Data[[#This Row],[UnitPrice]]</f>
        <v>60.18</v>
      </c>
    </row>
    <row r="138" spans="1:9" x14ac:dyDescent="0.3">
      <c r="A138" s="1" t="s">
        <v>164</v>
      </c>
      <c r="B138" s="3">
        <v>44970</v>
      </c>
      <c r="C138" t="s">
        <v>10</v>
      </c>
      <c r="D138" t="s">
        <v>23</v>
      </c>
      <c r="E138" t="s">
        <v>31</v>
      </c>
      <c r="F138" t="s">
        <v>32</v>
      </c>
      <c r="G138">
        <v>21</v>
      </c>
      <c r="H138">
        <v>1.6800000000000002</v>
      </c>
      <c r="I138" s="4">
        <f>Sales_Data[[#This Row],[Qty]]*Sales_Data[[#This Row],[UnitPrice]]</f>
        <v>35.28</v>
      </c>
    </row>
    <row r="139" spans="1:9" x14ac:dyDescent="0.3">
      <c r="A139" s="1" t="s">
        <v>165</v>
      </c>
      <c r="B139" s="3">
        <v>44973</v>
      </c>
      <c r="C139" t="s">
        <v>18</v>
      </c>
      <c r="D139" t="s">
        <v>47</v>
      </c>
      <c r="E139" t="s">
        <v>20</v>
      </c>
      <c r="F139" t="s">
        <v>41</v>
      </c>
      <c r="G139">
        <v>29</v>
      </c>
      <c r="H139">
        <v>2.84</v>
      </c>
      <c r="I139" s="4">
        <f>Sales_Data[[#This Row],[Qty]]*Sales_Data[[#This Row],[UnitPrice]]</f>
        <v>82.36</v>
      </c>
    </row>
    <row r="140" spans="1:9" x14ac:dyDescent="0.3">
      <c r="A140" s="1" t="s">
        <v>166</v>
      </c>
      <c r="B140" s="3">
        <v>44976</v>
      </c>
      <c r="C140" t="s">
        <v>10</v>
      </c>
      <c r="D140" t="s">
        <v>11</v>
      </c>
      <c r="E140" t="s">
        <v>12</v>
      </c>
      <c r="F140" t="s">
        <v>13</v>
      </c>
      <c r="G140">
        <v>68</v>
      </c>
      <c r="H140">
        <v>1.77</v>
      </c>
      <c r="I140" s="4">
        <f>Sales_Data[[#This Row],[Qty]]*Sales_Data[[#This Row],[UnitPrice]]</f>
        <v>120.36</v>
      </c>
    </row>
    <row r="141" spans="1:9" x14ac:dyDescent="0.3">
      <c r="A141" s="1" t="s">
        <v>167</v>
      </c>
      <c r="B141" s="3">
        <v>44979</v>
      </c>
      <c r="C141" t="s">
        <v>10</v>
      </c>
      <c r="D141" t="s">
        <v>11</v>
      </c>
      <c r="E141" t="s">
        <v>31</v>
      </c>
      <c r="F141" t="s">
        <v>112</v>
      </c>
      <c r="G141">
        <v>31</v>
      </c>
      <c r="H141">
        <v>3.1500000000000004</v>
      </c>
      <c r="I141" s="4">
        <f>Sales_Data[[#This Row],[Qty]]*Sales_Data[[#This Row],[UnitPrice]]</f>
        <v>97.65</v>
      </c>
    </row>
    <row r="142" spans="1:9" x14ac:dyDescent="0.3">
      <c r="A142" s="1" t="s">
        <v>168</v>
      </c>
      <c r="B142" s="3">
        <v>44982</v>
      </c>
      <c r="C142" t="s">
        <v>18</v>
      </c>
      <c r="D142" t="s">
        <v>19</v>
      </c>
      <c r="E142" t="s">
        <v>20</v>
      </c>
      <c r="F142" t="s">
        <v>25</v>
      </c>
      <c r="G142">
        <v>30</v>
      </c>
      <c r="H142">
        <v>2.1800000000000002</v>
      </c>
      <c r="I142" s="4">
        <f>Sales_Data[[#This Row],[Qty]]*Sales_Data[[#This Row],[UnitPrice]]</f>
        <v>65.400000000000006</v>
      </c>
    </row>
    <row r="143" spans="1:9" x14ac:dyDescent="0.3">
      <c r="A143" s="1" t="s">
        <v>169</v>
      </c>
      <c r="B143" s="3">
        <v>44985</v>
      </c>
      <c r="C143" t="s">
        <v>18</v>
      </c>
      <c r="D143" t="s">
        <v>19</v>
      </c>
      <c r="E143" t="s">
        <v>20</v>
      </c>
      <c r="F143" t="s">
        <v>21</v>
      </c>
      <c r="G143">
        <v>232</v>
      </c>
      <c r="H143">
        <v>1.8699999999999999</v>
      </c>
      <c r="I143" s="4">
        <f>Sales_Data[[#This Row],[Qty]]*Sales_Data[[#This Row],[UnitPrice]]</f>
        <v>433.84</v>
      </c>
    </row>
    <row r="144" spans="1:9" x14ac:dyDescent="0.3">
      <c r="A144" s="1" t="s">
        <v>170</v>
      </c>
      <c r="B144" s="3">
        <v>44987</v>
      </c>
      <c r="C144" t="s">
        <v>10</v>
      </c>
      <c r="D144" t="s">
        <v>23</v>
      </c>
      <c r="E144" t="s">
        <v>12</v>
      </c>
      <c r="F144" t="s">
        <v>43</v>
      </c>
      <c r="G144">
        <v>68</v>
      </c>
      <c r="H144">
        <v>1.8699999999999999</v>
      </c>
      <c r="I144" s="4">
        <f>Sales_Data[[#This Row],[Qty]]*Sales_Data[[#This Row],[UnitPrice]]</f>
        <v>127.16</v>
      </c>
    </row>
    <row r="145" spans="1:9" x14ac:dyDescent="0.3">
      <c r="A145" s="1" t="s">
        <v>171</v>
      </c>
      <c r="B145" s="3">
        <v>44990</v>
      </c>
      <c r="C145" t="s">
        <v>10</v>
      </c>
      <c r="D145" t="s">
        <v>23</v>
      </c>
      <c r="E145" t="s">
        <v>20</v>
      </c>
      <c r="F145" t="s">
        <v>41</v>
      </c>
      <c r="G145">
        <v>97</v>
      </c>
      <c r="H145">
        <v>2.8400000000000003</v>
      </c>
      <c r="I145" s="4">
        <f>Sales_Data[[#This Row],[Qty]]*Sales_Data[[#This Row],[UnitPrice]]</f>
        <v>275.48</v>
      </c>
    </row>
    <row r="146" spans="1:9" x14ac:dyDescent="0.3">
      <c r="A146" s="1" t="s">
        <v>172</v>
      </c>
      <c r="B146" s="3">
        <v>44993</v>
      </c>
      <c r="C146" t="s">
        <v>18</v>
      </c>
      <c r="D146" t="s">
        <v>47</v>
      </c>
      <c r="E146" t="s">
        <v>12</v>
      </c>
      <c r="F146" t="s">
        <v>43</v>
      </c>
      <c r="G146">
        <v>86</v>
      </c>
      <c r="H146">
        <v>1.8699999999999999</v>
      </c>
      <c r="I146" s="4">
        <f>Sales_Data[[#This Row],[Qty]]*Sales_Data[[#This Row],[UnitPrice]]</f>
        <v>160.82</v>
      </c>
    </row>
    <row r="147" spans="1:9" x14ac:dyDescent="0.3">
      <c r="A147" s="1" t="s">
        <v>173</v>
      </c>
      <c r="B147" s="3">
        <v>44996</v>
      </c>
      <c r="C147" t="s">
        <v>18</v>
      </c>
      <c r="D147" t="s">
        <v>47</v>
      </c>
      <c r="E147" t="s">
        <v>31</v>
      </c>
      <c r="F147" t="s">
        <v>32</v>
      </c>
      <c r="G147">
        <v>41</v>
      </c>
      <c r="H147">
        <v>1.68</v>
      </c>
      <c r="I147" s="4">
        <f>Sales_Data[[#This Row],[Qty]]*Sales_Data[[#This Row],[UnitPrice]]</f>
        <v>68.88</v>
      </c>
    </row>
    <row r="148" spans="1:9" x14ac:dyDescent="0.3">
      <c r="A148" s="1" t="s">
        <v>174</v>
      </c>
      <c r="B148" s="3">
        <v>44999</v>
      </c>
      <c r="C148" t="s">
        <v>10</v>
      </c>
      <c r="D148" t="s">
        <v>11</v>
      </c>
      <c r="E148" t="s">
        <v>12</v>
      </c>
      <c r="F148" t="s">
        <v>13</v>
      </c>
      <c r="G148">
        <v>93</v>
      </c>
      <c r="H148">
        <v>1.7700000000000002</v>
      </c>
      <c r="I148" s="4">
        <f>Sales_Data[[#This Row],[Qty]]*Sales_Data[[#This Row],[UnitPrice]]</f>
        <v>164.61</v>
      </c>
    </row>
    <row r="149" spans="1:9" x14ac:dyDescent="0.3">
      <c r="A149" s="1" t="s">
        <v>175</v>
      </c>
      <c r="B149" s="3">
        <v>45002</v>
      </c>
      <c r="C149" t="s">
        <v>10</v>
      </c>
      <c r="D149" t="s">
        <v>11</v>
      </c>
      <c r="E149" t="s">
        <v>31</v>
      </c>
      <c r="F149" t="s">
        <v>32</v>
      </c>
      <c r="G149">
        <v>47</v>
      </c>
      <c r="H149">
        <v>1.68</v>
      </c>
      <c r="I149" s="4">
        <f>Sales_Data[[#This Row],[Qty]]*Sales_Data[[#This Row],[UnitPrice]]</f>
        <v>78.959999999999994</v>
      </c>
    </row>
    <row r="150" spans="1:9" x14ac:dyDescent="0.3">
      <c r="A150" s="1" t="s">
        <v>176</v>
      </c>
      <c r="B150" s="3">
        <v>45005</v>
      </c>
      <c r="C150" t="s">
        <v>18</v>
      </c>
      <c r="D150" t="s">
        <v>19</v>
      </c>
      <c r="E150" t="s">
        <v>12</v>
      </c>
      <c r="F150" t="s">
        <v>13</v>
      </c>
      <c r="G150">
        <v>103</v>
      </c>
      <c r="H150">
        <v>1.77</v>
      </c>
      <c r="I150" s="4">
        <f>Sales_Data[[#This Row],[Qty]]*Sales_Data[[#This Row],[UnitPrice]]</f>
        <v>182.31</v>
      </c>
    </row>
    <row r="151" spans="1:9" x14ac:dyDescent="0.3">
      <c r="A151" s="1" t="s">
        <v>177</v>
      </c>
      <c r="B151" s="3">
        <v>45008</v>
      </c>
      <c r="C151" t="s">
        <v>18</v>
      </c>
      <c r="D151" t="s">
        <v>19</v>
      </c>
      <c r="E151" t="s">
        <v>31</v>
      </c>
      <c r="F151" t="s">
        <v>32</v>
      </c>
      <c r="G151">
        <v>33</v>
      </c>
      <c r="H151">
        <v>1.68</v>
      </c>
      <c r="I151" s="4">
        <f>Sales_Data[[#This Row],[Qty]]*Sales_Data[[#This Row],[UnitPrice]]</f>
        <v>55.44</v>
      </c>
    </row>
    <row r="152" spans="1:9" x14ac:dyDescent="0.3">
      <c r="A152" s="1" t="s">
        <v>178</v>
      </c>
      <c r="B152" s="3">
        <v>45011</v>
      </c>
      <c r="C152" t="s">
        <v>10</v>
      </c>
      <c r="D152" t="s">
        <v>23</v>
      </c>
      <c r="E152" t="s">
        <v>12</v>
      </c>
      <c r="F152" t="s">
        <v>43</v>
      </c>
      <c r="G152">
        <v>57</v>
      </c>
      <c r="H152">
        <v>1.87</v>
      </c>
      <c r="I152" s="4">
        <f>Sales_Data[[#This Row],[Qty]]*Sales_Data[[#This Row],[UnitPrice]]</f>
        <v>106.59</v>
      </c>
    </row>
    <row r="153" spans="1:9" x14ac:dyDescent="0.3">
      <c r="A153" s="1" t="s">
        <v>179</v>
      </c>
      <c r="B153" s="3">
        <v>45014</v>
      </c>
      <c r="C153" t="s">
        <v>10</v>
      </c>
      <c r="D153" t="s">
        <v>23</v>
      </c>
      <c r="E153" t="s">
        <v>20</v>
      </c>
      <c r="F153" t="s">
        <v>41</v>
      </c>
      <c r="G153">
        <v>65</v>
      </c>
      <c r="H153">
        <v>2.84</v>
      </c>
      <c r="I153" s="4">
        <f>Sales_Data[[#This Row],[Qty]]*Sales_Data[[#This Row],[UnitPrice]]</f>
        <v>184.6</v>
      </c>
    </row>
    <row r="154" spans="1:9" x14ac:dyDescent="0.3">
      <c r="A154" s="1" t="s">
        <v>180</v>
      </c>
      <c r="B154" s="3">
        <v>45017</v>
      </c>
      <c r="C154" t="s">
        <v>18</v>
      </c>
      <c r="D154" t="s">
        <v>47</v>
      </c>
      <c r="E154" t="s">
        <v>12</v>
      </c>
      <c r="F154" t="s">
        <v>13</v>
      </c>
      <c r="G154">
        <v>118</v>
      </c>
      <c r="H154">
        <v>1.77</v>
      </c>
      <c r="I154" s="4">
        <f>Sales_Data[[#This Row],[Qty]]*Sales_Data[[#This Row],[UnitPrice]]</f>
        <v>208.86</v>
      </c>
    </row>
    <row r="155" spans="1:9" x14ac:dyDescent="0.3">
      <c r="A155" s="1" t="s">
        <v>181</v>
      </c>
      <c r="B155" s="3">
        <v>45020</v>
      </c>
      <c r="C155" t="s">
        <v>10</v>
      </c>
      <c r="D155" t="s">
        <v>11</v>
      </c>
      <c r="E155" t="s">
        <v>20</v>
      </c>
      <c r="F155" t="s">
        <v>25</v>
      </c>
      <c r="G155">
        <v>36</v>
      </c>
      <c r="H155">
        <v>2.1800000000000002</v>
      </c>
      <c r="I155" s="4">
        <f>Sales_Data[[#This Row],[Qty]]*Sales_Data[[#This Row],[UnitPrice]]</f>
        <v>78.48</v>
      </c>
    </row>
    <row r="156" spans="1:9" x14ac:dyDescent="0.3">
      <c r="A156" s="1" t="s">
        <v>182</v>
      </c>
      <c r="B156" s="3">
        <v>45023</v>
      </c>
      <c r="C156" t="s">
        <v>10</v>
      </c>
      <c r="D156" t="s">
        <v>11</v>
      </c>
      <c r="E156" t="s">
        <v>20</v>
      </c>
      <c r="F156" t="s">
        <v>41</v>
      </c>
      <c r="G156">
        <v>123</v>
      </c>
      <c r="H156">
        <v>2.84</v>
      </c>
      <c r="I156" s="4">
        <f>Sales_Data[[#This Row],[Qty]]*Sales_Data[[#This Row],[UnitPrice]]</f>
        <v>349.32</v>
      </c>
    </row>
    <row r="157" spans="1:9" x14ac:dyDescent="0.3">
      <c r="A157" s="1" t="s">
        <v>183</v>
      </c>
      <c r="B157" s="3">
        <v>45026</v>
      </c>
      <c r="C157" t="s">
        <v>18</v>
      </c>
      <c r="D157" t="s">
        <v>19</v>
      </c>
      <c r="E157" t="s">
        <v>12</v>
      </c>
      <c r="F157" t="s">
        <v>13</v>
      </c>
      <c r="G157">
        <v>90</v>
      </c>
      <c r="H157">
        <v>1.77</v>
      </c>
      <c r="I157" s="4">
        <f>Sales_Data[[#This Row],[Qty]]*Sales_Data[[#This Row],[UnitPrice]]</f>
        <v>159.30000000000001</v>
      </c>
    </row>
    <row r="158" spans="1:9" x14ac:dyDescent="0.3">
      <c r="A158" s="1" t="s">
        <v>184</v>
      </c>
      <c r="B158" s="3">
        <v>45029</v>
      </c>
      <c r="C158" t="s">
        <v>18</v>
      </c>
      <c r="D158" t="s">
        <v>19</v>
      </c>
      <c r="E158" t="s">
        <v>15</v>
      </c>
      <c r="F158" t="s">
        <v>16</v>
      </c>
      <c r="G158">
        <v>21</v>
      </c>
      <c r="H158">
        <v>3.49</v>
      </c>
      <c r="I158" s="4">
        <f>Sales_Data[[#This Row],[Qty]]*Sales_Data[[#This Row],[UnitPrice]]</f>
        <v>73.290000000000006</v>
      </c>
    </row>
    <row r="159" spans="1:9" x14ac:dyDescent="0.3">
      <c r="A159" s="1" t="s">
        <v>185</v>
      </c>
      <c r="B159" s="3">
        <v>45032</v>
      </c>
      <c r="C159" t="s">
        <v>10</v>
      </c>
      <c r="D159" t="s">
        <v>23</v>
      </c>
      <c r="E159" t="s">
        <v>12</v>
      </c>
      <c r="F159" t="s">
        <v>13</v>
      </c>
      <c r="G159">
        <v>48</v>
      </c>
      <c r="H159">
        <v>1.7699999999999998</v>
      </c>
      <c r="I159" s="4">
        <f>Sales_Data[[#This Row],[Qty]]*Sales_Data[[#This Row],[UnitPrice]]</f>
        <v>84.96</v>
      </c>
    </row>
    <row r="160" spans="1:9" x14ac:dyDescent="0.3">
      <c r="A160" s="1" t="s">
        <v>186</v>
      </c>
      <c r="B160" s="3">
        <v>45035</v>
      </c>
      <c r="C160" t="s">
        <v>10</v>
      </c>
      <c r="D160" t="s">
        <v>23</v>
      </c>
      <c r="E160" t="s">
        <v>31</v>
      </c>
      <c r="F160" t="s">
        <v>32</v>
      </c>
      <c r="G160">
        <v>24</v>
      </c>
      <c r="H160">
        <v>1.68</v>
      </c>
      <c r="I160" s="4">
        <f>Sales_Data[[#This Row],[Qty]]*Sales_Data[[#This Row],[UnitPrice]]</f>
        <v>40.32</v>
      </c>
    </row>
    <row r="161" spans="1:9" x14ac:dyDescent="0.3">
      <c r="A161" s="1" t="s">
        <v>187</v>
      </c>
      <c r="B161" s="3">
        <v>45038</v>
      </c>
      <c r="C161" t="s">
        <v>18</v>
      </c>
      <c r="D161" t="s">
        <v>47</v>
      </c>
      <c r="E161" t="s">
        <v>20</v>
      </c>
      <c r="F161" t="s">
        <v>21</v>
      </c>
      <c r="G161">
        <v>67</v>
      </c>
      <c r="H161">
        <v>1.87</v>
      </c>
      <c r="I161" s="4">
        <f>Sales_Data[[#This Row],[Qty]]*Sales_Data[[#This Row],[UnitPrice]]</f>
        <v>125.29</v>
      </c>
    </row>
    <row r="162" spans="1:9" x14ac:dyDescent="0.3">
      <c r="A162" s="1" t="s">
        <v>188</v>
      </c>
      <c r="B162" s="3">
        <v>45041</v>
      </c>
      <c r="C162" t="s">
        <v>10</v>
      </c>
      <c r="D162" t="s">
        <v>11</v>
      </c>
      <c r="E162" t="s">
        <v>12</v>
      </c>
      <c r="F162" t="s">
        <v>43</v>
      </c>
      <c r="G162">
        <v>27</v>
      </c>
      <c r="H162">
        <v>1.87</v>
      </c>
      <c r="I162" s="4">
        <f>Sales_Data[[#This Row],[Qty]]*Sales_Data[[#This Row],[UnitPrice]]</f>
        <v>50.49</v>
      </c>
    </row>
    <row r="163" spans="1:9" x14ac:dyDescent="0.3">
      <c r="A163" s="1" t="s">
        <v>189</v>
      </c>
      <c r="B163" s="3">
        <v>45044</v>
      </c>
      <c r="C163" t="s">
        <v>10</v>
      </c>
      <c r="D163" t="s">
        <v>11</v>
      </c>
      <c r="E163" t="s">
        <v>20</v>
      </c>
      <c r="F163" t="s">
        <v>41</v>
      </c>
      <c r="G163">
        <v>129</v>
      </c>
      <c r="H163">
        <v>2.8400000000000003</v>
      </c>
      <c r="I163" s="4">
        <f>Sales_Data[[#This Row],[Qty]]*Sales_Data[[#This Row],[UnitPrice]]</f>
        <v>366.36</v>
      </c>
    </row>
    <row r="164" spans="1:9" x14ac:dyDescent="0.3">
      <c r="A164" s="1" t="s">
        <v>190</v>
      </c>
      <c r="B164" s="3">
        <v>45047</v>
      </c>
      <c r="C164" t="s">
        <v>18</v>
      </c>
      <c r="D164" t="s">
        <v>19</v>
      </c>
      <c r="E164" t="s">
        <v>20</v>
      </c>
      <c r="F164" t="s">
        <v>25</v>
      </c>
      <c r="G164">
        <v>77</v>
      </c>
      <c r="H164">
        <v>2.1800000000000002</v>
      </c>
      <c r="I164" s="4">
        <f>Sales_Data[[#This Row],[Qty]]*Sales_Data[[#This Row],[UnitPrice]]</f>
        <v>167.86</v>
      </c>
    </row>
    <row r="165" spans="1:9" x14ac:dyDescent="0.3">
      <c r="A165" s="1" t="s">
        <v>191</v>
      </c>
      <c r="B165" s="3">
        <v>45050</v>
      </c>
      <c r="C165" t="s">
        <v>18</v>
      </c>
      <c r="D165" t="s">
        <v>19</v>
      </c>
      <c r="E165" t="s">
        <v>20</v>
      </c>
      <c r="F165" t="s">
        <v>21</v>
      </c>
      <c r="G165">
        <v>58</v>
      </c>
      <c r="H165">
        <v>1.8699999999999999</v>
      </c>
      <c r="I165" s="4">
        <f>Sales_Data[[#This Row],[Qty]]*Sales_Data[[#This Row],[UnitPrice]]</f>
        <v>108.46</v>
      </c>
    </row>
    <row r="166" spans="1:9" x14ac:dyDescent="0.3">
      <c r="A166" s="1" t="s">
        <v>192</v>
      </c>
      <c r="B166" s="3">
        <v>45053</v>
      </c>
      <c r="C166" t="s">
        <v>10</v>
      </c>
      <c r="D166" t="s">
        <v>23</v>
      </c>
      <c r="E166" t="s">
        <v>12</v>
      </c>
      <c r="F166" t="s">
        <v>43</v>
      </c>
      <c r="G166">
        <v>47</v>
      </c>
      <c r="H166">
        <v>1.87</v>
      </c>
      <c r="I166" s="4">
        <f>Sales_Data[[#This Row],[Qty]]*Sales_Data[[#This Row],[UnitPrice]]</f>
        <v>87.89</v>
      </c>
    </row>
    <row r="167" spans="1:9" x14ac:dyDescent="0.3">
      <c r="A167" s="1" t="s">
        <v>193</v>
      </c>
      <c r="B167" s="3">
        <v>45056</v>
      </c>
      <c r="C167" t="s">
        <v>10</v>
      </c>
      <c r="D167" t="s">
        <v>23</v>
      </c>
      <c r="E167" t="s">
        <v>20</v>
      </c>
      <c r="F167" t="s">
        <v>41</v>
      </c>
      <c r="G167">
        <v>33</v>
      </c>
      <c r="H167">
        <v>2.84</v>
      </c>
      <c r="I167" s="4">
        <f>Sales_Data[[#This Row],[Qty]]*Sales_Data[[#This Row],[UnitPrice]]</f>
        <v>93.72</v>
      </c>
    </row>
    <row r="168" spans="1:9" x14ac:dyDescent="0.3">
      <c r="A168" s="1" t="s">
        <v>194</v>
      </c>
      <c r="B168" s="3">
        <v>45059</v>
      </c>
      <c r="C168" t="s">
        <v>18</v>
      </c>
      <c r="D168" t="s">
        <v>47</v>
      </c>
      <c r="E168" t="s">
        <v>20</v>
      </c>
      <c r="F168" t="s">
        <v>21</v>
      </c>
      <c r="G168">
        <v>82</v>
      </c>
      <c r="H168">
        <v>1.87</v>
      </c>
      <c r="I168" s="4">
        <f>Sales_Data[[#This Row],[Qty]]*Sales_Data[[#This Row],[UnitPrice]]</f>
        <v>153.34</v>
      </c>
    </row>
    <row r="169" spans="1:9" x14ac:dyDescent="0.3">
      <c r="A169" s="1" t="s">
        <v>195</v>
      </c>
      <c r="B169" s="3">
        <v>45062</v>
      </c>
      <c r="C169" t="s">
        <v>10</v>
      </c>
      <c r="D169" t="s">
        <v>11</v>
      </c>
      <c r="E169" t="s">
        <v>12</v>
      </c>
      <c r="F169" t="s">
        <v>13</v>
      </c>
      <c r="G169">
        <v>58</v>
      </c>
      <c r="H169">
        <v>1.77</v>
      </c>
      <c r="I169" s="4">
        <f>Sales_Data[[#This Row],[Qty]]*Sales_Data[[#This Row],[UnitPrice]]</f>
        <v>102.66</v>
      </c>
    </row>
    <row r="170" spans="1:9" x14ac:dyDescent="0.3">
      <c r="A170" s="1" t="s">
        <v>196</v>
      </c>
      <c r="B170" s="3">
        <v>45065</v>
      </c>
      <c r="C170" t="s">
        <v>10</v>
      </c>
      <c r="D170" t="s">
        <v>11</v>
      </c>
      <c r="E170" t="s">
        <v>31</v>
      </c>
      <c r="F170" t="s">
        <v>112</v>
      </c>
      <c r="G170">
        <v>30</v>
      </c>
      <c r="H170">
        <v>3.15</v>
      </c>
      <c r="I170" s="4">
        <f>Sales_Data[[#This Row],[Qty]]*Sales_Data[[#This Row],[UnitPrice]]</f>
        <v>94.5</v>
      </c>
    </row>
    <row r="171" spans="1:9" x14ac:dyDescent="0.3">
      <c r="A171" s="1" t="s">
        <v>197</v>
      </c>
      <c r="B171" s="3">
        <v>45068</v>
      </c>
      <c r="C171" t="s">
        <v>18</v>
      </c>
      <c r="D171" t="s">
        <v>19</v>
      </c>
      <c r="E171" t="s">
        <v>20</v>
      </c>
      <c r="F171" t="s">
        <v>21</v>
      </c>
      <c r="G171">
        <v>43</v>
      </c>
      <c r="H171">
        <v>1.8699999999999999</v>
      </c>
      <c r="I171" s="4">
        <f>Sales_Data[[#This Row],[Qty]]*Sales_Data[[#This Row],[UnitPrice]]</f>
        <v>80.41</v>
      </c>
    </row>
    <row r="172" spans="1:9" x14ac:dyDescent="0.3">
      <c r="A172" s="1" t="s">
        <v>198</v>
      </c>
      <c r="B172" s="3">
        <v>45071</v>
      </c>
      <c r="C172" t="s">
        <v>10</v>
      </c>
      <c r="D172" t="s">
        <v>23</v>
      </c>
      <c r="E172" t="s">
        <v>12</v>
      </c>
      <c r="F172" t="s">
        <v>13</v>
      </c>
      <c r="G172">
        <v>84</v>
      </c>
      <c r="H172">
        <v>1.77</v>
      </c>
      <c r="I172" s="4">
        <f>Sales_Data[[#This Row],[Qty]]*Sales_Data[[#This Row],[UnitPrice]]</f>
        <v>148.68</v>
      </c>
    </row>
    <row r="173" spans="1:9" x14ac:dyDescent="0.3">
      <c r="A173" s="1" t="s">
        <v>199</v>
      </c>
      <c r="B173" s="3">
        <v>45074</v>
      </c>
      <c r="C173" t="s">
        <v>18</v>
      </c>
      <c r="D173" t="s">
        <v>47</v>
      </c>
      <c r="E173" t="s">
        <v>20</v>
      </c>
      <c r="F173" t="s">
        <v>25</v>
      </c>
      <c r="G173">
        <v>36</v>
      </c>
      <c r="H173">
        <v>2.1800000000000002</v>
      </c>
      <c r="I173" s="4">
        <f>Sales_Data[[#This Row],[Qty]]*Sales_Data[[#This Row],[UnitPrice]]</f>
        <v>78.48</v>
      </c>
    </row>
    <row r="174" spans="1:9" x14ac:dyDescent="0.3">
      <c r="A174" s="1" t="s">
        <v>200</v>
      </c>
      <c r="B174" s="3">
        <v>45077</v>
      </c>
      <c r="C174" t="s">
        <v>18</v>
      </c>
      <c r="D174" t="s">
        <v>47</v>
      </c>
      <c r="E174" t="s">
        <v>20</v>
      </c>
      <c r="F174" t="s">
        <v>41</v>
      </c>
      <c r="G174">
        <v>44</v>
      </c>
      <c r="H174">
        <v>2.84</v>
      </c>
      <c r="I174" s="4">
        <f>Sales_Data[[#This Row],[Qty]]*Sales_Data[[#This Row],[UnitPrice]]</f>
        <v>124.96</v>
      </c>
    </row>
    <row r="175" spans="1:9" x14ac:dyDescent="0.3">
      <c r="A175" s="1" t="s">
        <v>201</v>
      </c>
      <c r="B175" s="3">
        <v>45080</v>
      </c>
      <c r="C175" t="s">
        <v>10</v>
      </c>
      <c r="D175" t="s">
        <v>11</v>
      </c>
      <c r="E175" t="s">
        <v>12</v>
      </c>
      <c r="F175" t="s">
        <v>43</v>
      </c>
      <c r="G175">
        <v>27</v>
      </c>
      <c r="H175">
        <v>1.87</v>
      </c>
      <c r="I175" s="4">
        <f>Sales_Data[[#This Row],[Qty]]*Sales_Data[[#This Row],[UnitPrice]]</f>
        <v>50.49</v>
      </c>
    </row>
    <row r="176" spans="1:9" x14ac:dyDescent="0.3">
      <c r="A176" s="1" t="s">
        <v>202</v>
      </c>
      <c r="B176" s="3">
        <v>45083</v>
      </c>
      <c r="C176" t="s">
        <v>10</v>
      </c>
      <c r="D176" t="s">
        <v>11</v>
      </c>
      <c r="E176" t="s">
        <v>20</v>
      </c>
      <c r="F176" t="s">
        <v>41</v>
      </c>
      <c r="G176">
        <v>120</v>
      </c>
      <c r="H176">
        <v>2.8400000000000003</v>
      </c>
      <c r="I176" s="4">
        <f>Sales_Data[[#This Row],[Qty]]*Sales_Data[[#This Row],[UnitPrice]]</f>
        <v>340.8</v>
      </c>
    </row>
    <row r="177" spans="1:9" x14ac:dyDescent="0.3">
      <c r="A177" s="1" t="s">
        <v>203</v>
      </c>
      <c r="B177" s="3">
        <v>45086</v>
      </c>
      <c r="C177" t="s">
        <v>10</v>
      </c>
      <c r="D177" t="s">
        <v>11</v>
      </c>
      <c r="E177" t="s">
        <v>15</v>
      </c>
      <c r="F177" t="s">
        <v>16</v>
      </c>
      <c r="G177">
        <v>26</v>
      </c>
      <c r="H177">
        <v>3.4899999999999998</v>
      </c>
      <c r="I177" s="4">
        <f>Sales_Data[[#This Row],[Qty]]*Sales_Data[[#This Row],[UnitPrice]]</f>
        <v>90.74</v>
      </c>
    </row>
    <row r="178" spans="1:9" x14ac:dyDescent="0.3">
      <c r="A178" s="1" t="s">
        <v>204</v>
      </c>
      <c r="B178" s="3">
        <v>45089</v>
      </c>
      <c r="C178" t="s">
        <v>18</v>
      </c>
      <c r="D178" t="s">
        <v>19</v>
      </c>
      <c r="E178" t="s">
        <v>12</v>
      </c>
      <c r="F178" t="s">
        <v>13</v>
      </c>
      <c r="G178">
        <v>73</v>
      </c>
      <c r="H178">
        <v>1.77</v>
      </c>
      <c r="I178" s="4">
        <f>Sales_Data[[#This Row],[Qty]]*Sales_Data[[#This Row],[UnitPrice]]</f>
        <v>129.21</v>
      </c>
    </row>
    <row r="179" spans="1:9" x14ac:dyDescent="0.3">
      <c r="A179" s="1" t="s">
        <v>205</v>
      </c>
      <c r="B179" s="3">
        <v>45092</v>
      </c>
      <c r="C179" t="s">
        <v>10</v>
      </c>
      <c r="D179" t="s">
        <v>23</v>
      </c>
      <c r="E179" t="s">
        <v>12</v>
      </c>
      <c r="F179" t="s">
        <v>43</v>
      </c>
      <c r="G179">
        <v>38</v>
      </c>
      <c r="H179">
        <v>1.87</v>
      </c>
      <c r="I179" s="4">
        <f>Sales_Data[[#This Row],[Qty]]*Sales_Data[[#This Row],[UnitPrice]]</f>
        <v>71.06</v>
      </c>
    </row>
    <row r="180" spans="1:9" x14ac:dyDescent="0.3">
      <c r="A180" s="1" t="s">
        <v>206</v>
      </c>
      <c r="B180" s="3">
        <v>45095</v>
      </c>
      <c r="C180" t="s">
        <v>10</v>
      </c>
      <c r="D180" t="s">
        <v>23</v>
      </c>
      <c r="E180" t="s">
        <v>20</v>
      </c>
      <c r="F180" t="s">
        <v>41</v>
      </c>
      <c r="G180">
        <v>40</v>
      </c>
      <c r="H180">
        <v>2.84</v>
      </c>
      <c r="I180" s="4">
        <f>Sales_Data[[#This Row],[Qty]]*Sales_Data[[#This Row],[UnitPrice]]</f>
        <v>113.6</v>
      </c>
    </row>
    <row r="181" spans="1:9" x14ac:dyDescent="0.3">
      <c r="A181" s="1" t="s">
        <v>207</v>
      </c>
      <c r="B181" s="3">
        <v>45098</v>
      </c>
      <c r="C181" t="s">
        <v>18</v>
      </c>
      <c r="D181" t="s">
        <v>47</v>
      </c>
      <c r="E181" t="s">
        <v>12</v>
      </c>
      <c r="F181" t="s">
        <v>13</v>
      </c>
      <c r="G181">
        <v>41</v>
      </c>
      <c r="H181">
        <v>1.7699999999999998</v>
      </c>
      <c r="I181" s="4">
        <f>Sales_Data[[#This Row],[Qty]]*Sales_Data[[#This Row],[UnitPrice]]</f>
        <v>72.569999999999993</v>
      </c>
    </row>
    <row r="182" spans="1:9" x14ac:dyDescent="0.3">
      <c r="A182" s="1" t="s">
        <v>208</v>
      </c>
      <c r="B182" s="3">
        <v>45101</v>
      </c>
      <c r="C182" t="s">
        <v>10</v>
      </c>
      <c r="D182" t="s">
        <v>11</v>
      </c>
      <c r="E182" t="s">
        <v>12</v>
      </c>
      <c r="F182" t="s">
        <v>142</v>
      </c>
      <c r="G182">
        <v>27</v>
      </c>
      <c r="H182">
        <v>2.27</v>
      </c>
      <c r="I182" s="4">
        <f>Sales_Data[[#This Row],[Qty]]*Sales_Data[[#This Row],[UnitPrice]]</f>
        <v>61.29</v>
      </c>
    </row>
    <row r="183" spans="1:9" x14ac:dyDescent="0.3">
      <c r="A183" s="1" t="s">
        <v>209</v>
      </c>
      <c r="B183" s="3">
        <v>45104</v>
      </c>
      <c r="C183" t="s">
        <v>10</v>
      </c>
      <c r="D183" t="s">
        <v>11</v>
      </c>
      <c r="E183" t="s">
        <v>20</v>
      </c>
      <c r="F183" t="s">
        <v>21</v>
      </c>
      <c r="G183">
        <v>38</v>
      </c>
      <c r="H183">
        <v>1.87</v>
      </c>
      <c r="I183" s="4">
        <f>Sales_Data[[#This Row],[Qty]]*Sales_Data[[#This Row],[UnitPrice]]</f>
        <v>71.06</v>
      </c>
    </row>
    <row r="184" spans="1:9" x14ac:dyDescent="0.3">
      <c r="A184" s="1" t="s">
        <v>210</v>
      </c>
      <c r="B184" s="3">
        <v>45107</v>
      </c>
      <c r="C184" t="s">
        <v>10</v>
      </c>
      <c r="D184" t="s">
        <v>11</v>
      </c>
      <c r="E184" t="s">
        <v>15</v>
      </c>
      <c r="F184" t="s">
        <v>16</v>
      </c>
      <c r="G184">
        <v>34</v>
      </c>
      <c r="H184">
        <v>3.4899999999999998</v>
      </c>
      <c r="I184" s="4">
        <f>Sales_Data[[#This Row],[Qty]]*Sales_Data[[#This Row],[UnitPrice]]</f>
        <v>118.66</v>
      </c>
    </row>
    <row r="185" spans="1:9" x14ac:dyDescent="0.3">
      <c r="A185" s="1" t="s">
        <v>211</v>
      </c>
      <c r="B185" s="3">
        <v>45110</v>
      </c>
      <c r="C185" t="s">
        <v>18</v>
      </c>
      <c r="D185" t="s">
        <v>19</v>
      </c>
      <c r="E185" t="s">
        <v>12</v>
      </c>
      <c r="F185" t="s">
        <v>43</v>
      </c>
      <c r="G185">
        <v>65</v>
      </c>
      <c r="H185">
        <v>1.8699999999999999</v>
      </c>
      <c r="I185" s="4">
        <f>Sales_Data[[#This Row],[Qty]]*Sales_Data[[#This Row],[UnitPrice]]</f>
        <v>121.55</v>
      </c>
    </row>
    <row r="186" spans="1:9" x14ac:dyDescent="0.3">
      <c r="A186" s="1" t="s">
        <v>212</v>
      </c>
      <c r="B186" s="3">
        <v>45113</v>
      </c>
      <c r="C186" t="s">
        <v>18</v>
      </c>
      <c r="D186" t="s">
        <v>19</v>
      </c>
      <c r="E186" t="s">
        <v>20</v>
      </c>
      <c r="F186" t="s">
        <v>41</v>
      </c>
      <c r="G186">
        <v>60</v>
      </c>
      <c r="H186">
        <v>2.8400000000000003</v>
      </c>
      <c r="I186" s="4">
        <f>Sales_Data[[#This Row],[Qty]]*Sales_Data[[#This Row],[UnitPrice]]</f>
        <v>170.4</v>
      </c>
    </row>
    <row r="187" spans="1:9" x14ac:dyDescent="0.3">
      <c r="A187" s="1" t="s">
        <v>213</v>
      </c>
      <c r="B187" s="3">
        <v>45116</v>
      </c>
      <c r="C187" t="s">
        <v>10</v>
      </c>
      <c r="D187" t="s">
        <v>23</v>
      </c>
      <c r="E187" t="s">
        <v>20</v>
      </c>
      <c r="F187" t="s">
        <v>25</v>
      </c>
      <c r="G187">
        <v>37</v>
      </c>
      <c r="H187">
        <v>2.1799999999999997</v>
      </c>
      <c r="I187" s="4">
        <f>Sales_Data[[#This Row],[Qty]]*Sales_Data[[#This Row],[UnitPrice]]</f>
        <v>80.66</v>
      </c>
    </row>
    <row r="188" spans="1:9" x14ac:dyDescent="0.3">
      <c r="A188" s="1" t="s">
        <v>214</v>
      </c>
      <c r="B188" s="3">
        <v>45119</v>
      </c>
      <c r="C188" t="s">
        <v>10</v>
      </c>
      <c r="D188" t="s">
        <v>23</v>
      </c>
      <c r="E188" t="s">
        <v>20</v>
      </c>
      <c r="F188" t="s">
        <v>21</v>
      </c>
      <c r="G188">
        <v>40</v>
      </c>
      <c r="H188">
        <v>1.8699999999999999</v>
      </c>
      <c r="I188" s="4">
        <f>Sales_Data[[#This Row],[Qty]]*Sales_Data[[#This Row],[UnitPrice]]</f>
        <v>74.8</v>
      </c>
    </row>
    <row r="189" spans="1:9" x14ac:dyDescent="0.3">
      <c r="A189" s="1" t="s">
        <v>215</v>
      </c>
      <c r="B189" s="3">
        <v>45122</v>
      </c>
      <c r="C189" t="s">
        <v>18</v>
      </c>
      <c r="D189" t="s">
        <v>47</v>
      </c>
      <c r="E189" t="s">
        <v>12</v>
      </c>
      <c r="F189" t="s">
        <v>43</v>
      </c>
      <c r="G189">
        <v>26</v>
      </c>
      <c r="H189">
        <v>1.8699999999999999</v>
      </c>
      <c r="I189" s="4">
        <f>Sales_Data[[#This Row],[Qty]]*Sales_Data[[#This Row],[UnitPrice]]</f>
        <v>48.62</v>
      </c>
    </row>
    <row r="190" spans="1:9" x14ac:dyDescent="0.3">
      <c r="A190" s="1" t="s">
        <v>216</v>
      </c>
      <c r="B190" s="3">
        <v>45125</v>
      </c>
      <c r="C190" t="s">
        <v>10</v>
      </c>
      <c r="D190" t="s">
        <v>11</v>
      </c>
      <c r="E190" t="s">
        <v>12</v>
      </c>
      <c r="F190" t="s">
        <v>142</v>
      </c>
      <c r="G190">
        <v>22</v>
      </c>
      <c r="H190">
        <v>2.27</v>
      </c>
      <c r="I190" s="4">
        <f>Sales_Data[[#This Row],[Qty]]*Sales_Data[[#This Row],[UnitPrice]]</f>
        <v>49.94</v>
      </c>
    </row>
    <row r="191" spans="1:9" x14ac:dyDescent="0.3">
      <c r="A191" s="1" t="s">
        <v>217</v>
      </c>
      <c r="B191" s="3">
        <v>45128</v>
      </c>
      <c r="C191" t="s">
        <v>10</v>
      </c>
      <c r="D191" t="s">
        <v>11</v>
      </c>
      <c r="E191" t="s">
        <v>20</v>
      </c>
      <c r="F191" t="s">
        <v>21</v>
      </c>
      <c r="G191">
        <v>32</v>
      </c>
      <c r="H191">
        <v>1.87</v>
      </c>
      <c r="I191" s="4">
        <f>Sales_Data[[#This Row],[Qty]]*Sales_Data[[#This Row],[UnitPrice]]</f>
        <v>59.84</v>
      </c>
    </row>
    <row r="192" spans="1:9" x14ac:dyDescent="0.3">
      <c r="A192" s="1" t="s">
        <v>218</v>
      </c>
      <c r="B192" s="3">
        <v>45131</v>
      </c>
      <c r="C192" t="s">
        <v>10</v>
      </c>
      <c r="D192" t="s">
        <v>11</v>
      </c>
      <c r="E192" t="s">
        <v>15</v>
      </c>
      <c r="F192" t="s">
        <v>16</v>
      </c>
      <c r="G192">
        <v>23</v>
      </c>
      <c r="H192">
        <v>3.4899999999999998</v>
      </c>
      <c r="I192" s="4">
        <f>Sales_Data[[#This Row],[Qty]]*Sales_Data[[#This Row],[UnitPrice]]</f>
        <v>80.27</v>
      </c>
    </row>
    <row r="193" spans="1:9" x14ac:dyDescent="0.3">
      <c r="A193" s="1" t="s">
        <v>219</v>
      </c>
      <c r="B193" s="3">
        <v>45134</v>
      </c>
      <c r="C193" t="s">
        <v>18</v>
      </c>
      <c r="D193" t="s">
        <v>19</v>
      </c>
      <c r="E193" t="s">
        <v>20</v>
      </c>
      <c r="F193" t="s">
        <v>25</v>
      </c>
      <c r="G193">
        <v>20</v>
      </c>
      <c r="H193">
        <v>2.1800000000000002</v>
      </c>
      <c r="I193" s="4">
        <f>Sales_Data[[#This Row],[Qty]]*Sales_Data[[#This Row],[UnitPrice]]</f>
        <v>43.6</v>
      </c>
    </row>
    <row r="194" spans="1:9" x14ac:dyDescent="0.3">
      <c r="A194" s="1" t="s">
        <v>220</v>
      </c>
      <c r="B194" s="3">
        <v>45137</v>
      </c>
      <c r="C194" t="s">
        <v>18</v>
      </c>
      <c r="D194" t="s">
        <v>19</v>
      </c>
      <c r="E194" t="s">
        <v>20</v>
      </c>
      <c r="F194" t="s">
        <v>21</v>
      </c>
      <c r="G194">
        <v>64</v>
      </c>
      <c r="H194">
        <v>1.87</v>
      </c>
      <c r="I194" s="4">
        <f>Sales_Data[[#This Row],[Qty]]*Sales_Data[[#This Row],[UnitPrice]]</f>
        <v>119.68</v>
      </c>
    </row>
    <row r="195" spans="1:9" x14ac:dyDescent="0.3">
      <c r="A195" s="1" t="s">
        <v>221</v>
      </c>
      <c r="B195" s="3">
        <v>45140</v>
      </c>
      <c r="C195" t="s">
        <v>10</v>
      </c>
      <c r="D195" t="s">
        <v>23</v>
      </c>
      <c r="E195" t="s">
        <v>12</v>
      </c>
      <c r="F195" t="s">
        <v>13</v>
      </c>
      <c r="G195">
        <v>71</v>
      </c>
      <c r="H195">
        <v>1.77</v>
      </c>
      <c r="I195" s="4">
        <f>Sales_Data[[#This Row],[Qty]]*Sales_Data[[#This Row],[UnitPrice]]</f>
        <v>125.67</v>
      </c>
    </row>
    <row r="196" spans="1:9" x14ac:dyDescent="0.3">
      <c r="A196" s="1" t="s">
        <v>222</v>
      </c>
      <c r="B196" s="3">
        <v>45143</v>
      </c>
      <c r="C196" t="s">
        <v>18</v>
      </c>
      <c r="D196" t="s">
        <v>47</v>
      </c>
      <c r="E196" t="s">
        <v>20</v>
      </c>
      <c r="F196" t="s">
        <v>25</v>
      </c>
      <c r="G196">
        <v>90</v>
      </c>
      <c r="H196">
        <v>2.1799999999999997</v>
      </c>
      <c r="I196" s="4">
        <f>Sales_Data[[#This Row],[Qty]]*Sales_Data[[#This Row],[UnitPrice]]</f>
        <v>196.2</v>
      </c>
    </row>
    <row r="197" spans="1:9" x14ac:dyDescent="0.3">
      <c r="A197" s="1" t="s">
        <v>223</v>
      </c>
      <c r="B197" s="3">
        <v>45146</v>
      </c>
      <c r="C197" t="s">
        <v>18</v>
      </c>
      <c r="D197" t="s">
        <v>47</v>
      </c>
      <c r="E197" t="s">
        <v>20</v>
      </c>
      <c r="F197" t="s">
        <v>41</v>
      </c>
      <c r="G197">
        <v>38</v>
      </c>
      <c r="H197">
        <v>2.84</v>
      </c>
      <c r="I197" s="4">
        <f>Sales_Data[[#This Row],[Qty]]*Sales_Data[[#This Row],[UnitPrice]]</f>
        <v>107.91999999999999</v>
      </c>
    </row>
    <row r="198" spans="1:9" x14ac:dyDescent="0.3">
      <c r="A198" s="1" t="s">
        <v>224</v>
      </c>
      <c r="B198" s="3">
        <v>45149</v>
      </c>
      <c r="C198" t="s">
        <v>10</v>
      </c>
      <c r="D198" t="s">
        <v>11</v>
      </c>
      <c r="E198" t="s">
        <v>12</v>
      </c>
      <c r="F198" t="s">
        <v>13</v>
      </c>
      <c r="G198">
        <v>55</v>
      </c>
      <c r="H198">
        <v>1.7699999999999998</v>
      </c>
      <c r="I198" s="4">
        <f>Sales_Data[[#This Row],[Qty]]*Sales_Data[[#This Row],[UnitPrice]]</f>
        <v>97.35</v>
      </c>
    </row>
    <row r="199" spans="1:9" x14ac:dyDescent="0.3">
      <c r="A199" s="1" t="s">
        <v>225</v>
      </c>
      <c r="B199" s="3">
        <v>45152</v>
      </c>
      <c r="C199" t="s">
        <v>10</v>
      </c>
      <c r="D199" t="s">
        <v>11</v>
      </c>
      <c r="E199" t="s">
        <v>31</v>
      </c>
      <c r="F199" t="s">
        <v>112</v>
      </c>
      <c r="G199">
        <v>22</v>
      </c>
      <c r="H199">
        <v>3.15</v>
      </c>
      <c r="I199" s="4">
        <f>Sales_Data[[#This Row],[Qty]]*Sales_Data[[#This Row],[UnitPrice]]</f>
        <v>69.3</v>
      </c>
    </row>
    <row r="200" spans="1:9" x14ac:dyDescent="0.3">
      <c r="A200" s="1" t="s">
        <v>226</v>
      </c>
      <c r="B200" s="3">
        <v>45155</v>
      </c>
      <c r="C200" t="s">
        <v>18</v>
      </c>
      <c r="D200" t="s">
        <v>19</v>
      </c>
      <c r="E200" t="s">
        <v>12</v>
      </c>
      <c r="F200" t="s">
        <v>13</v>
      </c>
      <c r="G200">
        <v>34</v>
      </c>
      <c r="H200">
        <v>1.77</v>
      </c>
      <c r="I200" s="4">
        <f>Sales_Data[[#This Row],[Qty]]*Sales_Data[[#This Row],[UnitPrice]]</f>
        <v>60.18</v>
      </c>
    </row>
    <row r="201" spans="1:9" x14ac:dyDescent="0.3">
      <c r="A201" s="1" t="s">
        <v>227</v>
      </c>
      <c r="B201" s="3">
        <v>45158</v>
      </c>
      <c r="C201" t="s">
        <v>10</v>
      </c>
      <c r="D201" t="s">
        <v>23</v>
      </c>
      <c r="E201" t="s">
        <v>12</v>
      </c>
      <c r="F201" t="s">
        <v>43</v>
      </c>
      <c r="G201">
        <v>39</v>
      </c>
      <c r="H201">
        <v>1.87</v>
      </c>
      <c r="I201" s="4">
        <f>Sales_Data[[#This Row],[Qty]]*Sales_Data[[#This Row],[UnitPrice]]</f>
        <v>72.930000000000007</v>
      </c>
    </row>
    <row r="202" spans="1:9" x14ac:dyDescent="0.3">
      <c r="A202" s="1" t="s">
        <v>228</v>
      </c>
      <c r="B202" s="3">
        <v>45161</v>
      </c>
      <c r="C202" t="s">
        <v>10</v>
      </c>
      <c r="D202" t="s">
        <v>23</v>
      </c>
      <c r="E202" t="s">
        <v>20</v>
      </c>
      <c r="F202" t="s">
        <v>41</v>
      </c>
      <c r="G202">
        <v>41</v>
      </c>
      <c r="H202">
        <v>2.84</v>
      </c>
      <c r="I202" s="4">
        <f>Sales_Data[[#This Row],[Qty]]*Sales_Data[[#This Row],[UnitPrice]]</f>
        <v>116.44</v>
      </c>
    </row>
    <row r="203" spans="1:9" x14ac:dyDescent="0.3">
      <c r="A203" s="1" t="s">
        <v>229</v>
      </c>
      <c r="B203" s="3">
        <v>45164</v>
      </c>
      <c r="C203" t="s">
        <v>18</v>
      </c>
      <c r="D203" t="s">
        <v>47</v>
      </c>
      <c r="E203" t="s">
        <v>12</v>
      </c>
      <c r="F203" t="s">
        <v>13</v>
      </c>
      <c r="G203">
        <v>41</v>
      </c>
      <c r="H203">
        <v>1.7699999999999998</v>
      </c>
      <c r="I203" s="4">
        <f>Sales_Data[[#This Row],[Qty]]*Sales_Data[[#This Row],[UnitPrice]]</f>
        <v>72.569999999999993</v>
      </c>
    </row>
    <row r="204" spans="1:9" x14ac:dyDescent="0.3">
      <c r="A204" s="1" t="s">
        <v>230</v>
      </c>
      <c r="B204" s="3">
        <v>45167</v>
      </c>
      <c r="C204" t="s">
        <v>10</v>
      </c>
      <c r="D204" t="s">
        <v>11</v>
      </c>
      <c r="E204" t="s">
        <v>20</v>
      </c>
      <c r="F204" t="s">
        <v>25</v>
      </c>
      <c r="G204">
        <v>136</v>
      </c>
      <c r="H204">
        <v>2.1800000000000002</v>
      </c>
      <c r="I204" s="4">
        <f>Sales_Data[[#This Row],[Qty]]*Sales_Data[[#This Row],[UnitPrice]]</f>
        <v>296.48</v>
      </c>
    </row>
    <row r="205" spans="1:9" x14ac:dyDescent="0.3">
      <c r="A205" s="1" t="s">
        <v>231</v>
      </c>
      <c r="B205" s="3">
        <v>45170</v>
      </c>
      <c r="C205" t="s">
        <v>10</v>
      </c>
      <c r="D205" t="s">
        <v>11</v>
      </c>
      <c r="E205" t="s">
        <v>12</v>
      </c>
      <c r="F205" t="s">
        <v>13</v>
      </c>
      <c r="G205">
        <v>25</v>
      </c>
      <c r="H205">
        <v>1.77</v>
      </c>
      <c r="I205" s="4">
        <f>Sales_Data[[#This Row],[Qty]]*Sales_Data[[#This Row],[UnitPrice]]</f>
        <v>44.25</v>
      </c>
    </row>
    <row r="206" spans="1:9" x14ac:dyDescent="0.3">
      <c r="A206" s="1" t="s">
        <v>232</v>
      </c>
      <c r="B206" s="3">
        <v>45173</v>
      </c>
      <c r="C206" t="s">
        <v>10</v>
      </c>
      <c r="D206" t="s">
        <v>11</v>
      </c>
      <c r="E206" t="s">
        <v>31</v>
      </c>
      <c r="F206" t="s">
        <v>112</v>
      </c>
      <c r="G206">
        <v>26</v>
      </c>
      <c r="H206">
        <v>3.1500000000000004</v>
      </c>
      <c r="I206" s="4">
        <f>Sales_Data[[#This Row],[Qty]]*Sales_Data[[#This Row],[UnitPrice]]</f>
        <v>81.900000000000006</v>
      </c>
    </row>
    <row r="207" spans="1:9" x14ac:dyDescent="0.3">
      <c r="A207" s="1" t="s">
        <v>233</v>
      </c>
      <c r="B207" s="3">
        <v>45176</v>
      </c>
      <c r="C207" t="s">
        <v>18</v>
      </c>
      <c r="D207" t="s">
        <v>19</v>
      </c>
      <c r="E207" t="s">
        <v>12</v>
      </c>
      <c r="F207" t="s">
        <v>43</v>
      </c>
      <c r="G207">
        <v>50</v>
      </c>
      <c r="H207">
        <v>1.87</v>
      </c>
      <c r="I207" s="4">
        <f>Sales_Data[[#This Row],[Qty]]*Sales_Data[[#This Row],[UnitPrice]]</f>
        <v>93.5</v>
      </c>
    </row>
    <row r="208" spans="1:9" x14ac:dyDescent="0.3">
      <c r="A208" s="1" t="s">
        <v>234</v>
      </c>
      <c r="B208" s="3">
        <v>45179</v>
      </c>
      <c r="C208" t="s">
        <v>18</v>
      </c>
      <c r="D208" t="s">
        <v>19</v>
      </c>
      <c r="E208" t="s">
        <v>20</v>
      </c>
      <c r="F208" t="s">
        <v>41</v>
      </c>
      <c r="G208">
        <v>79</v>
      </c>
      <c r="H208">
        <v>2.8400000000000003</v>
      </c>
      <c r="I208" s="4">
        <f>Sales_Data[[#This Row],[Qty]]*Sales_Data[[#This Row],[UnitPrice]]</f>
        <v>224.36</v>
      </c>
    </row>
    <row r="209" spans="1:9" x14ac:dyDescent="0.3">
      <c r="A209" s="1" t="s">
        <v>235</v>
      </c>
      <c r="B209" s="3">
        <v>45182</v>
      </c>
      <c r="C209" t="s">
        <v>10</v>
      </c>
      <c r="D209" t="s">
        <v>23</v>
      </c>
      <c r="E209" t="s">
        <v>12</v>
      </c>
      <c r="F209" t="s">
        <v>13</v>
      </c>
      <c r="G209">
        <v>30</v>
      </c>
      <c r="H209">
        <v>1.77</v>
      </c>
      <c r="I209" s="4">
        <f>Sales_Data[[#This Row],[Qty]]*Sales_Data[[#This Row],[UnitPrice]]</f>
        <v>53.1</v>
      </c>
    </row>
    <row r="210" spans="1:9" x14ac:dyDescent="0.3">
      <c r="A210" s="1" t="s">
        <v>236</v>
      </c>
      <c r="B210" s="3">
        <v>45185</v>
      </c>
      <c r="C210" t="s">
        <v>10</v>
      </c>
      <c r="D210" t="s">
        <v>23</v>
      </c>
      <c r="E210" t="s">
        <v>31</v>
      </c>
      <c r="F210" t="s">
        <v>32</v>
      </c>
      <c r="G210">
        <v>20</v>
      </c>
      <c r="H210">
        <v>1.6800000000000002</v>
      </c>
      <c r="I210" s="4">
        <f>Sales_Data[[#This Row],[Qty]]*Sales_Data[[#This Row],[UnitPrice]]</f>
        <v>33.6</v>
      </c>
    </row>
    <row r="211" spans="1:9" x14ac:dyDescent="0.3">
      <c r="A211" s="1" t="s">
        <v>237</v>
      </c>
      <c r="B211" s="3">
        <v>45188</v>
      </c>
      <c r="C211" t="s">
        <v>18</v>
      </c>
      <c r="D211" t="s">
        <v>47</v>
      </c>
      <c r="E211" t="s">
        <v>12</v>
      </c>
      <c r="F211" t="s">
        <v>13</v>
      </c>
      <c r="G211">
        <v>49</v>
      </c>
      <c r="H211">
        <v>1.77</v>
      </c>
      <c r="I211" s="4">
        <f>Sales_Data[[#This Row],[Qty]]*Sales_Data[[#This Row],[UnitPrice]]</f>
        <v>86.73</v>
      </c>
    </row>
    <row r="212" spans="1:9" x14ac:dyDescent="0.3">
      <c r="A212" s="1" t="s">
        <v>238</v>
      </c>
      <c r="B212" s="3">
        <v>45191</v>
      </c>
      <c r="C212" t="s">
        <v>10</v>
      </c>
      <c r="D212" t="s">
        <v>11</v>
      </c>
      <c r="E212" t="s">
        <v>20</v>
      </c>
      <c r="F212" t="s">
        <v>25</v>
      </c>
      <c r="G212">
        <v>40</v>
      </c>
      <c r="H212">
        <v>2.1800000000000002</v>
      </c>
      <c r="I212" s="4">
        <f>Sales_Data[[#This Row],[Qty]]*Sales_Data[[#This Row],[UnitPrice]]</f>
        <v>87.2</v>
      </c>
    </row>
    <row r="213" spans="1:9" x14ac:dyDescent="0.3">
      <c r="A213" s="1" t="s">
        <v>239</v>
      </c>
      <c r="B213" s="3">
        <v>45194</v>
      </c>
      <c r="C213" t="s">
        <v>10</v>
      </c>
      <c r="D213" t="s">
        <v>11</v>
      </c>
      <c r="E213" t="s">
        <v>12</v>
      </c>
      <c r="F213" t="s">
        <v>13</v>
      </c>
      <c r="G213">
        <v>31</v>
      </c>
      <c r="H213">
        <v>1.77</v>
      </c>
      <c r="I213" s="4">
        <f>Sales_Data[[#This Row],[Qty]]*Sales_Data[[#This Row],[UnitPrice]]</f>
        <v>54.87</v>
      </c>
    </row>
    <row r="214" spans="1:9" x14ac:dyDescent="0.3">
      <c r="A214" s="1" t="s">
        <v>240</v>
      </c>
      <c r="B214" s="3">
        <v>45197</v>
      </c>
      <c r="C214" t="s">
        <v>10</v>
      </c>
      <c r="D214" t="s">
        <v>11</v>
      </c>
      <c r="E214" t="s">
        <v>31</v>
      </c>
      <c r="F214" t="s">
        <v>112</v>
      </c>
      <c r="G214">
        <v>21</v>
      </c>
      <c r="H214">
        <v>3.1500000000000004</v>
      </c>
      <c r="I214" s="4">
        <f>Sales_Data[[#This Row],[Qty]]*Sales_Data[[#This Row],[UnitPrice]]</f>
        <v>66.150000000000006</v>
      </c>
    </row>
    <row r="215" spans="1:9" x14ac:dyDescent="0.3">
      <c r="A215" s="1" t="s">
        <v>241</v>
      </c>
      <c r="B215" s="3">
        <v>45200</v>
      </c>
      <c r="C215" t="s">
        <v>18</v>
      </c>
      <c r="D215" t="s">
        <v>19</v>
      </c>
      <c r="E215" t="s">
        <v>12</v>
      </c>
      <c r="F215" t="s">
        <v>43</v>
      </c>
      <c r="G215">
        <v>43</v>
      </c>
      <c r="H215">
        <v>1.8699999999999999</v>
      </c>
      <c r="I215" s="4">
        <f>Sales_Data[[#This Row],[Qty]]*Sales_Data[[#This Row],[UnitPrice]]</f>
        <v>80.41</v>
      </c>
    </row>
    <row r="216" spans="1:9" x14ac:dyDescent="0.3">
      <c r="A216" s="1" t="s">
        <v>242</v>
      </c>
      <c r="B216" s="3">
        <v>45203</v>
      </c>
      <c r="C216" t="s">
        <v>18</v>
      </c>
      <c r="D216" t="s">
        <v>19</v>
      </c>
      <c r="E216" t="s">
        <v>20</v>
      </c>
      <c r="F216" t="s">
        <v>41</v>
      </c>
      <c r="G216">
        <v>47</v>
      </c>
      <c r="H216">
        <v>2.84</v>
      </c>
      <c r="I216" s="4">
        <f>Sales_Data[[#This Row],[Qty]]*Sales_Data[[#This Row],[UnitPrice]]</f>
        <v>133.47999999999999</v>
      </c>
    </row>
    <row r="217" spans="1:9" x14ac:dyDescent="0.3">
      <c r="A217" s="1" t="s">
        <v>243</v>
      </c>
      <c r="B217" s="3">
        <v>45206</v>
      </c>
      <c r="C217" t="s">
        <v>10</v>
      </c>
      <c r="D217" t="s">
        <v>23</v>
      </c>
      <c r="E217" t="s">
        <v>20</v>
      </c>
      <c r="F217" t="s">
        <v>25</v>
      </c>
      <c r="G217">
        <v>175</v>
      </c>
      <c r="H217">
        <v>2.1800000000000002</v>
      </c>
      <c r="I217" s="4">
        <f>Sales_Data[[#This Row],[Qty]]*Sales_Data[[#This Row],[UnitPrice]]</f>
        <v>381.5</v>
      </c>
    </row>
    <row r="218" spans="1:9" x14ac:dyDescent="0.3">
      <c r="A218" s="1" t="s">
        <v>244</v>
      </c>
      <c r="B218" s="3">
        <v>45209</v>
      </c>
      <c r="C218" t="s">
        <v>10</v>
      </c>
      <c r="D218" t="s">
        <v>23</v>
      </c>
      <c r="E218" t="s">
        <v>20</v>
      </c>
      <c r="F218" t="s">
        <v>21</v>
      </c>
      <c r="G218">
        <v>23</v>
      </c>
      <c r="H218">
        <v>1.8699999999999999</v>
      </c>
      <c r="I218" s="4">
        <f>Sales_Data[[#This Row],[Qty]]*Sales_Data[[#This Row],[UnitPrice]]</f>
        <v>43.01</v>
      </c>
    </row>
    <row r="219" spans="1:9" x14ac:dyDescent="0.3">
      <c r="A219" s="1" t="s">
        <v>245</v>
      </c>
      <c r="B219" s="3">
        <v>45212</v>
      </c>
      <c r="C219" t="s">
        <v>18</v>
      </c>
      <c r="D219" t="s">
        <v>47</v>
      </c>
      <c r="E219" t="s">
        <v>12</v>
      </c>
      <c r="F219" t="s">
        <v>13</v>
      </c>
      <c r="G219">
        <v>40</v>
      </c>
      <c r="H219">
        <v>1.77</v>
      </c>
      <c r="I219" s="4">
        <f>Sales_Data[[#This Row],[Qty]]*Sales_Data[[#This Row],[UnitPrice]]</f>
        <v>70.8</v>
      </c>
    </row>
    <row r="220" spans="1:9" x14ac:dyDescent="0.3">
      <c r="A220" s="1" t="s">
        <v>246</v>
      </c>
      <c r="B220" s="3">
        <v>45215</v>
      </c>
      <c r="C220" t="s">
        <v>10</v>
      </c>
      <c r="D220" t="s">
        <v>11</v>
      </c>
      <c r="E220" t="s">
        <v>20</v>
      </c>
      <c r="F220" t="s">
        <v>25</v>
      </c>
      <c r="G220">
        <v>87</v>
      </c>
      <c r="H220">
        <v>2.1800000000000002</v>
      </c>
      <c r="I220" s="4">
        <f>Sales_Data[[#This Row],[Qty]]*Sales_Data[[#This Row],[UnitPrice]]</f>
        <v>189.66000000000003</v>
      </c>
    </row>
    <row r="221" spans="1:9" x14ac:dyDescent="0.3">
      <c r="A221" s="1" t="s">
        <v>247</v>
      </c>
      <c r="B221" s="3">
        <v>45218</v>
      </c>
      <c r="C221" t="s">
        <v>10</v>
      </c>
      <c r="D221" t="s">
        <v>11</v>
      </c>
      <c r="E221" t="s">
        <v>12</v>
      </c>
      <c r="F221" t="s">
        <v>13</v>
      </c>
      <c r="G221">
        <v>43</v>
      </c>
      <c r="H221">
        <v>1.77</v>
      </c>
      <c r="I221" s="4">
        <f>Sales_Data[[#This Row],[Qty]]*Sales_Data[[#This Row],[UnitPrice]]</f>
        <v>76.11</v>
      </c>
    </row>
    <row r="222" spans="1:9" x14ac:dyDescent="0.3">
      <c r="A222" s="1" t="s">
        <v>248</v>
      </c>
      <c r="B222" s="3">
        <v>45221</v>
      </c>
      <c r="C222" t="s">
        <v>10</v>
      </c>
      <c r="D222" t="s">
        <v>11</v>
      </c>
      <c r="E222" t="s">
        <v>15</v>
      </c>
      <c r="F222" t="s">
        <v>16</v>
      </c>
      <c r="G222">
        <v>30</v>
      </c>
      <c r="H222">
        <v>3.49</v>
      </c>
      <c r="I222" s="4">
        <f>Sales_Data[[#This Row],[Qty]]*Sales_Data[[#This Row],[UnitPrice]]</f>
        <v>104.7</v>
      </c>
    </row>
    <row r="223" spans="1:9" x14ac:dyDescent="0.3">
      <c r="A223" s="1" t="s">
        <v>249</v>
      </c>
      <c r="B223" s="3">
        <v>45224</v>
      </c>
      <c r="C223" t="s">
        <v>18</v>
      </c>
      <c r="D223" t="s">
        <v>19</v>
      </c>
      <c r="E223" t="s">
        <v>12</v>
      </c>
      <c r="F223" t="s">
        <v>13</v>
      </c>
      <c r="G223">
        <v>35</v>
      </c>
      <c r="H223">
        <v>1.77</v>
      </c>
      <c r="I223" s="4">
        <f>Sales_Data[[#This Row],[Qty]]*Sales_Data[[#This Row],[UnitPrice]]</f>
        <v>61.95</v>
      </c>
    </row>
    <row r="224" spans="1:9" x14ac:dyDescent="0.3">
      <c r="A224" s="1" t="s">
        <v>250</v>
      </c>
      <c r="B224" s="3">
        <v>45227</v>
      </c>
      <c r="C224" t="s">
        <v>10</v>
      </c>
      <c r="D224" t="s">
        <v>23</v>
      </c>
      <c r="E224" t="s">
        <v>12</v>
      </c>
      <c r="F224" t="s">
        <v>43</v>
      </c>
      <c r="G224">
        <v>57</v>
      </c>
      <c r="H224">
        <v>1.87</v>
      </c>
      <c r="I224" s="4">
        <f>Sales_Data[[#This Row],[Qty]]*Sales_Data[[#This Row],[UnitPrice]]</f>
        <v>106.59</v>
      </c>
    </row>
    <row r="225" spans="1:9" x14ac:dyDescent="0.3">
      <c r="A225" s="1" t="s">
        <v>251</v>
      </c>
      <c r="B225" s="3">
        <v>45230</v>
      </c>
      <c r="C225" t="s">
        <v>10</v>
      </c>
      <c r="D225" t="s">
        <v>23</v>
      </c>
      <c r="E225" t="s">
        <v>31</v>
      </c>
      <c r="F225" t="s">
        <v>32</v>
      </c>
      <c r="G225">
        <v>25</v>
      </c>
      <c r="H225">
        <v>1.68</v>
      </c>
      <c r="I225" s="4">
        <f>Sales_Data[[#This Row],[Qty]]*Sales_Data[[#This Row],[UnitPrice]]</f>
        <v>42</v>
      </c>
    </row>
    <row r="226" spans="1:9" x14ac:dyDescent="0.3">
      <c r="A226" s="1" t="s">
        <v>252</v>
      </c>
      <c r="B226" s="3">
        <v>45233</v>
      </c>
      <c r="C226" t="s">
        <v>18</v>
      </c>
      <c r="D226" t="s">
        <v>47</v>
      </c>
      <c r="E226" t="s">
        <v>20</v>
      </c>
      <c r="F226" t="s">
        <v>21</v>
      </c>
      <c r="G226">
        <v>24</v>
      </c>
      <c r="H226">
        <v>1.87</v>
      </c>
      <c r="I226" s="4">
        <f>Sales_Data[[#This Row],[Qty]]*Sales_Data[[#This Row],[UnitPrice]]</f>
        <v>44.88</v>
      </c>
    </row>
    <row r="227" spans="1:9" x14ac:dyDescent="0.3">
      <c r="A227" s="1" t="s">
        <v>253</v>
      </c>
      <c r="B227" s="3">
        <v>45236</v>
      </c>
      <c r="C227" t="s">
        <v>10</v>
      </c>
      <c r="D227" t="s">
        <v>11</v>
      </c>
      <c r="E227" t="s">
        <v>12</v>
      </c>
      <c r="F227" t="s">
        <v>43</v>
      </c>
      <c r="G227">
        <v>83</v>
      </c>
      <c r="H227">
        <v>1.87</v>
      </c>
      <c r="I227" s="4">
        <f>Sales_Data[[#This Row],[Qty]]*Sales_Data[[#This Row],[UnitPrice]]</f>
        <v>155.21</v>
      </c>
    </row>
    <row r="228" spans="1:9" x14ac:dyDescent="0.3">
      <c r="A228" s="1" t="s">
        <v>254</v>
      </c>
      <c r="B228" s="3">
        <v>45239</v>
      </c>
      <c r="C228" t="s">
        <v>10</v>
      </c>
      <c r="D228" t="s">
        <v>11</v>
      </c>
      <c r="E228" t="s">
        <v>20</v>
      </c>
      <c r="F228" t="s">
        <v>41</v>
      </c>
      <c r="G228">
        <v>124</v>
      </c>
      <c r="H228">
        <v>2.8400000000000003</v>
      </c>
      <c r="I228" s="4">
        <f>Sales_Data[[#This Row],[Qty]]*Sales_Data[[#This Row],[UnitPrice]]</f>
        <v>352.16</v>
      </c>
    </row>
    <row r="229" spans="1:9" x14ac:dyDescent="0.3">
      <c r="A229" s="1" t="s">
        <v>255</v>
      </c>
      <c r="B229" s="3">
        <v>45242</v>
      </c>
      <c r="C229" t="s">
        <v>18</v>
      </c>
      <c r="D229" t="s">
        <v>19</v>
      </c>
      <c r="E229" t="s">
        <v>12</v>
      </c>
      <c r="F229" t="s">
        <v>13</v>
      </c>
      <c r="G229">
        <v>137</v>
      </c>
      <c r="H229">
        <v>1.77</v>
      </c>
      <c r="I229" s="4">
        <f>Sales_Data[[#This Row],[Qty]]*Sales_Data[[#This Row],[UnitPrice]]</f>
        <v>242.49</v>
      </c>
    </row>
    <row r="230" spans="1:9" x14ac:dyDescent="0.3">
      <c r="A230" s="1" t="s">
        <v>256</v>
      </c>
      <c r="B230" s="3">
        <v>45245</v>
      </c>
      <c r="C230" t="s">
        <v>10</v>
      </c>
      <c r="D230" t="s">
        <v>23</v>
      </c>
      <c r="E230" t="s">
        <v>20</v>
      </c>
      <c r="F230" t="s">
        <v>25</v>
      </c>
      <c r="G230">
        <v>146</v>
      </c>
      <c r="H230">
        <v>2.1799999999999997</v>
      </c>
      <c r="I230" s="4">
        <f>Sales_Data[[#This Row],[Qty]]*Sales_Data[[#This Row],[UnitPrice]]</f>
        <v>318.27999999999997</v>
      </c>
    </row>
    <row r="231" spans="1:9" x14ac:dyDescent="0.3">
      <c r="A231" s="1" t="s">
        <v>257</v>
      </c>
      <c r="B231" s="3">
        <v>45248</v>
      </c>
      <c r="C231" t="s">
        <v>10</v>
      </c>
      <c r="D231" t="s">
        <v>23</v>
      </c>
      <c r="E231" t="s">
        <v>20</v>
      </c>
      <c r="F231" t="s">
        <v>21</v>
      </c>
      <c r="G231">
        <v>34</v>
      </c>
      <c r="H231">
        <v>1.8699999999999999</v>
      </c>
      <c r="I231" s="4">
        <f>Sales_Data[[#This Row],[Qty]]*Sales_Data[[#This Row],[UnitPrice]]</f>
        <v>63.58</v>
      </c>
    </row>
    <row r="232" spans="1:9" x14ac:dyDescent="0.3">
      <c r="A232" s="1" t="s">
        <v>258</v>
      </c>
      <c r="B232" s="3">
        <v>45251</v>
      </c>
      <c r="C232" t="s">
        <v>18</v>
      </c>
      <c r="D232" t="s">
        <v>47</v>
      </c>
      <c r="E232" t="s">
        <v>12</v>
      </c>
      <c r="F232" t="s">
        <v>13</v>
      </c>
      <c r="G232">
        <v>20</v>
      </c>
      <c r="H232">
        <v>1.77</v>
      </c>
      <c r="I232" s="4">
        <f>Sales_Data[[#This Row],[Qty]]*Sales_Data[[#This Row],[UnitPrice]]</f>
        <v>35.4</v>
      </c>
    </row>
    <row r="233" spans="1:9" x14ac:dyDescent="0.3">
      <c r="A233" s="1" t="s">
        <v>259</v>
      </c>
      <c r="B233" s="3">
        <v>45254</v>
      </c>
      <c r="C233" t="s">
        <v>10</v>
      </c>
      <c r="D233" t="s">
        <v>11</v>
      </c>
      <c r="E233" t="s">
        <v>20</v>
      </c>
      <c r="F233" t="s">
        <v>25</v>
      </c>
      <c r="G233">
        <v>139</v>
      </c>
      <c r="H233">
        <v>2.1799999999999997</v>
      </c>
      <c r="I233" s="4">
        <f>Sales_Data[[#This Row],[Qty]]*Sales_Data[[#This Row],[UnitPrice]]</f>
        <v>303.02</v>
      </c>
    </row>
    <row r="234" spans="1:9" x14ac:dyDescent="0.3">
      <c r="A234" s="1" t="s">
        <v>260</v>
      </c>
      <c r="B234" s="3">
        <v>45257</v>
      </c>
      <c r="C234" t="s">
        <v>10</v>
      </c>
      <c r="D234" t="s">
        <v>11</v>
      </c>
      <c r="E234" t="s">
        <v>20</v>
      </c>
      <c r="F234" t="s">
        <v>21</v>
      </c>
      <c r="G234">
        <v>211</v>
      </c>
      <c r="H234">
        <v>1.8699999999999999</v>
      </c>
      <c r="I234" s="4">
        <f>Sales_Data[[#This Row],[Qty]]*Sales_Data[[#This Row],[UnitPrice]]</f>
        <v>394.57</v>
      </c>
    </row>
    <row r="235" spans="1:9" x14ac:dyDescent="0.3">
      <c r="A235" s="1" t="s">
        <v>261</v>
      </c>
      <c r="B235" s="3">
        <v>45260</v>
      </c>
      <c r="C235" t="s">
        <v>10</v>
      </c>
      <c r="D235" t="s">
        <v>11</v>
      </c>
      <c r="E235" t="s">
        <v>15</v>
      </c>
      <c r="F235" t="s">
        <v>16</v>
      </c>
      <c r="G235">
        <v>20</v>
      </c>
      <c r="H235">
        <v>3.4899999999999998</v>
      </c>
      <c r="I235" s="4">
        <f>Sales_Data[[#This Row],[Qty]]*Sales_Data[[#This Row],[UnitPrice]]</f>
        <v>69.8</v>
      </c>
    </row>
    <row r="236" spans="1:9" x14ac:dyDescent="0.3">
      <c r="A236" s="1" t="s">
        <v>262</v>
      </c>
      <c r="B236" s="3">
        <v>45263</v>
      </c>
      <c r="C236" t="s">
        <v>18</v>
      </c>
      <c r="D236" t="s">
        <v>19</v>
      </c>
      <c r="E236" t="s">
        <v>12</v>
      </c>
      <c r="F236" t="s">
        <v>43</v>
      </c>
      <c r="G236">
        <v>42</v>
      </c>
      <c r="H236">
        <v>1.87</v>
      </c>
      <c r="I236" s="4">
        <f>Sales_Data[[#This Row],[Qty]]*Sales_Data[[#This Row],[UnitPrice]]</f>
        <v>78.540000000000006</v>
      </c>
    </row>
    <row r="237" spans="1:9" x14ac:dyDescent="0.3">
      <c r="A237" s="1" t="s">
        <v>263</v>
      </c>
      <c r="B237" s="3">
        <v>45266</v>
      </c>
      <c r="C237" t="s">
        <v>18</v>
      </c>
      <c r="D237" t="s">
        <v>19</v>
      </c>
      <c r="E237" t="s">
        <v>20</v>
      </c>
      <c r="F237" t="s">
        <v>41</v>
      </c>
      <c r="G237">
        <v>100</v>
      </c>
      <c r="H237">
        <v>2.84</v>
      </c>
      <c r="I237" s="4">
        <f>Sales_Data[[#This Row],[Qty]]*Sales_Data[[#This Row],[UnitPrice]]</f>
        <v>284</v>
      </c>
    </row>
    <row r="238" spans="1:9" x14ac:dyDescent="0.3">
      <c r="A238" s="1" t="s">
        <v>264</v>
      </c>
      <c r="B238" s="3">
        <v>45269</v>
      </c>
      <c r="C238" t="s">
        <v>10</v>
      </c>
      <c r="D238" t="s">
        <v>23</v>
      </c>
      <c r="E238" t="s">
        <v>12</v>
      </c>
      <c r="F238" t="s">
        <v>13</v>
      </c>
      <c r="G238">
        <v>38</v>
      </c>
      <c r="H238">
        <v>1.7700000000000002</v>
      </c>
      <c r="I238" s="4">
        <f>Sales_Data[[#This Row],[Qty]]*Sales_Data[[#This Row],[UnitPrice]]</f>
        <v>67.260000000000005</v>
      </c>
    </row>
    <row r="239" spans="1:9" x14ac:dyDescent="0.3">
      <c r="A239" s="1" t="s">
        <v>265</v>
      </c>
      <c r="B239" s="3">
        <v>45272</v>
      </c>
      <c r="C239" t="s">
        <v>10</v>
      </c>
      <c r="D239" t="s">
        <v>23</v>
      </c>
      <c r="E239" t="s">
        <v>15</v>
      </c>
      <c r="F239" t="s">
        <v>16</v>
      </c>
      <c r="G239">
        <v>25</v>
      </c>
      <c r="H239">
        <v>3.49</v>
      </c>
      <c r="I239" s="4">
        <f>Sales_Data[[#This Row],[Qty]]*Sales_Data[[#This Row],[UnitPrice]]</f>
        <v>87.25</v>
      </c>
    </row>
    <row r="240" spans="1:9" x14ac:dyDescent="0.3">
      <c r="A240" s="1" t="s">
        <v>266</v>
      </c>
      <c r="B240" s="3">
        <v>45275</v>
      </c>
      <c r="C240" t="s">
        <v>18</v>
      </c>
      <c r="D240" t="s">
        <v>47</v>
      </c>
      <c r="E240" t="s">
        <v>20</v>
      </c>
      <c r="F240" t="s">
        <v>21</v>
      </c>
      <c r="G240">
        <v>96</v>
      </c>
      <c r="H240">
        <v>1.87</v>
      </c>
      <c r="I240" s="4">
        <f>Sales_Data[[#This Row],[Qty]]*Sales_Data[[#This Row],[UnitPrice]]</f>
        <v>179.52</v>
      </c>
    </row>
    <row r="241" spans="1:9" x14ac:dyDescent="0.3">
      <c r="A241" s="1" t="s">
        <v>267</v>
      </c>
      <c r="B241" s="3">
        <v>45278</v>
      </c>
      <c r="C241" t="s">
        <v>10</v>
      </c>
      <c r="D241" t="s">
        <v>11</v>
      </c>
      <c r="E241" t="s">
        <v>20</v>
      </c>
      <c r="F241" t="s">
        <v>25</v>
      </c>
      <c r="G241">
        <v>34</v>
      </c>
      <c r="H241">
        <v>2.1800000000000002</v>
      </c>
      <c r="I241" s="4">
        <f>Sales_Data[[#This Row],[Qty]]*Sales_Data[[#This Row],[UnitPrice]]</f>
        <v>74.12</v>
      </c>
    </row>
    <row r="242" spans="1:9" x14ac:dyDescent="0.3">
      <c r="A242" s="1" t="s">
        <v>268</v>
      </c>
      <c r="B242" s="3">
        <v>45281</v>
      </c>
      <c r="C242" t="s">
        <v>10</v>
      </c>
      <c r="D242" t="s">
        <v>11</v>
      </c>
      <c r="E242" t="s">
        <v>20</v>
      </c>
      <c r="F242" t="s">
        <v>21</v>
      </c>
      <c r="G242">
        <v>245</v>
      </c>
      <c r="H242">
        <v>1.8699999999999999</v>
      </c>
      <c r="I242" s="4">
        <f>Sales_Data[[#This Row],[Qty]]*Sales_Data[[#This Row],[UnitPrice]]</f>
        <v>458.15</v>
      </c>
    </row>
    <row r="243" spans="1:9" x14ac:dyDescent="0.3">
      <c r="A243" s="1" t="s">
        <v>269</v>
      </c>
      <c r="B243" s="3">
        <v>45284</v>
      </c>
      <c r="C243" t="s">
        <v>10</v>
      </c>
      <c r="D243" t="s">
        <v>11</v>
      </c>
      <c r="E243" t="s">
        <v>15</v>
      </c>
      <c r="F243" t="s">
        <v>16</v>
      </c>
      <c r="G243">
        <v>30</v>
      </c>
      <c r="H243">
        <v>3.49</v>
      </c>
      <c r="I243" s="4">
        <f>Sales_Data[[#This Row],[Qty]]*Sales_Data[[#This Row],[UnitPrice]]</f>
        <v>104.7</v>
      </c>
    </row>
    <row r="244" spans="1:9" x14ac:dyDescent="0.3">
      <c r="A244" s="1" t="s">
        <v>270</v>
      </c>
      <c r="B244" s="3">
        <v>45287</v>
      </c>
      <c r="C244" t="s">
        <v>18</v>
      </c>
      <c r="D244" t="s">
        <v>19</v>
      </c>
      <c r="E244" t="s">
        <v>12</v>
      </c>
      <c r="F244" t="s">
        <v>43</v>
      </c>
      <c r="G244">
        <v>30</v>
      </c>
      <c r="H244">
        <v>1.87</v>
      </c>
      <c r="I244" s="4">
        <f>Sales_Data[[#This Row],[Qty]]*Sales_Data[[#This Row],[UnitPrice]]</f>
        <v>56.1</v>
      </c>
    </row>
    <row r="245" spans="1:9" x14ac:dyDescent="0.3">
      <c r="A245" s="1" t="s">
        <v>271</v>
      </c>
      <c r="B245" s="3">
        <v>45290</v>
      </c>
      <c r="C245" t="s">
        <v>18</v>
      </c>
      <c r="D245" t="s">
        <v>19</v>
      </c>
      <c r="E245" t="s">
        <v>20</v>
      </c>
      <c r="F245" t="s">
        <v>41</v>
      </c>
      <c r="G245">
        <v>44</v>
      </c>
      <c r="H245">
        <v>2.84</v>
      </c>
      <c r="I245" s="4">
        <f>Sales_Data[[#This Row],[Qty]]*Sales_Data[[#This Row],[UnitPrice]]</f>
        <v>124.96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A4F1-04F3-4974-A064-ED33D158A793}">
  <dimension ref="A1:Q245"/>
  <sheetViews>
    <sheetView workbookViewId="0">
      <selection activeCell="Q26" sqref="Q26"/>
    </sheetView>
  </sheetViews>
  <sheetFormatPr defaultColWidth="13.6640625" defaultRowHeight="14.4" x14ac:dyDescent="0.3"/>
  <cols>
    <col min="10" max="10" width="14.88671875" bestFit="1" customWidth="1"/>
    <col min="11" max="11" width="17.6640625" bestFit="1" customWidth="1"/>
    <col min="12" max="12" width="20.5546875" bestFit="1" customWidth="1"/>
    <col min="13" max="13" width="40.44140625" bestFit="1" customWidth="1"/>
    <col min="14" max="14" width="18.6640625" bestFit="1" customWidth="1"/>
    <col min="15" max="15" width="17" bestFit="1" customWidth="1"/>
    <col min="16" max="16" width="16.44140625" bestFit="1" customWidth="1"/>
    <col min="17" max="17" width="55.77734375" bestFit="1" customWidth="1"/>
  </cols>
  <sheetData>
    <row r="1" spans="1:17" x14ac:dyDescent="0.3">
      <c r="A1" s="1" t="s">
        <v>0</v>
      </c>
      <c r="B1" s="7" t="s">
        <v>1</v>
      </c>
      <c r="C1" t="s">
        <v>2</v>
      </c>
      <c r="D1" t="s">
        <v>3</v>
      </c>
      <c r="E1" t="s">
        <v>4</v>
      </c>
      <c r="F1" t="s">
        <v>5</v>
      </c>
      <c r="G1" t="s">
        <v>6</v>
      </c>
      <c r="H1" t="s">
        <v>7</v>
      </c>
      <c r="I1" s="2" t="s">
        <v>8</v>
      </c>
      <c r="J1" t="s">
        <v>293</v>
      </c>
      <c r="K1" s="8" t="s">
        <v>294</v>
      </c>
      <c r="L1" s="11" t="s">
        <v>295</v>
      </c>
      <c r="M1" t="s">
        <v>296</v>
      </c>
      <c r="N1" t="s">
        <v>305</v>
      </c>
      <c r="O1" t="s">
        <v>306</v>
      </c>
      <c r="P1" t="s">
        <v>307</v>
      </c>
      <c r="Q1" t="s">
        <v>308</v>
      </c>
    </row>
    <row r="2" spans="1:17" x14ac:dyDescent="0.3">
      <c r="A2" s="1" t="s">
        <v>9</v>
      </c>
      <c r="B2" s="3">
        <v>44562</v>
      </c>
      <c r="C2" t="s">
        <v>10</v>
      </c>
      <c r="D2" t="s">
        <v>11</v>
      </c>
      <c r="E2" t="s">
        <v>12</v>
      </c>
      <c r="F2" t="s">
        <v>13</v>
      </c>
      <c r="G2">
        <v>33</v>
      </c>
      <c r="H2">
        <v>1.7699999999999998</v>
      </c>
      <c r="I2" s="4">
        <f>Sales_Data3[[#This Row],[Qty]]*Sales_Data3[[#This Row],[UnitPrice]]</f>
        <v>58.41</v>
      </c>
      <c r="J2">
        <f>COUNT(Sales_Data3[UnitPrice])</f>
        <v>243</v>
      </c>
      <c r="K2" s="8">
        <v>44562</v>
      </c>
      <c r="L2" s="4">
        <f>Sales_Data3[[#This Row],[Qty]]*Sales_Data3[[#This Row],[UnitPrice]]</f>
        <v>58.41</v>
      </c>
      <c r="N2" t="str">
        <f t="shared" ref="N2:N64" si="0">UPPER(E2)</f>
        <v>BARS</v>
      </c>
      <c r="O2" t="str">
        <f t="shared" ref="O2:O64" si="1">LOWER(C2)</f>
        <v>east</v>
      </c>
      <c r="P2">
        <f t="shared" ref="P2:P64" si="2">LEN(F2)</f>
        <v>6</v>
      </c>
      <c r="Q2" s="9" t="b">
        <f t="shared" ref="Q2:Q65" si="3">AND(D2="New York", H2 &gt; 1.5)</f>
        <v>0</v>
      </c>
    </row>
    <row r="3" spans="1:17" x14ac:dyDescent="0.3">
      <c r="A3" s="1" t="s">
        <v>14</v>
      </c>
      <c r="B3" s="3">
        <v>44565</v>
      </c>
      <c r="C3" t="s">
        <v>10</v>
      </c>
      <c r="D3" t="s">
        <v>11</v>
      </c>
      <c r="E3" t="s">
        <v>15</v>
      </c>
      <c r="F3" t="s">
        <v>16</v>
      </c>
      <c r="G3">
        <v>87</v>
      </c>
      <c r="H3">
        <v>3.4899999999999998</v>
      </c>
      <c r="I3" s="4">
        <f>Sales_Data3[[#This Row],[Qty]]*Sales_Data3[[#This Row],[UnitPrice]]</f>
        <v>303.63</v>
      </c>
      <c r="J3">
        <f>COUNT(Sales_Data3[UnitPrice])</f>
        <v>243</v>
      </c>
      <c r="K3" s="8">
        <v>44565</v>
      </c>
      <c r="L3" s="4">
        <f>Sales_Data3[[#This Row],[Qty]]*Sales_Data3[[#This Row],[UnitPrice]]</f>
        <v>303.63</v>
      </c>
      <c r="N3" t="str">
        <f t="shared" si="0"/>
        <v>CRACKERS</v>
      </c>
      <c r="O3" t="str">
        <f t="shared" si="1"/>
        <v>east</v>
      </c>
      <c r="P3">
        <f t="shared" si="2"/>
        <v>11</v>
      </c>
      <c r="Q3" s="9" t="b">
        <f t="shared" si="3"/>
        <v>0</v>
      </c>
    </row>
    <row r="4" spans="1:17" x14ac:dyDescent="0.3">
      <c r="A4" s="1" t="s">
        <v>17</v>
      </c>
      <c r="B4" s="3">
        <v>44568</v>
      </c>
      <c r="C4" t="s">
        <v>18</v>
      </c>
      <c r="D4" t="s">
        <v>19</v>
      </c>
      <c r="E4" t="s">
        <v>20</v>
      </c>
      <c r="F4" t="s">
        <v>21</v>
      </c>
      <c r="G4">
        <v>58</v>
      </c>
      <c r="H4">
        <v>1.8699999999999999</v>
      </c>
      <c r="I4" s="4">
        <f>Sales_Data3[[#This Row],[Qty]]*Sales_Data3[[#This Row],[UnitPrice]]</f>
        <v>108.46</v>
      </c>
      <c r="J4">
        <f>COUNT(Sales_Data3[UnitPrice])</f>
        <v>243</v>
      </c>
      <c r="K4" s="8">
        <v>44568</v>
      </c>
      <c r="L4" s="4">
        <f>Sales_Data3[[#This Row],[Qty]]*Sales_Data3[[#This Row],[UnitPrice]]</f>
        <v>108.46</v>
      </c>
      <c r="M4" t="s">
        <v>298</v>
      </c>
      <c r="N4" t="str">
        <f t="shared" si="0"/>
        <v>COOKIES</v>
      </c>
      <c r="O4" t="str">
        <f t="shared" si="1"/>
        <v>west</v>
      </c>
      <c r="P4">
        <f t="shared" si="2"/>
        <v>14</v>
      </c>
      <c r="Q4" s="9" t="b">
        <f t="shared" si="3"/>
        <v>0</v>
      </c>
    </row>
    <row r="5" spans="1:17" x14ac:dyDescent="0.3">
      <c r="A5" s="1" t="s">
        <v>22</v>
      </c>
      <c r="B5" s="3">
        <v>44571</v>
      </c>
      <c r="C5" t="s">
        <v>10</v>
      </c>
      <c r="D5" t="s">
        <v>23</v>
      </c>
      <c r="E5" t="s">
        <v>20</v>
      </c>
      <c r="F5" t="s">
        <v>21</v>
      </c>
      <c r="G5">
        <v>82</v>
      </c>
      <c r="H5">
        <v>1.87</v>
      </c>
      <c r="I5" s="4">
        <f>Sales_Data3[[#This Row],[Qty]]*Sales_Data3[[#This Row],[UnitPrice]]</f>
        <v>153.34</v>
      </c>
      <c r="J5">
        <f>COUNT(Sales_Data3[UnitPrice])</f>
        <v>243</v>
      </c>
      <c r="K5" s="8">
        <v>44571</v>
      </c>
      <c r="L5" s="4">
        <f>Sales_Data3[[#This Row],[Qty]]*Sales_Data3[[#This Row],[UnitPrice]]</f>
        <v>153.34</v>
      </c>
      <c r="M5">
        <f>SUMIF(E2:E244,"Crackers",I2:I244)</f>
        <v>3339.9299999999994</v>
      </c>
      <c r="N5" t="str">
        <f t="shared" si="0"/>
        <v>COOKIES</v>
      </c>
      <c r="O5" t="str">
        <f t="shared" si="1"/>
        <v>east</v>
      </c>
      <c r="P5">
        <f t="shared" si="2"/>
        <v>14</v>
      </c>
      <c r="Q5" s="9" t="b">
        <f t="shared" si="3"/>
        <v>1</v>
      </c>
    </row>
    <row r="6" spans="1:17" x14ac:dyDescent="0.3">
      <c r="A6" s="1" t="s">
        <v>24</v>
      </c>
      <c r="B6" s="3">
        <v>44574</v>
      </c>
      <c r="C6" t="s">
        <v>10</v>
      </c>
      <c r="D6" t="s">
        <v>11</v>
      </c>
      <c r="E6" t="s">
        <v>20</v>
      </c>
      <c r="F6" t="s">
        <v>25</v>
      </c>
      <c r="G6">
        <v>38</v>
      </c>
      <c r="H6">
        <v>2.1800000000000002</v>
      </c>
      <c r="I6" s="4">
        <f>Sales_Data3[[#This Row],[Qty]]*Sales_Data3[[#This Row],[UnitPrice]]</f>
        <v>82.84</v>
      </c>
      <c r="J6">
        <f>COUNT(Sales_Data3[UnitPrice])</f>
        <v>243</v>
      </c>
      <c r="K6" s="8">
        <v>44574</v>
      </c>
      <c r="L6" s="4">
        <f>Sales_Data3[[#This Row],[Qty]]*Sales_Data3[[#This Row],[UnitPrice]]</f>
        <v>82.84</v>
      </c>
      <c r="N6" t="str">
        <f t="shared" si="0"/>
        <v>COOKIES</v>
      </c>
      <c r="O6" t="str">
        <f t="shared" si="1"/>
        <v>east</v>
      </c>
      <c r="P6">
        <f t="shared" si="2"/>
        <v>9</v>
      </c>
      <c r="Q6" s="9" t="b">
        <f t="shared" si="3"/>
        <v>0</v>
      </c>
    </row>
    <row r="7" spans="1:17" x14ac:dyDescent="0.3">
      <c r="A7" s="1" t="s">
        <v>27</v>
      </c>
      <c r="B7" s="3">
        <v>44580</v>
      </c>
      <c r="C7" t="s">
        <v>10</v>
      </c>
      <c r="D7" t="s">
        <v>11</v>
      </c>
      <c r="E7" t="s">
        <v>15</v>
      </c>
      <c r="F7" t="s">
        <v>16</v>
      </c>
      <c r="G7">
        <v>149</v>
      </c>
      <c r="H7">
        <v>3.4899999999999998</v>
      </c>
      <c r="I7" s="4">
        <f>Sales_Data3[[#This Row],[Qty]]*Sales_Data3[[#This Row],[UnitPrice]]</f>
        <v>520.01</v>
      </c>
      <c r="J7">
        <f>COUNT(Sales_Data3[UnitPrice])</f>
        <v>243</v>
      </c>
      <c r="K7" s="8">
        <v>44580</v>
      </c>
      <c r="L7" s="4">
        <f>Sales_Data3[[#This Row],[Qty]]*Sales_Data3[[#This Row],[UnitPrice]]</f>
        <v>520.01</v>
      </c>
      <c r="M7">
        <f>SUMIFS(G2:G244,F2:F244,"Whole Wheat",D2:D244,"Boston")</f>
        <v>726</v>
      </c>
      <c r="N7" t="str">
        <f t="shared" si="0"/>
        <v>CRACKERS</v>
      </c>
      <c r="O7" t="str">
        <f t="shared" si="1"/>
        <v>east</v>
      </c>
      <c r="P7">
        <f t="shared" si="2"/>
        <v>11</v>
      </c>
      <c r="Q7" s="9" t="b">
        <f t="shared" si="3"/>
        <v>0</v>
      </c>
    </row>
    <row r="8" spans="1:17" x14ac:dyDescent="0.3">
      <c r="A8" s="1" t="s">
        <v>28</v>
      </c>
      <c r="B8" s="3">
        <v>44583</v>
      </c>
      <c r="C8" t="s">
        <v>18</v>
      </c>
      <c r="D8" t="s">
        <v>19</v>
      </c>
      <c r="E8" t="s">
        <v>12</v>
      </c>
      <c r="F8" t="s">
        <v>13</v>
      </c>
      <c r="G8">
        <v>51</v>
      </c>
      <c r="H8">
        <v>1.77</v>
      </c>
      <c r="I8" s="4">
        <f>Sales_Data3[[#This Row],[Qty]]*Sales_Data3[[#This Row],[UnitPrice]]</f>
        <v>90.27</v>
      </c>
      <c r="J8">
        <f>COUNT(Sales_Data3[UnitPrice])</f>
        <v>243</v>
      </c>
      <c r="K8" s="8">
        <v>44583</v>
      </c>
      <c r="L8" s="4">
        <f>Sales_Data3[[#This Row],[Qty]]*Sales_Data3[[#This Row],[UnitPrice]]</f>
        <v>90.27</v>
      </c>
      <c r="N8" t="str">
        <f t="shared" si="0"/>
        <v>BARS</v>
      </c>
      <c r="O8" t="str">
        <f t="shared" si="1"/>
        <v>west</v>
      </c>
      <c r="P8">
        <f t="shared" si="2"/>
        <v>6</v>
      </c>
      <c r="Q8" s="9" t="b">
        <f t="shared" si="3"/>
        <v>0</v>
      </c>
    </row>
    <row r="9" spans="1:17" x14ac:dyDescent="0.3">
      <c r="A9" s="1" t="s">
        <v>29</v>
      </c>
      <c r="B9" s="3">
        <v>44586</v>
      </c>
      <c r="C9" t="s">
        <v>10</v>
      </c>
      <c r="D9" t="s">
        <v>23</v>
      </c>
      <c r="E9" t="s">
        <v>12</v>
      </c>
      <c r="F9" t="s">
        <v>13</v>
      </c>
      <c r="G9">
        <v>100</v>
      </c>
      <c r="H9">
        <v>1.77</v>
      </c>
      <c r="I9" s="4">
        <f>Sales_Data3[[#This Row],[Qty]]*Sales_Data3[[#This Row],[UnitPrice]]</f>
        <v>177</v>
      </c>
      <c r="J9">
        <f>COUNT(Sales_Data3[UnitPrice])</f>
        <v>243</v>
      </c>
      <c r="K9" s="8">
        <v>44586</v>
      </c>
      <c r="L9" s="4">
        <f>Sales_Data3[[#This Row],[Qty]]*Sales_Data3[[#This Row],[UnitPrice]]</f>
        <v>177</v>
      </c>
      <c r="M9" t="s">
        <v>299</v>
      </c>
      <c r="N9" t="str">
        <f t="shared" si="0"/>
        <v>BARS</v>
      </c>
      <c r="O9" t="str">
        <f t="shared" si="1"/>
        <v>east</v>
      </c>
      <c r="P9">
        <f t="shared" si="2"/>
        <v>6</v>
      </c>
      <c r="Q9" s="9" t="b">
        <f t="shared" si="3"/>
        <v>1</v>
      </c>
    </row>
    <row r="10" spans="1:17" x14ac:dyDescent="0.3">
      <c r="A10" s="1" t="s">
        <v>30</v>
      </c>
      <c r="B10" s="3">
        <v>44589</v>
      </c>
      <c r="C10" t="s">
        <v>10</v>
      </c>
      <c r="D10" t="s">
        <v>23</v>
      </c>
      <c r="E10" t="s">
        <v>31</v>
      </c>
      <c r="F10" t="s">
        <v>32</v>
      </c>
      <c r="G10">
        <v>28</v>
      </c>
      <c r="H10">
        <v>1.35</v>
      </c>
      <c r="I10" s="4">
        <f>Sales_Data3[[#This Row],[Qty]]*Sales_Data3[[#This Row],[UnitPrice]]</f>
        <v>37.800000000000004</v>
      </c>
      <c r="J10">
        <f>COUNT(Sales_Data3[UnitPrice])</f>
        <v>243</v>
      </c>
      <c r="K10" s="8">
        <v>44589</v>
      </c>
      <c r="L10" s="4">
        <f>Sales_Data3[[#This Row],[Qty]]*Sales_Data3[[#This Row],[UnitPrice]]</f>
        <v>37.800000000000004</v>
      </c>
      <c r="M10">
        <f>COUNTIF(E2:E244,"Bars")</f>
        <v>93</v>
      </c>
      <c r="N10" t="str">
        <f t="shared" si="0"/>
        <v>SNACKS</v>
      </c>
      <c r="O10" t="str">
        <f t="shared" si="1"/>
        <v>east</v>
      </c>
      <c r="P10">
        <f t="shared" si="2"/>
        <v>12</v>
      </c>
      <c r="Q10" s="9" t="b">
        <f t="shared" si="3"/>
        <v>0</v>
      </c>
    </row>
    <row r="11" spans="1:17" x14ac:dyDescent="0.3">
      <c r="A11" s="1" t="s">
        <v>33</v>
      </c>
      <c r="B11" s="3">
        <v>44592</v>
      </c>
      <c r="C11" t="s">
        <v>10</v>
      </c>
      <c r="D11" t="s">
        <v>11</v>
      </c>
      <c r="E11" t="s">
        <v>20</v>
      </c>
      <c r="F11" t="s">
        <v>25</v>
      </c>
      <c r="G11">
        <v>36</v>
      </c>
      <c r="H11">
        <v>2.1800000000000002</v>
      </c>
      <c r="I11" s="4">
        <f>Sales_Data3[[#This Row],[Qty]]*Sales_Data3[[#This Row],[UnitPrice]]</f>
        <v>78.48</v>
      </c>
      <c r="J11">
        <f>COUNT(Sales_Data3[UnitPrice])</f>
        <v>243</v>
      </c>
      <c r="K11" s="8">
        <v>44592</v>
      </c>
      <c r="L11" s="4">
        <f>Sales_Data3[[#This Row],[Qty]]*Sales_Data3[[#This Row],[UnitPrice]]</f>
        <v>78.48</v>
      </c>
      <c r="M11" t="s">
        <v>300</v>
      </c>
      <c r="N11" t="str">
        <f t="shared" si="0"/>
        <v>COOKIES</v>
      </c>
      <c r="O11" t="str">
        <f t="shared" si="1"/>
        <v>east</v>
      </c>
      <c r="P11">
        <f t="shared" si="2"/>
        <v>9</v>
      </c>
      <c r="Q11" s="9" t="b">
        <f t="shared" si="3"/>
        <v>0</v>
      </c>
    </row>
    <row r="12" spans="1:17" x14ac:dyDescent="0.3">
      <c r="A12" s="1" t="s">
        <v>34</v>
      </c>
      <c r="B12" s="3">
        <v>44595</v>
      </c>
      <c r="C12" t="s">
        <v>10</v>
      </c>
      <c r="D12" t="s">
        <v>11</v>
      </c>
      <c r="E12" t="s">
        <v>20</v>
      </c>
      <c r="F12" t="s">
        <v>21</v>
      </c>
      <c r="G12">
        <v>31</v>
      </c>
      <c r="H12">
        <v>1.8699999999999999</v>
      </c>
      <c r="I12" s="4">
        <f>Sales_Data3[[#This Row],[Qty]]*Sales_Data3[[#This Row],[UnitPrice]]</f>
        <v>57.97</v>
      </c>
      <c r="J12">
        <f>COUNT(Sales_Data3[UnitPrice])</f>
        <v>243</v>
      </c>
      <c r="K12" s="8">
        <v>44595</v>
      </c>
      <c r="L12" s="4">
        <f>Sales_Data3[[#This Row],[Qty]]*Sales_Data3[[#This Row],[UnitPrice]]</f>
        <v>57.97</v>
      </c>
      <c r="M12">
        <f>COUNTIFS(F2:F244,"Arrowroot",D2:D244,"New York")</f>
        <v>6</v>
      </c>
      <c r="N12" t="str">
        <f t="shared" si="0"/>
        <v>COOKIES</v>
      </c>
      <c r="O12" t="str">
        <f t="shared" si="1"/>
        <v>east</v>
      </c>
      <c r="P12">
        <f t="shared" si="2"/>
        <v>14</v>
      </c>
      <c r="Q12" s="9" t="b">
        <f t="shared" si="3"/>
        <v>0</v>
      </c>
    </row>
    <row r="13" spans="1:17" x14ac:dyDescent="0.3">
      <c r="A13" s="1" t="s">
        <v>35</v>
      </c>
      <c r="B13" s="3">
        <v>44598</v>
      </c>
      <c r="C13" t="s">
        <v>10</v>
      </c>
      <c r="D13" t="s">
        <v>11</v>
      </c>
      <c r="E13" t="s">
        <v>15</v>
      </c>
      <c r="F13" t="s">
        <v>16</v>
      </c>
      <c r="G13">
        <v>28</v>
      </c>
      <c r="H13">
        <v>3.4899999999999998</v>
      </c>
      <c r="I13" s="4">
        <f>Sales_Data3[[#This Row],[Qty]]*Sales_Data3[[#This Row],[UnitPrice]]</f>
        <v>97.72</v>
      </c>
      <c r="J13">
        <f>COUNT(Sales_Data3[UnitPrice])</f>
        <v>243</v>
      </c>
      <c r="K13" s="8">
        <v>44598</v>
      </c>
      <c r="L13" s="4">
        <f>Sales_Data3[[#This Row],[Qty]]*Sales_Data3[[#This Row],[UnitPrice]]</f>
        <v>97.72</v>
      </c>
      <c r="M13" t="s">
        <v>301</v>
      </c>
      <c r="N13" t="str">
        <f t="shared" si="0"/>
        <v>CRACKERS</v>
      </c>
      <c r="O13" t="str">
        <f t="shared" si="1"/>
        <v>east</v>
      </c>
      <c r="P13">
        <f t="shared" si="2"/>
        <v>11</v>
      </c>
      <c r="Q13" s="9" t="b">
        <f t="shared" si="3"/>
        <v>0</v>
      </c>
    </row>
    <row r="14" spans="1:17" x14ac:dyDescent="0.3">
      <c r="A14" s="1" t="s">
        <v>36</v>
      </c>
      <c r="B14" s="3">
        <v>44601</v>
      </c>
      <c r="C14" t="s">
        <v>18</v>
      </c>
      <c r="D14" t="s">
        <v>19</v>
      </c>
      <c r="E14" t="s">
        <v>12</v>
      </c>
      <c r="F14" t="s">
        <v>13</v>
      </c>
      <c r="G14">
        <v>44</v>
      </c>
      <c r="H14">
        <v>1.7699999999999998</v>
      </c>
      <c r="I14" s="4">
        <f>Sales_Data3[[#This Row],[Qty]]*Sales_Data3[[#This Row],[UnitPrice]]</f>
        <v>77.88</v>
      </c>
      <c r="J14">
        <f>COUNT(Sales_Data3[UnitPrice])</f>
        <v>243</v>
      </c>
      <c r="K14" s="8">
        <v>44601</v>
      </c>
      <c r="L14" s="4">
        <f>Sales_Data3[[#This Row],[Qty]]*Sales_Data3[[#This Row],[UnitPrice]]</f>
        <v>77.88</v>
      </c>
      <c r="M14">
        <f>AVERAGEA(I2:I244)</f>
        <v>136.7489711934156</v>
      </c>
      <c r="N14" t="str">
        <f t="shared" si="0"/>
        <v>BARS</v>
      </c>
      <c r="O14" t="str">
        <f t="shared" si="1"/>
        <v>west</v>
      </c>
      <c r="P14">
        <f t="shared" si="2"/>
        <v>6</v>
      </c>
      <c r="Q14" s="9" t="b">
        <f t="shared" si="3"/>
        <v>0</v>
      </c>
    </row>
    <row r="15" spans="1:17" x14ac:dyDescent="0.3">
      <c r="A15" s="1" t="s">
        <v>37</v>
      </c>
      <c r="B15" s="3">
        <v>44604</v>
      </c>
      <c r="C15" t="s">
        <v>10</v>
      </c>
      <c r="D15" t="s">
        <v>23</v>
      </c>
      <c r="E15" t="s">
        <v>12</v>
      </c>
      <c r="F15" t="s">
        <v>13</v>
      </c>
      <c r="G15">
        <v>23</v>
      </c>
      <c r="H15">
        <v>1.77</v>
      </c>
      <c r="I15" s="4">
        <f>Sales_Data3[[#This Row],[Qty]]*Sales_Data3[[#This Row],[UnitPrice]]</f>
        <v>40.71</v>
      </c>
      <c r="J15">
        <f>COUNT(Sales_Data3[UnitPrice])</f>
        <v>243</v>
      </c>
      <c r="K15" s="8">
        <v>44604</v>
      </c>
      <c r="L15" s="4">
        <f>Sales_Data3[[#This Row],[Qty]]*Sales_Data3[[#This Row],[UnitPrice]]</f>
        <v>40.71</v>
      </c>
      <c r="M15" t="s">
        <v>302</v>
      </c>
      <c r="N15" t="str">
        <f t="shared" si="0"/>
        <v>BARS</v>
      </c>
      <c r="O15" t="str">
        <f t="shared" si="1"/>
        <v>east</v>
      </c>
      <c r="P15">
        <f t="shared" si="2"/>
        <v>6</v>
      </c>
      <c r="Q15" s="9" t="b">
        <f t="shared" si="3"/>
        <v>1</v>
      </c>
    </row>
    <row r="16" spans="1:17" x14ac:dyDescent="0.3">
      <c r="A16" s="1" t="s">
        <v>38</v>
      </c>
      <c r="B16" s="3">
        <v>44607</v>
      </c>
      <c r="C16" t="s">
        <v>10</v>
      </c>
      <c r="D16" t="s">
        <v>23</v>
      </c>
      <c r="E16" t="s">
        <v>31</v>
      </c>
      <c r="F16" t="s">
        <v>32</v>
      </c>
      <c r="G16">
        <v>27</v>
      </c>
      <c r="H16">
        <v>1.35</v>
      </c>
      <c r="I16" s="4">
        <f>Sales_Data3[[#This Row],[Qty]]*Sales_Data3[[#This Row],[UnitPrice]]</f>
        <v>36.450000000000003</v>
      </c>
      <c r="J16">
        <f>COUNT(Sales_Data3[UnitPrice])</f>
        <v>243</v>
      </c>
      <c r="K16" s="8">
        <v>44607</v>
      </c>
      <c r="L16" s="4">
        <f>Sales_Data3[[#This Row],[Qty]]*Sales_Data3[[#This Row],[UnitPrice]]</f>
        <v>36.450000000000003</v>
      </c>
      <c r="M16">
        <f>LARGE(H2:H244,2)</f>
        <v>3.49</v>
      </c>
      <c r="N16" t="str">
        <f t="shared" si="0"/>
        <v>SNACKS</v>
      </c>
      <c r="O16" t="str">
        <f t="shared" si="1"/>
        <v>east</v>
      </c>
      <c r="P16">
        <f t="shared" si="2"/>
        <v>12</v>
      </c>
      <c r="Q16" s="9" t="b">
        <f t="shared" si="3"/>
        <v>0</v>
      </c>
    </row>
    <row r="17" spans="1:17" x14ac:dyDescent="0.3">
      <c r="A17" s="1" t="s">
        <v>39</v>
      </c>
      <c r="B17" s="3">
        <v>44610</v>
      </c>
      <c r="C17" t="s">
        <v>10</v>
      </c>
      <c r="D17" t="s">
        <v>11</v>
      </c>
      <c r="E17" t="s">
        <v>20</v>
      </c>
      <c r="F17" t="s">
        <v>25</v>
      </c>
      <c r="G17">
        <v>43</v>
      </c>
      <c r="H17">
        <v>2.1799999999999997</v>
      </c>
      <c r="I17" s="4">
        <f>Sales_Data3[[#This Row],[Qty]]*Sales_Data3[[#This Row],[UnitPrice]]</f>
        <v>93.739999999999981</v>
      </c>
      <c r="J17">
        <f>COUNT(Sales_Data3[UnitPrice])</f>
        <v>243</v>
      </c>
      <c r="K17" s="8">
        <v>44610</v>
      </c>
      <c r="L17" s="4">
        <f>Sales_Data3[[#This Row],[Qty]]*Sales_Data3[[#This Row],[UnitPrice]]</f>
        <v>93.739999999999981</v>
      </c>
      <c r="M17" t="s">
        <v>303</v>
      </c>
      <c r="N17" t="str">
        <f t="shared" si="0"/>
        <v>COOKIES</v>
      </c>
      <c r="O17" t="str">
        <f t="shared" si="1"/>
        <v>east</v>
      </c>
      <c r="P17">
        <f t="shared" si="2"/>
        <v>9</v>
      </c>
      <c r="Q17" s="9" t="b">
        <f t="shared" si="3"/>
        <v>0</v>
      </c>
    </row>
    <row r="18" spans="1:17" x14ac:dyDescent="0.3">
      <c r="A18" s="1" t="s">
        <v>40</v>
      </c>
      <c r="B18" s="3">
        <v>44613</v>
      </c>
      <c r="C18" t="s">
        <v>10</v>
      </c>
      <c r="D18" t="s">
        <v>11</v>
      </c>
      <c r="E18" t="s">
        <v>20</v>
      </c>
      <c r="F18" t="s">
        <v>41</v>
      </c>
      <c r="G18">
        <v>123</v>
      </c>
      <c r="H18">
        <v>2.84</v>
      </c>
      <c r="I18" s="4">
        <f>Sales_Data3[[#This Row],[Qty]]*Sales_Data3[[#This Row],[UnitPrice]]</f>
        <v>349.32</v>
      </c>
      <c r="J18">
        <f>COUNT(Sales_Data3[UnitPrice])</f>
        <v>243</v>
      </c>
      <c r="K18" s="8">
        <v>44613</v>
      </c>
      <c r="L18" s="4">
        <f>Sales_Data3[[#This Row],[Qty]]*Sales_Data3[[#This Row],[UnitPrice]]</f>
        <v>349.32</v>
      </c>
      <c r="M18">
        <f>MIN(G2:G244)</f>
        <v>20</v>
      </c>
      <c r="N18" t="str">
        <f t="shared" si="0"/>
        <v>COOKIES</v>
      </c>
      <c r="O18" t="str">
        <f t="shared" si="1"/>
        <v>east</v>
      </c>
      <c r="P18">
        <f t="shared" si="2"/>
        <v>14</v>
      </c>
      <c r="Q18" s="9" t="b">
        <f t="shared" si="3"/>
        <v>0</v>
      </c>
    </row>
    <row r="19" spans="1:17" x14ac:dyDescent="0.3">
      <c r="A19" s="1" t="s">
        <v>42</v>
      </c>
      <c r="B19" s="3">
        <v>44616</v>
      </c>
      <c r="C19" t="s">
        <v>18</v>
      </c>
      <c r="D19" t="s">
        <v>19</v>
      </c>
      <c r="E19" t="s">
        <v>12</v>
      </c>
      <c r="F19" t="s">
        <v>43</v>
      </c>
      <c r="G19">
        <v>42</v>
      </c>
      <c r="H19">
        <v>1.87</v>
      </c>
      <c r="I19" s="4">
        <f>Sales_Data3[[#This Row],[Qty]]*Sales_Data3[[#This Row],[UnitPrice]]</f>
        <v>78.540000000000006</v>
      </c>
      <c r="J19">
        <f>COUNT(Sales_Data3[UnitPrice])</f>
        <v>243</v>
      </c>
      <c r="K19" s="8">
        <v>44616</v>
      </c>
      <c r="L19" s="4">
        <f>Sales_Data3[[#This Row],[Qty]]*Sales_Data3[[#This Row],[UnitPrice]]</f>
        <v>78.540000000000006</v>
      </c>
      <c r="M19" t="s">
        <v>304</v>
      </c>
      <c r="N19" t="str">
        <f t="shared" si="0"/>
        <v>BARS</v>
      </c>
      <c r="O19" t="str">
        <f t="shared" si="1"/>
        <v>west</v>
      </c>
      <c r="P19">
        <f t="shared" si="2"/>
        <v>4</v>
      </c>
      <c r="Q19" s="9" t="b">
        <f t="shared" si="3"/>
        <v>0</v>
      </c>
    </row>
    <row r="20" spans="1:17" x14ac:dyDescent="0.3">
      <c r="A20" s="1" t="s">
        <v>44</v>
      </c>
      <c r="B20" s="3">
        <v>44619</v>
      </c>
      <c r="C20" t="s">
        <v>18</v>
      </c>
      <c r="D20" t="s">
        <v>19</v>
      </c>
      <c r="E20" t="s">
        <v>20</v>
      </c>
      <c r="F20" t="s">
        <v>41</v>
      </c>
      <c r="G20">
        <v>33</v>
      </c>
      <c r="H20">
        <v>2.84</v>
      </c>
      <c r="I20" s="4">
        <f>Sales_Data3[[#This Row],[Qty]]*Sales_Data3[[#This Row],[UnitPrice]]</f>
        <v>93.72</v>
      </c>
      <c r="J20">
        <f>COUNT(Sales_Data3[UnitPrice])</f>
        <v>243</v>
      </c>
      <c r="K20" s="8">
        <v>44619</v>
      </c>
      <c r="L20" s="4">
        <f>Sales_Data3[[#This Row],[Qty]]*Sales_Data3[[#This Row],[UnitPrice]]</f>
        <v>93.72</v>
      </c>
      <c r="M20">
        <f>MAX(I2:I244)</f>
        <v>817.92</v>
      </c>
      <c r="N20" t="str">
        <f t="shared" si="0"/>
        <v>COOKIES</v>
      </c>
      <c r="O20" t="str">
        <f t="shared" si="1"/>
        <v>west</v>
      </c>
      <c r="P20">
        <f t="shared" si="2"/>
        <v>14</v>
      </c>
      <c r="Q20" s="9" t="b">
        <f t="shared" si="3"/>
        <v>0</v>
      </c>
    </row>
    <row r="21" spans="1:17" x14ac:dyDescent="0.3">
      <c r="A21" s="1" t="s">
        <v>45</v>
      </c>
      <c r="B21" s="3">
        <v>44622</v>
      </c>
      <c r="C21" t="s">
        <v>10</v>
      </c>
      <c r="D21" t="s">
        <v>23</v>
      </c>
      <c r="E21" t="s">
        <v>20</v>
      </c>
      <c r="F21" t="s">
        <v>21</v>
      </c>
      <c r="G21">
        <v>85</v>
      </c>
      <c r="H21">
        <v>1.8699999999999999</v>
      </c>
      <c r="I21" s="4">
        <f>Sales_Data3[[#This Row],[Qty]]*Sales_Data3[[#This Row],[UnitPrice]]</f>
        <v>158.94999999999999</v>
      </c>
      <c r="J21">
        <f>COUNT(Sales_Data3[UnitPrice])</f>
        <v>243</v>
      </c>
      <c r="K21" s="8">
        <v>44622</v>
      </c>
      <c r="L21" s="4">
        <f>Sales_Data3[[#This Row],[Qty]]*Sales_Data3[[#This Row],[UnitPrice]]</f>
        <v>158.94999999999999</v>
      </c>
      <c r="N21" t="str">
        <f t="shared" si="0"/>
        <v>COOKIES</v>
      </c>
      <c r="O21" t="str">
        <f t="shared" si="1"/>
        <v>east</v>
      </c>
      <c r="P21">
        <f t="shared" si="2"/>
        <v>14</v>
      </c>
      <c r="Q21" s="9" t="b">
        <f t="shared" si="3"/>
        <v>1</v>
      </c>
    </row>
    <row r="22" spans="1:17" x14ac:dyDescent="0.3">
      <c r="A22" s="1" t="s">
        <v>46</v>
      </c>
      <c r="B22" s="3">
        <v>44625</v>
      </c>
      <c r="C22" t="s">
        <v>18</v>
      </c>
      <c r="D22" t="s">
        <v>47</v>
      </c>
      <c r="E22" t="s">
        <v>20</v>
      </c>
      <c r="F22" t="s">
        <v>41</v>
      </c>
      <c r="G22">
        <v>30</v>
      </c>
      <c r="H22">
        <v>2.8400000000000003</v>
      </c>
      <c r="I22" s="4">
        <f>Sales_Data3[[#This Row],[Qty]]*Sales_Data3[[#This Row],[UnitPrice]]</f>
        <v>85.2</v>
      </c>
      <c r="J22">
        <f>COUNT(Sales_Data3[UnitPrice])</f>
        <v>243</v>
      </c>
      <c r="K22" s="8">
        <v>44625</v>
      </c>
      <c r="L22" s="4">
        <f>Sales_Data3[[#This Row],[Qty]]*Sales_Data3[[#This Row],[UnitPrice]]</f>
        <v>85.2</v>
      </c>
      <c r="N22" t="str">
        <f t="shared" si="0"/>
        <v>COOKIES</v>
      </c>
      <c r="O22" t="str">
        <f t="shared" si="1"/>
        <v>west</v>
      </c>
      <c r="P22">
        <f t="shared" si="2"/>
        <v>14</v>
      </c>
      <c r="Q22" s="9" t="b">
        <f t="shared" si="3"/>
        <v>0</v>
      </c>
    </row>
    <row r="23" spans="1:17" x14ac:dyDescent="0.3">
      <c r="A23" s="1" t="s">
        <v>48</v>
      </c>
      <c r="B23" s="3">
        <v>44628</v>
      </c>
      <c r="C23" t="s">
        <v>10</v>
      </c>
      <c r="D23" t="s">
        <v>11</v>
      </c>
      <c r="E23" t="s">
        <v>12</v>
      </c>
      <c r="F23" t="s">
        <v>13</v>
      </c>
      <c r="G23">
        <v>61</v>
      </c>
      <c r="H23">
        <v>1.77</v>
      </c>
      <c r="I23" s="4">
        <f>Sales_Data3[[#This Row],[Qty]]*Sales_Data3[[#This Row],[UnitPrice]]</f>
        <v>107.97</v>
      </c>
      <c r="J23">
        <f>COUNT(Sales_Data3[UnitPrice])</f>
        <v>243</v>
      </c>
      <c r="K23" s="8">
        <v>44628</v>
      </c>
      <c r="L23" s="4">
        <f>Sales_Data3[[#This Row],[Qty]]*Sales_Data3[[#This Row],[UnitPrice]]</f>
        <v>107.97</v>
      </c>
      <c r="N23" t="str">
        <f t="shared" si="0"/>
        <v>BARS</v>
      </c>
      <c r="O23" t="str">
        <f t="shared" si="1"/>
        <v>east</v>
      </c>
      <c r="P23">
        <f t="shared" si="2"/>
        <v>6</v>
      </c>
      <c r="Q23" s="9" t="b">
        <f t="shared" si="3"/>
        <v>0</v>
      </c>
    </row>
    <row r="24" spans="1:17" x14ac:dyDescent="0.3">
      <c r="A24" s="1" t="s">
        <v>49</v>
      </c>
      <c r="B24" s="3">
        <v>44631</v>
      </c>
      <c r="C24" t="s">
        <v>10</v>
      </c>
      <c r="D24" t="s">
        <v>11</v>
      </c>
      <c r="E24" t="s">
        <v>15</v>
      </c>
      <c r="F24" t="s">
        <v>16</v>
      </c>
      <c r="G24">
        <v>40</v>
      </c>
      <c r="H24">
        <v>3.4899999999999998</v>
      </c>
      <c r="I24" s="4">
        <f>Sales_Data3[[#This Row],[Qty]]*Sales_Data3[[#This Row],[UnitPrice]]</f>
        <v>139.6</v>
      </c>
      <c r="J24">
        <f>COUNT(Sales_Data3[UnitPrice])</f>
        <v>243</v>
      </c>
      <c r="K24" s="8">
        <v>44631</v>
      </c>
      <c r="L24" s="4">
        <f>Sales_Data3[[#This Row],[Qty]]*Sales_Data3[[#This Row],[UnitPrice]]</f>
        <v>139.6</v>
      </c>
      <c r="N24" t="str">
        <f t="shared" si="0"/>
        <v>CRACKERS</v>
      </c>
      <c r="O24" t="str">
        <f t="shared" si="1"/>
        <v>east</v>
      </c>
      <c r="P24">
        <f t="shared" si="2"/>
        <v>11</v>
      </c>
      <c r="Q24" s="9" t="b">
        <f t="shared" si="3"/>
        <v>0</v>
      </c>
    </row>
    <row r="25" spans="1:17" x14ac:dyDescent="0.3">
      <c r="A25" s="1" t="s">
        <v>50</v>
      </c>
      <c r="B25" s="3">
        <v>44634</v>
      </c>
      <c r="C25" t="s">
        <v>18</v>
      </c>
      <c r="D25" t="s">
        <v>19</v>
      </c>
      <c r="E25" t="s">
        <v>20</v>
      </c>
      <c r="F25" t="s">
        <v>21</v>
      </c>
      <c r="G25">
        <v>86</v>
      </c>
      <c r="H25">
        <v>1.8699999999999999</v>
      </c>
      <c r="I25" s="4">
        <f>Sales_Data3[[#This Row],[Qty]]*Sales_Data3[[#This Row],[UnitPrice]]</f>
        <v>160.82</v>
      </c>
      <c r="J25">
        <f>COUNT(Sales_Data3[UnitPrice])</f>
        <v>243</v>
      </c>
      <c r="K25" s="8">
        <v>44634</v>
      </c>
      <c r="L25" s="4">
        <f>Sales_Data3[[#This Row],[Qty]]*Sales_Data3[[#This Row],[UnitPrice]]</f>
        <v>160.82</v>
      </c>
      <c r="N25" t="str">
        <f t="shared" si="0"/>
        <v>COOKIES</v>
      </c>
      <c r="O25" t="str">
        <f t="shared" si="1"/>
        <v>west</v>
      </c>
      <c r="P25">
        <f t="shared" si="2"/>
        <v>14</v>
      </c>
      <c r="Q25" s="9" t="b">
        <f t="shared" si="3"/>
        <v>0</v>
      </c>
    </row>
    <row r="26" spans="1:17" x14ac:dyDescent="0.3">
      <c r="A26" s="1" t="s">
        <v>51</v>
      </c>
      <c r="B26" s="3">
        <v>44637</v>
      </c>
      <c r="C26" t="s">
        <v>10</v>
      </c>
      <c r="D26" t="s">
        <v>23</v>
      </c>
      <c r="E26" t="s">
        <v>12</v>
      </c>
      <c r="F26" t="s">
        <v>13</v>
      </c>
      <c r="G26">
        <v>38</v>
      </c>
      <c r="H26">
        <v>1.7700000000000002</v>
      </c>
      <c r="I26" s="4">
        <f>Sales_Data3[[#This Row],[Qty]]*Sales_Data3[[#This Row],[UnitPrice]]</f>
        <v>67.260000000000005</v>
      </c>
      <c r="J26">
        <f>COUNT(Sales_Data3[UnitPrice])</f>
        <v>243</v>
      </c>
      <c r="K26" s="8">
        <v>44637</v>
      </c>
      <c r="L26" s="4">
        <f>Sales_Data3[[#This Row],[Qty]]*Sales_Data3[[#This Row],[UnitPrice]]</f>
        <v>67.260000000000005</v>
      </c>
      <c r="N26" t="str">
        <f t="shared" si="0"/>
        <v>BARS</v>
      </c>
      <c r="O26" t="str">
        <f t="shared" si="1"/>
        <v>east</v>
      </c>
      <c r="P26">
        <f t="shared" si="2"/>
        <v>6</v>
      </c>
      <c r="Q26" s="9" t="b">
        <f t="shared" si="3"/>
        <v>1</v>
      </c>
    </row>
    <row r="27" spans="1:17" x14ac:dyDescent="0.3">
      <c r="A27" s="1" t="s">
        <v>52</v>
      </c>
      <c r="B27" s="3">
        <v>44640</v>
      </c>
      <c r="C27" t="s">
        <v>10</v>
      </c>
      <c r="D27" t="s">
        <v>23</v>
      </c>
      <c r="E27" t="s">
        <v>31</v>
      </c>
      <c r="F27" t="s">
        <v>32</v>
      </c>
      <c r="G27">
        <v>68</v>
      </c>
      <c r="H27">
        <v>1.68</v>
      </c>
      <c r="I27" s="4">
        <f>Sales_Data3[[#This Row],[Qty]]*Sales_Data3[[#This Row],[UnitPrice]]</f>
        <v>114.24</v>
      </c>
      <c r="J27">
        <f>COUNT(Sales_Data3[UnitPrice])</f>
        <v>243</v>
      </c>
      <c r="K27" s="8">
        <v>44640</v>
      </c>
      <c r="L27" s="4">
        <f>Sales_Data3[[#This Row],[Qty]]*Sales_Data3[[#This Row],[UnitPrice]]</f>
        <v>114.24</v>
      </c>
      <c r="N27" t="str">
        <f t="shared" si="0"/>
        <v>SNACKS</v>
      </c>
      <c r="O27" t="str">
        <f t="shared" si="1"/>
        <v>east</v>
      </c>
      <c r="P27">
        <f t="shared" si="2"/>
        <v>12</v>
      </c>
      <c r="Q27" s="9" t="b">
        <f t="shared" si="3"/>
        <v>1</v>
      </c>
    </row>
    <row r="28" spans="1:17" x14ac:dyDescent="0.3">
      <c r="A28" s="1" t="s">
        <v>53</v>
      </c>
      <c r="B28" s="3">
        <v>44643</v>
      </c>
      <c r="C28" t="s">
        <v>18</v>
      </c>
      <c r="D28" t="s">
        <v>47</v>
      </c>
      <c r="E28" t="s">
        <v>20</v>
      </c>
      <c r="F28" t="s">
        <v>21</v>
      </c>
      <c r="G28">
        <v>39</v>
      </c>
      <c r="H28">
        <v>1.87</v>
      </c>
      <c r="I28" s="4">
        <f>Sales_Data3[[#This Row],[Qty]]*Sales_Data3[[#This Row],[UnitPrice]]</f>
        <v>72.930000000000007</v>
      </c>
      <c r="J28">
        <f>COUNT(Sales_Data3[UnitPrice])</f>
        <v>243</v>
      </c>
      <c r="K28" s="8">
        <v>44643</v>
      </c>
      <c r="L28" s="4">
        <f>Sales_Data3[[#This Row],[Qty]]*Sales_Data3[[#This Row],[UnitPrice]]</f>
        <v>72.930000000000007</v>
      </c>
      <c r="N28" t="str">
        <f t="shared" si="0"/>
        <v>COOKIES</v>
      </c>
      <c r="O28" t="str">
        <f t="shared" si="1"/>
        <v>west</v>
      </c>
      <c r="P28">
        <f t="shared" si="2"/>
        <v>14</v>
      </c>
      <c r="Q28" s="9" t="b">
        <f t="shared" si="3"/>
        <v>0</v>
      </c>
    </row>
    <row r="29" spans="1:17" x14ac:dyDescent="0.3">
      <c r="A29" s="1" t="s">
        <v>54</v>
      </c>
      <c r="B29" s="3">
        <v>44646</v>
      </c>
      <c r="C29" t="s">
        <v>10</v>
      </c>
      <c r="D29" t="s">
        <v>11</v>
      </c>
      <c r="E29" t="s">
        <v>12</v>
      </c>
      <c r="F29" t="s">
        <v>43</v>
      </c>
      <c r="G29">
        <v>103</v>
      </c>
      <c r="H29">
        <v>1.87</v>
      </c>
      <c r="I29" s="4">
        <f>Sales_Data3[[#This Row],[Qty]]*Sales_Data3[[#This Row],[UnitPrice]]</f>
        <v>192.61</v>
      </c>
      <c r="J29">
        <f>COUNT(Sales_Data3[UnitPrice])</f>
        <v>243</v>
      </c>
      <c r="K29" s="8">
        <v>44646</v>
      </c>
      <c r="L29" s="4">
        <f>Sales_Data3[[#This Row],[Qty]]*Sales_Data3[[#This Row],[UnitPrice]]</f>
        <v>192.61</v>
      </c>
      <c r="N29" t="str">
        <f t="shared" si="0"/>
        <v>BARS</v>
      </c>
      <c r="O29" t="str">
        <f t="shared" si="1"/>
        <v>east</v>
      </c>
      <c r="P29">
        <f t="shared" si="2"/>
        <v>4</v>
      </c>
      <c r="Q29" s="9" t="b">
        <f t="shared" si="3"/>
        <v>0</v>
      </c>
    </row>
    <row r="30" spans="1:17" x14ac:dyDescent="0.3">
      <c r="A30" s="1" t="s">
        <v>55</v>
      </c>
      <c r="B30" s="3">
        <v>44649</v>
      </c>
      <c r="C30" t="s">
        <v>10</v>
      </c>
      <c r="D30" t="s">
        <v>11</v>
      </c>
      <c r="E30" t="s">
        <v>20</v>
      </c>
      <c r="F30" t="s">
        <v>41</v>
      </c>
      <c r="G30">
        <v>193</v>
      </c>
      <c r="H30">
        <v>2.84</v>
      </c>
      <c r="I30" s="4">
        <f>Sales_Data3[[#This Row],[Qty]]*Sales_Data3[[#This Row],[UnitPrice]]</f>
        <v>548.12</v>
      </c>
      <c r="J30">
        <f>COUNT(Sales_Data3[UnitPrice])</f>
        <v>243</v>
      </c>
      <c r="K30" s="8">
        <v>44649</v>
      </c>
      <c r="L30" s="4">
        <f>Sales_Data3[[#This Row],[Qty]]*Sales_Data3[[#This Row],[UnitPrice]]</f>
        <v>548.12</v>
      </c>
      <c r="N30" t="str">
        <f t="shared" si="0"/>
        <v>COOKIES</v>
      </c>
      <c r="O30" t="str">
        <f t="shared" si="1"/>
        <v>east</v>
      </c>
      <c r="P30">
        <f t="shared" si="2"/>
        <v>14</v>
      </c>
      <c r="Q30" s="9" t="b">
        <f t="shared" si="3"/>
        <v>0</v>
      </c>
    </row>
    <row r="31" spans="1:17" x14ac:dyDescent="0.3">
      <c r="A31" s="1" t="s">
        <v>56</v>
      </c>
      <c r="B31" s="3">
        <v>44652</v>
      </c>
      <c r="C31" t="s">
        <v>18</v>
      </c>
      <c r="D31" t="s">
        <v>19</v>
      </c>
      <c r="E31" t="s">
        <v>12</v>
      </c>
      <c r="F31" t="s">
        <v>13</v>
      </c>
      <c r="G31">
        <v>58</v>
      </c>
      <c r="H31">
        <v>1.77</v>
      </c>
      <c r="I31" s="4">
        <f>Sales_Data3[[#This Row],[Qty]]*Sales_Data3[[#This Row],[UnitPrice]]</f>
        <v>102.66</v>
      </c>
      <c r="J31">
        <f>COUNT(Sales_Data3[UnitPrice])</f>
        <v>243</v>
      </c>
      <c r="K31" s="8">
        <v>44652</v>
      </c>
      <c r="L31" s="4">
        <f>Sales_Data3[[#This Row],[Qty]]*Sales_Data3[[#This Row],[UnitPrice]]</f>
        <v>102.66</v>
      </c>
      <c r="N31" t="str">
        <f t="shared" si="0"/>
        <v>BARS</v>
      </c>
      <c r="O31" t="str">
        <f t="shared" si="1"/>
        <v>west</v>
      </c>
      <c r="P31">
        <f t="shared" si="2"/>
        <v>6</v>
      </c>
      <c r="Q31" s="9" t="b">
        <f t="shared" si="3"/>
        <v>0</v>
      </c>
    </row>
    <row r="32" spans="1:17" x14ac:dyDescent="0.3">
      <c r="A32" s="1" t="s">
        <v>57</v>
      </c>
      <c r="B32" s="3">
        <v>44655</v>
      </c>
      <c r="C32" t="s">
        <v>18</v>
      </c>
      <c r="D32" t="s">
        <v>19</v>
      </c>
      <c r="E32" t="s">
        <v>31</v>
      </c>
      <c r="F32" t="s">
        <v>32</v>
      </c>
      <c r="G32">
        <v>68</v>
      </c>
      <c r="H32">
        <v>1.68</v>
      </c>
      <c r="I32" s="4">
        <f>Sales_Data3[[#This Row],[Qty]]*Sales_Data3[[#This Row],[UnitPrice]]</f>
        <v>114.24</v>
      </c>
      <c r="J32">
        <f>COUNT(Sales_Data3[UnitPrice])</f>
        <v>243</v>
      </c>
      <c r="K32" s="8">
        <v>44655</v>
      </c>
      <c r="L32" s="4">
        <f>Sales_Data3[[#This Row],[Qty]]*Sales_Data3[[#This Row],[UnitPrice]]</f>
        <v>114.24</v>
      </c>
      <c r="N32" t="str">
        <f t="shared" si="0"/>
        <v>SNACKS</v>
      </c>
      <c r="O32" t="str">
        <f t="shared" si="1"/>
        <v>west</v>
      </c>
      <c r="P32">
        <f t="shared" si="2"/>
        <v>12</v>
      </c>
      <c r="Q32" s="9" t="b">
        <f t="shared" si="3"/>
        <v>0</v>
      </c>
    </row>
    <row r="33" spans="1:17" x14ac:dyDescent="0.3">
      <c r="A33" s="1" t="s">
        <v>58</v>
      </c>
      <c r="B33" s="3">
        <v>44658</v>
      </c>
      <c r="C33" t="s">
        <v>10</v>
      </c>
      <c r="D33" t="s">
        <v>23</v>
      </c>
      <c r="E33" t="s">
        <v>12</v>
      </c>
      <c r="F33" t="s">
        <v>13</v>
      </c>
      <c r="G33">
        <v>91</v>
      </c>
      <c r="H33">
        <v>1.77</v>
      </c>
      <c r="I33" s="4">
        <f>Sales_Data3[[#This Row],[Qty]]*Sales_Data3[[#This Row],[UnitPrice]]</f>
        <v>161.07</v>
      </c>
      <c r="J33">
        <f>COUNT(Sales_Data3[UnitPrice])</f>
        <v>243</v>
      </c>
      <c r="K33" s="8">
        <v>44658</v>
      </c>
      <c r="L33" s="4">
        <f>Sales_Data3[[#This Row],[Qty]]*Sales_Data3[[#This Row],[UnitPrice]]</f>
        <v>161.07</v>
      </c>
      <c r="N33" t="str">
        <f t="shared" si="0"/>
        <v>BARS</v>
      </c>
      <c r="O33" t="str">
        <f t="shared" si="1"/>
        <v>east</v>
      </c>
      <c r="P33">
        <f t="shared" si="2"/>
        <v>6</v>
      </c>
      <c r="Q33" s="9" t="b">
        <f t="shared" si="3"/>
        <v>1</v>
      </c>
    </row>
    <row r="34" spans="1:17" x14ac:dyDescent="0.3">
      <c r="A34" s="1" t="s">
        <v>59</v>
      </c>
      <c r="B34" s="3">
        <v>44661</v>
      </c>
      <c r="C34" t="s">
        <v>10</v>
      </c>
      <c r="D34" t="s">
        <v>23</v>
      </c>
      <c r="E34" t="s">
        <v>15</v>
      </c>
      <c r="F34" t="s">
        <v>16</v>
      </c>
      <c r="G34">
        <v>23</v>
      </c>
      <c r="H34">
        <v>3.4899999999999998</v>
      </c>
      <c r="I34" s="4">
        <f>Sales_Data3[[#This Row],[Qty]]*Sales_Data3[[#This Row],[UnitPrice]]</f>
        <v>80.27</v>
      </c>
      <c r="J34">
        <f>COUNT(Sales_Data3[UnitPrice])</f>
        <v>243</v>
      </c>
      <c r="K34" s="8">
        <v>44661</v>
      </c>
      <c r="L34" s="4">
        <f>Sales_Data3[[#This Row],[Qty]]*Sales_Data3[[#This Row],[UnitPrice]]</f>
        <v>80.27</v>
      </c>
      <c r="N34" t="str">
        <f t="shared" si="0"/>
        <v>CRACKERS</v>
      </c>
      <c r="O34" t="str">
        <f t="shared" si="1"/>
        <v>east</v>
      </c>
      <c r="P34">
        <f t="shared" si="2"/>
        <v>11</v>
      </c>
      <c r="Q34" s="9" t="b">
        <f t="shared" si="3"/>
        <v>1</v>
      </c>
    </row>
    <row r="35" spans="1:17" x14ac:dyDescent="0.3">
      <c r="A35" s="1" t="s">
        <v>60</v>
      </c>
      <c r="B35" s="3">
        <v>44664</v>
      </c>
      <c r="C35" t="s">
        <v>18</v>
      </c>
      <c r="D35" t="s">
        <v>47</v>
      </c>
      <c r="E35" t="s">
        <v>31</v>
      </c>
      <c r="F35" t="s">
        <v>32</v>
      </c>
      <c r="G35">
        <v>28</v>
      </c>
      <c r="H35">
        <v>1.68</v>
      </c>
      <c r="I35" s="4">
        <f>Sales_Data3[[#This Row],[Qty]]*Sales_Data3[[#This Row],[UnitPrice]]</f>
        <v>47.04</v>
      </c>
      <c r="J35">
        <f>COUNT(Sales_Data3[UnitPrice])</f>
        <v>243</v>
      </c>
      <c r="K35" s="8">
        <v>44664</v>
      </c>
      <c r="L35" s="4">
        <f>Sales_Data3[[#This Row],[Qty]]*Sales_Data3[[#This Row],[UnitPrice]]</f>
        <v>47.04</v>
      </c>
      <c r="N35" t="str">
        <f t="shared" si="0"/>
        <v>SNACKS</v>
      </c>
      <c r="O35" t="str">
        <f t="shared" si="1"/>
        <v>west</v>
      </c>
      <c r="P35">
        <f t="shared" si="2"/>
        <v>12</v>
      </c>
      <c r="Q35" s="9" t="b">
        <f t="shared" si="3"/>
        <v>0</v>
      </c>
    </row>
    <row r="36" spans="1:17" x14ac:dyDescent="0.3">
      <c r="A36" s="1" t="s">
        <v>61</v>
      </c>
      <c r="B36" s="3">
        <v>44667</v>
      </c>
      <c r="C36" t="s">
        <v>10</v>
      </c>
      <c r="D36" t="s">
        <v>11</v>
      </c>
      <c r="E36" t="s">
        <v>12</v>
      </c>
      <c r="F36" t="s">
        <v>13</v>
      </c>
      <c r="G36">
        <v>48</v>
      </c>
      <c r="H36">
        <v>1.7699999999999998</v>
      </c>
      <c r="I36" s="4">
        <f>Sales_Data3[[#This Row],[Qty]]*Sales_Data3[[#This Row],[UnitPrice]]</f>
        <v>84.96</v>
      </c>
      <c r="J36">
        <f>COUNT(Sales_Data3[UnitPrice])</f>
        <v>243</v>
      </c>
      <c r="K36" s="8">
        <v>44667</v>
      </c>
      <c r="L36" s="4">
        <f>Sales_Data3[[#This Row],[Qty]]*Sales_Data3[[#This Row],[UnitPrice]]</f>
        <v>84.96</v>
      </c>
      <c r="N36" t="str">
        <f t="shared" si="0"/>
        <v>BARS</v>
      </c>
      <c r="O36" t="str">
        <f t="shared" si="1"/>
        <v>east</v>
      </c>
      <c r="P36">
        <f t="shared" si="2"/>
        <v>6</v>
      </c>
      <c r="Q36" s="9" t="b">
        <f t="shared" si="3"/>
        <v>0</v>
      </c>
    </row>
    <row r="37" spans="1:17" x14ac:dyDescent="0.3">
      <c r="A37" s="1" t="s">
        <v>62</v>
      </c>
      <c r="B37" s="3">
        <v>44670</v>
      </c>
      <c r="C37" t="s">
        <v>10</v>
      </c>
      <c r="D37" t="s">
        <v>11</v>
      </c>
      <c r="E37" t="s">
        <v>31</v>
      </c>
      <c r="F37" t="s">
        <v>32</v>
      </c>
      <c r="G37">
        <v>134</v>
      </c>
      <c r="H37">
        <v>1.68</v>
      </c>
      <c r="I37" s="4">
        <f>Sales_Data3[[#This Row],[Qty]]*Sales_Data3[[#This Row],[UnitPrice]]</f>
        <v>225.12</v>
      </c>
      <c r="J37">
        <f>COUNT(Sales_Data3[UnitPrice])</f>
        <v>243</v>
      </c>
      <c r="K37" s="8">
        <v>44670</v>
      </c>
      <c r="L37" s="4">
        <f>Sales_Data3[[#This Row],[Qty]]*Sales_Data3[[#This Row],[UnitPrice]]</f>
        <v>225.12</v>
      </c>
      <c r="N37" t="str">
        <f t="shared" si="0"/>
        <v>SNACKS</v>
      </c>
      <c r="O37" t="str">
        <f t="shared" si="1"/>
        <v>east</v>
      </c>
      <c r="P37">
        <f t="shared" si="2"/>
        <v>12</v>
      </c>
      <c r="Q37" s="9" t="b">
        <f t="shared" si="3"/>
        <v>0</v>
      </c>
    </row>
    <row r="38" spans="1:17" x14ac:dyDescent="0.3">
      <c r="A38" s="1" t="s">
        <v>63</v>
      </c>
      <c r="B38" s="3">
        <v>44673</v>
      </c>
      <c r="C38" t="s">
        <v>18</v>
      </c>
      <c r="D38" t="s">
        <v>19</v>
      </c>
      <c r="E38" t="s">
        <v>12</v>
      </c>
      <c r="F38" t="s">
        <v>13</v>
      </c>
      <c r="G38">
        <v>20</v>
      </c>
      <c r="H38">
        <v>1.77</v>
      </c>
      <c r="I38" s="4">
        <f>Sales_Data3[[#This Row],[Qty]]*Sales_Data3[[#This Row],[UnitPrice]]</f>
        <v>35.4</v>
      </c>
      <c r="J38">
        <f>COUNT(Sales_Data3[UnitPrice])</f>
        <v>243</v>
      </c>
      <c r="K38" s="8">
        <v>44673</v>
      </c>
      <c r="L38" s="4">
        <f>Sales_Data3[[#This Row],[Qty]]*Sales_Data3[[#This Row],[UnitPrice]]</f>
        <v>35.4</v>
      </c>
      <c r="N38" t="str">
        <f t="shared" si="0"/>
        <v>BARS</v>
      </c>
      <c r="O38" t="str">
        <f t="shared" si="1"/>
        <v>west</v>
      </c>
      <c r="P38">
        <f t="shared" si="2"/>
        <v>6</v>
      </c>
      <c r="Q38" s="9" t="b">
        <f t="shared" si="3"/>
        <v>0</v>
      </c>
    </row>
    <row r="39" spans="1:17" x14ac:dyDescent="0.3">
      <c r="A39" s="1" t="s">
        <v>64</v>
      </c>
      <c r="B39" s="3">
        <v>44676</v>
      </c>
      <c r="C39" t="s">
        <v>10</v>
      </c>
      <c r="D39" t="s">
        <v>23</v>
      </c>
      <c r="E39" t="s">
        <v>12</v>
      </c>
      <c r="F39" t="s">
        <v>13</v>
      </c>
      <c r="G39">
        <v>53</v>
      </c>
      <c r="H39">
        <v>1.77</v>
      </c>
      <c r="I39" s="4">
        <f>Sales_Data3[[#This Row],[Qty]]*Sales_Data3[[#This Row],[UnitPrice]]</f>
        <v>93.81</v>
      </c>
      <c r="J39">
        <f>COUNT(Sales_Data3[UnitPrice])</f>
        <v>243</v>
      </c>
      <c r="K39" s="8">
        <v>44676</v>
      </c>
      <c r="L39" s="4">
        <f>Sales_Data3[[#This Row],[Qty]]*Sales_Data3[[#This Row],[UnitPrice]]</f>
        <v>93.81</v>
      </c>
      <c r="N39" t="str">
        <f t="shared" si="0"/>
        <v>BARS</v>
      </c>
      <c r="O39" t="str">
        <f t="shared" si="1"/>
        <v>east</v>
      </c>
      <c r="P39">
        <f t="shared" si="2"/>
        <v>6</v>
      </c>
      <c r="Q39" s="9" t="b">
        <f t="shared" si="3"/>
        <v>1</v>
      </c>
    </row>
    <row r="40" spans="1:17" x14ac:dyDescent="0.3">
      <c r="A40" s="1" t="s">
        <v>65</v>
      </c>
      <c r="B40" s="3">
        <v>44679</v>
      </c>
      <c r="C40" t="s">
        <v>10</v>
      </c>
      <c r="D40" t="s">
        <v>23</v>
      </c>
      <c r="E40" t="s">
        <v>31</v>
      </c>
      <c r="F40" t="s">
        <v>32</v>
      </c>
      <c r="G40">
        <v>64</v>
      </c>
      <c r="H40">
        <v>1.68</v>
      </c>
      <c r="I40" s="4">
        <f>Sales_Data3[[#This Row],[Qty]]*Sales_Data3[[#This Row],[UnitPrice]]</f>
        <v>107.52</v>
      </c>
      <c r="J40">
        <f>COUNT(Sales_Data3[UnitPrice])</f>
        <v>243</v>
      </c>
      <c r="K40" s="8">
        <v>44679</v>
      </c>
      <c r="L40" s="4">
        <f>Sales_Data3[[#This Row],[Qty]]*Sales_Data3[[#This Row],[UnitPrice]]</f>
        <v>107.52</v>
      </c>
      <c r="N40" t="str">
        <f t="shared" si="0"/>
        <v>SNACKS</v>
      </c>
      <c r="O40" t="str">
        <f t="shared" si="1"/>
        <v>east</v>
      </c>
      <c r="P40">
        <f t="shared" si="2"/>
        <v>12</v>
      </c>
      <c r="Q40" s="9" t="b">
        <f t="shared" si="3"/>
        <v>1</v>
      </c>
    </row>
    <row r="41" spans="1:17" x14ac:dyDescent="0.3">
      <c r="A41" s="1" t="s">
        <v>66</v>
      </c>
      <c r="B41" s="3">
        <v>44682</v>
      </c>
      <c r="C41" t="s">
        <v>18</v>
      </c>
      <c r="D41" t="s">
        <v>47</v>
      </c>
      <c r="E41" t="s">
        <v>20</v>
      </c>
      <c r="F41" t="s">
        <v>21</v>
      </c>
      <c r="G41">
        <v>63</v>
      </c>
      <c r="H41">
        <v>1.87</v>
      </c>
      <c r="I41" s="4">
        <f>Sales_Data3[[#This Row],[Qty]]*Sales_Data3[[#This Row],[UnitPrice]]</f>
        <v>117.81</v>
      </c>
      <c r="J41">
        <f>COUNT(Sales_Data3[UnitPrice])</f>
        <v>243</v>
      </c>
      <c r="K41" s="8">
        <v>44682</v>
      </c>
      <c r="L41" s="4">
        <f>Sales_Data3[[#This Row],[Qty]]*Sales_Data3[[#This Row],[UnitPrice]]</f>
        <v>117.81</v>
      </c>
      <c r="N41" t="str">
        <f t="shared" si="0"/>
        <v>COOKIES</v>
      </c>
      <c r="O41" t="str">
        <f t="shared" si="1"/>
        <v>west</v>
      </c>
      <c r="P41">
        <f t="shared" si="2"/>
        <v>14</v>
      </c>
      <c r="Q41" s="9" t="b">
        <f t="shared" si="3"/>
        <v>0</v>
      </c>
    </row>
    <row r="42" spans="1:17" x14ac:dyDescent="0.3">
      <c r="A42" s="1" t="s">
        <v>67</v>
      </c>
      <c r="B42" s="3">
        <v>44685</v>
      </c>
      <c r="C42" t="s">
        <v>10</v>
      </c>
      <c r="D42" t="s">
        <v>11</v>
      </c>
      <c r="E42" t="s">
        <v>12</v>
      </c>
      <c r="F42" t="s">
        <v>43</v>
      </c>
      <c r="G42">
        <v>105</v>
      </c>
      <c r="H42">
        <v>1.8699999999999999</v>
      </c>
      <c r="I42" s="4">
        <f>Sales_Data3[[#This Row],[Qty]]*Sales_Data3[[#This Row],[UnitPrice]]</f>
        <v>196.35</v>
      </c>
      <c r="J42">
        <f>COUNT(Sales_Data3[UnitPrice])</f>
        <v>243</v>
      </c>
      <c r="K42" s="8">
        <v>44685</v>
      </c>
      <c r="L42" s="4">
        <f>Sales_Data3[[#This Row],[Qty]]*Sales_Data3[[#This Row],[UnitPrice]]</f>
        <v>196.35</v>
      </c>
      <c r="N42" t="str">
        <f t="shared" si="0"/>
        <v>BARS</v>
      </c>
      <c r="O42" t="str">
        <f t="shared" si="1"/>
        <v>east</v>
      </c>
      <c r="P42">
        <f t="shared" si="2"/>
        <v>4</v>
      </c>
      <c r="Q42" s="9" t="b">
        <f t="shared" si="3"/>
        <v>0</v>
      </c>
    </row>
    <row r="43" spans="1:17" x14ac:dyDescent="0.3">
      <c r="A43" s="1" t="s">
        <v>68</v>
      </c>
      <c r="B43" s="3">
        <v>44688</v>
      </c>
      <c r="C43" t="s">
        <v>10</v>
      </c>
      <c r="D43" t="s">
        <v>11</v>
      </c>
      <c r="E43" t="s">
        <v>20</v>
      </c>
      <c r="F43" t="s">
        <v>41</v>
      </c>
      <c r="G43">
        <v>138</v>
      </c>
      <c r="H43">
        <v>2.8400000000000003</v>
      </c>
      <c r="I43" s="4">
        <f>Sales_Data3[[#This Row],[Qty]]*Sales_Data3[[#This Row],[UnitPrice]]</f>
        <v>391.92</v>
      </c>
      <c r="J43">
        <f>COUNT(Sales_Data3[UnitPrice])</f>
        <v>243</v>
      </c>
      <c r="K43" s="8">
        <v>44688</v>
      </c>
      <c r="L43" s="4">
        <f>Sales_Data3[[#This Row],[Qty]]*Sales_Data3[[#This Row],[UnitPrice]]</f>
        <v>391.92</v>
      </c>
      <c r="N43" t="str">
        <f t="shared" si="0"/>
        <v>COOKIES</v>
      </c>
      <c r="O43" t="str">
        <f t="shared" si="1"/>
        <v>east</v>
      </c>
      <c r="P43">
        <f t="shared" si="2"/>
        <v>14</v>
      </c>
      <c r="Q43" s="9" t="b">
        <f t="shared" si="3"/>
        <v>0</v>
      </c>
    </row>
    <row r="44" spans="1:17" x14ac:dyDescent="0.3">
      <c r="A44" s="1" t="s">
        <v>69</v>
      </c>
      <c r="B44" s="3">
        <v>44691</v>
      </c>
      <c r="C44" t="s">
        <v>18</v>
      </c>
      <c r="D44" t="s">
        <v>19</v>
      </c>
      <c r="E44" t="s">
        <v>12</v>
      </c>
      <c r="F44" t="s">
        <v>13</v>
      </c>
      <c r="G44">
        <v>25</v>
      </c>
      <c r="H44">
        <v>1.77</v>
      </c>
      <c r="I44" s="4">
        <f>Sales_Data3[[#This Row],[Qty]]*Sales_Data3[[#This Row],[UnitPrice]]</f>
        <v>44.25</v>
      </c>
      <c r="J44">
        <f>COUNT(Sales_Data3[UnitPrice])</f>
        <v>243</v>
      </c>
      <c r="K44" s="8">
        <v>44691</v>
      </c>
      <c r="L44" s="4">
        <f>Sales_Data3[[#This Row],[Qty]]*Sales_Data3[[#This Row],[UnitPrice]]</f>
        <v>44.25</v>
      </c>
      <c r="N44" t="str">
        <f t="shared" si="0"/>
        <v>BARS</v>
      </c>
      <c r="O44" t="str">
        <f t="shared" si="1"/>
        <v>west</v>
      </c>
      <c r="P44">
        <f t="shared" si="2"/>
        <v>6</v>
      </c>
      <c r="Q44" s="9" t="b">
        <f t="shared" si="3"/>
        <v>0</v>
      </c>
    </row>
    <row r="45" spans="1:17" x14ac:dyDescent="0.3">
      <c r="A45" s="1" t="s">
        <v>70</v>
      </c>
      <c r="B45" s="3">
        <v>44694</v>
      </c>
      <c r="C45" t="s">
        <v>18</v>
      </c>
      <c r="D45" t="s">
        <v>19</v>
      </c>
      <c r="E45" t="s">
        <v>15</v>
      </c>
      <c r="F45" t="s">
        <v>16</v>
      </c>
      <c r="G45">
        <v>21</v>
      </c>
      <c r="H45">
        <v>3.49</v>
      </c>
      <c r="I45" s="4">
        <f>Sales_Data3[[#This Row],[Qty]]*Sales_Data3[[#This Row],[UnitPrice]]</f>
        <v>73.290000000000006</v>
      </c>
      <c r="J45">
        <f>COUNT(Sales_Data3[UnitPrice])</f>
        <v>243</v>
      </c>
      <c r="K45" s="8">
        <v>44694</v>
      </c>
      <c r="L45" s="4">
        <f>Sales_Data3[[#This Row],[Qty]]*Sales_Data3[[#This Row],[UnitPrice]]</f>
        <v>73.290000000000006</v>
      </c>
      <c r="N45" t="str">
        <f t="shared" si="0"/>
        <v>CRACKERS</v>
      </c>
      <c r="O45" t="str">
        <f t="shared" si="1"/>
        <v>west</v>
      </c>
      <c r="P45">
        <f t="shared" si="2"/>
        <v>11</v>
      </c>
      <c r="Q45" s="9" t="b">
        <f t="shared" si="3"/>
        <v>0</v>
      </c>
    </row>
    <row r="46" spans="1:17" x14ac:dyDescent="0.3">
      <c r="A46" s="1" t="s">
        <v>71</v>
      </c>
      <c r="B46" s="3">
        <v>44697</v>
      </c>
      <c r="C46" t="s">
        <v>10</v>
      </c>
      <c r="D46" t="s">
        <v>23</v>
      </c>
      <c r="E46" t="s">
        <v>12</v>
      </c>
      <c r="F46" t="s">
        <v>13</v>
      </c>
      <c r="G46">
        <v>61</v>
      </c>
      <c r="H46">
        <v>1.77</v>
      </c>
      <c r="I46" s="4">
        <f>Sales_Data3[[#This Row],[Qty]]*Sales_Data3[[#This Row],[UnitPrice]]</f>
        <v>107.97</v>
      </c>
      <c r="J46">
        <f>COUNT(Sales_Data3[UnitPrice])</f>
        <v>243</v>
      </c>
      <c r="K46" s="8">
        <v>44697</v>
      </c>
      <c r="L46" s="4">
        <f>Sales_Data3[[#This Row],[Qty]]*Sales_Data3[[#This Row],[UnitPrice]]</f>
        <v>107.97</v>
      </c>
      <c r="N46" t="str">
        <f t="shared" si="0"/>
        <v>BARS</v>
      </c>
      <c r="O46" t="str">
        <f t="shared" si="1"/>
        <v>east</v>
      </c>
      <c r="P46">
        <f t="shared" si="2"/>
        <v>6</v>
      </c>
      <c r="Q46" s="9" t="b">
        <f t="shared" si="3"/>
        <v>1</v>
      </c>
    </row>
    <row r="47" spans="1:17" x14ac:dyDescent="0.3">
      <c r="A47" s="1" t="s">
        <v>72</v>
      </c>
      <c r="B47" s="3">
        <v>44700</v>
      </c>
      <c r="C47" t="s">
        <v>10</v>
      </c>
      <c r="D47" t="s">
        <v>23</v>
      </c>
      <c r="E47" t="s">
        <v>31</v>
      </c>
      <c r="F47" t="s">
        <v>32</v>
      </c>
      <c r="G47">
        <v>49</v>
      </c>
      <c r="H47">
        <v>1.68</v>
      </c>
      <c r="I47" s="4">
        <f>Sales_Data3[[#This Row],[Qty]]*Sales_Data3[[#This Row],[UnitPrice]]</f>
        <v>82.32</v>
      </c>
      <c r="J47">
        <f>COUNT(Sales_Data3[UnitPrice])</f>
        <v>243</v>
      </c>
      <c r="K47" s="8">
        <v>44700</v>
      </c>
      <c r="L47" s="4">
        <f>Sales_Data3[[#This Row],[Qty]]*Sales_Data3[[#This Row],[UnitPrice]]</f>
        <v>82.32</v>
      </c>
      <c r="N47" t="str">
        <f t="shared" si="0"/>
        <v>SNACKS</v>
      </c>
      <c r="O47" t="str">
        <f t="shared" si="1"/>
        <v>east</v>
      </c>
      <c r="P47">
        <f t="shared" si="2"/>
        <v>12</v>
      </c>
      <c r="Q47" s="9" t="b">
        <f t="shared" si="3"/>
        <v>1</v>
      </c>
    </row>
    <row r="48" spans="1:17" x14ac:dyDescent="0.3">
      <c r="A48" s="1" t="s">
        <v>73</v>
      </c>
      <c r="B48" s="3">
        <v>44703</v>
      </c>
      <c r="C48" t="s">
        <v>18</v>
      </c>
      <c r="D48" t="s">
        <v>47</v>
      </c>
      <c r="E48" t="s">
        <v>20</v>
      </c>
      <c r="F48" t="s">
        <v>21</v>
      </c>
      <c r="G48">
        <v>55</v>
      </c>
      <c r="H48">
        <v>1.8699999999999999</v>
      </c>
      <c r="I48" s="4">
        <f>Sales_Data3[[#This Row],[Qty]]*Sales_Data3[[#This Row],[UnitPrice]]</f>
        <v>102.85</v>
      </c>
      <c r="J48">
        <f>COUNT(Sales_Data3[UnitPrice])</f>
        <v>243</v>
      </c>
      <c r="K48" s="8">
        <v>44703</v>
      </c>
      <c r="L48" s="4">
        <f>Sales_Data3[[#This Row],[Qty]]*Sales_Data3[[#This Row],[UnitPrice]]</f>
        <v>102.85</v>
      </c>
      <c r="N48" t="str">
        <f t="shared" si="0"/>
        <v>COOKIES</v>
      </c>
      <c r="O48" t="str">
        <f t="shared" si="1"/>
        <v>west</v>
      </c>
      <c r="P48">
        <f t="shared" si="2"/>
        <v>14</v>
      </c>
      <c r="Q48" s="9" t="b">
        <f t="shared" si="3"/>
        <v>0</v>
      </c>
    </row>
    <row r="49" spans="1:17" x14ac:dyDescent="0.3">
      <c r="A49" s="1" t="s">
        <v>74</v>
      </c>
      <c r="B49" s="3">
        <v>44706</v>
      </c>
      <c r="C49" t="s">
        <v>10</v>
      </c>
      <c r="D49" t="s">
        <v>11</v>
      </c>
      <c r="E49" t="s">
        <v>20</v>
      </c>
      <c r="F49" t="s">
        <v>25</v>
      </c>
      <c r="G49">
        <v>27</v>
      </c>
      <c r="H49">
        <v>2.1800000000000002</v>
      </c>
      <c r="I49" s="4">
        <f>Sales_Data3[[#This Row],[Qty]]*Sales_Data3[[#This Row],[UnitPrice]]</f>
        <v>58.860000000000007</v>
      </c>
      <c r="J49">
        <f>COUNT(Sales_Data3[UnitPrice])</f>
        <v>243</v>
      </c>
      <c r="K49" s="8">
        <v>44706</v>
      </c>
      <c r="L49" s="4">
        <f>Sales_Data3[[#This Row],[Qty]]*Sales_Data3[[#This Row],[UnitPrice]]</f>
        <v>58.860000000000007</v>
      </c>
      <c r="N49" t="str">
        <f t="shared" si="0"/>
        <v>COOKIES</v>
      </c>
      <c r="O49" t="str">
        <f t="shared" si="1"/>
        <v>east</v>
      </c>
      <c r="P49">
        <f t="shared" si="2"/>
        <v>9</v>
      </c>
      <c r="Q49" s="9" t="b">
        <f t="shared" si="3"/>
        <v>0</v>
      </c>
    </row>
    <row r="50" spans="1:17" x14ac:dyDescent="0.3">
      <c r="A50" s="1" t="s">
        <v>75</v>
      </c>
      <c r="B50" s="3">
        <v>44709</v>
      </c>
      <c r="C50" t="s">
        <v>10</v>
      </c>
      <c r="D50" t="s">
        <v>11</v>
      </c>
      <c r="E50" t="s">
        <v>12</v>
      </c>
      <c r="F50" t="s">
        <v>13</v>
      </c>
      <c r="G50">
        <v>58</v>
      </c>
      <c r="H50">
        <v>1.77</v>
      </c>
      <c r="I50" s="4">
        <f>Sales_Data3[[#This Row],[Qty]]*Sales_Data3[[#This Row],[UnitPrice]]</f>
        <v>102.66</v>
      </c>
      <c r="J50">
        <f>COUNT(Sales_Data3[UnitPrice])</f>
        <v>243</v>
      </c>
      <c r="K50" s="8">
        <v>44709</v>
      </c>
      <c r="L50" s="4">
        <f>Sales_Data3[[#This Row],[Qty]]*Sales_Data3[[#This Row],[UnitPrice]]</f>
        <v>102.66</v>
      </c>
      <c r="N50" t="str">
        <f t="shared" si="0"/>
        <v>BARS</v>
      </c>
      <c r="O50" t="str">
        <f t="shared" si="1"/>
        <v>east</v>
      </c>
      <c r="P50">
        <f t="shared" si="2"/>
        <v>6</v>
      </c>
      <c r="Q50" s="9" t="b">
        <f t="shared" si="3"/>
        <v>0</v>
      </c>
    </row>
    <row r="51" spans="1:17" x14ac:dyDescent="0.3">
      <c r="A51" s="1" t="s">
        <v>76</v>
      </c>
      <c r="B51" s="3">
        <v>44712</v>
      </c>
      <c r="C51" t="s">
        <v>10</v>
      </c>
      <c r="D51" t="s">
        <v>11</v>
      </c>
      <c r="E51" t="s">
        <v>15</v>
      </c>
      <c r="F51" t="s">
        <v>16</v>
      </c>
      <c r="G51">
        <v>33</v>
      </c>
      <c r="H51">
        <v>3.49</v>
      </c>
      <c r="I51" s="4">
        <f>Sales_Data3[[#This Row],[Qty]]*Sales_Data3[[#This Row],[UnitPrice]]</f>
        <v>115.17</v>
      </c>
      <c r="J51">
        <f>COUNT(Sales_Data3[UnitPrice])</f>
        <v>243</v>
      </c>
      <c r="K51" s="8">
        <v>44712</v>
      </c>
      <c r="L51" s="4">
        <f>Sales_Data3[[#This Row],[Qty]]*Sales_Data3[[#This Row],[UnitPrice]]</f>
        <v>115.17</v>
      </c>
      <c r="N51" t="str">
        <f t="shared" si="0"/>
        <v>CRACKERS</v>
      </c>
      <c r="O51" t="str">
        <f t="shared" si="1"/>
        <v>east</v>
      </c>
      <c r="P51">
        <f t="shared" si="2"/>
        <v>11</v>
      </c>
      <c r="Q51" s="9" t="b">
        <f t="shared" si="3"/>
        <v>0</v>
      </c>
    </row>
    <row r="52" spans="1:17" x14ac:dyDescent="0.3">
      <c r="A52" s="1" t="s">
        <v>77</v>
      </c>
      <c r="B52" s="3">
        <v>44715</v>
      </c>
      <c r="C52" t="s">
        <v>18</v>
      </c>
      <c r="D52" t="s">
        <v>19</v>
      </c>
      <c r="E52" t="s">
        <v>20</v>
      </c>
      <c r="F52" t="s">
        <v>41</v>
      </c>
      <c r="G52">
        <v>288</v>
      </c>
      <c r="H52">
        <v>2.84</v>
      </c>
      <c r="I52" s="4">
        <f>Sales_Data3[[#This Row],[Qty]]*Sales_Data3[[#This Row],[UnitPrice]]</f>
        <v>817.92</v>
      </c>
      <c r="J52">
        <f>COUNT(Sales_Data3[UnitPrice])</f>
        <v>243</v>
      </c>
      <c r="K52" s="8">
        <v>44715</v>
      </c>
      <c r="L52" s="4">
        <f>Sales_Data3[[#This Row],[Qty]]*Sales_Data3[[#This Row],[UnitPrice]]</f>
        <v>817.92</v>
      </c>
      <c r="N52" t="str">
        <f t="shared" si="0"/>
        <v>COOKIES</v>
      </c>
      <c r="O52" t="str">
        <f t="shared" si="1"/>
        <v>west</v>
      </c>
      <c r="P52">
        <f t="shared" si="2"/>
        <v>14</v>
      </c>
      <c r="Q52" s="9" t="b">
        <f t="shared" si="3"/>
        <v>0</v>
      </c>
    </row>
    <row r="53" spans="1:17" x14ac:dyDescent="0.3">
      <c r="A53" s="1" t="s">
        <v>78</v>
      </c>
      <c r="B53" s="3">
        <v>44718</v>
      </c>
      <c r="C53" t="s">
        <v>10</v>
      </c>
      <c r="D53" t="s">
        <v>23</v>
      </c>
      <c r="E53" t="s">
        <v>20</v>
      </c>
      <c r="F53" t="s">
        <v>21</v>
      </c>
      <c r="G53">
        <v>76</v>
      </c>
      <c r="H53">
        <v>1.87</v>
      </c>
      <c r="I53" s="4">
        <f>Sales_Data3[[#This Row],[Qty]]*Sales_Data3[[#This Row],[UnitPrice]]</f>
        <v>142.12</v>
      </c>
      <c r="J53">
        <f>COUNT(Sales_Data3[UnitPrice])</f>
        <v>243</v>
      </c>
      <c r="K53" s="8">
        <v>44718</v>
      </c>
      <c r="L53" s="4">
        <f>Sales_Data3[[#This Row],[Qty]]*Sales_Data3[[#This Row],[UnitPrice]]</f>
        <v>142.12</v>
      </c>
      <c r="N53" t="str">
        <f t="shared" si="0"/>
        <v>COOKIES</v>
      </c>
      <c r="O53" t="str">
        <f t="shared" si="1"/>
        <v>east</v>
      </c>
      <c r="P53">
        <f t="shared" si="2"/>
        <v>14</v>
      </c>
      <c r="Q53" s="9" t="b">
        <f t="shared" si="3"/>
        <v>1</v>
      </c>
    </row>
    <row r="54" spans="1:17" x14ac:dyDescent="0.3">
      <c r="A54" s="1" t="s">
        <v>79</v>
      </c>
      <c r="B54" s="3">
        <v>44721</v>
      </c>
      <c r="C54" t="s">
        <v>18</v>
      </c>
      <c r="D54" t="s">
        <v>47</v>
      </c>
      <c r="E54" t="s">
        <v>12</v>
      </c>
      <c r="F54" t="s">
        <v>13</v>
      </c>
      <c r="G54">
        <v>42</v>
      </c>
      <c r="H54">
        <v>1.77</v>
      </c>
      <c r="I54" s="4">
        <f>Sales_Data3[[#This Row],[Qty]]*Sales_Data3[[#This Row],[UnitPrice]]</f>
        <v>74.34</v>
      </c>
      <c r="J54">
        <f>COUNT(Sales_Data3[UnitPrice])</f>
        <v>243</v>
      </c>
      <c r="K54" s="8">
        <v>44721</v>
      </c>
      <c r="L54" s="4">
        <f>Sales_Data3[[#This Row],[Qty]]*Sales_Data3[[#This Row],[UnitPrice]]</f>
        <v>74.34</v>
      </c>
      <c r="N54" t="str">
        <f t="shared" si="0"/>
        <v>BARS</v>
      </c>
      <c r="O54" t="str">
        <f t="shared" si="1"/>
        <v>west</v>
      </c>
      <c r="P54">
        <f t="shared" si="2"/>
        <v>6</v>
      </c>
      <c r="Q54" s="9" t="b">
        <f t="shared" si="3"/>
        <v>0</v>
      </c>
    </row>
    <row r="55" spans="1:17" x14ac:dyDescent="0.3">
      <c r="A55" s="1" t="s">
        <v>80</v>
      </c>
      <c r="B55" s="3">
        <v>44724</v>
      </c>
      <c r="C55" t="s">
        <v>18</v>
      </c>
      <c r="D55" t="s">
        <v>47</v>
      </c>
      <c r="E55" t="s">
        <v>15</v>
      </c>
      <c r="F55" t="s">
        <v>16</v>
      </c>
      <c r="G55">
        <v>20</v>
      </c>
      <c r="H55">
        <v>3.4899999999999998</v>
      </c>
      <c r="I55" s="4">
        <f>Sales_Data3[[#This Row],[Qty]]*Sales_Data3[[#This Row],[UnitPrice]]</f>
        <v>69.8</v>
      </c>
      <c r="J55">
        <f>COUNT(Sales_Data3[UnitPrice])</f>
        <v>243</v>
      </c>
      <c r="K55" s="8">
        <v>44724</v>
      </c>
      <c r="L55" s="4">
        <f>Sales_Data3[[#This Row],[Qty]]*Sales_Data3[[#This Row],[UnitPrice]]</f>
        <v>69.8</v>
      </c>
      <c r="N55" t="str">
        <f t="shared" si="0"/>
        <v>CRACKERS</v>
      </c>
      <c r="O55" t="str">
        <f t="shared" si="1"/>
        <v>west</v>
      </c>
      <c r="P55">
        <f t="shared" si="2"/>
        <v>11</v>
      </c>
      <c r="Q55" s="9" t="b">
        <f t="shared" si="3"/>
        <v>0</v>
      </c>
    </row>
    <row r="56" spans="1:17" x14ac:dyDescent="0.3">
      <c r="A56" s="1" t="s">
        <v>81</v>
      </c>
      <c r="B56" s="3">
        <v>44727</v>
      </c>
      <c r="C56" t="s">
        <v>10</v>
      </c>
      <c r="D56" t="s">
        <v>11</v>
      </c>
      <c r="E56" t="s">
        <v>12</v>
      </c>
      <c r="F56" t="s">
        <v>13</v>
      </c>
      <c r="G56">
        <v>75</v>
      </c>
      <c r="H56">
        <v>1.77</v>
      </c>
      <c r="I56" s="4">
        <f>Sales_Data3[[#This Row],[Qty]]*Sales_Data3[[#This Row],[UnitPrice]]</f>
        <v>132.75</v>
      </c>
      <c r="J56">
        <f>COUNT(Sales_Data3[UnitPrice])</f>
        <v>243</v>
      </c>
      <c r="K56" s="8">
        <v>44727</v>
      </c>
      <c r="L56" s="4">
        <f>Sales_Data3[[#This Row],[Qty]]*Sales_Data3[[#This Row],[UnitPrice]]</f>
        <v>132.75</v>
      </c>
      <c r="N56" t="str">
        <f t="shared" si="0"/>
        <v>BARS</v>
      </c>
      <c r="O56" t="str">
        <f t="shared" si="1"/>
        <v>east</v>
      </c>
      <c r="P56">
        <f t="shared" si="2"/>
        <v>6</v>
      </c>
      <c r="Q56" s="9" t="b">
        <f t="shared" si="3"/>
        <v>0</v>
      </c>
    </row>
    <row r="57" spans="1:17" x14ac:dyDescent="0.3">
      <c r="A57" s="1" t="s">
        <v>82</v>
      </c>
      <c r="B57" s="3">
        <v>44730</v>
      </c>
      <c r="C57" t="s">
        <v>10</v>
      </c>
      <c r="D57" t="s">
        <v>11</v>
      </c>
      <c r="E57" t="s">
        <v>15</v>
      </c>
      <c r="F57" t="s">
        <v>16</v>
      </c>
      <c r="G57">
        <v>38</v>
      </c>
      <c r="H57">
        <v>3.49</v>
      </c>
      <c r="I57" s="4">
        <f>Sales_Data3[[#This Row],[Qty]]*Sales_Data3[[#This Row],[UnitPrice]]</f>
        <v>132.62</v>
      </c>
      <c r="J57">
        <f>COUNT(Sales_Data3[UnitPrice])</f>
        <v>243</v>
      </c>
      <c r="K57" s="8">
        <v>44730</v>
      </c>
      <c r="L57" s="4">
        <f>Sales_Data3[[#This Row],[Qty]]*Sales_Data3[[#This Row],[UnitPrice]]</f>
        <v>132.62</v>
      </c>
      <c r="N57" t="str">
        <f t="shared" si="0"/>
        <v>CRACKERS</v>
      </c>
      <c r="O57" t="str">
        <f t="shared" si="1"/>
        <v>east</v>
      </c>
      <c r="P57">
        <f t="shared" si="2"/>
        <v>11</v>
      </c>
      <c r="Q57" s="9" t="b">
        <f t="shared" si="3"/>
        <v>0</v>
      </c>
    </row>
    <row r="58" spans="1:17" x14ac:dyDescent="0.3">
      <c r="A58" s="1" t="s">
        <v>83</v>
      </c>
      <c r="B58" s="3">
        <v>44733</v>
      </c>
      <c r="C58" t="s">
        <v>18</v>
      </c>
      <c r="D58" t="s">
        <v>19</v>
      </c>
      <c r="E58" t="s">
        <v>12</v>
      </c>
      <c r="F58" t="s">
        <v>13</v>
      </c>
      <c r="G58">
        <v>306</v>
      </c>
      <c r="H58">
        <v>1.77</v>
      </c>
      <c r="I58" s="4">
        <f>Sales_Data3[[#This Row],[Qty]]*Sales_Data3[[#This Row],[UnitPrice]]</f>
        <v>541.62</v>
      </c>
      <c r="J58">
        <f>COUNT(Sales_Data3[UnitPrice])</f>
        <v>243</v>
      </c>
      <c r="K58" s="8">
        <v>44733</v>
      </c>
      <c r="L58" s="4">
        <f>Sales_Data3[[#This Row],[Qty]]*Sales_Data3[[#This Row],[UnitPrice]]</f>
        <v>541.62</v>
      </c>
      <c r="N58" t="str">
        <f t="shared" si="0"/>
        <v>BARS</v>
      </c>
      <c r="O58" t="str">
        <f t="shared" si="1"/>
        <v>west</v>
      </c>
      <c r="P58">
        <f t="shared" si="2"/>
        <v>6</v>
      </c>
      <c r="Q58" s="9" t="b">
        <f t="shared" si="3"/>
        <v>0</v>
      </c>
    </row>
    <row r="59" spans="1:17" x14ac:dyDescent="0.3">
      <c r="A59" s="1" t="s">
        <v>84</v>
      </c>
      <c r="B59" s="3">
        <v>44736</v>
      </c>
      <c r="C59" t="s">
        <v>18</v>
      </c>
      <c r="D59" t="s">
        <v>19</v>
      </c>
      <c r="E59" t="s">
        <v>31</v>
      </c>
      <c r="F59" t="s">
        <v>32</v>
      </c>
      <c r="G59">
        <v>28</v>
      </c>
      <c r="H59">
        <v>1.68</v>
      </c>
      <c r="I59" s="4">
        <f>Sales_Data3[[#This Row],[Qty]]*Sales_Data3[[#This Row],[UnitPrice]]</f>
        <v>47.04</v>
      </c>
      <c r="J59">
        <f>COUNT(Sales_Data3[UnitPrice])</f>
        <v>243</v>
      </c>
      <c r="K59" s="8">
        <v>44736</v>
      </c>
      <c r="L59" s="4">
        <f>Sales_Data3[[#This Row],[Qty]]*Sales_Data3[[#This Row],[UnitPrice]]</f>
        <v>47.04</v>
      </c>
      <c r="N59" t="str">
        <f t="shared" si="0"/>
        <v>SNACKS</v>
      </c>
      <c r="O59" t="str">
        <f t="shared" si="1"/>
        <v>west</v>
      </c>
      <c r="P59">
        <f t="shared" si="2"/>
        <v>12</v>
      </c>
      <c r="Q59" s="9" t="b">
        <f t="shared" si="3"/>
        <v>0</v>
      </c>
    </row>
    <row r="60" spans="1:17" x14ac:dyDescent="0.3">
      <c r="A60" s="1" t="s">
        <v>85</v>
      </c>
      <c r="B60" s="3">
        <v>44739</v>
      </c>
      <c r="C60" t="s">
        <v>10</v>
      </c>
      <c r="D60" t="s">
        <v>23</v>
      </c>
      <c r="E60" t="s">
        <v>12</v>
      </c>
      <c r="F60" t="s">
        <v>43</v>
      </c>
      <c r="G60">
        <v>110</v>
      </c>
      <c r="H60">
        <v>1.8699999999999999</v>
      </c>
      <c r="I60" s="4">
        <f>Sales_Data3[[#This Row],[Qty]]*Sales_Data3[[#This Row],[UnitPrice]]</f>
        <v>205.7</v>
      </c>
      <c r="J60">
        <f>COUNT(Sales_Data3[UnitPrice])</f>
        <v>243</v>
      </c>
      <c r="K60" s="8">
        <v>44739</v>
      </c>
      <c r="L60" s="4">
        <f>Sales_Data3[[#This Row],[Qty]]*Sales_Data3[[#This Row],[UnitPrice]]</f>
        <v>205.7</v>
      </c>
      <c r="N60" t="str">
        <f t="shared" si="0"/>
        <v>BARS</v>
      </c>
      <c r="O60" t="str">
        <f t="shared" si="1"/>
        <v>east</v>
      </c>
      <c r="P60">
        <f t="shared" si="2"/>
        <v>4</v>
      </c>
      <c r="Q60" s="9" t="b">
        <f t="shared" si="3"/>
        <v>1</v>
      </c>
    </row>
    <row r="61" spans="1:17" x14ac:dyDescent="0.3">
      <c r="A61" s="1" t="s">
        <v>86</v>
      </c>
      <c r="B61" s="3">
        <v>44742</v>
      </c>
      <c r="C61" t="s">
        <v>10</v>
      </c>
      <c r="D61" t="s">
        <v>23</v>
      </c>
      <c r="E61" t="s">
        <v>20</v>
      </c>
      <c r="F61" t="s">
        <v>41</v>
      </c>
      <c r="G61">
        <v>51</v>
      </c>
      <c r="H61">
        <v>2.84</v>
      </c>
      <c r="I61" s="4">
        <f>Sales_Data3[[#This Row],[Qty]]*Sales_Data3[[#This Row],[UnitPrice]]</f>
        <v>144.84</v>
      </c>
      <c r="J61">
        <f>COUNT(Sales_Data3[UnitPrice])</f>
        <v>243</v>
      </c>
      <c r="K61" s="8">
        <v>44742</v>
      </c>
      <c r="L61" s="4">
        <f>Sales_Data3[[#This Row],[Qty]]*Sales_Data3[[#This Row],[UnitPrice]]</f>
        <v>144.84</v>
      </c>
      <c r="N61" t="str">
        <f t="shared" si="0"/>
        <v>COOKIES</v>
      </c>
      <c r="O61" t="str">
        <f t="shared" si="1"/>
        <v>east</v>
      </c>
      <c r="P61">
        <f t="shared" si="2"/>
        <v>14</v>
      </c>
      <c r="Q61" s="9" t="b">
        <f t="shared" si="3"/>
        <v>1</v>
      </c>
    </row>
    <row r="62" spans="1:17" x14ac:dyDescent="0.3">
      <c r="A62" s="1" t="s">
        <v>87</v>
      </c>
      <c r="B62" s="3">
        <v>44745</v>
      </c>
      <c r="C62" t="s">
        <v>18</v>
      </c>
      <c r="D62" t="s">
        <v>47</v>
      </c>
      <c r="E62" t="s">
        <v>12</v>
      </c>
      <c r="F62" t="s">
        <v>13</v>
      </c>
      <c r="G62">
        <v>52</v>
      </c>
      <c r="H62">
        <v>1.77</v>
      </c>
      <c r="I62" s="4">
        <f>Sales_Data3[[#This Row],[Qty]]*Sales_Data3[[#This Row],[UnitPrice]]</f>
        <v>92.04</v>
      </c>
      <c r="J62">
        <f>COUNT(Sales_Data3[UnitPrice])</f>
        <v>243</v>
      </c>
      <c r="K62" s="8">
        <v>44745</v>
      </c>
      <c r="L62" s="4">
        <f>Sales_Data3[[#This Row],[Qty]]*Sales_Data3[[#This Row],[UnitPrice]]</f>
        <v>92.04</v>
      </c>
      <c r="N62" t="str">
        <f t="shared" si="0"/>
        <v>BARS</v>
      </c>
      <c r="O62" t="str">
        <f t="shared" si="1"/>
        <v>west</v>
      </c>
      <c r="P62">
        <f t="shared" si="2"/>
        <v>6</v>
      </c>
      <c r="Q62" s="9" t="b">
        <f t="shared" si="3"/>
        <v>0</v>
      </c>
    </row>
    <row r="63" spans="1:17" x14ac:dyDescent="0.3">
      <c r="A63" s="1" t="s">
        <v>88</v>
      </c>
      <c r="B63" s="3">
        <v>44748</v>
      </c>
      <c r="C63" t="s">
        <v>18</v>
      </c>
      <c r="D63" t="s">
        <v>47</v>
      </c>
      <c r="E63" t="s">
        <v>15</v>
      </c>
      <c r="F63" t="s">
        <v>16</v>
      </c>
      <c r="G63">
        <v>28</v>
      </c>
      <c r="H63">
        <v>3.4899999999999998</v>
      </c>
      <c r="I63" s="4">
        <f>Sales_Data3[[#This Row],[Qty]]*Sales_Data3[[#This Row],[UnitPrice]]</f>
        <v>97.72</v>
      </c>
      <c r="J63">
        <f>COUNT(Sales_Data3[UnitPrice])</f>
        <v>243</v>
      </c>
      <c r="K63" s="8">
        <v>44748</v>
      </c>
      <c r="L63" s="4">
        <f>Sales_Data3[[#This Row],[Qty]]*Sales_Data3[[#This Row],[UnitPrice]]</f>
        <v>97.72</v>
      </c>
      <c r="N63" t="str">
        <f t="shared" si="0"/>
        <v>CRACKERS</v>
      </c>
      <c r="O63" t="str">
        <f t="shared" si="1"/>
        <v>west</v>
      </c>
      <c r="P63">
        <f t="shared" si="2"/>
        <v>11</v>
      </c>
      <c r="Q63" s="9" t="b">
        <f t="shared" si="3"/>
        <v>0</v>
      </c>
    </row>
    <row r="64" spans="1:17" x14ac:dyDescent="0.3">
      <c r="A64" s="1" t="s">
        <v>89</v>
      </c>
      <c r="B64" s="3">
        <v>44751</v>
      </c>
      <c r="C64" t="s">
        <v>10</v>
      </c>
      <c r="D64" t="s">
        <v>11</v>
      </c>
      <c r="E64" t="s">
        <v>12</v>
      </c>
      <c r="F64" t="s">
        <v>13</v>
      </c>
      <c r="G64">
        <v>136</v>
      </c>
      <c r="H64">
        <v>1.77</v>
      </c>
      <c r="I64" s="4">
        <f>Sales_Data3[[#This Row],[Qty]]*Sales_Data3[[#This Row],[UnitPrice]]</f>
        <v>240.72</v>
      </c>
      <c r="J64">
        <f>COUNT(Sales_Data3[UnitPrice])</f>
        <v>243</v>
      </c>
      <c r="K64" s="8">
        <v>44751</v>
      </c>
      <c r="L64" s="4">
        <f>Sales_Data3[[#This Row],[Qty]]*Sales_Data3[[#This Row],[UnitPrice]]</f>
        <v>240.72</v>
      </c>
      <c r="N64" t="str">
        <f t="shared" si="0"/>
        <v>BARS</v>
      </c>
      <c r="O64" t="str">
        <f t="shared" si="1"/>
        <v>east</v>
      </c>
      <c r="P64">
        <f t="shared" si="2"/>
        <v>6</v>
      </c>
      <c r="Q64" s="9" t="b">
        <f t="shared" si="3"/>
        <v>0</v>
      </c>
    </row>
    <row r="65" spans="1:17" x14ac:dyDescent="0.3">
      <c r="A65" s="1" t="s">
        <v>90</v>
      </c>
      <c r="B65" s="3">
        <v>44754</v>
      </c>
      <c r="C65" t="s">
        <v>10</v>
      </c>
      <c r="D65" t="s">
        <v>11</v>
      </c>
      <c r="E65" t="s">
        <v>15</v>
      </c>
      <c r="F65" t="s">
        <v>16</v>
      </c>
      <c r="G65">
        <v>42</v>
      </c>
      <c r="H65">
        <v>3.49</v>
      </c>
      <c r="I65" s="4">
        <f>Sales_Data3[[#This Row],[Qty]]*Sales_Data3[[#This Row],[UnitPrice]]</f>
        <v>146.58000000000001</v>
      </c>
      <c r="J65">
        <f>COUNT(Sales_Data3[UnitPrice])</f>
        <v>243</v>
      </c>
      <c r="K65" s="8">
        <v>44754</v>
      </c>
      <c r="L65" s="4">
        <f>Sales_Data3[[#This Row],[Qty]]*Sales_Data3[[#This Row],[UnitPrice]]</f>
        <v>146.58000000000001</v>
      </c>
      <c r="N65" t="str">
        <f t="shared" ref="N65:N128" si="4">UPPER(E65)</f>
        <v>CRACKERS</v>
      </c>
      <c r="O65" t="str">
        <f t="shared" ref="O65:O128" si="5">LOWER(C65)</f>
        <v>east</v>
      </c>
      <c r="P65">
        <f t="shared" ref="P65:P128" si="6">LEN(F65)</f>
        <v>11</v>
      </c>
      <c r="Q65" s="9" t="b">
        <f t="shared" si="3"/>
        <v>0</v>
      </c>
    </row>
    <row r="66" spans="1:17" x14ac:dyDescent="0.3">
      <c r="A66" s="1" t="s">
        <v>91</v>
      </c>
      <c r="B66" s="3">
        <v>44757</v>
      </c>
      <c r="C66" t="s">
        <v>18</v>
      </c>
      <c r="D66" t="s">
        <v>19</v>
      </c>
      <c r="E66" t="s">
        <v>20</v>
      </c>
      <c r="F66" t="s">
        <v>21</v>
      </c>
      <c r="G66">
        <v>75</v>
      </c>
      <c r="H66">
        <v>1.87</v>
      </c>
      <c r="I66" s="4">
        <f>Sales_Data3[[#This Row],[Qty]]*Sales_Data3[[#This Row],[UnitPrice]]</f>
        <v>140.25</v>
      </c>
      <c r="J66">
        <f>COUNT(Sales_Data3[UnitPrice])</f>
        <v>243</v>
      </c>
      <c r="K66" s="8">
        <v>44757</v>
      </c>
      <c r="L66" s="4">
        <f>Sales_Data3[[#This Row],[Qty]]*Sales_Data3[[#This Row],[UnitPrice]]</f>
        <v>140.25</v>
      </c>
      <c r="N66" t="str">
        <f t="shared" si="4"/>
        <v>COOKIES</v>
      </c>
      <c r="O66" t="str">
        <f t="shared" si="5"/>
        <v>west</v>
      </c>
      <c r="P66">
        <f t="shared" si="6"/>
        <v>14</v>
      </c>
      <c r="Q66" s="9" t="b">
        <f t="shared" ref="Q66:Q129" si="7">AND(D66="New York", H66 &gt; 1.5)</f>
        <v>0</v>
      </c>
    </row>
    <row r="67" spans="1:17" x14ac:dyDescent="0.3">
      <c r="A67" s="1" t="s">
        <v>92</v>
      </c>
      <c r="B67" s="3">
        <v>44760</v>
      </c>
      <c r="C67" t="s">
        <v>10</v>
      </c>
      <c r="D67" t="s">
        <v>23</v>
      </c>
      <c r="E67" t="s">
        <v>12</v>
      </c>
      <c r="F67" t="s">
        <v>43</v>
      </c>
      <c r="G67">
        <v>72</v>
      </c>
      <c r="H67">
        <v>1.8699999999999999</v>
      </c>
      <c r="I67" s="4">
        <f>Sales_Data3[[#This Row],[Qty]]*Sales_Data3[[#This Row],[UnitPrice]]</f>
        <v>134.63999999999999</v>
      </c>
      <c r="J67">
        <f>COUNT(Sales_Data3[UnitPrice])</f>
        <v>243</v>
      </c>
      <c r="K67" s="8">
        <v>44760</v>
      </c>
      <c r="L67" s="4">
        <f>Sales_Data3[[#This Row],[Qty]]*Sales_Data3[[#This Row],[UnitPrice]]</f>
        <v>134.63999999999999</v>
      </c>
      <c r="N67" t="str">
        <f t="shared" si="4"/>
        <v>BARS</v>
      </c>
      <c r="O67" t="str">
        <f t="shared" si="5"/>
        <v>east</v>
      </c>
      <c r="P67">
        <f t="shared" si="6"/>
        <v>4</v>
      </c>
      <c r="Q67" s="9" t="b">
        <f t="shared" si="7"/>
        <v>1</v>
      </c>
    </row>
    <row r="68" spans="1:17" x14ac:dyDescent="0.3">
      <c r="A68" s="1" t="s">
        <v>93</v>
      </c>
      <c r="B68" s="3">
        <v>44763</v>
      </c>
      <c r="C68" t="s">
        <v>10</v>
      </c>
      <c r="D68" t="s">
        <v>23</v>
      </c>
      <c r="E68" t="s">
        <v>20</v>
      </c>
      <c r="F68" t="s">
        <v>41</v>
      </c>
      <c r="G68">
        <v>56</v>
      </c>
      <c r="H68">
        <v>2.84</v>
      </c>
      <c r="I68" s="4">
        <f>Sales_Data3[[#This Row],[Qty]]*Sales_Data3[[#This Row],[UnitPrice]]</f>
        <v>159.04</v>
      </c>
      <c r="J68">
        <f>COUNT(Sales_Data3[UnitPrice])</f>
        <v>243</v>
      </c>
      <c r="K68" s="8">
        <v>44763</v>
      </c>
      <c r="L68" s="4">
        <f>Sales_Data3[[#This Row],[Qty]]*Sales_Data3[[#This Row],[UnitPrice]]</f>
        <v>159.04</v>
      </c>
      <c r="N68" t="str">
        <f t="shared" si="4"/>
        <v>COOKIES</v>
      </c>
      <c r="O68" t="str">
        <f t="shared" si="5"/>
        <v>east</v>
      </c>
      <c r="P68">
        <f t="shared" si="6"/>
        <v>14</v>
      </c>
      <c r="Q68" s="9" t="b">
        <f t="shared" si="7"/>
        <v>1</v>
      </c>
    </row>
    <row r="69" spans="1:17" x14ac:dyDescent="0.3">
      <c r="A69" s="1" t="s">
        <v>94</v>
      </c>
      <c r="B69" s="3">
        <v>44766</v>
      </c>
      <c r="C69" t="s">
        <v>18</v>
      </c>
      <c r="D69" t="s">
        <v>47</v>
      </c>
      <c r="E69" t="s">
        <v>12</v>
      </c>
      <c r="F69" t="s">
        <v>43</v>
      </c>
      <c r="G69">
        <v>51</v>
      </c>
      <c r="H69">
        <v>1.87</v>
      </c>
      <c r="I69" s="4">
        <f>Sales_Data3[[#This Row],[Qty]]*Sales_Data3[[#This Row],[UnitPrice]]</f>
        <v>95.37</v>
      </c>
      <c r="J69">
        <f>COUNT(Sales_Data3[UnitPrice])</f>
        <v>243</v>
      </c>
      <c r="K69" s="8">
        <v>44766</v>
      </c>
      <c r="L69" s="4">
        <f>Sales_Data3[[#This Row],[Qty]]*Sales_Data3[[#This Row],[UnitPrice]]</f>
        <v>95.37</v>
      </c>
      <c r="N69" t="str">
        <f t="shared" si="4"/>
        <v>BARS</v>
      </c>
      <c r="O69" t="str">
        <f t="shared" si="5"/>
        <v>west</v>
      </c>
      <c r="P69">
        <f t="shared" si="6"/>
        <v>4</v>
      </c>
      <c r="Q69" s="9" t="b">
        <f t="shared" si="7"/>
        <v>0</v>
      </c>
    </row>
    <row r="70" spans="1:17" x14ac:dyDescent="0.3">
      <c r="A70" s="1" t="s">
        <v>95</v>
      </c>
      <c r="B70" s="3">
        <v>44769</v>
      </c>
      <c r="C70" t="s">
        <v>18</v>
      </c>
      <c r="D70" t="s">
        <v>47</v>
      </c>
      <c r="E70" t="s">
        <v>31</v>
      </c>
      <c r="F70" t="s">
        <v>32</v>
      </c>
      <c r="G70">
        <v>31</v>
      </c>
      <c r="H70">
        <v>1.68</v>
      </c>
      <c r="I70" s="4">
        <f>Sales_Data3[[#This Row],[Qty]]*Sales_Data3[[#This Row],[UnitPrice]]</f>
        <v>52.08</v>
      </c>
      <c r="J70">
        <f>COUNT(Sales_Data3[UnitPrice])</f>
        <v>243</v>
      </c>
      <c r="K70" s="8">
        <v>44769</v>
      </c>
      <c r="L70" s="4">
        <f>Sales_Data3[[#This Row],[Qty]]*Sales_Data3[[#This Row],[UnitPrice]]</f>
        <v>52.08</v>
      </c>
      <c r="N70" t="str">
        <f t="shared" si="4"/>
        <v>SNACKS</v>
      </c>
      <c r="O70" t="str">
        <f t="shared" si="5"/>
        <v>west</v>
      </c>
      <c r="P70">
        <f t="shared" si="6"/>
        <v>12</v>
      </c>
      <c r="Q70" s="9" t="b">
        <f t="shared" si="7"/>
        <v>0</v>
      </c>
    </row>
    <row r="71" spans="1:17" x14ac:dyDescent="0.3">
      <c r="A71" s="1" t="s">
        <v>96</v>
      </c>
      <c r="B71" s="3">
        <v>44772</v>
      </c>
      <c r="C71" t="s">
        <v>10</v>
      </c>
      <c r="D71" t="s">
        <v>11</v>
      </c>
      <c r="E71" t="s">
        <v>12</v>
      </c>
      <c r="F71" t="s">
        <v>43</v>
      </c>
      <c r="G71">
        <v>56</v>
      </c>
      <c r="H71">
        <v>1.8699999999999999</v>
      </c>
      <c r="I71" s="4">
        <f>Sales_Data3[[#This Row],[Qty]]*Sales_Data3[[#This Row],[UnitPrice]]</f>
        <v>104.72</v>
      </c>
      <c r="J71">
        <f>COUNT(Sales_Data3[UnitPrice])</f>
        <v>243</v>
      </c>
      <c r="K71" s="8">
        <v>44772</v>
      </c>
      <c r="L71" s="4">
        <f>Sales_Data3[[#This Row],[Qty]]*Sales_Data3[[#This Row],[UnitPrice]]</f>
        <v>104.72</v>
      </c>
      <c r="N71" t="str">
        <f t="shared" si="4"/>
        <v>BARS</v>
      </c>
      <c r="O71" t="str">
        <f t="shared" si="5"/>
        <v>east</v>
      </c>
      <c r="P71">
        <f t="shared" si="6"/>
        <v>4</v>
      </c>
      <c r="Q71" s="9" t="b">
        <f t="shared" si="7"/>
        <v>0</v>
      </c>
    </row>
    <row r="72" spans="1:17" x14ac:dyDescent="0.3">
      <c r="A72" s="1" t="s">
        <v>97</v>
      </c>
      <c r="B72" s="3">
        <v>44775</v>
      </c>
      <c r="C72" t="s">
        <v>10</v>
      </c>
      <c r="D72" t="s">
        <v>11</v>
      </c>
      <c r="E72" t="s">
        <v>20</v>
      </c>
      <c r="F72" t="s">
        <v>41</v>
      </c>
      <c r="G72">
        <v>137</v>
      </c>
      <c r="H72">
        <v>2.84</v>
      </c>
      <c r="I72" s="4">
        <f>Sales_Data3[[#This Row],[Qty]]*Sales_Data3[[#This Row],[UnitPrice]]</f>
        <v>389.08</v>
      </c>
      <c r="J72">
        <f>COUNT(Sales_Data3[UnitPrice])</f>
        <v>243</v>
      </c>
      <c r="K72" s="8">
        <v>44775</v>
      </c>
      <c r="L72" s="4">
        <f>Sales_Data3[[#This Row],[Qty]]*Sales_Data3[[#This Row],[UnitPrice]]</f>
        <v>389.08</v>
      </c>
      <c r="N72" t="str">
        <f t="shared" si="4"/>
        <v>COOKIES</v>
      </c>
      <c r="O72" t="str">
        <f t="shared" si="5"/>
        <v>east</v>
      </c>
      <c r="P72">
        <f t="shared" si="6"/>
        <v>14</v>
      </c>
      <c r="Q72" s="9" t="b">
        <f t="shared" si="7"/>
        <v>0</v>
      </c>
    </row>
    <row r="73" spans="1:17" x14ac:dyDescent="0.3">
      <c r="A73" s="1" t="s">
        <v>98</v>
      </c>
      <c r="B73" s="3">
        <v>44778</v>
      </c>
      <c r="C73" t="s">
        <v>18</v>
      </c>
      <c r="D73" t="s">
        <v>19</v>
      </c>
      <c r="E73" t="s">
        <v>20</v>
      </c>
      <c r="F73" t="s">
        <v>21</v>
      </c>
      <c r="G73">
        <v>107</v>
      </c>
      <c r="H73">
        <v>1.87</v>
      </c>
      <c r="I73" s="4">
        <f>Sales_Data3[[#This Row],[Qty]]*Sales_Data3[[#This Row],[UnitPrice]]</f>
        <v>200.09</v>
      </c>
      <c r="J73">
        <f>COUNT(Sales_Data3[UnitPrice])</f>
        <v>243</v>
      </c>
      <c r="K73" s="8">
        <v>44778</v>
      </c>
      <c r="L73" s="4">
        <f>Sales_Data3[[#This Row],[Qty]]*Sales_Data3[[#This Row],[UnitPrice]]</f>
        <v>200.09</v>
      </c>
      <c r="N73" t="str">
        <f t="shared" si="4"/>
        <v>COOKIES</v>
      </c>
      <c r="O73" t="str">
        <f t="shared" si="5"/>
        <v>west</v>
      </c>
      <c r="P73">
        <f t="shared" si="6"/>
        <v>14</v>
      </c>
      <c r="Q73" s="9" t="b">
        <f t="shared" si="7"/>
        <v>0</v>
      </c>
    </row>
    <row r="74" spans="1:17" x14ac:dyDescent="0.3">
      <c r="A74" s="1" t="s">
        <v>99</v>
      </c>
      <c r="B74" s="3">
        <v>44781</v>
      </c>
      <c r="C74" t="s">
        <v>10</v>
      </c>
      <c r="D74" t="s">
        <v>23</v>
      </c>
      <c r="E74" t="s">
        <v>12</v>
      </c>
      <c r="F74" t="s">
        <v>13</v>
      </c>
      <c r="G74">
        <v>24</v>
      </c>
      <c r="H74">
        <v>1.7699999999999998</v>
      </c>
      <c r="I74" s="4">
        <f>Sales_Data3[[#This Row],[Qty]]*Sales_Data3[[#This Row],[UnitPrice]]</f>
        <v>42.48</v>
      </c>
      <c r="J74">
        <f>COUNT(Sales_Data3[UnitPrice])</f>
        <v>243</v>
      </c>
      <c r="K74" s="8">
        <v>44781</v>
      </c>
      <c r="L74" s="4">
        <f>Sales_Data3[[#This Row],[Qty]]*Sales_Data3[[#This Row],[UnitPrice]]</f>
        <v>42.48</v>
      </c>
      <c r="N74" t="str">
        <f t="shared" si="4"/>
        <v>BARS</v>
      </c>
      <c r="O74" t="str">
        <f t="shared" si="5"/>
        <v>east</v>
      </c>
      <c r="P74">
        <f t="shared" si="6"/>
        <v>6</v>
      </c>
      <c r="Q74" s="9" t="b">
        <f t="shared" si="7"/>
        <v>1</v>
      </c>
    </row>
    <row r="75" spans="1:17" x14ac:dyDescent="0.3">
      <c r="A75" s="1" t="s">
        <v>100</v>
      </c>
      <c r="B75" s="3">
        <v>44784</v>
      </c>
      <c r="C75" t="s">
        <v>10</v>
      </c>
      <c r="D75" t="s">
        <v>23</v>
      </c>
      <c r="E75" t="s">
        <v>15</v>
      </c>
      <c r="F75" t="s">
        <v>16</v>
      </c>
      <c r="G75">
        <v>30</v>
      </c>
      <c r="H75">
        <v>3.49</v>
      </c>
      <c r="I75" s="4">
        <f>Sales_Data3[[#This Row],[Qty]]*Sales_Data3[[#This Row],[UnitPrice]]</f>
        <v>104.7</v>
      </c>
      <c r="J75">
        <f>COUNT(Sales_Data3[UnitPrice])</f>
        <v>243</v>
      </c>
      <c r="K75" s="8">
        <v>44784</v>
      </c>
      <c r="L75" s="4">
        <f>Sales_Data3[[#This Row],[Qty]]*Sales_Data3[[#This Row],[UnitPrice]]</f>
        <v>104.7</v>
      </c>
      <c r="N75" t="str">
        <f t="shared" si="4"/>
        <v>CRACKERS</v>
      </c>
      <c r="O75" t="str">
        <f t="shared" si="5"/>
        <v>east</v>
      </c>
      <c r="P75">
        <f t="shared" si="6"/>
        <v>11</v>
      </c>
      <c r="Q75" s="9" t="b">
        <f t="shared" si="7"/>
        <v>1</v>
      </c>
    </row>
    <row r="76" spans="1:17" x14ac:dyDescent="0.3">
      <c r="A76" s="1" t="s">
        <v>101</v>
      </c>
      <c r="B76" s="3">
        <v>44787</v>
      </c>
      <c r="C76" t="s">
        <v>18</v>
      </c>
      <c r="D76" t="s">
        <v>47</v>
      </c>
      <c r="E76" t="s">
        <v>20</v>
      </c>
      <c r="F76" t="s">
        <v>21</v>
      </c>
      <c r="G76">
        <v>70</v>
      </c>
      <c r="H76">
        <v>1.87</v>
      </c>
      <c r="I76" s="4">
        <f>Sales_Data3[[#This Row],[Qty]]*Sales_Data3[[#This Row],[UnitPrice]]</f>
        <v>130.9</v>
      </c>
      <c r="J76">
        <f>COUNT(Sales_Data3[UnitPrice])</f>
        <v>243</v>
      </c>
      <c r="K76" s="8">
        <v>44787</v>
      </c>
      <c r="L76" s="4">
        <f>Sales_Data3[[#This Row],[Qty]]*Sales_Data3[[#This Row],[UnitPrice]]</f>
        <v>130.9</v>
      </c>
      <c r="N76" t="str">
        <f t="shared" si="4"/>
        <v>COOKIES</v>
      </c>
      <c r="O76" t="str">
        <f t="shared" si="5"/>
        <v>west</v>
      </c>
      <c r="P76">
        <f t="shared" si="6"/>
        <v>14</v>
      </c>
      <c r="Q76" s="9" t="b">
        <f t="shared" si="7"/>
        <v>0</v>
      </c>
    </row>
    <row r="77" spans="1:17" x14ac:dyDescent="0.3">
      <c r="A77" s="1" t="s">
        <v>102</v>
      </c>
      <c r="B77" s="3">
        <v>44790</v>
      </c>
      <c r="C77" t="s">
        <v>10</v>
      </c>
      <c r="D77" t="s">
        <v>11</v>
      </c>
      <c r="E77" t="s">
        <v>20</v>
      </c>
      <c r="F77" t="s">
        <v>25</v>
      </c>
      <c r="G77">
        <v>31</v>
      </c>
      <c r="H77">
        <v>2.1800000000000002</v>
      </c>
      <c r="I77" s="4">
        <f>Sales_Data3[[#This Row],[Qty]]*Sales_Data3[[#This Row],[UnitPrice]]</f>
        <v>67.58</v>
      </c>
      <c r="J77">
        <f>COUNT(Sales_Data3[UnitPrice])</f>
        <v>243</v>
      </c>
      <c r="K77" s="8">
        <v>44790</v>
      </c>
      <c r="L77" s="4">
        <f>Sales_Data3[[#This Row],[Qty]]*Sales_Data3[[#This Row],[UnitPrice]]</f>
        <v>67.58</v>
      </c>
      <c r="N77" t="str">
        <f t="shared" si="4"/>
        <v>COOKIES</v>
      </c>
      <c r="O77" t="str">
        <f t="shared" si="5"/>
        <v>east</v>
      </c>
      <c r="P77">
        <f t="shared" si="6"/>
        <v>9</v>
      </c>
      <c r="Q77" s="9" t="b">
        <f t="shared" si="7"/>
        <v>0</v>
      </c>
    </row>
    <row r="78" spans="1:17" x14ac:dyDescent="0.3">
      <c r="A78" s="1" t="s">
        <v>103</v>
      </c>
      <c r="B78" s="3">
        <v>44793</v>
      </c>
      <c r="C78" t="s">
        <v>10</v>
      </c>
      <c r="D78" t="s">
        <v>11</v>
      </c>
      <c r="E78" t="s">
        <v>12</v>
      </c>
      <c r="F78" t="s">
        <v>13</v>
      </c>
      <c r="G78">
        <v>109</v>
      </c>
      <c r="H78">
        <v>1.77</v>
      </c>
      <c r="I78" s="4">
        <f>Sales_Data3[[#This Row],[Qty]]*Sales_Data3[[#This Row],[UnitPrice]]</f>
        <v>192.93</v>
      </c>
      <c r="J78">
        <f>COUNT(Sales_Data3[UnitPrice])</f>
        <v>243</v>
      </c>
      <c r="K78" s="8">
        <v>44793</v>
      </c>
      <c r="L78" s="4">
        <f>Sales_Data3[[#This Row],[Qty]]*Sales_Data3[[#This Row],[UnitPrice]]</f>
        <v>192.93</v>
      </c>
      <c r="N78" t="str">
        <f t="shared" si="4"/>
        <v>BARS</v>
      </c>
      <c r="O78" t="str">
        <f t="shared" si="5"/>
        <v>east</v>
      </c>
      <c r="P78">
        <f t="shared" si="6"/>
        <v>6</v>
      </c>
      <c r="Q78" s="9" t="b">
        <f t="shared" si="7"/>
        <v>0</v>
      </c>
    </row>
    <row r="79" spans="1:17" x14ac:dyDescent="0.3">
      <c r="A79" s="1" t="s">
        <v>104</v>
      </c>
      <c r="B79" s="3">
        <v>44796</v>
      </c>
      <c r="C79" t="s">
        <v>10</v>
      </c>
      <c r="D79" t="s">
        <v>11</v>
      </c>
      <c r="E79" t="s">
        <v>15</v>
      </c>
      <c r="F79" t="s">
        <v>16</v>
      </c>
      <c r="G79">
        <v>21</v>
      </c>
      <c r="H79">
        <v>3.49</v>
      </c>
      <c r="I79" s="4">
        <f>Sales_Data3[[#This Row],[Qty]]*Sales_Data3[[#This Row],[UnitPrice]]</f>
        <v>73.290000000000006</v>
      </c>
      <c r="J79">
        <f>COUNT(Sales_Data3[UnitPrice])</f>
        <v>243</v>
      </c>
      <c r="K79" s="8">
        <v>44796</v>
      </c>
      <c r="L79" s="4">
        <f>Sales_Data3[[#This Row],[Qty]]*Sales_Data3[[#This Row],[UnitPrice]]</f>
        <v>73.290000000000006</v>
      </c>
      <c r="N79" t="str">
        <f t="shared" si="4"/>
        <v>CRACKERS</v>
      </c>
      <c r="O79" t="str">
        <f t="shared" si="5"/>
        <v>east</v>
      </c>
      <c r="P79">
        <f t="shared" si="6"/>
        <v>11</v>
      </c>
      <c r="Q79" s="9" t="b">
        <f t="shared" si="7"/>
        <v>0</v>
      </c>
    </row>
    <row r="80" spans="1:17" x14ac:dyDescent="0.3">
      <c r="A80" s="1" t="s">
        <v>105</v>
      </c>
      <c r="B80" s="3">
        <v>44799</v>
      </c>
      <c r="C80" t="s">
        <v>18</v>
      </c>
      <c r="D80" t="s">
        <v>19</v>
      </c>
      <c r="E80" t="s">
        <v>20</v>
      </c>
      <c r="F80" t="s">
        <v>21</v>
      </c>
      <c r="G80">
        <v>80</v>
      </c>
      <c r="H80">
        <v>1.8699999999999999</v>
      </c>
      <c r="I80" s="4">
        <f>Sales_Data3[[#This Row],[Qty]]*Sales_Data3[[#This Row],[UnitPrice]]</f>
        <v>149.6</v>
      </c>
      <c r="J80">
        <f>COUNT(Sales_Data3[UnitPrice])</f>
        <v>243</v>
      </c>
      <c r="K80" s="8">
        <v>44799</v>
      </c>
      <c r="L80" s="4">
        <f>Sales_Data3[[#This Row],[Qty]]*Sales_Data3[[#This Row],[UnitPrice]]</f>
        <v>149.6</v>
      </c>
      <c r="N80" t="str">
        <f t="shared" si="4"/>
        <v>COOKIES</v>
      </c>
      <c r="O80" t="str">
        <f t="shared" si="5"/>
        <v>west</v>
      </c>
      <c r="P80">
        <f t="shared" si="6"/>
        <v>14</v>
      </c>
      <c r="Q80" s="9" t="b">
        <f t="shared" si="7"/>
        <v>0</v>
      </c>
    </row>
    <row r="81" spans="1:17" x14ac:dyDescent="0.3">
      <c r="A81" s="1" t="s">
        <v>106</v>
      </c>
      <c r="B81" s="3">
        <v>44802</v>
      </c>
      <c r="C81" t="s">
        <v>10</v>
      </c>
      <c r="D81" t="s">
        <v>23</v>
      </c>
      <c r="E81" t="s">
        <v>12</v>
      </c>
      <c r="F81" t="s">
        <v>43</v>
      </c>
      <c r="G81">
        <v>75</v>
      </c>
      <c r="H81">
        <v>1.87</v>
      </c>
      <c r="I81" s="4">
        <f>Sales_Data3[[#This Row],[Qty]]*Sales_Data3[[#This Row],[UnitPrice]]</f>
        <v>140.25</v>
      </c>
      <c r="J81">
        <f>COUNT(Sales_Data3[UnitPrice])</f>
        <v>243</v>
      </c>
      <c r="K81" s="8">
        <v>44802</v>
      </c>
      <c r="L81" s="4">
        <f>Sales_Data3[[#This Row],[Qty]]*Sales_Data3[[#This Row],[UnitPrice]]</f>
        <v>140.25</v>
      </c>
      <c r="N81" t="str">
        <f t="shared" si="4"/>
        <v>BARS</v>
      </c>
      <c r="O81" t="str">
        <f t="shared" si="5"/>
        <v>east</v>
      </c>
      <c r="P81">
        <f t="shared" si="6"/>
        <v>4</v>
      </c>
      <c r="Q81" s="9" t="b">
        <f t="shared" si="7"/>
        <v>1</v>
      </c>
    </row>
    <row r="82" spans="1:17" x14ac:dyDescent="0.3">
      <c r="A82" s="1" t="s">
        <v>107</v>
      </c>
      <c r="B82" s="3">
        <v>44805</v>
      </c>
      <c r="C82" t="s">
        <v>10</v>
      </c>
      <c r="D82" t="s">
        <v>23</v>
      </c>
      <c r="E82" t="s">
        <v>20</v>
      </c>
      <c r="F82" t="s">
        <v>41</v>
      </c>
      <c r="G82">
        <v>74</v>
      </c>
      <c r="H82">
        <v>2.84</v>
      </c>
      <c r="I82" s="4">
        <f>Sales_Data3[[#This Row],[Qty]]*Sales_Data3[[#This Row],[UnitPrice]]</f>
        <v>210.16</v>
      </c>
      <c r="J82">
        <f>COUNT(Sales_Data3[UnitPrice])</f>
        <v>243</v>
      </c>
      <c r="K82" s="8">
        <v>44805</v>
      </c>
      <c r="L82" s="4">
        <f>Sales_Data3[[#This Row],[Qty]]*Sales_Data3[[#This Row],[UnitPrice]]</f>
        <v>210.16</v>
      </c>
      <c r="N82" t="str">
        <f t="shared" si="4"/>
        <v>COOKIES</v>
      </c>
      <c r="O82" t="str">
        <f t="shared" si="5"/>
        <v>east</v>
      </c>
      <c r="P82">
        <f t="shared" si="6"/>
        <v>14</v>
      </c>
      <c r="Q82" s="9" t="b">
        <f t="shared" si="7"/>
        <v>1</v>
      </c>
    </row>
    <row r="83" spans="1:17" x14ac:dyDescent="0.3">
      <c r="A83" s="1" t="s">
        <v>108</v>
      </c>
      <c r="B83" s="3">
        <v>44808</v>
      </c>
      <c r="C83" t="s">
        <v>18</v>
      </c>
      <c r="D83" t="s">
        <v>47</v>
      </c>
      <c r="E83" t="s">
        <v>12</v>
      </c>
      <c r="F83" t="s">
        <v>13</v>
      </c>
      <c r="G83">
        <v>45</v>
      </c>
      <c r="H83">
        <v>1.77</v>
      </c>
      <c r="I83" s="4">
        <f>Sales_Data3[[#This Row],[Qty]]*Sales_Data3[[#This Row],[UnitPrice]]</f>
        <v>79.650000000000006</v>
      </c>
      <c r="J83">
        <f>COUNT(Sales_Data3[UnitPrice])</f>
        <v>243</v>
      </c>
      <c r="K83" s="8">
        <v>44808</v>
      </c>
      <c r="L83" s="4">
        <f>Sales_Data3[[#This Row],[Qty]]*Sales_Data3[[#This Row],[UnitPrice]]</f>
        <v>79.650000000000006</v>
      </c>
      <c r="N83" t="str">
        <f t="shared" si="4"/>
        <v>BARS</v>
      </c>
      <c r="O83" t="str">
        <f t="shared" si="5"/>
        <v>west</v>
      </c>
      <c r="P83">
        <f t="shared" si="6"/>
        <v>6</v>
      </c>
      <c r="Q83" s="9" t="b">
        <f t="shared" si="7"/>
        <v>0</v>
      </c>
    </row>
    <row r="84" spans="1:17" x14ac:dyDescent="0.3">
      <c r="A84" s="1" t="s">
        <v>109</v>
      </c>
      <c r="B84" s="3">
        <v>44811</v>
      </c>
      <c r="C84" t="s">
        <v>10</v>
      </c>
      <c r="D84" t="s">
        <v>11</v>
      </c>
      <c r="E84" t="s">
        <v>20</v>
      </c>
      <c r="F84" t="s">
        <v>25</v>
      </c>
      <c r="G84">
        <v>28</v>
      </c>
      <c r="H84">
        <v>2.1800000000000002</v>
      </c>
      <c r="I84" s="4">
        <f>Sales_Data3[[#This Row],[Qty]]*Sales_Data3[[#This Row],[UnitPrice]]</f>
        <v>61.040000000000006</v>
      </c>
      <c r="J84">
        <f>COUNT(Sales_Data3[UnitPrice])</f>
        <v>243</v>
      </c>
      <c r="K84" s="8">
        <v>44811</v>
      </c>
      <c r="L84" s="4">
        <f>Sales_Data3[[#This Row],[Qty]]*Sales_Data3[[#This Row],[UnitPrice]]</f>
        <v>61.040000000000006</v>
      </c>
      <c r="N84" t="str">
        <f t="shared" si="4"/>
        <v>COOKIES</v>
      </c>
      <c r="O84" t="str">
        <f t="shared" si="5"/>
        <v>east</v>
      </c>
      <c r="P84">
        <f t="shared" si="6"/>
        <v>9</v>
      </c>
      <c r="Q84" s="9" t="b">
        <f t="shared" si="7"/>
        <v>0</v>
      </c>
    </row>
    <row r="85" spans="1:17" x14ac:dyDescent="0.3">
      <c r="A85" s="1" t="s">
        <v>110</v>
      </c>
      <c r="B85" s="3">
        <v>44814</v>
      </c>
      <c r="C85" t="s">
        <v>10</v>
      </c>
      <c r="D85" t="s">
        <v>11</v>
      </c>
      <c r="E85" t="s">
        <v>12</v>
      </c>
      <c r="F85" t="s">
        <v>13</v>
      </c>
      <c r="G85">
        <v>143</v>
      </c>
      <c r="H85">
        <v>1.77</v>
      </c>
      <c r="I85" s="4">
        <f>Sales_Data3[[#This Row],[Qty]]*Sales_Data3[[#This Row],[UnitPrice]]</f>
        <v>253.11</v>
      </c>
      <c r="J85">
        <f>COUNT(Sales_Data3[UnitPrice])</f>
        <v>243</v>
      </c>
      <c r="K85" s="8">
        <v>44814</v>
      </c>
      <c r="L85" s="4">
        <f>Sales_Data3[[#This Row],[Qty]]*Sales_Data3[[#This Row],[UnitPrice]]</f>
        <v>253.11</v>
      </c>
      <c r="N85" t="str">
        <f t="shared" si="4"/>
        <v>BARS</v>
      </c>
      <c r="O85" t="str">
        <f t="shared" si="5"/>
        <v>east</v>
      </c>
      <c r="P85">
        <f t="shared" si="6"/>
        <v>6</v>
      </c>
      <c r="Q85" s="9" t="b">
        <f t="shared" si="7"/>
        <v>0</v>
      </c>
    </row>
    <row r="86" spans="1:17" x14ac:dyDescent="0.3">
      <c r="A86" s="1" t="s">
        <v>111</v>
      </c>
      <c r="B86" s="3">
        <v>44817</v>
      </c>
      <c r="C86" t="s">
        <v>10</v>
      </c>
      <c r="D86" t="s">
        <v>11</v>
      </c>
      <c r="E86" t="s">
        <v>31</v>
      </c>
      <c r="F86" t="s">
        <v>112</v>
      </c>
      <c r="G86">
        <v>27</v>
      </c>
      <c r="H86">
        <v>3.15</v>
      </c>
      <c r="I86" s="4">
        <f>Sales_Data3[[#This Row],[Qty]]*Sales_Data3[[#This Row],[UnitPrice]]</f>
        <v>85.05</v>
      </c>
      <c r="J86">
        <f>COUNT(Sales_Data3[UnitPrice])</f>
        <v>243</v>
      </c>
      <c r="K86" s="8">
        <v>44817</v>
      </c>
      <c r="L86" s="4">
        <f>Sales_Data3[[#This Row],[Qty]]*Sales_Data3[[#This Row],[UnitPrice]]</f>
        <v>85.05</v>
      </c>
      <c r="N86" t="str">
        <f t="shared" si="4"/>
        <v>SNACKS</v>
      </c>
      <c r="O86" t="str">
        <f t="shared" si="5"/>
        <v>east</v>
      </c>
      <c r="P86">
        <f t="shared" si="6"/>
        <v>8</v>
      </c>
      <c r="Q86" s="9" t="b">
        <f t="shared" si="7"/>
        <v>0</v>
      </c>
    </row>
    <row r="87" spans="1:17" x14ac:dyDescent="0.3">
      <c r="A87" s="1" t="s">
        <v>113</v>
      </c>
      <c r="B87" s="3">
        <v>44820</v>
      </c>
      <c r="C87" t="s">
        <v>18</v>
      </c>
      <c r="D87" t="s">
        <v>19</v>
      </c>
      <c r="E87" t="s">
        <v>12</v>
      </c>
      <c r="F87" t="s">
        <v>13</v>
      </c>
      <c r="G87">
        <v>133</v>
      </c>
      <c r="H87">
        <v>1.77</v>
      </c>
      <c r="I87" s="4">
        <f>Sales_Data3[[#This Row],[Qty]]*Sales_Data3[[#This Row],[UnitPrice]]</f>
        <v>235.41</v>
      </c>
      <c r="J87">
        <f>COUNT(Sales_Data3[UnitPrice])</f>
        <v>243</v>
      </c>
      <c r="K87" s="8">
        <v>44820</v>
      </c>
      <c r="L87" s="4">
        <f>Sales_Data3[[#This Row],[Qty]]*Sales_Data3[[#This Row],[UnitPrice]]</f>
        <v>235.41</v>
      </c>
      <c r="N87" t="str">
        <f t="shared" si="4"/>
        <v>BARS</v>
      </c>
      <c r="O87" t="str">
        <f t="shared" si="5"/>
        <v>west</v>
      </c>
      <c r="P87">
        <f t="shared" si="6"/>
        <v>6</v>
      </c>
      <c r="Q87" s="9" t="b">
        <f t="shared" si="7"/>
        <v>0</v>
      </c>
    </row>
    <row r="88" spans="1:17" x14ac:dyDescent="0.3">
      <c r="A88" s="1" t="s">
        <v>114</v>
      </c>
      <c r="B88" s="3">
        <v>44823</v>
      </c>
      <c r="C88" t="s">
        <v>10</v>
      </c>
      <c r="D88" t="s">
        <v>23</v>
      </c>
      <c r="E88" t="s">
        <v>20</v>
      </c>
      <c r="F88" t="s">
        <v>25</v>
      </c>
      <c r="G88">
        <v>110</v>
      </c>
      <c r="H88">
        <v>2.1800000000000002</v>
      </c>
      <c r="I88" s="4">
        <f>Sales_Data3[[#This Row],[Qty]]*Sales_Data3[[#This Row],[UnitPrice]]</f>
        <v>239.8</v>
      </c>
      <c r="J88">
        <f>COUNT(Sales_Data3[UnitPrice])</f>
        <v>243</v>
      </c>
      <c r="K88" s="8">
        <v>44823</v>
      </c>
      <c r="L88" s="4">
        <f>Sales_Data3[[#This Row],[Qty]]*Sales_Data3[[#This Row],[UnitPrice]]</f>
        <v>239.8</v>
      </c>
      <c r="N88" t="str">
        <f t="shared" si="4"/>
        <v>COOKIES</v>
      </c>
      <c r="O88" t="str">
        <f t="shared" si="5"/>
        <v>east</v>
      </c>
      <c r="P88">
        <f t="shared" si="6"/>
        <v>9</v>
      </c>
      <c r="Q88" s="9" t="b">
        <f t="shared" si="7"/>
        <v>1</v>
      </c>
    </row>
    <row r="89" spans="1:17" x14ac:dyDescent="0.3">
      <c r="A89" s="1" t="s">
        <v>115</v>
      </c>
      <c r="B89" s="3">
        <v>44826</v>
      </c>
      <c r="C89" t="s">
        <v>10</v>
      </c>
      <c r="D89" t="s">
        <v>23</v>
      </c>
      <c r="E89" t="s">
        <v>20</v>
      </c>
      <c r="F89" t="s">
        <v>21</v>
      </c>
      <c r="G89">
        <v>65</v>
      </c>
      <c r="H89">
        <v>1.8699999999999999</v>
      </c>
      <c r="I89" s="4">
        <f>Sales_Data3[[#This Row],[Qty]]*Sales_Data3[[#This Row],[UnitPrice]]</f>
        <v>121.55</v>
      </c>
      <c r="J89">
        <f>COUNT(Sales_Data3[UnitPrice])</f>
        <v>243</v>
      </c>
      <c r="K89" s="8">
        <v>44826</v>
      </c>
      <c r="L89" s="4">
        <f>Sales_Data3[[#This Row],[Qty]]*Sales_Data3[[#This Row],[UnitPrice]]</f>
        <v>121.55</v>
      </c>
      <c r="N89" t="str">
        <f t="shared" si="4"/>
        <v>COOKIES</v>
      </c>
      <c r="O89" t="str">
        <f t="shared" si="5"/>
        <v>east</v>
      </c>
      <c r="P89">
        <f t="shared" si="6"/>
        <v>14</v>
      </c>
      <c r="Q89" s="9" t="b">
        <f t="shared" si="7"/>
        <v>1</v>
      </c>
    </row>
    <row r="90" spans="1:17" x14ac:dyDescent="0.3">
      <c r="A90" s="1" t="s">
        <v>116</v>
      </c>
      <c r="B90" s="3">
        <v>44829</v>
      </c>
      <c r="C90" t="s">
        <v>18</v>
      </c>
      <c r="D90" t="s">
        <v>47</v>
      </c>
      <c r="E90" t="s">
        <v>12</v>
      </c>
      <c r="F90" t="s">
        <v>43</v>
      </c>
      <c r="G90">
        <v>33</v>
      </c>
      <c r="H90">
        <v>1.87</v>
      </c>
      <c r="I90" s="4">
        <f>Sales_Data3[[#This Row],[Qty]]*Sales_Data3[[#This Row],[UnitPrice]]</f>
        <v>61.71</v>
      </c>
      <c r="J90">
        <f>COUNT(Sales_Data3[UnitPrice])</f>
        <v>243</v>
      </c>
      <c r="K90" s="8">
        <v>44829</v>
      </c>
      <c r="L90" s="4">
        <f>Sales_Data3[[#This Row],[Qty]]*Sales_Data3[[#This Row],[UnitPrice]]</f>
        <v>61.71</v>
      </c>
      <c r="N90" t="str">
        <f t="shared" si="4"/>
        <v>BARS</v>
      </c>
      <c r="O90" t="str">
        <f t="shared" si="5"/>
        <v>west</v>
      </c>
      <c r="P90">
        <f t="shared" si="6"/>
        <v>4</v>
      </c>
      <c r="Q90" s="9" t="b">
        <f t="shared" si="7"/>
        <v>0</v>
      </c>
    </row>
    <row r="91" spans="1:17" x14ac:dyDescent="0.3">
      <c r="A91" s="1" t="s">
        <v>117</v>
      </c>
      <c r="B91" s="3">
        <v>44832</v>
      </c>
      <c r="C91" t="s">
        <v>10</v>
      </c>
      <c r="D91" t="s">
        <v>11</v>
      </c>
      <c r="E91" t="s">
        <v>20</v>
      </c>
      <c r="F91" t="s">
        <v>25</v>
      </c>
      <c r="G91">
        <v>81</v>
      </c>
      <c r="H91">
        <v>2.1800000000000002</v>
      </c>
      <c r="I91" s="4">
        <f>Sales_Data3[[#This Row],[Qty]]*Sales_Data3[[#This Row],[UnitPrice]]</f>
        <v>176.58</v>
      </c>
      <c r="J91">
        <f>COUNT(Sales_Data3[UnitPrice])</f>
        <v>243</v>
      </c>
      <c r="K91" s="8">
        <v>44832</v>
      </c>
      <c r="L91" s="4">
        <f>Sales_Data3[[#This Row],[Qty]]*Sales_Data3[[#This Row],[UnitPrice]]</f>
        <v>176.58</v>
      </c>
      <c r="N91" t="str">
        <f t="shared" si="4"/>
        <v>COOKIES</v>
      </c>
      <c r="O91" t="str">
        <f t="shared" si="5"/>
        <v>east</v>
      </c>
      <c r="P91">
        <f t="shared" si="6"/>
        <v>9</v>
      </c>
      <c r="Q91" s="9" t="b">
        <f t="shared" si="7"/>
        <v>0</v>
      </c>
    </row>
    <row r="92" spans="1:17" x14ac:dyDescent="0.3">
      <c r="A92" s="1" t="s">
        <v>118</v>
      </c>
      <c r="B92" s="3">
        <v>44835</v>
      </c>
      <c r="C92" t="s">
        <v>10</v>
      </c>
      <c r="D92" t="s">
        <v>11</v>
      </c>
      <c r="E92" t="s">
        <v>12</v>
      </c>
      <c r="F92" t="s">
        <v>13</v>
      </c>
      <c r="G92">
        <v>77</v>
      </c>
      <c r="H92">
        <v>1.7699999999999998</v>
      </c>
      <c r="I92" s="4">
        <f>Sales_Data3[[#This Row],[Qty]]*Sales_Data3[[#This Row],[UnitPrice]]</f>
        <v>136.29</v>
      </c>
      <c r="J92">
        <f>COUNT(Sales_Data3[UnitPrice])</f>
        <v>243</v>
      </c>
      <c r="K92" s="8">
        <v>44835</v>
      </c>
      <c r="L92" s="4">
        <f>Sales_Data3[[#This Row],[Qty]]*Sales_Data3[[#This Row],[UnitPrice]]</f>
        <v>136.29</v>
      </c>
      <c r="N92" t="str">
        <f t="shared" si="4"/>
        <v>BARS</v>
      </c>
      <c r="O92" t="str">
        <f t="shared" si="5"/>
        <v>east</v>
      </c>
      <c r="P92">
        <f t="shared" si="6"/>
        <v>6</v>
      </c>
      <c r="Q92" s="9" t="b">
        <f t="shared" si="7"/>
        <v>0</v>
      </c>
    </row>
    <row r="93" spans="1:17" x14ac:dyDescent="0.3">
      <c r="A93" s="1" t="s">
        <v>119</v>
      </c>
      <c r="B93" s="3">
        <v>44838</v>
      </c>
      <c r="C93" t="s">
        <v>10</v>
      </c>
      <c r="D93" t="s">
        <v>11</v>
      </c>
      <c r="E93" t="s">
        <v>15</v>
      </c>
      <c r="F93" t="s">
        <v>16</v>
      </c>
      <c r="G93">
        <v>38</v>
      </c>
      <c r="H93">
        <v>3.49</v>
      </c>
      <c r="I93" s="4">
        <f>Sales_Data3[[#This Row],[Qty]]*Sales_Data3[[#This Row],[UnitPrice]]</f>
        <v>132.62</v>
      </c>
      <c r="J93">
        <f>COUNT(Sales_Data3[UnitPrice])</f>
        <v>243</v>
      </c>
      <c r="K93" s="8">
        <v>44838</v>
      </c>
      <c r="L93" s="4">
        <f>Sales_Data3[[#This Row],[Qty]]*Sales_Data3[[#This Row],[UnitPrice]]</f>
        <v>132.62</v>
      </c>
      <c r="N93" t="str">
        <f t="shared" si="4"/>
        <v>CRACKERS</v>
      </c>
      <c r="O93" t="str">
        <f t="shared" si="5"/>
        <v>east</v>
      </c>
      <c r="P93">
        <f t="shared" si="6"/>
        <v>11</v>
      </c>
      <c r="Q93" s="9" t="b">
        <f t="shared" si="7"/>
        <v>0</v>
      </c>
    </row>
    <row r="94" spans="1:17" x14ac:dyDescent="0.3">
      <c r="A94" s="1" t="s">
        <v>120</v>
      </c>
      <c r="B94" s="3">
        <v>44841</v>
      </c>
      <c r="C94" t="s">
        <v>18</v>
      </c>
      <c r="D94" t="s">
        <v>19</v>
      </c>
      <c r="E94" t="s">
        <v>12</v>
      </c>
      <c r="F94" t="s">
        <v>13</v>
      </c>
      <c r="G94">
        <v>40</v>
      </c>
      <c r="H94">
        <v>1.77</v>
      </c>
      <c r="I94" s="4">
        <f>Sales_Data3[[#This Row],[Qty]]*Sales_Data3[[#This Row],[UnitPrice]]</f>
        <v>70.8</v>
      </c>
      <c r="J94">
        <f>COUNT(Sales_Data3[UnitPrice])</f>
        <v>243</v>
      </c>
      <c r="K94" s="8">
        <v>44841</v>
      </c>
      <c r="L94" s="4">
        <f>Sales_Data3[[#This Row],[Qty]]*Sales_Data3[[#This Row],[UnitPrice]]</f>
        <v>70.8</v>
      </c>
      <c r="N94" t="str">
        <f t="shared" si="4"/>
        <v>BARS</v>
      </c>
      <c r="O94" t="str">
        <f t="shared" si="5"/>
        <v>west</v>
      </c>
      <c r="P94">
        <f t="shared" si="6"/>
        <v>6</v>
      </c>
      <c r="Q94" s="9" t="b">
        <f t="shared" si="7"/>
        <v>0</v>
      </c>
    </row>
    <row r="95" spans="1:17" x14ac:dyDescent="0.3">
      <c r="A95" s="1" t="s">
        <v>121</v>
      </c>
      <c r="B95" s="3">
        <v>44844</v>
      </c>
      <c r="C95" t="s">
        <v>18</v>
      </c>
      <c r="D95" t="s">
        <v>19</v>
      </c>
      <c r="E95" t="s">
        <v>31</v>
      </c>
      <c r="F95" t="s">
        <v>32</v>
      </c>
      <c r="G95">
        <v>114</v>
      </c>
      <c r="H95">
        <v>1.6800000000000002</v>
      </c>
      <c r="I95" s="4">
        <f>Sales_Data3[[#This Row],[Qty]]*Sales_Data3[[#This Row],[UnitPrice]]</f>
        <v>191.52</v>
      </c>
      <c r="J95">
        <f>COUNT(Sales_Data3[UnitPrice])</f>
        <v>243</v>
      </c>
      <c r="K95" s="8">
        <v>44844</v>
      </c>
      <c r="L95" s="4">
        <f>Sales_Data3[[#This Row],[Qty]]*Sales_Data3[[#This Row],[UnitPrice]]</f>
        <v>191.52</v>
      </c>
      <c r="N95" t="str">
        <f t="shared" si="4"/>
        <v>SNACKS</v>
      </c>
      <c r="O95" t="str">
        <f t="shared" si="5"/>
        <v>west</v>
      </c>
      <c r="P95">
        <f t="shared" si="6"/>
        <v>12</v>
      </c>
      <c r="Q95" s="9" t="b">
        <f t="shared" si="7"/>
        <v>0</v>
      </c>
    </row>
    <row r="96" spans="1:17" x14ac:dyDescent="0.3">
      <c r="A96" s="1" t="s">
        <v>122</v>
      </c>
      <c r="B96" s="3">
        <v>44847</v>
      </c>
      <c r="C96" t="s">
        <v>10</v>
      </c>
      <c r="D96" t="s">
        <v>23</v>
      </c>
      <c r="E96" t="s">
        <v>20</v>
      </c>
      <c r="F96" t="s">
        <v>25</v>
      </c>
      <c r="G96">
        <v>224</v>
      </c>
      <c r="H96">
        <v>2.1800000000000002</v>
      </c>
      <c r="I96" s="4">
        <f>Sales_Data3[[#This Row],[Qty]]*Sales_Data3[[#This Row],[UnitPrice]]</f>
        <v>488.32000000000005</v>
      </c>
      <c r="J96">
        <f>COUNT(Sales_Data3[UnitPrice])</f>
        <v>243</v>
      </c>
      <c r="K96" s="8">
        <v>44847</v>
      </c>
      <c r="L96" s="4">
        <f>Sales_Data3[[#This Row],[Qty]]*Sales_Data3[[#This Row],[UnitPrice]]</f>
        <v>488.32000000000005</v>
      </c>
      <c r="N96" t="str">
        <f t="shared" si="4"/>
        <v>COOKIES</v>
      </c>
      <c r="O96" t="str">
        <f t="shared" si="5"/>
        <v>east</v>
      </c>
      <c r="P96">
        <f t="shared" si="6"/>
        <v>9</v>
      </c>
      <c r="Q96" s="9" t="b">
        <f t="shared" si="7"/>
        <v>1</v>
      </c>
    </row>
    <row r="97" spans="1:17" x14ac:dyDescent="0.3">
      <c r="A97" s="1" t="s">
        <v>123</v>
      </c>
      <c r="B97" s="3">
        <v>44850</v>
      </c>
      <c r="C97" t="s">
        <v>10</v>
      </c>
      <c r="D97" t="s">
        <v>23</v>
      </c>
      <c r="E97" t="s">
        <v>12</v>
      </c>
      <c r="F97" t="s">
        <v>13</v>
      </c>
      <c r="G97">
        <v>141</v>
      </c>
      <c r="H97">
        <v>1.77</v>
      </c>
      <c r="I97" s="4">
        <f>Sales_Data3[[#This Row],[Qty]]*Sales_Data3[[#This Row],[UnitPrice]]</f>
        <v>249.57</v>
      </c>
      <c r="J97">
        <f>COUNT(Sales_Data3[UnitPrice])</f>
        <v>243</v>
      </c>
      <c r="K97" s="8">
        <v>44850</v>
      </c>
      <c r="L97" s="4">
        <f>Sales_Data3[[#This Row],[Qty]]*Sales_Data3[[#This Row],[UnitPrice]]</f>
        <v>249.57</v>
      </c>
      <c r="N97" t="str">
        <f t="shared" si="4"/>
        <v>BARS</v>
      </c>
      <c r="O97" t="str">
        <f t="shared" si="5"/>
        <v>east</v>
      </c>
      <c r="P97">
        <f t="shared" si="6"/>
        <v>6</v>
      </c>
      <c r="Q97" s="9" t="b">
        <f t="shared" si="7"/>
        <v>1</v>
      </c>
    </row>
    <row r="98" spans="1:17" x14ac:dyDescent="0.3">
      <c r="A98" s="1" t="s">
        <v>124</v>
      </c>
      <c r="B98" s="3">
        <v>44853</v>
      </c>
      <c r="C98" t="s">
        <v>10</v>
      </c>
      <c r="D98" t="s">
        <v>23</v>
      </c>
      <c r="E98" t="s">
        <v>15</v>
      </c>
      <c r="F98" t="s">
        <v>16</v>
      </c>
      <c r="G98">
        <v>32</v>
      </c>
      <c r="H98">
        <v>3.49</v>
      </c>
      <c r="I98" s="4">
        <f>Sales_Data3[[#This Row],[Qty]]*Sales_Data3[[#This Row],[UnitPrice]]</f>
        <v>111.68</v>
      </c>
      <c r="J98">
        <f>COUNT(Sales_Data3[UnitPrice])</f>
        <v>243</v>
      </c>
      <c r="K98" s="8">
        <v>44853</v>
      </c>
      <c r="L98" s="4">
        <f>Sales_Data3[[#This Row],[Qty]]*Sales_Data3[[#This Row],[UnitPrice]]</f>
        <v>111.68</v>
      </c>
      <c r="N98" t="str">
        <f t="shared" si="4"/>
        <v>CRACKERS</v>
      </c>
      <c r="O98" t="str">
        <f t="shared" si="5"/>
        <v>east</v>
      </c>
      <c r="P98">
        <f t="shared" si="6"/>
        <v>11</v>
      </c>
      <c r="Q98" s="9" t="b">
        <f t="shared" si="7"/>
        <v>1</v>
      </c>
    </row>
    <row r="99" spans="1:17" x14ac:dyDescent="0.3">
      <c r="A99" s="1" t="s">
        <v>125</v>
      </c>
      <c r="B99" s="3">
        <v>44856</v>
      </c>
      <c r="C99" t="s">
        <v>18</v>
      </c>
      <c r="D99" t="s">
        <v>47</v>
      </c>
      <c r="E99" t="s">
        <v>12</v>
      </c>
      <c r="F99" t="s">
        <v>13</v>
      </c>
      <c r="G99">
        <v>20</v>
      </c>
      <c r="H99">
        <v>1.77</v>
      </c>
      <c r="I99" s="4">
        <f>Sales_Data3[[#This Row],[Qty]]*Sales_Data3[[#This Row],[UnitPrice]]</f>
        <v>35.4</v>
      </c>
      <c r="J99">
        <f>COUNT(Sales_Data3[UnitPrice])</f>
        <v>243</v>
      </c>
      <c r="K99" s="8">
        <v>44856</v>
      </c>
      <c r="L99" s="4">
        <f>Sales_Data3[[#This Row],[Qty]]*Sales_Data3[[#This Row],[UnitPrice]]</f>
        <v>35.4</v>
      </c>
      <c r="N99" t="str">
        <f t="shared" si="4"/>
        <v>BARS</v>
      </c>
      <c r="O99" t="str">
        <f t="shared" si="5"/>
        <v>west</v>
      </c>
      <c r="P99">
        <f t="shared" si="6"/>
        <v>6</v>
      </c>
      <c r="Q99" s="9" t="b">
        <f t="shared" si="7"/>
        <v>0</v>
      </c>
    </row>
    <row r="100" spans="1:17" x14ac:dyDescent="0.3">
      <c r="A100" s="1" t="s">
        <v>126</v>
      </c>
      <c r="B100" s="3">
        <v>44859</v>
      </c>
      <c r="C100" t="s">
        <v>10</v>
      </c>
      <c r="D100" t="s">
        <v>11</v>
      </c>
      <c r="E100" t="s">
        <v>20</v>
      </c>
      <c r="F100" t="s">
        <v>25</v>
      </c>
      <c r="G100">
        <v>40</v>
      </c>
      <c r="H100">
        <v>2.1800000000000002</v>
      </c>
      <c r="I100" s="4">
        <f>Sales_Data3[[#This Row],[Qty]]*Sales_Data3[[#This Row],[UnitPrice]]</f>
        <v>87.2</v>
      </c>
      <c r="J100">
        <f>COUNT(Sales_Data3[UnitPrice])</f>
        <v>243</v>
      </c>
      <c r="K100" s="8">
        <v>44859</v>
      </c>
      <c r="L100" s="4">
        <f>Sales_Data3[[#This Row],[Qty]]*Sales_Data3[[#This Row],[UnitPrice]]</f>
        <v>87.2</v>
      </c>
      <c r="N100" t="str">
        <f t="shared" si="4"/>
        <v>COOKIES</v>
      </c>
      <c r="O100" t="str">
        <f t="shared" si="5"/>
        <v>east</v>
      </c>
      <c r="P100">
        <f t="shared" si="6"/>
        <v>9</v>
      </c>
      <c r="Q100" s="9" t="b">
        <f t="shared" si="7"/>
        <v>0</v>
      </c>
    </row>
    <row r="101" spans="1:17" x14ac:dyDescent="0.3">
      <c r="A101" s="1" t="s">
        <v>127</v>
      </c>
      <c r="B101" s="3">
        <v>44862</v>
      </c>
      <c r="C101" t="s">
        <v>10</v>
      </c>
      <c r="D101" t="s">
        <v>11</v>
      </c>
      <c r="E101" t="s">
        <v>20</v>
      </c>
      <c r="F101" t="s">
        <v>21</v>
      </c>
      <c r="G101">
        <v>49</v>
      </c>
      <c r="H101">
        <v>1.8699999999999999</v>
      </c>
      <c r="I101" s="4">
        <f>Sales_Data3[[#This Row],[Qty]]*Sales_Data3[[#This Row],[UnitPrice]]</f>
        <v>91.63</v>
      </c>
      <c r="J101">
        <f>COUNT(Sales_Data3[UnitPrice])</f>
        <v>243</v>
      </c>
      <c r="K101" s="8">
        <v>44862</v>
      </c>
      <c r="L101" s="4">
        <f>Sales_Data3[[#This Row],[Qty]]*Sales_Data3[[#This Row],[UnitPrice]]</f>
        <v>91.63</v>
      </c>
      <c r="N101" t="str">
        <f t="shared" si="4"/>
        <v>COOKIES</v>
      </c>
      <c r="O101" t="str">
        <f t="shared" si="5"/>
        <v>east</v>
      </c>
      <c r="P101">
        <f t="shared" si="6"/>
        <v>14</v>
      </c>
      <c r="Q101" s="9" t="b">
        <f t="shared" si="7"/>
        <v>0</v>
      </c>
    </row>
    <row r="102" spans="1:17" x14ac:dyDescent="0.3">
      <c r="A102" s="1" t="s">
        <v>128</v>
      </c>
      <c r="B102" s="3">
        <v>44865</v>
      </c>
      <c r="C102" t="s">
        <v>10</v>
      </c>
      <c r="D102" t="s">
        <v>11</v>
      </c>
      <c r="E102" t="s">
        <v>15</v>
      </c>
      <c r="F102" t="s">
        <v>16</v>
      </c>
      <c r="G102">
        <v>46</v>
      </c>
      <c r="H102">
        <v>3.4899999999999998</v>
      </c>
      <c r="I102" s="4">
        <f>Sales_Data3[[#This Row],[Qty]]*Sales_Data3[[#This Row],[UnitPrice]]</f>
        <v>160.54</v>
      </c>
      <c r="J102">
        <f>COUNT(Sales_Data3[UnitPrice])</f>
        <v>243</v>
      </c>
      <c r="K102" s="8">
        <v>44865</v>
      </c>
      <c r="L102" s="4">
        <f>Sales_Data3[[#This Row],[Qty]]*Sales_Data3[[#This Row],[UnitPrice]]</f>
        <v>160.54</v>
      </c>
      <c r="N102" t="str">
        <f t="shared" si="4"/>
        <v>CRACKERS</v>
      </c>
      <c r="O102" t="str">
        <f t="shared" si="5"/>
        <v>east</v>
      </c>
      <c r="P102">
        <f t="shared" si="6"/>
        <v>11</v>
      </c>
      <c r="Q102" s="9" t="b">
        <f t="shared" si="7"/>
        <v>0</v>
      </c>
    </row>
    <row r="103" spans="1:17" x14ac:dyDescent="0.3">
      <c r="A103" s="1" t="s">
        <v>129</v>
      </c>
      <c r="B103" s="3">
        <v>44868</v>
      </c>
      <c r="C103" t="s">
        <v>18</v>
      </c>
      <c r="D103" t="s">
        <v>19</v>
      </c>
      <c r="E103" t="s">
        <v>12</v>
      </c>
      <c r="F103" t="s">
        <v>13</v>
      </c>
      <c r="G103">
        <v>39</v>
      </c>
      <c r="H103">
        <v>1.77</v>
      </c>
      <c r="I103" s="4">
        <f>Sales_Data3[[#This Row],[Qty]]*Sales_Data3[[#This Row],[UnitPrice]]</f>
        <v>69.03</v>
      </c>
      <c r="J103">
        <f>COUNT(Sales_Data3[UnitPrice])</f>
        <v>243</v>
      </c>
      <c r="K103" s="8">
        <v>44868</v>
      </c>
      <c r="L103" s="4">
        <f>Sales_Data3[[#This Row],[Qty]]*Sales_Data3[[#This Row],[UnitPrice]]</f>
        <v>69.03</v>
      </c>
      <c r="N103" t="str">
        <f t="shared" si="4"/>
        <v>BARS</v>
      </c>
      <c r="O103" t="str">
        <f t="shared" si="5"/>
        <v>west</v>
      </c>
      <c r="P103">
        <f t="shared" si="6"/>
        <v>6</v>
      </c>
      <c r="Q103" s="9" t="b">
        <f t="shared" si="7"/>
        <v>0</v>
      </c>
    </row>
    <row r="104" spans="1:17" x14ac:dyDescent="0.3">
      <c r="A104" s="1" t="s">
        <v>130</v>
      </c>
      <c r="B104" s="3">
        <v>44871</v>
      </c>
      <c r="C104" t="s">
        <v>18</v>
      </c>
      <c r="D104" t="s">
        <v>19</v>
      </c>
      <c r="E104" t="s">
        <v>31</v>
      </c>
      <c r="F104" t="s">
        <v>32</v>
      </c>
      <c r="G104">
        <v>62</v>
      </c>
      <c r="H104">
        <v>1.68</v>
      </c>
      <c r="I104" s="4">
        <f>Sales_Data3[[#This Row],[Qty]]*Sales_Data3[[#This Row],[UnitPrice]]</f>
        <v>104.16</v>
      </c>
      <c r="J104">
        <f>COUNT(Sales_Data3[UnitPrice])</f>
        <v>243</v>
      </c>
      <c r="K104" s="8">
        <v>44871</v>
      </c>
      <c r="L104" s="4">
        <f>Sales_Data3[[#This Row],[Qty]]*Sales_Data3[[#This Row],[UnitPrice]]</f>
        <v>104.16</v>
      </c>
      <c r="N104" t="str">
        <f t="shared" si="4"/>
        <v>SNACKS</v>
      </c>
      <c r="O104" t="str">
        <f t="shared" si="5"/>
        <v>west</v>
      </c>
      <c r="P104">
        <f t="shared" si="6"/>
        <v>12</v>
      </c>
      <c r="Q104" s="9" t="b">
        <f t="shared" si="7"/>
        <v>0</v>
      </c>
    </row>
    <row r="105" spans="1:17" x14ac:dyDescent="0.3">
      <c r="A105" s="1" t="s">
        <v>131</v>
      </c>
      <c r="B105" s="3">
        <v>44874</v>
      </c>
      <c r="C105" t="s">
        <v>10</v>
      </c>
      <c r="D105" t="s">
        <v>23</v>
      </c>
      <c r="E105" t="s">
        <v>12</v>
      </c>
      <c r="F105" t="s">
        <v>13</v>
      </c>
      <c r="G105">
        <v>90</v>
      </c>
      <c r="H105">
        <v>1.77</v>
      </c>
      <c r="I105" s="4">
        <f>Sales_Data3[[#This Row],[Qty]]*Sales_Data3[[#This Row],[UnitPrice]]</f>
        <v>159.30000000000001</v>
      </c>
      <c r="J105">
        <f>COUNT(Sales_Data3[UnitPrice])</f>
        <v>243</v>
      </c>
      <c r="K105" s="8">
        <v>44874</v>
      </c>
      <c r="L105" s="4">
        <f>Sales_Data3[[#This Row],[Qty]]*Sales_Data3[[#This Row],[UnitPrice]]</f>
        <v>159.30000000000001</v>
      </c>
      <c r="N105" t="str">
        <f t="shared" si="4"/>
        <v>BARS</v>
      </c>
      <c r="O105" t="str">
        <f t="shared" si="5"/>
        <v>east</v>
      </c>
      <c r="P105">
        <f t="shared" si="6"/>
        <v>6</v>
      </c>
      <c r="Q105" s="9" t="b">
        <f t="shared" si="7"/>
        <v>1</v>
      </c>
    </row>
    <row r="106" spans="1:17" x14ac:dyDescent="0.3">
      <c r="A106" s="1" t="s">
        <v>132</v>
      </c>
      <c r="B106" s="3">
        <v>44877</v>
      </c>
      <c r="C106" t="s">
        <v>18</v>
      </c>
      <c r="D106" t="s">
        <v>47</v>
      </c>
      <c r="E106" t="s">
        <v>20</v>
      </c>
      <c r="F106" t="s">
        <v>25</v>
      </c>
      <c r="G106">
        <v>103</v>
      </c>
      <c r="H106">
        <v>2.1799999999999997</v>
      </c>
      <c r="I106" s="4">
        <f>Sales_Data3[[#This Row],[Qty]]*Sales_Data3[[#This Row],[UnitPrice]]</f>
        <v>224.53999999999996</v>
      </c>
      <c r="J106">
        <f>COUNT(Sales_Data3[UnitPrice])</f>
        <v>243</v>
      </c>
      <c r="K106" s="8">
        <v>44877</v>
      </c>
      <c r="L106" s="4">
        <f>Sales_Data3[[#This Row],[Qty]]*Sales_Data3[[#This Row],[UnitPrice]]</f>
        <v>224.53999999999996</v>
      </c>
      <c r="N106" t="str">
        <f t="shared" si="4"/>
        <v>COOKIES</v>
      </c>
      <c r="O106" t="str">
        <f t="shared" si="5"/>
        <v>west</v>
      </c>
      <c r="P106">
        <f t="shared" si="6"/>
        <v>9</v>
      </c>
      <c r="Q106" s="9" t="b">
        <f t="shared" si="7"/>
        <v>0</v>
      </c>
    </row>
    <row r="107" spans="1:17" x14ac:dyDescent="0.3">
      <c r="A107" s="1" t="s">
        <v>133</v>
      </c>
      <c r="B107" s="3">
        <v>44880</v>
      </c>
      <c r="C107" t="s">
        <v>18</v>
      </c>
      <c r="D107" t="s">
        <v>47</v>
      </c>
      <c r="E107" t="s">
        <v>20</v>
      </c>
      <c r="F107" t="s">
        <v>41</v>
      </c>
      <c r="G107">
        <v>32</v>
      </c>
      <c r="H107">
        <v>2.84</v>
      </c>
      <c r="I107" s="4">
        <f>Sales_Data3[[#This Row],[Qty]]*Sales_Data3[[#This Row],[UnitPrice]]</f>
        <v>90.88</v>
      </c>
      <c r="J107">
        <f>COUNT(Sales_Data3[UnitPrice])</f>
        <v>243</v>
      </c>
      <c r="K107" s="8">
        <v>44880</v>
      </c>
      <c r="L107" s="4">
        <f>Sales_Data3[[#This Row],[Qty]]*Sales_Data3[[#This Row],[UnitPrice]]</f>
        <v>90.88</v>
      </c>
      <c r="N107" t="str">
        <f t="shared" si="4"/>
        <v>COOKIES</v>
      </c>
      <c r="O107" t="str">
        <f t="shared" si="5"/>
        <v>west</v>
      </c>
      <c r="P107">
        <f t="shared" si="6"/>
        <v>14</v>
      </c>
      <c r="Q107" s="9" t="b">
        <f t="shared" si="7"/>
        <v>0</v>
      </c>
    </row>
    <row r="108" spans="1:17" x14ac:dyDescent="0.3">
      <c r="A108" s="1" t="s">
        <v>134</v>
      </c>
      <c r="B108" s="3">
        <v>44883</v>
      </c>
      <c r="C108" t="s">
        <v>10</v>
      </c>
      <c r="D108" t="s">
        <v>11</v>
      </c>
      <c r="E108" t="s">
        <v>12</v>
      </c>
      <c r="F108" t="s">
        <v>43</v>
      </c>
      <c r="G108">
        <v>66</v>
      </c>
      <c r="H108">
        <v>1.87</v>
      </c>
      <c r="I108" s="4">
        <f>Sales_Data3[[#This Row],[Qty]]*Sales_Data3[[#This Row],[UnitPrice]]</f>
        <v>123.42</v>
      </c>
      <c r="J108">
        <f>COUNT(Sales_Data3[UnitPrice])</f>
        <v>243</v>
      </c>
      <c r="K108" s="8">
        <v>44883</v>
      </c>
      <c r="L108" s="4">
        <f>Sales_Data3[[#This Row],[Qty]]*Sales_Data3[[#This Row],[UnitPrice]]</f>
        <v>123.42</v>
      </c>
      <c r="N108" t="str">
        <f t="shared" si="4"/>
        <v>BARS</v>
      </c>
      <c r="O108" t="str">
        <f t="shared" si="5"/>
        <v>east</v>
      </c>
      <c r="P108">
        <f t="shared" si="6"/>
        <v>4</v>
      </c>
      <c r="Q108" s="9" t="b">
        <f t="shared" si="7"/>
        <v>0</v>
      </c>
    </row>
    <row r="109" spans="1:17" x14ac:dyDescent="0.3">
      <c r="A109" s="1" t="s">
        <v>135</v>
      </c>
      <c r="B109" s="3">
        <v>44886</v>
      </c>
      <c r="C109" t="s">
        <v>10</v>
      </c>
      <c r="D109" t="s">
        <v>11</v>
      </c>
      <c r="E109" t="s">
        <v>20</v>
      </c>
      <c r="F109" t="s">
        <v>41</v>
      </c>
      <c r="G109">
        <v>97</v>
      </c>
      <c r="H109">
        <v>2.8400000000000003</v>
      </c>
      <c r="I109" s="4">
        <f>Sales_Data3[[#This Row],[Qty]]*Sales_Data3[[#This Row],[UnitPrice]]</f>
        <v>275.48</v>
      </c>
      <c r="J109">
        <f>COUNT(Sales_Data3[UnitPrice])</f>
        <v>243</v>
      </c>
      <c r="K109" s="8">
        <v>44886</v>
      </c>
      <c r="L109" s="4">
        <f>Sales_Data3[[#This Row],[Qty]]*Sales_Data3[[#This Row],[UnitPrice]]</f>
        <v>275.48</v>
      </c>
      <c r="N109" t="str">
        <f t="shared" si="4"/>
        <v>COOKIES</v>
      </c>
      <c r="O109" t="str">
        <f t="shared" si="5"/>
        <v>east</v>
      </c>
      <c r="P109">
        <f t="shared" si="6"/>
        <v>14</v>
      </c>
      <c r="Q109" s="9" t="b">
        <f t="shared" si="7"/>
        <v>0</v>
      </c>
    </row>
    <row r="110" spans="1:17" x14ac:dyDescent="0.3">
      <c r="A110" s="1" t="s">
        <v>136</v>
      </c>
      <c r="B110" s="3">
        <v>44889</v>
      </c>
      <c r="C110" t="s">
        <v>18</v>
      </c>
      <c r="D110" t="s">
        <v>19</v>
      </c>
      <c r="E110" t="s">
        <v>12</v>
      </c>
      <c r="F110" t="s">
        <v>13</v>
      </c>
      <c r="G110">
        <v>30</v>
      </c>
      <c r="H110">
        <v>1.77</v>
      </c>
      <c r="I110" s="4">
        <f>Sales_Data3[[#This Row],[Qty]]*Sales_Data3[[#This Row],[UnitPrice]]</f>
        <v>53.1</v>
      </c>
      <c r="J110">
        <f>COUNT(Sales_Data3[UnitPrice])</f>
        <v>243</v>
      </c>
      <c r="K110" s="8">
        <v>44889</v>
      </c>
      <c r="L110" s="4">
        <f>Sales_Data3[[#This Row],[Qty]]*Sales_Data3[[#This Row],[UnitPrice]]</f>
        <v>53.1</v>
      </c>
      <c r="N110" t="str">
        <f t="shared" si="4"/>
        <v>BARS</v>
      </c>
      <c r="O110" t="str">
        <f t="shared" si="5"/>
        <v>west</v>
      </c>
      <c r="P110">
        <f t="shared" si="6"/>
        <v>6</v>
      </c>
      <c r="Q110" s="9" t="b">
        <f t="shared" si="7"/>
        <v>0</v>
      </c>
    </row>
    <row r="111" spans="1:17" x14ac:dyDescent="0.3">
      <c r="A111" s="1" t="s">
        <v>137</v>
      </c>
      <c r="B111" s="3">
        <v>44892</v>
      </c>
      <c r="C111" t="s">
        <v>18</v>
      </c>
      <c r="D111" t="s">
        <v>19</v>
      </c>
      <c r="E111" t="s">
        <v>31</v>
      </c>
      <c r="F111" t="s">
        <v>32</v>
      </c>
      <c r="G111">
        <v>29</v>
      </c>
      <c r="H111">
        <v>1.68</v>
      </c>
      <c r="I111" s="4">
        <f>Sales_Data3[[#This Row],[Qty]]*Sales_Data3[[#This Row],[UnitPrice]]</f>
        <v>48.72</v>
      </c>
      <c r="J111">
        <f>COUNT(Sales_Data3[UnitPrice])</f>
        <v>243</v>
      </c>
      <c r="K111" s="8">
        <v>44892</v>
      </c>
      <c r="L111" s="4">
        <f>Sales_Data3[[#This Row],[Qty]]*Sales_Data3[[#This Row],[UnitPrice]]</f>
        <v>48.72</v>
      </c>
      <c r="N111" t="str">
        <f t="shared" si="4"/>
        <v>SNACKS</v>
      </c>
      <c r="O111" t="str">
        <f t="shared" si="5"/>
        <v>west</v>
      </c>
      <c r="P111">
        <f t="shared" si="6"/>
        <v>12</v>
      </c>
      <c r="Q111" s="9" t="b">
        <f t="shared" si="7"/>
        <v>0</v>
      </c>
    </row>
    <row r="112" spans="1:17" x14ac:dyDescent="0.3">
      <c r="A112" s="1" t="s">
        <v>138</v>
      </c>
      <c r="B112" s="3">
        <v>44895</v>
      </c>
      <c r="C112" t="s">
        <v>10</v>
      </c>
      <c r="D112" t="s">
        <v>23</v>
      </c>
      <c r="E112" t="s">
        <v>12</v>
      </c>
      <c r="F112" t="s">
        <v>13</v>
      </c>
      <c r="G112">
        <v>92</v>
      </c>
      <c r="H112">
        <v>1.77</v>
      </c>
      <c r="I112" s="4">
        <f>Sales_Data3[[#This Row],[Qty]]*Sales_Data3[[#This Row],[UnitPrice]]</f>
        <v>162.84</v>
      </c>
      <c r="J112">
        <f>COUNT(Sales_Data3[UnitPrice])</f>
        <v>243</v>
      </c>
      <c r="K112" s="8">
        <v>44895</v>
      </c>
      <c r="L112" s="4">
        <f>Sales_Data3[[#This Row],[Qty]]*Sales_Data3[[#This Row],[UnitPrice]]</f>
        <v>162.84</v>
      </c>
      <c r="N112" t="str">
        <f t="shared" si="4"/>
        <v>BARS</v>
      </c>
      <c r="O112" t="str">
        <f t="shared" si="5"/>
        <v>east</v>
      </c>
      <c r="P112">
        <f t="shared" si="6"/>
        <v>6</v>
      </c>
      <c r="Q112" s="9" t="b">
        <f t="shared" si="7"/>
        <v>1</v>
      </c>
    </row>
    <row r="113" spans="1:17" x14ac:dyDescent="0.3">
      <c r="A113" s="1" t="s">
        <v>139</v>
      </c>
      <c r="B113" s="3">
        <v>44898</v>
      </c>
      <c r="C113" t="s">
        <v>18</v>
      </c>
      <c r="D113" t="s">
        <v>47</v>
      </c>
      <c r="E113" t="s">
        <v>20</v>
      </c>
      <c r="F113" t="s">
        <v>25</v>
      </c>
      <c r="G113">
        <v>139</v>
      </c>
      <c r="H113">
        <v>2.1799999999999997</v>
      </c>
      <c r="I113" s="4">
        <f>Sales_Data3[[#This Row],[Qty]]*Sales_Data3[[#This Row],[UnitPrice]]</f>
        <v>303.02</v>
      </c>
      <c r="J113">
        <f>COUNT(Sales_Data3[UnitPrice])</f>
        <v>243</v>
      </c>
      <c r="K113" s="8">
        <v>44898</v>
      </c>
      <c r="L113" s="4">
        <f>Sales_Data3[[#This Row],[Qty]]*Sales_Data3[[#This Row],[UnitPrice]]</f>
        <v>303.02</v>
      </c>
      <c r="N113" t="str">
        <f t="shared" si="4"/>
        <v>COOKIES</v>
      </c>
      <c r="O113" t="str">
        <f t="shared" si="5"/>
        <v>west</v>
      </c>
      <c r="P113">
        <f t="shared" si="6"/>
        <v>9</v>
      </c>
      <c r="Q113" s="9" t="b">
        <f t="shared" si="7"/>
        <v>0</v>
      </c>
    </row>
    <row r="114" spans="1:17" x14ac:dyDescent="0.3">
      <c r="A114" s="1" t="s">
        <v>140</v>
      </c>
      <c r="B114" s="3">
        <v>44901</v>
      </c>
      <c r="C114" t="s">
        <v>18</v>
      </c>
      <c r="D114" t="s">
        <v>47</v>
      </c>
      <c r="E114" t="s">
        <v>20</v>
      </c>
      <c r="F114" t="s">
        <v>41</v>
      </c>
      <c r="G114">
        <v>29</v>
      </c>
      <c r="H114">
        <v>2.84</v>
      </c>
      <c r="I114" s="4">
        <f>Sales_Data3[[#This Row],[Qty]]*Sales_Data3[[#This Row],[UnitPrice]]</f>
        <v>82.36</v>
      </c>
      <c r="J114">
        <f>COUNT(Sales_Data3[UnitPrice])</f>
        <v>243</v>
      </c>
      <c r="K114" s="8">
        <v>44901</v>
      </c>
      <c r="L114" s="4">
        <f>Sales_Data3[[#This Row],[Qty]]*Sales_Data3[[#This Row],[UnitPrice]]</f>
        <v>82.36</v>
      </c>
      <c r="N114" t="str">
        <f t="shared" si="4"/>
        <v>COOKIES</v>
      </c>
      <c r="O114" t="str">
        <f t="shared" si="5"/>
        <v>west</v>
      </c>
      <c r="P114">
        <f t="shared" si="6"/>
        <v>14</v>
      </c>
      <c r="Q114" s="9" t="b">
        <f t="shared" si="7"/>
        <v>0</v>
      </c>
    </row>
    <row r="115" spans="1:17" x14ac:dyDescent="0.3">
      <c r="A115" s="1" t="s">
        <v>141</v>
      </c>
      <c r="B115" s="3">
        <v>44904</v>
      </c>
      <c r="C115" t="s">
        <v>10</v>
      </c>
      <c r="D115" t="s">
        <v>11</v>
      </c>
      <c r="E115" t="s">
        <v>12</v>
      </c>
      <c r="F115" t="s">
        <v>142</v>
      </c>
      <c r="G115">
        <v>30</v>
      </c>
      <c r="H115">
        <v>2.27</v>
      </c>
      <c r="I115" s="4">
        <f>Sales_Data3[[#This Row],[Qty]]*Sales_Data3[[#This Row],[UnitPrice]]</f>
        <v>68.099999999999994</v>
      </c>
      <c r="J115">
        <f>COUNT(Sales_Data3[UnitPrice])</f>
        <v>243</v>
      </c>
      <c r="K115" s="8">
        <v>44904</v>
      </c>
      <c r="L115" s="4">
        <f>Sales_Data3[[#This Row],[Qty]]*Sales_Data3[[#This Row],[UnitPrice]]</f>
        <v>68.099999999999994</v>
      </c>
      <c r="N115" t="str">
        <f t="shared" si="4"/>
        <v>BARS</v>
      </c>
      <c r="O115" t="str">
        <f t="shared" si="5"/>
        <v>east</v>
      </c>
      <c r="P115">
        <f t="shared" si="6"/>
        <v>6</v>
      </c>
      <c r="Q115" s="9" t="b">
        <f t="shared" si="7"/>
        <v>0</v>
      </c>
    </row>
    <row r="116" spans="1:17" x14ac:dyDescent="0.3">
      <c r="A116" s="1" t="s">
        <v>143</v>
      </c>
      <c r="B116" s="3">
        <v>44907</v>
      </c>
      <c r="C116" t="s">
        <v>10</v>
      </c>
      <c r="D116" t="s">
        <v>11</v>
      </c>
      <c r="E116" t="s">
        <v>20</v>
      </c>
      <c r="F116" t="s">
        <v>21</v>
      </c>
      <c r="G116">
        <v>36</v>
      </c>
      <c r="H116">
        <v>1.8699999999999999</v>
      </c>
      <c r="I116" s="4">
        <f>Sales_Data3[[#This Row],[Qty]]*Sales_Data3[[#This Row],[UnitPrice]]</f>
        <v>67.319999999999993</v>
      </c>
      <c r="J116">
        <f>COUNT(Sales_Data3[UnitPrice])</f>
        <v>243</v>
      </c>
      <c r="K116" s="8">
        <v>44907</v>
      </c>
      <c r="L116" s="4">
        <f>Sales_Data3[[#This Row],[Qty]]*Sales_Data3[[#This Row],[UnitPrice]]</f>
        <v>67.319999999999993</v>
      </c>
      <c r="N116" t="str">
        <f t="shared" si="4"/>
        <v>COOKIES</v>
      </c>
      <c r="O116" t="str">
        <f t="shared" si="5"/>
        <v>east</v>
      </c>
      <c r="P116">
        <f t="shared" si="6"/>
        <v>14</v>
      </c>
      <c r="Q116" s="9" t="b">
        <f t="shared" si="7"/>
        <v>0</v>
      </c>
    </row>
    <row r="117" spans="1:17" x14ac:dyDescent="0.3">
      <c r="A117" s="1" t="s">
        <v>144</v>
      </c>
      <c r="B117" s="3">
        <v>44910</v>
      </c>
      <c r="C117" t="s">
        <v>10</v>
      </c>
      <c r="D117" t="s">
        <v>11</v>
      </c>
      <c r="E117" t="s">
        <v>15</v>
      </c>
      <c r="F117" t="s">
        <v>16</v>
      </c>
      <c r="G117">
        <v>41</v>
      </c>
      <c r="H117">
        <v>3.49</v>
      </c>
      <c r="I117" s="4">
        <f>Sales_Data3[[#This Row],[Qty]]*Sales_Data3[[#This Row],[UnitPrice]]</f>
        <v>143.09</v>
      </c>
      <c r="J117">
        <f>COUNT(Sales_Data3[UnitPrice])</f>
        <v>243</v>
      </c>
      <c r="K117" s="8">
        <v>44910</v>
      </c>
      <c r="L117" s="4">
        <f>Sales_Data3[[#This Row],[Qty]]*Sales_Data3[[#This Row],[UnitPrice]]</f>
        <v>143.09</v>
      </c>
      <c r="N117" t="str">
        <f t="shared" si="4"/>
        <v>CRACKERS</v>
      </c>
      <c r="O117" t="str">
        <f t="shared" si="5"/>
        <v>east</v>
      </c>
      <c r="P117">
        <f t="shared" si="6"/>
        <v>11</v>
      </c>
      <c r="Q117" s="9" t="b">
        <f t="shared" si="7"/>
        <v>0</v>
      </c>
    </row>
    <row r="118" spans="1:17" x14ac:dyDescent="0.3">
      <c r="A118" s="1" t="s">
        <v>145</v>
      </c>
      <c r="B118" s="3">
        <v>44913</v>
      </c>
      <c r="C118" t="s">
        <v>18</v>
      </c>
      <c r="D118" t="s">
        <v>19</v>
      </c>
      <c r="E118" t="s">
        <v>12</v>
      </c>
      <c r="F118" t="s">
        <v>13</v>
      </c>
      <c r="G118">
        <v>44</v>
      </c>
      <c r="H118">
        <v>1.7699999999999998</v>
      </c>
      <c r="I118" s="4">
        <f>Sales_Data3[[#This Row],[Qty]]*Sales_Data3[[#This Row],[UnitPrice]]</f>
        <v>77.88</v>
      </c>
      <c r="J118">
        <f>COUNT(Sales_Data3[UnitPrice])</f>
        <v>243</v>
      </c>
      <c r="K118" s="8">
        <v>44913</v>
      </c>
      <c r="L118" s="4">
        <f>Sales_Data3[[#This Row],[Qty]]*Sales_Data3[[#This Row],[UnitPrice]]</f>
        <v>77.88</v>
      </c>
      <c r="N118" t="str">
        <f t="shared" si="4"/>
        <v>BARS</v>
      </c>
      <c r="O118" t="str">
        <f t="shared" si="5"/>
        <v>west</v>
      </c>
      <c r="P118">
        <f t="shared" si="6"/>
        <v>6</v>
      </c>
      <c r="Q118" s="9" t="b">
        <f t="shared" si="7"/>
        <v>0</v>
      </c>
    </row>
    <row r="119" spans="1:17" x14ac:dyDescent="0.3">
      <c r="A119" s="1" t="s">
        <v>146</v>
      </c>
      <c r="B119" s="3">
        <v>44916</v>
      </c>
      <c r="C119" t="s">
        <v>18</v>
      </c>
      <c r="D119" t="s">
        <v>19</v>
      </c>
      <c r="E119" t="s">
        <v>31</v>
      </c>
      <c r="F119" t="s">
        <v>32</v>
      </c>
      <c r="G119">
        <v>29</v>
      </c>
      <c r="H119">
        <v>1.68</v>
      </c>
      <c r="I119" s="4">
        <f>Sales_Data3[[#This Row],[Qty]]*Sales_Data3[[#This Row],[UnitPrice]]</f>
        <v>48.72</v>
      </c>
      <c r="J119">
        <f>COUNT(Sales_Data3[UnitPrice])</f>
        <v>243</v>
      </c>
      <c r="K119" s="8">
        <v>44916</v>
      </c>
      <c r="L119" s="4">
        <f>Sales_Data3[[#This Row],[Qty]]*Sales_Data3[[#This Row],[UnitPrice]]</f>
        <v>48.72</v>
      </c>
      <c r="N119" t="str">
        <f t="shared" si="4"/>
        <v>SNACKS</v>
      </c>
      <c r="O119" t="str">
        <f t="shared" si="5"/>
        <v>west</v>
      </c>
      <c r="P119">
        <f t="shared" si="6"/>
        <v>12</v>
      </c>
      <c r="Q119" s="9" t="b">
        <f t="shared" si="7"/>
        <v>0</v>
      </c>
    </row>
    <row r="120" spans="1:17" x14ac:dyDescent="0.3">
      <c r="A120" s="1" t="s">
        <v>147</v>
      </c>
      <c r="B120" s="3">
        <v>44919</v>
      </c>
      <c r="C120" t="s">
        <v>10</v>
      </c>
      <c r="D120" t="s">
        <v>23</v>
      </c>
      <c r="E120" t="s">
        <v>20</v>
      </c>
      <c r="F120" t="s">
        <v>25</v>
      </c>
      <c r="G120">
        <v>237</v>
      </c>
      <c r="H120">
        <v>2.1799999999999997</v>
      </c>
      <c r="I120" s="4">
        <f>Sales_Data3[[#This Row],[Qty]]*Sales_Data3[[#This Row],[UnitPrice]]</f>
        <v>516.66</v>
      </c>
      <c r="J120">
        <f>COUNT(Sales_Data3[UnitPrice])</f>
        <v>243</v>
      </c>
      <c r="K120" s="8">
        <v>44919</v>
      </c>
      <c r="L120" s="4">
        <f>Sales_Data3[[#This Row],[Qty]]*Sales_Data3[[#This Row],[UnitPrice]]</f>
        <v>516.66</v>
      </c>
      <c r="N120" t="str">
        <f t="shared" si="4"/>
        <v>COOKIES</v>
      </c>
      <c r="O120" t="str">
        <f t="shared" si="5"/>
        <v>east</v>
      </c>
      <c r="P120">
        <f t="shared" si="6"/>
        <v>9</v>
      </c>
      <c r="Q120" s="9" t="b">
        <f t="shared" si="7"/>
        <v>1</v>
      </c>
    </row>
    <row r="121" spans="1:17" x14ac:dyDescent="0.3">
      <c r="A121" s="1" t="s">
        <v>148</v>
      </c>
      <c r="B121" s="3">
        <v>44922</v>
      </c>
      <c r="C121" t="s">
        <v>10</v>
      </c>
      <c r="D121" t="s">
        <v>23</v>
      </c>
      <c r="E121" t="s">
        <v>20</v>
      </c>
      <c r="F121" t="s">
        <v>21</v>
      </c>
      <c r="G121">
        <v>65</v>
      </c>
      <c r="H121">
        <v>1.8699999999999999</v>
      </c>
      <c r="I121" s="4">
        <f>Sales_Data3[[#This Row],[Qty]]*Sales_Data3[[#This Row],[UnitPrice]]</f>
        <v>121.55</v>
      </c>
      <c r="J121">
        <f>COUNT(Sales_Data3[UnitPrice])</f>
        <v>243</v>
      </c>
      <c r="K121" s="8">
        <v>44922</v>
      </c>
      <c r="L121" s="4">
        <f>Sales_Data3[[#This Row],[Qty]]*Sales_Data3[[#This Row],[UnitPrice]]</f>
        <v>121.55</v>
      </c>
      <c r="N121" t="str">
        <f t="shared" si="4"/>
        <v>COOKIES</v>
      </c>
      <c r="O121" t="str">
        <f t="shared" si="5"/>
        <v>east</v>
      </c>
      <c r="P121">
        <f t="shared" si="6"/>
        <v>14</v>
      </c>
      <c r="Q121" s="9" t="b">
        <f t="shared" si="7"/>
        <v>1</v>
      </c>
    </row>
    <row r="122" spans="1:17" x14ac:dyDescent="0.3">
      <c r="A122" s="1" t="s">
        <v>149</v>
      </c>
      <c r="B122" s="3">
        <v>44925</v>
      </c>
      <c r="C122" t="s">
        <v>18</v>
      </c>
      <c r="D122" t="s">
        <v>47</v>
      </c>
      <c r="E122" t="s">
        <v>20</v>
      </c>
      <c r="F122" t="s">
        <v>25</v>
      </c>
      <c r="G122">
        <v>83</v>
      </c>
      <c r="H122">
        <v>2.1800000000000002</v>
      </c>
      <c r="I122" s="4">
        <f>Sales_Data3[[#This Row],[Qty]]*Sales_Data3[[#This Row],[UnitPrice]]</f>
        <v>180.94000000000003</v>
      </c>
      <c r="J122">
        <f>COUNT(Sales_Data3[UnitPrice])</f>
        <v>243</v>
      </c>
      <c r="K122" s="8">
        <v>44925</v>
      </c>
      <c r="L122" s="4">
        <f>Sales_Data3[[#This Row],[Qty]]*Sales_Data3[[#This Row],[UnitPrice]]</f>
        <v>180.94000000000003</v>
      </c>
      <c r="N122" t="str">
        <f t="shared" si="4"/>
        <v>COOKIES</v>
      </c>
      <c r="O122" t="str">
        <f t="shared" si="5"/>
        <v>west</v>
      </c>
      <c r="P122">
        <f t="shared" si="6"/>
        <v>9</v>
      </c>
      <c r="Q122" s="9" t="b">
        <f t="shared" si="7"/>
        <v>0</v>
      </c>
    </row>
    <row r="123" spans="1:17" x14ac:dyDescent="0.3">
      <c r="A123" s="1" t="s">
        <v>150</v>
      </c>
      <c r="B123" s="3">
        <v>44928</v>
      </c>
      <c r="C123" t="s">
        <v>10</v>
      </c>
      <c r="D123" t="s">
        <v>11</v>
      </c>
      <c r="E123" t="s">
        <v>20</v>
      </c>
      <c r="F123" t="s">
        <v>25</v>
      </c>
      <c r="G123">
        <v>32</v>
      </c>
      <c r="H123">
        <v>2.1800000000000002</v>
      </c>
      <c r="I123" s="4">
        <f>Sales_Data3[[#This Row],[Qty]]*Sales_Data3[[#This Row],[UnitPrice]]</f>
        <v>69.760000000000005</v>
      </c>
      <c r="J123">
        <f>COUNT(Sales_Data3[UnitPrice])</f>
        <v>243</v>
      </c>
      <c r="K123" s="8">
        <v>44928</v>
      </c>
      <c r="L123" s="4">
        <f>Sales_Data3[[#This Row],[Qty]]*Sales_Data3[[#This Row],[UnitPrice]]</f>
        <v>69.760000000000005</v>
      </c>
      <c r="N123" t="str">
        <f t="shared" si="4"/>
        <v>COOKIES</v>
      </c>
      <c r="O123" t="str">
        <f t="shared" si="5"/>
        <v>east</v>
      </c>
      <c r="P123">
        <f t="shared" si="6"/>
        <v>9</v>
      </c>
      <c r="Q123" s="9" t="b">
        <f t="shared" si="7"/>
        <v>0</v>
      </c>
    </row>
    <row r="124" spans="1:17" x14ac:dyDescent="0.3">
      <c r="A124" s="1" t="s">
        <v>151</v>
      </c>
      <c r="B124" s="3">
        <v>44931</v>
      </c>
      <c r="C124" t="s">
        <v>10</v>
      </c>
      <c r="D124" t="s">
        <v>11</v>
      </c>
      <c r="E124" t="s">
        <v>12</v>
      </c>
      <c r="F124" t="s">
        <v>13</v>
      </c>
      <c r="G124">
        <v>63</v>
      </c>
      <c r="H124">
        <v>1.77</v>
      </c>
      <c r="I124" s="4">
        <f>Sales_Data3[[#This Row],[Qty]]*Sales_Data3[[#This Row],[UnitPrice]]</f>
        <v>111.51</v>
      </c>
      <c r="J124">
        <f>COUNT(Sales_Data3[UnitPrice])</f>
        <v>243</v>
      </c>
      <c r="K124" s="8">
        <v>44931</v>
      </c>
      <c r="L124" s="4">
        <f>Sales_Data3[[#This Row],[Qty]]*Sales_Data3[[#This Row],[UnitPrice]]</f>
        <v>111.51</v>
      </c>
      <c r="N124" t="str">
        <f t="shared" si="4"/>
        <v>BARS</v>
      </c>
      <c r="O124" t="str">
        <f t="shared" si="5"/>
        <v>east</v>
      </c>
      <c r="P124">
        <f t="shared" si="6"/>
        <v>6</v>
      </c>
      <c r="Q124" s="9" t="b">
        <f t="shared" si="7"/>
        <v>0</v>
      </c>
    </row>
    <row r="125" spans="1:17" x14ac:dyDescent="0.3">
      <c r="A125" s="1" t="s">
        <v>152</v>
      </c>
      <c r="B125" s="3">
        <v>44934</v>
      </c>
      <c r="C125" t="s">
        <v>10</v>
      </c>
      <c r="D125" t="s">
        <v>11</v>
      </c>
      <c r="E125" t="s">
        <v>31</v>
      </c>
      <c r="F125" t="s">
        <v>112</v>
      </c>
      <c r="G125">
        <v>29</v>
      </c>
      <c r="H125">
        <v>3.15</v>
      </c>
      <c r="I125" s="4">
        <f>Sales_Data3[[#This Row],[Qty]]*Sales_Data3[[#This Row],[UnitPrice]]</f>
        <v>91.35</v>
      </c>
      <c r="J125">
        <f>COUNT(Sales_Data3[UnitPrice])</f>
        <v>243</v>
      </c>
      <c r="K125" s="8">
        <v>44934</v>
      </c>
      <c r="L125" s="4">
        <f>Sales_Data3[[#This Row],[Qty]]*Sales_Data3[[#This Row],[UnitPrice]]</f>
        <v>91.35</v>
      </c>
      <c r="N125" t="str">
        <f t="shared" si="4"/>
        <v>SNACKS</v>
      </c>
      <c r="O125" t="str">
        <f t="shared" si="5"/>
        <v>east</v>
      </c>
      <c r="P125">
        <f t="shared" si="6"/>
        <v>8</v>
      </c>
      <c r="Q125" s="9" t="b">
        <f t="shared" si="7"/>
        <v>0</v>
      </c>
    </row>
    <row r="126" spans="1:17" x14ac:dyDescent="0.3">
      <c r="A126" s="1" t="s">
        <v>153</v>
      </c>
      <c r="B126" s="3">
        <v>44937</v>
      </c>
      <c r="C126" t="s">
        <v>18</v>
      </c>
      <c r="D126" t="s">
        <v>19</v>
      </c>
      <c r="E126" t="s">
        <v>12</v>
      </c>
      <c r="F126" t="s">
        <v>43</v>
      </c>
      <c r="G126">
        <v>77</v>
      </c>
      <c r="H126">
        <v>1.87</v>
      </c>
      <c r="I126" s="4">
        <f>Sales_Data3[[#This Row],[Qty]]*Sales_Data3[[#This Row],[UnitPrice]]</f>
        <v>143.99</v>
      </c>
      <c r="J126">
        <f>COUNT(Sales_Data3[UnitPrice])</f>
        <v>243</v>
      </c>
      <c r="K126" s="8">
        <v>44937</v>
      </c>
      <c r="L126" s="4">
        <f>Sales_Data3[[#This Row],[Qty]]*Sales_Data3[[#This Row],[UnitPrice]]</f>
        <v>143.99</v>
      </c>
      <c r="N126" t="str">
        <f t="shared" si="4"/>
        <v>BARS</v>
      </c>
      <c r="O126" t="str">
        <f t="shared" si="5"/>
        <v>west</v>
      </c>
      <c r="P126">
        <f t="shared" si="6"/>
        <v>4</v>
      </c>
      <c r="Q126" s="9" t="b">
        <f t="shared" si="7"/>
        <v>0</v>
      </c>
    </row>
    <row r="127" spans="1:17" x14ac:dyDescent="0.3">
      <c r="A127" s="1" t="s">
        <v>154</v>
      </c>
      <c r="B127" s="3">
        <v>44940</v>
      </c>
      <c r="C127" t="s">
        <v>18</v>
      </c>
      <c r="D127" t="s">
        <v>19</v>
      </c>
      <c r="E127" t="s">
        <v>20</v>
      </c>
      <c r="F127" t="s">
        <v>41</v>
      </c>
      <c r="G127">
        <v>80</v>
      </c>
      <c r="H127">
        <v>2.84</v>
      </c>
      <c r="I127" s="4">
        <f>Sales_Data3[[#This Row],[Qty]]*Sales_Data3[[#This Row],[UnitPrice]]</f>
        <v>227.2</v>
      </c>
      <c r="J127">
        <f>COUNT(Sales_Data3[UnitPrice])</f>
        <v>243</v>
      </c>
      <c r="K127" s="8">
        <v>44940</v>
      </c>
      <c r="L127" s="4">
        <f>Sales_Data3[[#This Row],[Qty]]*Sales_Data3[[#This Row],[UnitPrice]]</f>
        <v>227.2</v>
      </c>
      <c r="N127" t="str">
        <f t="shared" si="4"/>
        <v>COOKIES</v>
      </c>
      <c r="O127" t="str">
        <f t="shared" si="5"/>
        <v>west</v>
      </c>
      <c r="P127">
        <f t="shared" si="6"/>
        <v>14</v>
      </c>
      <c r="Q127" s="9" t="b">
        <f t="shared" si="7"/>
        <v>0</v>
      </c>
    </row>
    <row r="128" spans="1:17" x14ac:dyDescent="0.3">
      <c r="A128" s="1" t="s">
        <v>155</v>
      </c>
      <c r="B128" s="3">
        <v>44943</v>
      </c>
      <c r="C128" t="s">
        <v>10</v>
      </c>
      <c r="D128" t="s">
        <v>23</v>
      </c>
      <c r="E128" t="s">
        <v>12</v>
      </c>
      <c r="F128" t="s">
        <v>13</v>
      </c>
      <c r="G128">
        <v>102</v>
      </c>
      <c r="H128">
        <v>1.77</v>
      </c>
      <c r="I128" s="4">
        <f>Sales_Data3[[#This Row],[Qty]]*Sales_Data3[[#This Row],[UnitPrice]]</f>
        <v>180.54</v>
      </c>
      <c r="J128">
        <f>COUNT(Sales_Data3[UnitPrice])</f>
        <v>243</v>
      </c>
      <c r="K128" s="8">
        <v>44943</v>
      </c>
      <c r="L128" s="4">
        <f>Sales_Data3[[#This Row],[Qty]]*Sales_Data3[[#This Row],[UnitPrice]]</f>
        <v>180.54</v>
      </c>
      <c r="N128" t="str">
        <f t="shared" si="4"/>
        <v>BARS</v>
      </c>
      <c r="O128" t="str">
        <f t="shared" si="5"/>
        <v>east</v>
      </c>
      <c r="P128">
        <f t="shared" si="6"/>
        <v>6</v>
      </c>
      <c r="Q128" s="9" t="b">
        <f t="shared" si="7"/>
        <v>1</v>
      </c>
    </row>
    <row r="129" spans="1:17" x14ac:dyDescent="0.3">
      <c r="A129" s="1" t="s">
        <v>156</v>
      </c>
      <c r="B129" s="3">
        <v>44946</v>
      </c>
      <c r="C129" t="s">
        <v>10</v>
      </c>
      <c r="D129" t="s">
        <v>23</v>
      </c>
      <c r="E129" t="s">
        <v>15</v>
      </c>
      <c r="F129" t="s">
        <v>16</v>
      </c>
      <c r="G129">
        <v>31</v>
      </c>
      <c r="H129">
        <v>3.4899999999999998</v>
      </c>
      <c r="I129" s="4">
        <f>Sales_Data3[[#This Row],[Qty]]*Sales_Data3[[#This Row],[UnitPrice]]</f>
        <v>108.19</v>
      </c>
      <c r="J129">
        <f>COUNT(Sales_Data3[UnitPrice])</f>
        <v>243</v>
      </c>
      <c r="K129" s="8">
        <v>44946</v>
      </c>
      <c r="L129" s="4">
        <f>Sales_Data3[[#This Row],[Qty]]*Sales_Data3[[#This Row],[UnitPrice]]</f>
        <v>108.19</v>
      </c>
      <c r="N129" t="str">
        <f t="shared" ref="N129:N192" si="8">UPPER(E129)</f>
        <v>CRACKERS</v>
      </c>
      <c r="O129" t="str">
        <f t="shared" ref="O129:O192" si="9">LOWER(C129)</f>
        <v>east</v>
      </c>
      <c r="P129">
        <f t="shared" ref="P129:P192" si="10">LEN(F129)</f>
        <v>11</v>
      </c>
      <c r="Q129" s="9" t="b">
        <f t="shared" si="7"/>
        <v>1</v>
      </c>
    </row>
    <row r="130" spans="1:17" x14ac:dyDescent="0.3">
      <c r="A130" s="1" t="s">
        <v>157</v>
      </c>
      <c r="B130" s="3">
        <v>44949</v>
      </c>
      <c r="C130" t="s">
        <v>18</v>
      </c>
      <c r="D130" t="s">
        <v>47</v>
      </c>
      <c r="E130" t="s">
        <v>12</v>
      </c>
      <c r="F130" t="s">
        <v>13</v>
      </c>
      <c r="G130">
        <v>56</v>
      </c>
      <c r="H130">
        <v>1.77</v>
      </c>
      <c r="I130" s="4">
        <f>Sales_Data3[[#This Row],[Qty]]*Sales_Data3[[#This Row],[UnitPrice]]</f>
        <v>99.12</v>
      </c>
      <c r="J130">
        <f>COUNT(Sales_Data3[UnitPrice])</f>
        <v>243</v>
      </c>
      <c r="K130" s="8">
        <v>44949</v>
      </c>
      <c r="L130" s="4">
        <f>Sales_Data3[[#This Row],[Qty]]*Sales_Data3[[#This Row],[UnitPrice]]</f>
        <v>99.12</v>
      </c>
      <c r="N130" t="str">
        <f t="shared" si="8"/>
        <v>BARS</v>
      </c>
      <c r="O130" t="str">
        <f t="shared" si="9"/>
        <v>west</v>
      </c>
      <c r="P130">
        <f t="shared" si="10"/>
        <v>6</v>
      </c>
      <c r="Q130" s="9" t="b">
        <f t="shared" ref="Q130:Q193" si="11">AND(D130="New York", H130 &gt; 1.5)</f>
        <v>0</v>
      </c>
    </row>
    <row r="131" spans="1:17" x14ac:dyDescent="0.3">
      <c r="A131" s="1" t="s">
        <v>158</v>
      </c>
      <c r="B131" s="3">
        <v>44952</v>
      </c>
      <c r="C131" t="s">
        <v>10</v>
      </c>
      <c r="D131" t="s">
        <v>11</v>
      </c>
      <c r="E131" t="s">
        <v>20</v>
      </c>
      <c r="F131" t="s">
        <v>25</v>
      </c>
      <c r="G131">
        <v>52</v>
      </c>
      <c r="H131">
        <v>2.1800000000000002</v>
      </c>
      <c r="I131" s="4">
        <f>Sales_Data3[[#This Row],[Qty]]*Sales_Data3[[#This Row],[UnitPrice]]</f>
        <v>113.36000000000001</v>
      </c>
      <c r="J131">
        <f>COUNT(Sales_Data3[UnitPrice])</f>
        <v>243</v>
      </c>
      <c r="K131" s="8">
        <v>44952</v>
      </c>
      <c r="L131" s="4">
        <f>Sales_Data3[[#This Row],[Qty]]*Sales_Data3[[#This Row],[UnitPrice]]</f>
        <v>113.36000000000001</v>
      </c>
      <c r="N131" t="str">
        <f t="shared" si="8"/>
        <v>COOKIES</v>
      </c>
      <c r="O131" t="str">
        <f t="shared" si="9"/>
        <v>east</v>
      </c>
      <c r="P131">
        <f t="shared" si="10"/>
        <v>9</v>
      </c>
      <c r="Q131" s="9" t="b">
        <f t="shared" si="11"/>
        <v>0</v>
      </c>
    </row>
    <row r="132" spans="1:17" x14ac:dyDescent="0.3">
      <c r="A132" s="1" t="s">
        <v>159</v>
      </c>
      <c r="B132" s="3">
        <v>44955</v>
      </c>
      <c r="C132" t="s">
        <v>10</v>
      </c>
      <c r="D132" t="s">
        <v>11</v>
      </c>
      <c r="E132" t="s">
        <v>12</v>
      </c>
      <c r="F132" t="s">
        <v>13</v>
      </c>
      <c r="G132">
        <v>51</v>
      </c>
      <c r="H132">
        <v>1.77</v>
      </c>
      <c r="I132" s="4">
        <f>Sales_Data3[[#This Row],[Qty]]*Sales_Data3[[#This Row],[UnitPrice]]</f>
        <v>90.27</v>
      </c>
      <c r="J132">
        <f>COUNT(Sales_Data3[UnitPrice])</f>
        <v>243</v>
      </c>
      <c r="K132" s="8">
        <v>44955</v>
      </c>
      <c r="L132" s="4">
        <f>Sales_Data3[[#This Row],[Qty]]*Sales_Data3[[#This Row],[UnitPrice]]</f>
        <v>90.27</v>
      </c>
      <c r="N132" t="str">
        <f t="shared" si="8"/>
        <v>BARS</v>
      </c>
      <c r="O132" t="str">
        <f t="shared" si="9"/>
        <v>east</v>
      </c>
      <c r="P132">
        <f t="shared" si="10"/>
        <v>6</v>
      </c>
      <c r="Q132" s="9" t="b">
        <f t="shared" si="11"/>
        <v>0</v>
      </c>
    </row>
    <row r="133" spans="1:17" x14ac:dyDescent="0.3">
      <c r="A133" s="1" t="s">
        <v>160</v>
      </c>
      <c r="B133" s="3">
        <v>44958</v>
      </c>
      <c r="C133" t="s">
        <v>10</v>
      </c>
      <c r="D133" t="s">
        <v>11</v>
      </c>
      <c r="E133" t="s">
        <v>31</v>
      </c>
      <c r="F133" t="s">
        <v>32</v>
      </c>
      <c r="G133">
        <v>24</v>
      </c>
      <c r="H133">
        <v>1.68</v>
      </c>
      <c r="I133" s="4">
        <f>Sales_Data3[[#This Row],[Qty]]*Sales_Data3[[#This Row],[UnitPrice]]</f>
        <v>40.32</v>
      </c>
      <c r="J133">
        <f>COUNT(Sales_Data3[UnitPrice])</f>
        <v>243</v>
      </c>
      <c r="K133" s="8">
        <v>44958</v>
      </c>
      <c r="L133" s="4">
        <f>Sales_Data3[[#This Row],[Qty]]*Sales_Data3[[#This Row],[UnitPrice]]</f>
        <v>40.32</v>
      </c>
      <c r="N133" t="str">
        <f t="shared" si="8"/>
        <v>SNACKS</v>
      </c>
      <c r="O133" t="str">
        <f t="shared" si="9"/>
        <v>east</v>
      </c>
      <c r="P133">
        <f t="shared" si="10"/>
        <v>12</v>
      </c>
      <c r="Q133" s="9" t="b">
        <f t="shared" si="11"/>
        <v>0</v>
      </c>
    </row>
    <row r="134" spans="1:17" x14ac:dyDescent="0.3">
      <c r="A134" s="1" t="s">
        <v>161</v>
      </c>
      <c r="B134" s="3">
        <v>44961</v>
      </c>
      <c r="C134" t="s">
        <v>18</v>
      </c>
      <c r="D134" t="s">
        <v>19</v>
      </c>
      <c r="E134" t="s">
        <v>20</v>
      </c>
      <c r="F134" t="s">
        <v>25</v>
      </c>
      <c r="G134">
        <v>58</v>
      </c>
      <c r="H134">
        <v>2.1800000000000002</v>
      </c>
      <c r="I134" s="4">
        <f>Sales_Data3[[#This Row],[Qty]]*Sales_Data3[[#This Row],[UnitPrice]]</f>
        <v>126.44000000000001</v>
      </c>
      <c r="J134">
        <f>COUNT(Sales_Data3[UnitPrice])</f>
        <v>243</v>
      </c>
      <c r="K134" s="8">
        <v>44961</v>
      </c>
      <c r="L134" s="4">
        <f>Sales_Data3[[#This Row],[Qty]]*Sales_Data3[[#This Row],[UnitPrice]]</f>
        <v>126.44000000000001</v>
      </c>
      <c r="N134" t="str">
        <f t="shared" si="8"/>
        <v>COOKIES</v>
      </c>
      <c r="O134" t="str">
        <f t="shared" si="9"/>
        <v>west</v>
      </c>
      <c r="P134">
        <f t="shared" si="10"/>
        <v>9</v>
      </c>
      <c r="Q134" s="9" t="b">
        <f t="shared" si="11"/>
        <v>0</v>
      </c>
    </row>
    <row r="135" spans="1:17" x14ac:dyDescent="0.3">
      <c r="A135" s="1" t="s">
        <v>162</v>
      </c>
      <c r="B135" s="3">
        <v>44964</v>
      </c>
      <c r="C135" t="s">
        <v>18</v>
      </c>
      <c r="D135" t="s">
        <v>19</v>
      </c>
      <c r="E135" t="s">
        <v>20</v>
      </c>
      <c r="F135" t="s">
        <v>21</v>
      </c>
      <c r="G135">
        <v>34</v>
      </c>
      <c r="H135">
        <v>1.8699999999999999</v>
      </c>
      <c r="I135" s="4">
        <f>Sales_Data3[[#This Row],[Qty]]*Sales_Data3[[#This Row],[UnitPrice]]</f>
        <v>63.58</v>
      </c>
      <c r="J135">
        <f>COUNT(Sales_Data3[UnitPrice])</f>
        <v>243</v>
      </c>
      <c r="K135" s="8">
        <v>44964</v>
      </c>
      <c r="L135" s="4">
        <f>Sales_Data3[[#This Row],[Qty]]*Sales_Data3[[#This Row],[UnitPrice]]</f>
        <v>63.58</v>
      </c>
      <c r="N135" t="str">
        <f t="shared" si="8"/>
        <v>COOKIES</v>
      </c>
      <c r="O135" t="str">
        <f t="shared" si="9"/>
        <v>west</v>
      </c>
      <c r="P135">
        <f t="shared" si="10"/>
        <v>14</v>
      </c>
      <c r="Q135" s="9" t="b">
        <f t="shared" si="11"/>
        <v>0</v>
      </c>
    </row>
    <row r="136" spans="1:17" x14ac:dyDescent="0.3">
      <c r="A136" s="1" t="s">
        <v>163</v>
      </c>
      <c r="B136" s="3">
        <v>44967</v>
      </c>
      <c r="C136" t="s">
        <v>10</v>
      </c>
      <c r="D136" t="s">
        <v>23</v>
      </c>
      <c r="E136" t="s">
        <v>12</v>
      </c>
      <c r="F136" t="s">
        <v>13</v>
      </c>
      <c r="G136">
        <v>34</v>
      </c>
      <c r="H136">
        <v>1.77</v>
      </c>
      <c r="I136" s="4">
        <f>Sales_Data3[[#This Row],[Qty]]*Sales_Data3[[#This Row],[UnitPrice]]</f>
        <v>60.18</v>
      </c>
      <c r="J136">
        <f>COUNT(Sales_Data3[UnitPrice])</f>
        <v>243</v>
      </c>
      <c r="K136" s="8">
        <v>44967</v>
      </c>
      <c r="L136" s="4">
        <f>Sales_Data3[[#This Row],[Qty]]*Sales_Data3[[#This Row],[UnitPrice]]</f>
        <v>60.18</v>
      </c>
      <c r="N136" t="str">
        <f t="shared" si="8"/>
        <v>BARS</v>
      </c>
      <c r="O136" t="str">
        <f t="shared" si="9"/>
        <v>east</v>
      </c>
      <c r="P136">
        <f t="shared" si="10"/>
        <v>6</v>
      </c>
      <c r="Q136" s="9" t="b">
        <f t="shared" si="11"/>
        <v>1</v>
      </c>
    </row>
    <row r="137" spans="1:17" x14ac:dyDescent="0.3">
      <c r="A137" s="1" t="s">
        <v>164</v>
      </c>
      <c r="B137" s="3">
        <v>44970</v>
      </c>
      <c r="C137" t="s">
        <v>10</v>
      </c>
      <c r="D137" t="s">
        <v>23</v>
      </c>
      <c r="E137" t="s">
        <v>31</v>
      </c>
      <c r="F137" t="s">
        <v>32</v>
      </c>
      <c r="G137">
        <v>21</v>
      </c>
      <c r="H137">
        <v>1.6800000000000002</v>
      </c>
      <c r="I137" s="4">
        <f>Sales_Data3[[#This Row],[Qty]]*Sales_Data3[[#This Row],[UnitPrice]]</f>
        <v>35.28</v>
      </c>
      <c r="J137">
        <f>COUNT(Sales_Data3[UnitPrice])</f>
        <v>243</v>
      </c>
      <c r="K137" s="8">
        <v>44970</v>
      </c>
      <c r="L137" s="4">
        <f>Sales_Data3[[#This Row],[Qty]]*Sales_Data3[[#This Row],[UnitPrice]]</f>
        <v>35.28</v>
      </c>
      <c r="N137" t="str">
        <f t="shared" si="8"/>
        <v>SNACKS</v>
      </c>
      <c r="O137" t="str">
        <f t="shared" si="9"/>
        <v>east</v>
      </c>
      <c r="P137">
        <f t="shared" si="10"/>
        <v>12</v>
      </c>
      <c r="Q137" s="9" t="b">
        <f t="shared" si="11"/>
        <v>1</v>
      </c>
    </row>
    <row r="138" spans="1:17" x14ac:dyDescent="0.3">
      <c r="A138" s="1" t="s">
        <v>165</v>
      </c>
      <c r="B138" s="3">
        <v>44973</v>
      </c>
      <c r="C138" t="s">
        <v>18</v>
      </c>
      <c r="D138" t="s">
        <v>47</v>
      </c>
      <c r="E138" t="s">
        <v>20</v>
      </c>
      <c r="F138" t="s">
        <v>41</v>
      </c>
      <c r="G138">
        <v>29</v>
      </c>
      <c r="H138">
        <v>2.84</v>
      </c>
      <c r="I138" s="4">
        <f>Sales_Data3[[#This Row],[Qty]]*Sales_Data3[[#This Row],[UnitPrice]]</f>
        <v>82.36</v>
      </c>
      <c r="J138">
        <f>COUNT(Sales_Data3[UnitPrice])</f>
        <v>243</v>
      </c>
      <c r="K138" s="8">
        <v>44973</v>
      </c>
      <c r="L138" s="4">
        <f>Sales_Data3[[#This Row],[Qty]]*Sales_Data3[[#This Row],[UnitPrice]]</f>
        <v>82.36</v>
      </c>
      <c r="N138" t="str">
        <f t="shared" si="8"/>
        <v>COOKIES</v>
      </c>
      <c r="O138" t="str">
        <f t="shared" si="9"/>
        <v>west</v>
      </c>
      <c r="P138">
        <f t="shared" si="10"/>
        <v>14</v>
      </c>
      <c r="Q138" s="9" t="b">
        <f t="shared" si="11"/>
        <v>0</v>
      </c>
    </row>
    <row r="139" spans="1:17" x14ac:dyDescent="0.3">
      <c r="A139" s="1" t="s">
        <v>166</v>
      </c>
      <c r="B139" s="3">
        <v>44976</v>
      </c>
      <c r="C139" t="s">
        <v>10</v>
      </c>
      <c r="D139" t="s">
        <v>11</v>
      </c>
      <c r="E139" t="s">
        <v>12</v>
      </c>
      <c r="F139" t="s">
        <v>13</v>
      </c>
      <c r="G139">
        <v>68</v>
      </c>
      <c r="H139">
        <v>1.77</v>
      </c>
      <c r="I139" s="4">
        <f>Sales_Data3[[#This Row],[Qty]]*Sales_Data3[[#This Row],[UnitPrice]]</f>
        <v>120.36</v>
      </c>
      <c r="J139">
        <f>COUNT(Sales_Data3[UnitPrice])</f>
        <v>243</v>
      </c>
      <c r="K139" s="8">
        <v>44976</v>
      </c>
      <c r="L139" s="4">
        <f>Sales_Data3[[#This Row],[Qty]]*Sales_Data3[[#This Row],[UnitPrice]]</f>
        <v>120.36</v>
      </c>
      <c r="N139" t="str">
        <f t="shared" si="8"/>
        <v>BARS</v>
      </c>
      <c r="O139" t="str">
        <f t="shared" si="9"/>
        <v>east</v>
      </c>
      <c r="P139">
        <f t="shared" si="10"/>
        <v>6</v>
      </c>
      <c r="Q139" s="9" t="b">
        <f t="shared" si="11"/>
        <v>0</v>
      </c>
    </row>
    <row r="140" spans="1:17" x14ac:dyDescent="0.3">
      <c r="A140" s="1" t="s">
        <v>167</v>
      </c>
      <c r="B140" s="3">
        <v>44979</v>
      </c>
      <c r="C140" t="s">
        <v>10</v>
      </c>
      <c r="D140" t="s">
        <v>11</v>
      </c>
      <c r="E140" t="s">
        <v>31</v>
      </c>
      <c r="F140" t="s">
        <v>112</v>
      </c>
      <c r="G140">
        <v>31</v>
      </c>
      <c r="H140">
        <v>3.1500000000000004</v>
      </c>
      <c r="I140" s="4">
        <f>Sales_Data3[[#This Row],[Qty]]*Sales_Data3[[#This Row],[UnitPrice]]</f>
        <v>97.65</v>
      </c>
      <c r="J140">
        <f>COUNT(Sales_Data3[UnitPrice])</f>
        <v>243</v>
      </c>
      <c r="K140" s="8">
        <v>44979</v>
      </c>
      <c r="L140" s="4">
        <f>Sales_Data3[[#This Row],[Qty]]*Sales_Data3[[#This Row],[UnitPrice]]</f>
        <v>97.65</v>
      </c>
      <c r="N140" t="str">
        <f t="shared" si="8"/>
        <v>SNACKS</v>
      </c>
      <c r="O140" t="str">
        <f t="shared" si="9"/>
        <v>east</v>
      </c>
      <c r="P140">
        <f t="shared" si="10"/>
        <v>8</v>
      </c>
      <c r="Q140" s="9" t="b">
        <f t="shared" si="11"/>
        <v>0</v>
      </c>
    </row>
    <row r="141" spans="1:17" x14ac:dyDescent="0.3">
      <c r="A141" s="1" t="s">
        <v>168</v>
      </c>
      <c r="B141" s="3">
        <v>44982</v>
      </c>
      <c r="C141" t="s">
        <v>18</v>
      </c>
      <c r="D141" t="s">
        <v>19</v>
      </c>
      <c r="E141" t="s">
        <v>20</v>
      </c>
      <c r="F141" t="s">
        <v>25</v>
      </c>
      <c r="G141">
        <v>30</v>
      </c>
      <c r="H141">
        <v>2.1800000000000002</v>
      </c>
      <c r="I141" s="4">
        <f>Sales_Data3[[#This Row],[Qty]]*Sales_Data3[[#This Row],[UnitPrice]]</f>
        <v>65.400000000000006</v>
      </c>
      <c r="J141">
        <f>COUNT(Sales_Data3[UnitPrice])</f>
        <v>243</v>
      </c>
      <c r="K141" s="8">
        <v>44982</v>
      </c>
      <c r="L141" s="4">
        <f>Sales_Data3[[#This Row],[Qty]]*Sales_Data3[[#This Row],[UnitPrice]]</f>
        <v>65.400000000000006</v>
      </c>
      <c r="N141" t="str">
        <f t="shared" si="8"/>
        <v>COOKIES</v>
      </c>
      <c r="O141" t="str">
        <f t="shared" si="9"/>
        <v>west</v>
      </c>
      <c r="P141">
        <f t="shared" si="10"/>
        <v>9</v>
      </c>
      <c r="Q141" s="9" t="b">
        <f t="shared" si="11"/>
        <v>0</v>
      </c>
    </row>
    <row r="142" spans="1:17" x14ac:dyDescent="0.3">
      <c r="A142" s="1" t="s">
        <v>169</v>
      </c>
      <c r="B142" s="3">
        <v>44985</v>
      </c>
      <c r="C142" t="s">
        <v>18</v>
      </c>
      <c r="D142" t="s">
        <v>19</v>
      </c>
      <c r="E142" t="s">
        <v>20</v>
      </c>
      <c r="F142" t="s">
        <v>21</v>
      </c>
      <c r="G142">
        <v>232</v>
      </c>
      <c r="H142">
        <v>1.8699999999999999</v>
      </c>
      <c r="I142" s="4">
        <f>Sales_Data3[[#This Row],[Qty]]*Sales_Data3[[#This Row],[UnitPrice]]</f>
        <v>433.84</v>
      </c>
      <c r="J142">
        <f>COUNT(Sales_Data3[UnitPrice])</f>
        <v>243</v>
      </c>
      <c r="K142" s="8">
        <v>44985</v>
      </c>
      <c r="L142" s="4">
        <f>Sales_Data3[[#This Row],[Qty]]*Sales_Data3[[#This Row],[UnitPrice]]</f>
        <v>433.84</v>
      </c>
      <c r="N142" t="str">
        <f t="shared" si="8"/>
        <v>COOKIES</v>
      </c>
      <c r="O142" t="str">
        <f t="shared" si="9"/>
        <v>west</v>
      </c>
      <c r="P142">
        <f t="shared" si="10"/>
        <v>14</v>
      </c>
      <c r="Q142" s="9" t="b">
        <f t="shared" si="11"/>
        <v>0</v>
      </c>
    </row>
    <row r="143" spans="1:17" x14ac:dyDescent="0.3">
      <c r="A143" s="1" t="s">
        <v>170</v>
      </c>
      <c r="B143" s="3">
        <v>44987</v>
      </c>
      <c r="C143" t="s">
        <v>10</v>
      </c>
      <c r="D143" t="s">
        <v>23</v>
      </c>
      <c r="E143" t="s">
        <v>12</v>
      </c>
      <c r="F143" t="s">
        <v>43</v>
      </c>
      <c r="G143">
        <v>68</v>
      </c>
      <c r="H143">
        <v>1.8699999999999999</v>
      </c>
      <c r="I143" s="4">
        <f>Sales_Data3[[#This Row],[Qty]]*Sales_Data3[[#This Row],[UnitPrice]]</f>
        <v>127.16</v>
      </c>
      <c r="J143">
        <f>COUNT(Sales_Data3[UnitPrice])</f>
        <v>243</v>
      </c>
      <c r="K143" s="8">
        <v>44987</v>
      </c>
      <c r="L143" s="4">
        <f>Sales_Data3[[#This Row],[Qty]]*Sales_Data3[[#This Row],[UnitPrice]]</f>
        <v>127.16</v>
      </c>
      <c r="N143" t="str">
        <f t="shared" si="8"/>
        <v>BARS</v>
      </c>
      <c r="O143" t="str">
        <f t="shared" si="9"/>
        <v>east</v>
      </c>
      <c r="P143">
        <f t="shared" si="10"/>
        <v>4</v>
      </c>
      <c r="Q143" s="9" t="b">
        <f t="shared" si="11"/>
        <v>1</v>
      </c>
    </row>
    <row r="144" spans="1:17" x14ac:dyDescent="0.3">
      <c r="A144" s="1" t="s">
        <v>171</v>
      </c>
      <c r="B144" s="3">
        <v>44990</v>
      </c>
      <c r="C144" t="s">
        <v>10</v>
      </c>
      <c r="D144" t="s">
        <v>23</v>
      </c>
      <c r="E144" t="s">
        <v>20</v>
      </c>
      <c r="F144" t="s">
        <v>41</v>
      </c>
      <c r="G144">
        <v>97</v>
      </c>
      <c r="H144">
        <v>2.8400000000000003</v>
      </c>
      <c r="I144" s="4">
        <f>Sales_Data3[[#This Row],[Qty]]*Sales_Data3[[#This Row],[UnitPrice]]</f>
        <v>275.48</v>
      </c>
      <c r="J144">
        <f>COUNT(Sales_Data3[UnitPrice])</f>
        <v>243</v>
      </c>
      <c r="K144" s="8">
        <v>44990</v>
      </c>
      <c r="L144" s="4">
        <f>Sales_Data3[[#This Row],[Qty]]*Sales_Data3[[#This Row],[UnitPrice]]</f>
        <v>275.48</v>
      </c>
      <c r="N144" t="str">
        <f t="shared" si="8"/>
        <v>COOKIES</v>
      </c>
      <c r="O144" t="str">
        <f t="shared" si="9"/>
        <v>east</v>
      </c>
      <c r="P144">
        <f t="shared" si="10"/>
        <v>14</v>
      </c>
      <c r="Q144" s="9" t="b">
        <f t="shared" si="11"/>
        <v>1</v>
      </c>
    </row>
    <row r="145" spans="1:17" x14ac:dyDescent="0.3">
      <c r="A145" s="1" t="s">
        <v>172</v>
      </c>
      <c r="B145" s="3">
        <v>44993</v>
      </c>
      <c r="C145" t="s">
        <v>18</v>
      </c>
      <c r="D145" t="s">
        <v>47</v>
      </c>
      <c r="E145" t="s">
        <v>12</v>
      </c>
      <c r="F145" t="s">
        <v>43</v>
      </c>
      <c r="G145">
        <v>86</v>
      </c>
      <c r="H145">
        <v>1.8699999999999999</v>
      </c>
      <c r="I145" s="4">
        <f>Sales_Data3[[#This Row],[Qty]]*Sales_Data3[[#This Row],[UnitPrice]]</f>
        <v>160.82</v>
      </c>
      <c r="J145">
        <f>COUNT(Sales_Data3[UnitPrice])</f>
        <v>243</v>
      </c>
      <c r="K145" s="8">
        <v>44993</v>
      </c>
      <c r="L145" s="4">
        <f>Sales_Data3[[#This Row],[Qty]]*Sales_Data3[[#This Row],[UnitPrice]]</f>
        <v>160.82</v>
      </c>
      <c r="N145" t="str">
        <f t="shared" si="8"/>
        <v>BARS</v>
      </c>
      <c r="O145" t="str">
        <f t="shared" si="9"/>
        <v>west</v>
      </c>
      <c r="P145">
        <f t="shared" si="10"/>
        <v>4</v>
      </c>
      <c r="Q145" s="9" t="b">
        <f t="shared" si="11"/>
        <v>0</v>
      </c>
    </row>
    <row r="146" spans="1:17" x14ac:dyDescent="0.3">
      <c r="A146" s="1" t="s">
        <v>173</v>
      </c>
      <c r="B146" s="3">
        <v>44996</v>
      </c>
      <c r="C146" t="s">
        <v>18</v>
      </c>
      <c r="D146" t="s">
        <v>47</v>
      </c>
      <c r="E146" t="s">
        <v>31</v>
      </c>
      <c r="F146" t="s">
        <v>32</v>
      </c>
      <c r="G146">
        <v>41</v>
      </c>
      <c r="H146">
        <v>1.68</v>
      </c>
      <c r="I146" s="4">
        <f>Sales_Data3[[#This Row],[Qty]]*Sales_Data3[[#This Row],[UnitPrice]]</f>
        <v>68.88</v>
      </c>
      <c r="J146">
        <f>COUNT(Sales_Data3[UnitPrice])</f>
        <v>243</v>
      </c>
      <c r="K146" s="8">
        <v>44996</v>
      </c>
      <c r="L146" s="4">
        <f>Sales_Data3[[#This Row],[Qty]]*Sales_Data3[[#This Row],[UnitPrice]]</f>
        <v>68.88</v>
      </c>
      <c r="N146" t="str">
        <f t="shared" si="8"/>
        <v>SNACKS</v>
      </c>
      <c r="O146" t="str">
        <f t="shared" si="9"/>
        <v>west</v>
      </c>
      <c r="P146">
        <f t="shared" si="10"/>
        <v>12</v>
      </c>
      <c r="Q146" s="9" t="b">
        <f t="shared" si="11"/>
        <v>0</v>
      </c>
    </row>
    <row r="147" spans="1:17" x14ac:dyDescent="0.3">
      <c r="A147" s="1" t="s">
        <v>174</v>
      </c>
      <c r="B147" s="3">
        <v>44999</v>
      </c>
      <c r="C147" t="s">
        <v>10</v>
      </c>
      <c r="D147" t="s">
        <v>11</v>
      </c>
      <c r="E147" t="s">
        <v>12</v>
      </c>
      <c r="F147" t="s">
        <v>13</v>
      </c>
      <c r="G147">
        <v>93</v>
      </c>
      <c r="H147">
        <v>1.7700000000000002</v>
      </c>
      <c r="I147" s="4">
        <f>Sales_Data3[[#This Row],[Qty]]*Sales_Data3[[#This Row],[UnitPrice]]</f>
        <v>164.61</v>
      </c>
      <c r="J147">
        <f>COUNT(Sales_Data3[UnitPrice])</f>
        <v>243</v>
      </c>
      <c r="K147" s="8">
        <v>44999</v>
      </c>
      <c r="L147" s="4">
        <f>Sales_Data3[[#This Row],[Qty]]*Sales_Data3[[#This Row],[UnitPrice]]</f>
        <v>164.61</v>
      </c>
      <c r="N147" t="str">
        <f t="shared" si="8"/>
        <v>BARS</v>
      </c>
      <c r="O147" t="str">
        <f t="shared" si="9"/>
        <v>east</v>
      </c>
      <c r="P147">
        <f t="shared" si="10"/>
        <v>6</v>
      </c>
      <c r="Q147" s="9" t="b">
        <f t="shared" si="11"/>
        <v>0</v>
      </c>
    </row>
    <row r="148" spans="1:17" x14ac:dyDescent="0.3">
      <c r="A148" s="1" t="s">
        <v>175</v>
      </c>
      <c r="B148" s="3">
        <v>45002</v>
      </c>
      <c r="C148" t="s">
        <v>10</v>
      </c>
      <c r="D148" t="s">
        <v>11</v>
      </c>
      <c r="E148" t="s">
        <v>31</v>
      </c>
      <c r="F148" t="s">
        <v>32</v>
      </c>
      <c r="G148">
        <v>47</v>
      </c>
      <c r="H148">
        <v>1.68</v>
      </c>
      <c r="I148" s="4">
        <f>Sales_Data3[[#This Row],[Qty]]*Sales_Data3[[#This Row],[UnitPrice]]</f>
        <v>78.959999999999994</v>
      </c>
      <c r="J148">
        <f>COUNT(Sales_Data3[UnitPrice])</f>
        <v>243</v>
      </c>
      <c r="K148" s="8">
        <v>45002</v>
      </c>
      <c r="L148" s="4">
        <f>Sales_Data3[[#This Row],[Qty]]*Sales_Data3[[#This Row],[UnitPrice]]</f>
        <v>78.959999999999994</v>
      </c>
      <c r="N148" t="str">
        <f t="shared" si="8"/>
        <v>SNACKS</v>
      </c>
      <c r="O148" t="str">
        <f t="shared" si="9"/>
        <v>east</v>
      </c>
      <c r="P148">
        <f t="shared" si="10"/>
        <v>12</v>
      </c>
      <c r="Q148" s="9" t="b">
        <f t="shared" si="11"/>
        <v>0</v>
      </c>
    </row>
    <row r="149" spans="1:17" x14ac:dyDescent="0.3">
      <c r="A149" s="1" t="s">
        <v>176</v>
      </c>
      <c r="B149" s="3">
        <v>45005</v>
      </c>
      <c r="C149" t="s">
        <v>18</v>
      </c>
      <c r="D149" t="s">
        <v>19</v>
      </c>
      <c r="E149" t="s">
        <v>12</v>
      </c>
      <c r="F149" t="s">
        <v>13</v>
      </c>
      <c r="G149">
        <v>103</v>
      </c>
      <c r="H149">
        <v>1.77</v>
      </c>
      <c r="I149" s="4">
        <f>Sales_Data3[[#This Row],[Qty]]*Sales_Data3[[#This Row],[UnitPrice]]</f>
        <v>182.31</v>
      </c>
      <c r="J149">
        <f>COUNT(Sales_Data3[UnitPrice])</f>
        <v>243</v>
      </c>
      <c r="K149" s="8">
        <v>45005</v>
      </c>
      <c r="L149" s="4">
        <f>Sales_Data3[[#This Row],[Qty]]*Sales_Data3[[#This Row],[UnitPrice]]</f>
        <v>182.31</v>
      </c>
      <c r="N149" t="str">
        <f t="shared" si="8"/>
        <v>BARS</v>
      </c>
      <c r="O149" t="str">
        <f t="shared" si="9"/>
        <v>west</v>
      </c>
      <c r="P149">
        <f t="shared" si="10"/>
        <v>6</v>
      </c>
      <c r="Q149" s="9" t="b">
        <f t="shared" si="11"/>
        <v>0</v>
      </c>
    </row>
    <row r="150" spans="1:17" x14ac:dyDescent="0.3">
      <c r="A150" s="1" t="s">
        <v>177</v>
      </c>
      <c r="B150" s="3">
        <v>45008</v>
      </c>
      <c r="C150" t="s">
        <v>18</v>
      </c>
      <c r="D150" t="s">
        <v>19</v>
      </c>
      <c r="E150" t="s">
        <v>31</v>
      </c>
      <c r="F150" t="s">
        <v>32</v>
      </c>
      <c r="G150">
        <v>33</v>
      </c>
      <c r="H150">
        <v>1.68</v>
      </c>
      <c r="I150" s="4">
        <f>Sales_Data3[[#This Row],[Qty]]*Sales_Data3[[#This Row],[UnitPrice]]</f>
        <v>55.44</v>
      </c>
      <c r="J150">
        <f>COUNT(Sales_Data3[UnitPrice])</f>
        <v>243</v>
      </c>
      <c r="K150" s="8">
        <v>45008</v>
      </c>
      <c r="L150" s="4">
        <f>Sales_Data3[[#This Row],[Qty]]*Sales_Data3[[#This Row],[UnitPrice]]</f>
        <v>55.44</v>
      </c>
      <c r="N150" t="str">
        <f t="shared" si="8"/>
        <v>SNACKS</v>
      </c>
      <c r="O150" t="str">
        <f t="shared" si="9"/>
        <v>west</v>
      </c>
      <c r="P150">
        <f t="shared" si="10"/>
        <v>12</v>
      </c>
      <c r="Q150" s="9" t="b">
        <f t="shared" si="11"/>
        <v>0</v>
      </c>
    </row>
    <row r="151" spans="1:17" x14ac:dyDescent="0.3">
      <c r="A151" s="1" t="s">
        <v>178</v>
      </c>
      <c r="B151" s="3">
        <v>45011</v>
      </c>
      <c r="C151" t="s">
        <v>10</v>
      </c>
      <c r="D151" t="s">
        <v>23</v>
      </c>
      <c r="E151" t="s">
        <v>12</v>
      </c>
      <c r="F151" t="s">
        <v>43</v>
      </c>
      <c r="G151">
        <v>57</v>
      </c>
      <c r="H151">
        <v>1.87</v>
      </c>
      <c r="I151" s="4">
        <f>Sales_Data3[[#This Row],[Qty]]*Sales_Data3[[#This Row],[UnitPrice]]</f>
        <v>106.59</v>
      </c>
      <c r="J151">
        <f>COUNT(Sales_Data3[UnitPrice])</f>
        <v>243</v>
      </c>
      <c r="K151" s="8">
        <v>45011</v>
      </c>
      <c r="L151" s="4">
        <f>Sales_Data3[[#This Row],[Qty]]*Sales_Data3[[#This Row],[UnitPrice]]</f>
        <v>106.59</v>
      </c>
      <c r="N151" t="str">
        <f t="shared" si="8"/>
        <v>BARS</v>
      </c>
      <c r="O151" t="str">
        <f t="shared" si="9"/>
        <v>east</v>
      </c>
      <c r="P151">
        <f t="shared" si="10"/>
        <v>4</v>
      </c>
      <c r="Q151" s="9" t="b">
        <f t="shared" si="11"/>
        <v>1</v>
      </c>
    </row>
    <row r="152" spans="1:17" x14ac:dyDescent="0.3">
      <c r="A152" s="1" t="s">
        <v>179</v>
      </c>
      <c r="B152" s="3">
        <v>45014</v>
      </c>
      <c r="C152" t="s">
        <v>10</v>
      </c>
      <c r="D152" t="s">
        <v>23</v>
      </c>
      <c r="E152" t="s">
        <v>20</v>
      </c>
      <c r="F152" t="s">
        <v>41</v>
      </c>
      <c r="G152">
        <v>65</v>
      </c>
      <c r="H152">
        <v>2.84</v>
      </c>
      <c r="I152" s="4">
        <f>Sales_Data3[[#This Row],[Qty]]*Sales_Data3[[#This Row],[UnitPrice]]</f>
        <v>184.6</v>
      </c>
      <c r="J152">
        <f>COUNT(Sales_Data3[UnitPrice])</f>
        <v>243</v>
      </c>
      <c r="K152" s="8">
        <v>45014</v>
      </c>
      <c r="L152" s="4">
        <f>Sales_Data3[[#This Row],[Qty]]*Sales_Data3[[#This Row],[UnitPrice]]</f>
        <v>184.6</v>
      </c>
      <c r="N152" t="str">
        <f t="shared" si="8"/>
        <v>COOKIES</v>
      </c>
      <c r="O152" t="str">
        <f t="shared" si="9"/>
        <v>east</v>
      </c>
      <c r="P152">
        <f t="shared" si="10"/>
        <v>14</v>
      </c>
      <c r="Q152" s="9" t="b">
        <f t="shared" si="11"/>
        <v>1</v>
      </c>
    </row>
    <row r="153" spans="1:17" x14ac:dyDescent="0.3">
      <c r="A153" s="1" t="s">
        <v>180</v>
      </c>
      <c r="B153" s="3">
        <v>45017</v>
      </c>
      <c r="C153" t="s">
        <v>18</v>
      </c>
      <c r="D153" t="s">
        <v>47</v>
      </c>
      <c r="E153" t="s">
        <v>12</v>
      </c>
      <c r="F153" t="s">
        <v>13</v>
      </c>
      <c r="G153">
        <v>118</v>
      </c>
      <c r="H153">
        <v>1.77</v>
      </c>
      <c r="I153" s="4">
        <f>Sales_Data3[[#This Row],[Qty]]*Sales_Data3[[#This Row],[UnitPrice]]</f>
        <v>208.86</v>
      </c>
      <c r="J153">
        <f>COUNT(Sales_Data3[UnitPrice])</f>
        <v>243</v>
      </c>
      <c r="K153" s="8">
        <v>45017</v>
      </c>
      <c r="L153" s="4">
        <f>Sales_Data3[[#This Row],[Qty]]*Sales_Data3[[#This Row],[UnitPrice]]</f>
        <v>208.86</v>
      </c>
      <c r="N153" t="str">
        <f t="shared" si="8"/>
        <v>BARS</v>
      </c>
      <c r="O153" t="str">
        <f t="shared" si="9"/>
        <v>west</v>
      </c>
      <c r="P153">
        <f t="shared" si="10"/>
        <v>6</v>
      </c>
      <c r="Q153" s="9" t="b">
        <f t="shared" si="11"/>
        <v>0</v>
      </c>
    </row>
    <row r="154" spans="1:17" x14ac:dyDescent="0.3">
      <c r="A154" s="1" t="s">
        <v>181</v>
      </c>
      <c r="B154" s="3">
        <v>45020</v>
      </c>
      <c r="C154" t="s">
        <v>10</v>
      </c>
      <c r="D154" t="s">
        <v>11</v>
      </c>
      <c r="E154" t="s">
        <v>20</v>
      </c>
      <c r="F154" t="s">
        <v>25</v>
      </c>
      <c r="G154">
        <v>36</v>
      </c>
      <c r="H154">
        <v>2.1800000000000002</v>
      </c>
      <c r="I154" s="4">
        <f>Sales_Data3[[#This Row],[Qty]]*Sales_Data3[[#This Row],[UnitPrice]]</f>
        <v>78.48</v>
      </c>
      <c r="J154">
        <f>COUNT(Sales_Data3[UnitPrice])</f>
        <v>243</v>
      </c>
      <c r="K154" s="8">
        <v>45020</v>
      </c>
      <c r="L154" s="4">
        <f>Sales_Data3[[#This Row],[Qty]]*Sales_Data3[[#This Row],[UnitPrice]]</f>
        <v>78.48</v>
      </c>
      <c r="N154" t="str">
        <f t="shared" si="8"/>
        <v>COOKIES</v>
      </c>
      <c r="O154" t="str">
        <f t="shared" si="9"/>
        <v>east</v>
      </c>
      <c r="P154">
        <f t="shared" si="10"/>
        <v>9</v>
      </c>
      <c r="Q154" s="9" t="b">
        <f t="shared" si="11"/>
        <v>0</v>
      </c>
    </row>
    <row r="155" spans="1:17" x14ac:dyDescent="0.3">
      <c r="A155" s="1" t="s">
        <v>182</v>
      </c>
      <c r="B155" s="3">
        <v>45023</v>
      </c>
      <c r="C155" t="s">
        <v>10</v>
      </c>
      <c r="D155" t="s">
        <v>11</v>
      </c>
      <c r="E155" t="s">
        <v>20</v>
      </c>
      <c r="F155" t="s">
        <v>41</v>
      </c>
      <c r="G155">
        <v>123</v>
      </c>
      <c r="H155">
        <v>2.84</v>
      </c>
      <c r="I155" s="4">
        <f>Sales_Data3[[#This Row],[Qty]]*Sales_Data3[[#This Row],[UnitPrice]]</f>
        <v>349.32</v>
      </c>
      <c r="J155">
        <f>COUNT(Sales_Data3[UnitPrice])</f>
        <v>243</v>
      </c>
      <c r="K155" s="8">
        <v>45023</v>
      </c>
      <c r="L155" s="4">
        <f>Sales_Data3[[#This Row],[Qty]]*Sales_Data3[[#This Row],[UnitPrice]]</f>
        <v>349.32</v>
      </c>
      <c r="N155" t="str">
        <f t="shared" si="8"/>
        <v>COOKIES</v>
      </c>
      <c r="O155" t="str">
        <f t="shared" si="9"/>
        <v>east</v>
      </c>
      <c r="P155">
        <f t="shared" si="10"/>
        <v>14</v>
      </c>
      <c r="Q155" s="9" t="b">
        <f t="shared" si="11"/>
        <v>0</v>
      </c>
    </row>
    <row r="156" spans="1:17" x14ac:dyDescent="0.3">
      <c r="A156" s="1" t="s">
        <v>183</v>
      </c>
      <c r="B156" s="3">
        <v>45026</v>
      </c>
      <c r="C156" t="s">
        <v>18</v>
      </c>
      <c r="D156" t="s">
        <v>19</v>
      </c>
      <c r="E156" t="s">
        <v>12</v>
      </c>
      <c r="F156" t="s">
        <v>13</v>
      </c>
      <c r="G156">
        <v>90</v>
      </c>
      <c r="H156">
        <v>1.77</v>
      </c>
      <c r="I156" s="4">
        <f>Sales_Data3[[#This Row],[Qty]]*Sales_Data3[[#This Row],[UnitPrice]]</f>
        <v>159.30000000000001</v>
      </c>
      <c r="J156">
        <f>COUNT(Sales_Data3[UnitPrice])</f>
        <v>243</v>
      </c>
      <c r="K156" s="8">
        <v>45026</v>
      </c>
      <c r="L156" s="4">
        <f>Sales_Data3[[#This Row],[Qty]]*Sales_Data3[[#This Row],[UnitPrice]]</f>
        <v>159.30000000000001</v>
      </c>
      <c r="N156" t="str">
        <f t="shared" si="8"/>
        <v>BARS</v>
      </c>
      <c r="O156" t="str">
        <f t="shared" si="9"/>
        <v>west</v>
      </c>
      <c r="P156">
        <f t="shared" si="10"/>
        <v>6</v>
      </c>
      <c r="Q156" s="9" t="b">
        <f t="shared" si="11"/>
        <v>0</v>
      </c>
    </row>
    <row r="157" spans="1:17" x14ac:dyDescent="0.3">
      <c r="A157" s="1" t="s">
        <v>184</v>
      </c>
      <c r="B157" s="3">
        <v>45029</v>
      </c>
      <c r="C157" t="s">
        <v>18</v>
      </c>
      <c r="D157" t="s">
        <v>19</v>
      </c>
      <c r="E157" t="s">
        <v>15</v>
      </c>
      <c r="F157" t="s">
        <v>16</v>
      </c>
      <c r="G157">
        <v>21</v>
      </c>
      <c r="H157">
        <v>3.49</v>
      </c>
      <c r="I157" s="4">
        <f>Sales_Data3[[#This Row],[Qty]]*Sales_Data3[[#This Row],[UnitPrice]]</f>
        <v>73.290000000000006</v>
      </c>
      <c r="J157">
        <f>COUNT(Sales_Data3[UnitPrice])</f>
        <v>243</v>
      </c>
      <c r="K157" s="8">
        <v>45029</v>
      </c>
      <c r="L157" s="4">
        <f>Sales_Data3[[#This Row],[Qty]]*Sales_Data3[[#This Row],[UnitPrice]]</f>
        <v>73.290000000000006</v>
      </c>
      <c r="N157" t="str">
        <f t="shared" si="8"/>
        <v>CRACKERS</v>
      </c>
      <c r="O157" t="str">
        <f t="shared" si="9"/>
        <v>west</v>
      </c>
      <c r="P157">
        <f t="shared" si="10"/>
        <v>11</v>
      </c>
      <c r="Q157" s="9" t="b">
        <f t="shared" si="11"/>
        <v>0</v>
      </c>
    </row>
    <row r="158" spans="1:17" x14ac:dyDescent="0.3">
      <c r="A158" s="1" t="s">
        <v>185</v>
      </c>
      <c r="B158" s="3">
        <v>45032</v>
      </c>
      <c r="C158" t="s">
        <v>10</v>
      </c>
      <c r="D158" t="s">
        <v>23</v>
      </c>
      <c r="E158" t="s">
        <v>12</v>
      </c>
      <c r="F158" t="s">
        <v>13</v>
      </c>
      <c r="G158">
        <v>48</v>
      </c>
      <c r="H158">
        <v>1.7699999999999998</v>
      </c>
      <c r="I158" s="4">
        <f>Sales_Data3[[#This Row],[Qty]]*Sales_Data3[[#This Row],[UnitPrice]]</f>
        <v>84.96</v>
      </c>
      <c r="J158">
        <f>COUNT(Sales_Data3[UnitPrice])</f>
        <v>243</v>
      </c>
      <c r="K158" s="8">
        <v>45032</v>
      </c>
      <c r="L158" s="4">
        <f>Sales_Data3[[#This Row],[Qty]]*Sales_Data3[[#This Row],[UnitPrice]]</f>
        <v>84.96</v>
      </c>
      <c r="N158" t="str">
        <f t="shared" si="8"/>
        <v>BARS</v>
      </c>
      <c r="O158" t="str">
        <f t="shared" si="9"/>
        <v>east</v>
      </c>
      <c r="P158">
        <f t="shared" si="10"/>
        <v>6</v>
      </c>
      <c r="Q158" s="9" t="b">
        <f t="shared" si="11"/>
        <v>1</v>
      </c>
    </row>
    <row r="159" spans="1:17" x14ac:dyDescent="0.3">
      <c r="A159" s="1" t="s">
        <v>186</v>
      </c>
      <c r="B159" s="3">
        <v>45035</v>
      </c>
      <c r="C159" t="s">
        <v>10</v>
      </c>
      <c r="D159" t="s">
        <v>23</v>
      </c>
      <c r="E159" t="s">
        <v>31</v>
      </c>
      <c r="F159" t="s">
        <v>32</v>
      </c>
      <c r="G159">
        <v>24</v>
      </c>
      <c r="H159">
        <v>1.68</v>
      </c>
      <c r="I159" s="4">
        <f>Sales_Data3[[#This Row],[Qty]]*Sales_Data3[[#This Row],[UnitPrice]]</f>
        <v>40.32</v>
      </c>
      <c r="J159">
        <f>COUNT(Sales_Data3[UnitPrice])</f>
        <v>243</v>
      </c>
      <c r="K159" s="8">
        <v>45035</v>
      </c>
      <c r="L159" s="4">
        <f>Sales_Data3[[#This Row],[Qty]]*Sales_Data3[[#This Row],[UnitPrice]]</f>
        <v>40.32</v>
      </c>
      <c r="N159" t="str">
        <f t="shared" si="8"/>
        <v>SNACKS</v>
      </c>
      <c r="O159" t="str">
        <f t="shared" si="9"/>
        <v>east</v>
      </c>
      <c r="P159">
        <f t="shared" si="10"/>
        <v>12</v>
      </c>
      <c r="Q159" s="9" t="b">
        <f t="shared" si="11"/>
        <v>1</v>
      </c>
    </row>
    <row r="160" spans="1:17" x14ac:dyDescent="0.3">
      <c r="A160" s="1" t="s">
        <v>187</v>
      </c>
      <c r="B160" s="3">
        <v>45038</v>
      </c>
      <c r="C160" t="s">
        <v>18</v>
      </c>
      <c r="D160" t="s">
        <v>47</v>
      </c>
      <c r="E160" t="s">
        <v>20</v>
      </c>
      <c r="F160" t="s">
        <v>21</v>
      </c>
      <c r="G160">
        <v>67</v>
      </c>
      <c r="H160">
        <v>1.87</v>
      </c>
      <c r="I160" s="4">
        <f>Sales_Data3[[#This Row],[Qty]]*Sales_Data3[[#This Row],[UnitPrice]]</f>
        <v>125.29</v>
      </c>
      <c r="J160">
        <f>COUNT(Sales_Data3[UnitPrice])</f>
        <v>243</v>
      </c>
      <c r="K160" s="8">
        <v>45038</v>
      </c>
      <c r="L160" s="4">
        <f>Sales_Data3[[#This Row],[Qty]]*Sales_Data3[[#This Row],[UnitPrice]]</f>
        <v>125.29</v>
      </c>
      <c r="N160" t="str">
        <f t="shared" si="8"/>
        <v>COOKIES</v>
      </c>
      <c r="O160" t="str">
        <f t="shared" si="9"/>
        <v>west</v>
      </c>
      <c r="P160">
        <f t="shared" si="10"/>
        <v>14</v>
      </c>
      <c r="Q160" s="9" t="b">
        <f t="shared" si="11"/>
        <v>0</v>
      </c>
    </row>
    <row r="161" spans="1:17" x14ac:dyDescent="0.3">
      <c r="A161" s="1" t="s">
        <v>188</v>
      </c>
      <c r="B161" s="3">
        <v>45041</v>
      </c>
      <c r="C161" t="s">
        <v>10</v>
      </c>
      <c r="D161" t="s">
        <v>11</v>
      </c>
      <c r="E161" t="s">
        <v>12</v>
      </c>
      <c r="F161" t="s">
        <v>43</v>
      </c>
      <c r="G161">
        <v>27</v>
      </c>
      <c r="H161">
        <v>1.87</v>
      </c>
      <c r="I161" s="4">
        <f>Sales_Data3[[#This Row],[Qty]]*Sales_Data3[[#This Row],[UnitPrice]]</f>
        <v>50.49</v>
      </c>
      <c r="J161">
        <f>COUNT(Sales_Data3[UnitPrice])</f>
        <v>243</v>
      </c>
      <c r="K161" s="8">
        <v>45041</v>
      </c>
      <c r="L161" s="4">
        <f>Sales_Data3[[#This Row],[Qty]]*Sales_Data3[[#This Row],[UnitPrice]]</f>
        <v>50.49</v>
      </c>
      <c r="N161" t="str">
        <f t="shared" si="8"/>
        <v>BARS</v>
      </c>
      <c r="O161" t="str">
        <f t="shared" si="9"/>
        <v>east</v>
      </c>
      <c r="P161">
        <f t="shared" si="10"/>
        <v>4</v>
      </c>
      <c r="Q161" s="9" t="b">
        <f t="shared" si="11"/>
        <v>0</v>
      </c>
    </row>
    <row r="162" spans="1:17" x14ac:dyDescent="0.3">
      <c r="A162" s="1" t="s">
        <v>189</v>
      </c>
      <c r="B162" s="3">
        <v>45044</v>
      </c>
      <c r="C162" t="s">
        <v>10</v>
      </c>
      <c r="D162" t="s">
        <v>11</v>
      </c>
      <c r="E162" t="s">
        <v>20</v>
      </c>
      <c r="F162" t="s">
        <v>41</v>
      </c>
      <c r="G162">
        <v>129</v>
      </c>
      <c r="H162">
        <v>2.8400000000000003</v>
      </c>
      <c r="I162" s="4">
        <f>Sales_Data3[[#This Row],[Qty]]*Sales_Data3[[#This Row],[UnitPrice]]</f>
        <v>366.36</v>
      </c>
      <c r="J162">
        <f>COUNT(Sales_Data3[UnitPrice])</f>
        <v>243</v>
      </c>
      <c r="K162" s="8">
        <v>45044</v>
      </c>
      <c r="L162" s="4">
        <f>Sales_Data3[[#This Row],[Qty]]*Sales_Data3[[#This Row],[UnitPrice]]</f>
        <v>366.36</v>
      </c>
      <c r="N162" t="str">
        <f t="shared" si="8"/>
        <v>COOKIES</v>
      </c>
      <c r="O162" t="str">
        <f t="shared" si="9"/>
        <v>east</v>
      </c>
      <c r="P162">
        <f t="shared" si="10"/>
        <v>14</v>
      </c>
      <c r="Q162" s="9" t="b">
        <f t="shared" si="11"/>
        <v>0</v>
      </c>
    </row>
    <row r="163" spans="1:17" x14ac:dyDescent="0.3">
      <c r="A163" s="1" t="s">
        <v>190</v>
      </c>
      <c r="B163" s="3">
        <v>45047</v>
      </c>
      <c r="C163" t="s">
        <v>18</v>
      </c>
      <c r="D163" t="s">
        <v>19</v>
      </c>
      <c r="E163" t="s">
        <v>20</v>
      </c>
      <c r="F163" t="s">
        <v>25</v>
      </c>
      <c r="G163">
        <v>77</v>
      </c>
      <c r="H163">
        <v>2.1800000000000002</v>
      </c>
      <c r="I163" s="4">
        <f>Sales_Data3[[#This Row],[Qty]]*Sales_Data3[[#This Row],[UnitPrice]]</f>
        <v>167.86</v>
      </c>
      <c r="J163">
        <f>COUNT(Sales_Data3[UnitPrice])</f>
        <v>243</v>
      </c>
      <c r="K163" s="8">
        <v>45047</v>
      </c>
      <c r="L163" s="4">
        <f>Sales_Data3[[#This Row],[Qty]]*Sales_Data3[[#This Row],[UnitPrice]]</f>
        <v>167.86</v>
      </c>
      <c r="N163" t="str">
        <f t="shared" si="8"/>
        <v>COOKIES</v>
      </c>
      <c r="O163" t="str">
        <f t="shared" si="9"/>
        <v>west</v>
      </c>
      <c r="P163">
        <f t="shared" si="10"/>
        <v>9</v>
      </c>
      <c r="Q163" s="9" t="b">
        <f t="shared" si="11"/>
        <v>0</v>
      </c>
    </row>
    <row r="164" spans="1:17" x14ac:dyDescent="0.3">
      <c r="A164" s="1" t="s">
        <v>191</v>
      </c>
      <c r="B164" s="3">
        <v>45050</v>
      </c>
      <c r="C164" t="s">
        <v>18</v>
      </c>
      <c r="D164" t="s">
        <v>19</v>
      </c>
      <c r="E164" t="s">
        <v>20</v>
      </c>
      <c r="F164" t="s">
        <v>21</v>
      </c>
      <c r="G164">
        <v>58</v>
      </c>
      <c r="H164">
        <v>1.8699999999999999</v>
      </c>
      <c r="I164" s="4">
        <f>Sales_Data3[[#This Row],[Qty]]*Sales_Data3[[#This Row],[UnitPrice]]</f>
        <v>108.46</v>
      </c>
      <c r="J164">
        <f>COUNT(Sales_Data3[UnitPrice])</f>
        <v>243</v>
      </c>
      <c r="K164" s="8">
        <v>45050</v>
      </c>
      <c r="L164" s="4">
        <f>Sales_Data3[[#This Row],[Qty]]*Sales_Data3[[#This Row],[UnitPrice]]</f>
        <v>108.46</v>
      </c>
      <c r="N164" t="str">
        <f t="shared" si="8"/>
        <v>COOKIES</v>
      </c>
      <c r="O164" t="str">
        <f t="shared" si="9"/>
        <v>west</v>
      </c>
      <c r="P164">
        <f t="shared" si="10"/>
        <v>14</v>
      </c>
      <c r="Q164" s="9" t="b">
        <f t="shared" si="11"/>
        <v>0</v>
      </c>
    </row>
    <row r="165" spans="1:17" x14ac:dyDescent="0.3">
      <c r="A165" s="1" t="s">
        <v>192</v>
      </c>
      <c r="B165" s="3">
        <v>45053</v>
      </c>
      <c r="C165" t="s">
        <v>10</v>
      </c>
      <c r="D165" t="s">
        <v>23</v>
      </c>
      <c r="E165" t="s">
        <v>12</v>
      </c>
      <c r="F165" t="s">
        <v>43</v>
      </c>
      <c r="G165">
        <v>47</v>
      </c>
      <c r="H165">
        <v>1.87</v>
      </c>
      <c r="I165" s="4">
        <f>Sales_Data3[[#This Row],[Qty]]*Sales_Data3[[#This Row],[UnitPrice]]</f>
        <v>87.89</v>
      </c>
      <c r="J165">
        <f>COUNT(Sales_Data3[UnitPrice])</f>
        <v>243</v>
      </c>
      <c r="K165" s="8">
        <v>45053</v>
      </c>
      <c r="L165" s="4">
        <f>Sales_Data3[[#This Row],[Qty]]*Sales_Data3[[#This Row],[UnitPrice]]</f>
        <v>87.89</v>
      </c>
      <c r="N165" t="str">
        <f t="shared" si="8"/>
        <v>BARS</v>
      </c>
      <c r="O165" t="str">
        <f t="shared" si="9"/>
        <v>east</v>
      </c>
      <c r="P165">
        <f t="shared" si="10"/>
        <v>4</v>
      </c>
      <c r="Q165" s="9" t="b">
        <f t="shared" si="11"/>
        <v>1</v>
      </c>
    </row>
    <row r="166" spans="1:17" x14ac:dyDescent="0.3">
      <c r="A166" s="1" t="s">
        <v>193</v>
      </c>
      <c r="B166" s="3">
        <v>45056</v>
      </c>
      <c r="C166" t="s">
        <v>10</v>
      </c>
      <c r="D166" t="s">
        <v>23</v>
      </c>
      <c r="E166" t="s">
        <v>20</v>
      </c>
      <c r="F166" t="s">
        <v>41</v>
      </c>
      <c r="G166">
        <v>33</v>
      </c>
      <c r="H166">
        <v>2.84</v>
      </c>
      <c r="I166" s="4">
        <f>Sales_Data3[[#This Row],[Qty]]*Sales_Data3[[#This Row],[UnitPrice]]</f>
        <v>93.72</v>
      </c>
      <c r="J166">
        <f>COUNT(Sales_Data3[UnitPrice])</f>
        <v>243</v>
      </c>
      <c r="K166" s="8">
        <v>45056</v>
      </c>
      <c r="L166" s="4">
        <f>Sales_Data3[[#This Row],[Qty]]*Sales_Data3[[#This Row],[UnitPrice]]</f>
        <v>93.72</v>
      </c>
      <c r="N166" t="str">
        <f t="shared" si="8"/>
        <v>COOKIES</v>
      </c>
      <c r="O166" t="str">
        <f t="shared" si="9"/>
        <v>east</v>
      </c>
      <c r="P166">
        <f t="shared" si="10"/>
        <v>14</v>
      </c>
      <c r="Q166" s="9" t="b">
        <f t="shared" si="11"/>
        <v>1</v>
      </c>
    </row>
    <row r="167" spans="1:17" x14ac:dyDescent="0.3">
      <c r="A167" s="1" t="s">
        <v>194</v>
      </c>
      <c r="B167" s="3">
        <v>45059</v>
      </c>
      <c r="C167" t="s">
        <v>18</v>
      </c>
      <c r="D167" t="s">
        <v>47</v>
      </c>
      <c r="E167" t="s">
        <v>20</v>
      </c>
      <c r="F167" t="s">
        <v>21</v>
      </c>
      <c r="G167">
        <v>82</v>
      </c>
      <c r="H167">
        <v>1.87</v>
      </c>
      <c r="I167" s="4">
        <f>Sales_Data3[[#This Row],[Qty]]*Sales_Data3[[#This Row],[UnitPrice]]</f>
        <v>153.34</v>
      </c>
      <c r="J167">
        <f>COUNT(Sales_Data3[UnitPrice])</f>
        <v>243</v>
      </c>
      <c r="K167" s="8">
        <v>45059</v>
      </c>
      <c r="L167" s="4">
        <f>Sales_Data3[[#This Row],[Qty]]*Sales_Data3[[#This Row],[UnitPrice]]</f>
        <v>153.34</v>
      </c>
      <c r="N167" t="str">
        <f t="shared" si="8"/>
        <v>COOKIES</v>
      </c>
      <c r="O167" t="str">
        <f t="shared" si="9"/>
        <v>west</v>
      </c>
      <c r="P167">
        <f t="shared" si="10"/>
        <v>14</v>
      </c>
      <c r="Q167" s="9" t="b">
        <f t="shared" si="11"/>
        <v>0</v>
      </c>
    </row>
    <row r="168" spans="1:17" x14ac:dyDescent="0.3">
      <c r="A168" s="1" t="s">
        <v>195</v>
      </c>
      <c r="B168" s="3">
        <v>45062</v>
      </c>
      <c r="C168" t="s">
        <v>10</v>
      </c>
      <c r="D168" t="s">
        <v>11</v>
      </c>
      <c r="E168" t="s">
        <v>12</v>
      </c>
      <c r="F168" t="s">
        <v>13</v>
      </c>
      <c r="G168">
        <v>58</v>
      </c>
      <c r="H168">
        <v>1.77</v>
      </c>
      <c r="I168" s="4">
        <f>Sales_Data3[[#This Row],[Qty]]*Sales_Data3[[#This Row],[UnitPrice]]</f>
        <v>102.66</v>
      </c>
      <c r="J168">
        <f>COUNT(Sales_Data3[UnitPrice])</f>
        <v>243</v>
      </c>
      <c r="K168" s="8">
        <v>45062</v>
      </c>
      <c r="L168" s="4">
        <f>Sales_Data3[[#This Row],[Qty]]*Sales_Data3[[#This Row],[UnitPrice]]</f>
        <v>102.66</v>
      </c>
      <c r="N168" t="str">
        <f t="shared" si="8"/>
        <v>BARS</v>
      </c>
      <c r="O168" t="str">
        <f t="shared" si="9"/>
        <v>east</v>
      </c>
      <c r="P168">
        <f t="shared" si="10"/>
        <v>6</v>
      </c>
      <c r="Q168" s="9" t="b">
        <f t="shared" si="11"/>
        <v>0</v>
      </c>
    </row>
    <row r="169" spans="1:17" x14ac:dyDescent="0.3">
      <c r="A169" s="1" t="s">
        <v>196</v>
      </c>
      <c r="B169" s="3">
        <v>45065</v>
      </c>
      <c r="C169" t="s">
        <v>10</v>
      </c>
      <c r="D169" t="s">
        <v>11</v>
      </c>
      <c r="E169" t="s">
        <v>31</v>
      </c>
      <c r="F169" t="s">
        <v>112</v>
      </c>
      <c r="G169">
        <v>30</v>
      </c>
      <c r="H169">
        <v>3.15</v>
      </c>
      <c r="I169" s="4">
        <f>Sales_Data3[[#This Row],[Qty]]*Sales_Data3[[#This Row],[UnitPrice]]</f>
        <v>94.5</v>
      </c>
      <c r="J169">
        <f>COUNT(Sales_Data3[UnitPrice])</f>
        <v>243</v>
      </c>
      <c r="K169" s="8">
        <v>45065</v>
      </c>
      <c r="L169" s="4">
        <f>Sales_Data3[[#This Row],[Qty]]*Sales_Data3[[#This Row],[UnitPrice]]</f>
        <v>94.5</v>
      </c>
      <c r="N169" t="str">
        <f t="shared" si="8"/>
        <v>SNACKS</v>
      </c>
      <c r="O169" t="str">
        <f t="shared" si="9"/>
        <v>east</v>
      </c>
      <c r="P169">
        <f t="shared" si="10"/>
        <v>8</v>
      </c>
      <c r="Q169" s="9" t="b">
        <f t="shared" si="11"/>
        <v>0</v>
      </c>
    </row>
    <row r="170" spans="1:17" x14ac:dyDescent="0.3">
      <c r="A170" s="1" t="s">
        <v>197</v>
      </c>
      <c r="B170" s="3">
        <v>45068</v>
      </c>
      <c r="C170" t="s">
        <v>18</v>
      </c>
      <c r="D170" t="s">
        <v>19</v>
      </c>
      <c r="E170" t="s">
        <v>20</v>
      </c>
      <c r="F170" t="s">
        <v>21</v>
      </c>
      <c r="G170">
        <v>43</v>
      </c>
      <c r="H170">
        <v>1.8699999999999999</v>
      </c>
      <c r="I170" s="4">
        <f>Sales_Data3[[#This Row],[Qty]]*Sales_Data3[[#This Row],[UnitPrice]]</f>
        <v>80.41</v>
      </c>
      <c r="J170">
        <f>COUNT(Sales_Data3[UnitPrice])</f>
        <v>243</v>
      </c>
      <c r="K170" s="8">
        <v>45068</v>
      </c>
      <c r="L170" s="4">
        <f>Sales_Data3[[#This Row],[Qty]]*Sales_Data3[[#This Row],[UnitPrice]]</f>
        <v>80.41</v>
      </c>
      <c r="N170" t="str">
        <f t="shared" si="8"/>
        <v>COOKIES</v>
      </c>
      <c r="O170" t="str">
        <f t="shared" si="9"/>
        <v>west</v>
      </c>
      <c r="P170">
        <f t="shared" si="10"/>
        <v>14</v>
      </c>
      <c r="Q170" s="9" t="b">
        <f t="shared" si="11"/>
        <v>0</v>
      </c>
    </row>
    <row r="171" spans="1:17" x14ac:dyDescent="0.3">
      <c r="A171" s="1" t="s">
        <v>198</v>
      </c>
      <c r="B171" s="3">
        <v>45071</v>
      </c>
      <c r="C171" t="s">
        <v>10</v>
      </c>
      <c r="D171" t="s">
        <v>23</v>
      </c>
      <c r="E171" t="s">
        <v>12</v>
      </c>
      <c r="F171" t="s">
        <v>13</v>
      </c>
      <c r="G171">
        <v>84</v>
      </c>
      <c r="H171">
        <v>1.77</v>
      </c>
      <c r="I171" s="4">
        <f>Sales_Data3[[#This Row],[Qty]]*Sales_Data3[[#This Row],[UnitPrice]]</f>
        <v>148.68</v>
      </c>
      <c r="J171">
        <f>COUNT(Sales_Data3[UnitPrice])</f>
        <v>243</v>
      </c>
      <c r="K171" s="8">
        <v>45071</v>
      </c>
      <c r="L171" s="4">
        <f>Sales_Data3[[#This Row],[Qty]]*Sales_Data3[[#This Row],[UnitPrice]]</f>
        <v>148.68</v>
      </c>
      <c r="N171" t="str">
        <f t="shared" si="8"/>
        <v>BARS</v>
      </c>
      <c r="O171" t="str">
        <f t="shared" si="9"/>
        <v>east</v>
      </c>
      <c r="P171">
        <f t="shared" si="10"/>
        <v>6</v>
      </c>
      <c r="Q171" s="9" t="b">
        <f t="shared" si="11"/>
        <v>1</v>
      </c>
    </row>
    <row r="172" spans="1:17" x14ac:dyDescent="0.3">
      <c r="A172" s="1" t="s">
        <v>199</v>
      </c>
      <c r="B172" s="3">
        <v>45074</v>
      </c>
      <c r="C172" t="s">
        <v>18</v>
      </c>
      <c r="D172" t="s">
        <v>47</v>
      </c>
      <c r="E172" t="s">
        <v>20</v>
      </c>
      <c r="F172" t="s">
        <v>25</v>
      </c>
      <c r="G172">
        <v>36</v>
      </c>
      <c r="H172">
        <v>2.1800000000000002</v>
      </c>
      <c r="I172" s="4">
        <f>Sales_Data3[[#This Row],[Qty]]*Sales_Data3[[#This Row],[UnitPrice]]</f>
        <v>78.48</v>
      </c>
      <c r="J172">
        <f>COUNT(Sales_Data3[UnitPrice])</f>
        <v>243</v>
      </c>
      <c r="K172" s="8">
        <v>45074</v>
      </c>
      <c r="L172" s="4">
        <f>Sales_Data3[[#This Row],[Qty]]*Sales_Data3[[#This Row],[UnitPrice]]</f>
        <v>78.48</v>
      </c>
      <c r="N172" t="str">
        <f t="shared" si="8"/>
        <v>COOKIES</v>
      </c>
      <c r="O172" t="str">
        <f t="shared" si="9"/>
        <v>west</v>
      </c>
      <c r="P172">
        <f t="shared" si="10"/>
        <v>9</v>
      </c>
      <c r="Q172" s="9" t="b">
        <f t="shared" si="11"/>
        <v>0</v>
      </c>
    </row>
    <row r="173" spans="1:17" x14ac:dyDescent="0.3">
      <c r="A173" s="1" t="s">
        <v>200</v>
      </c>
      <c r="B173" s="3">
        <v>45077</v>
      </c>
      <c r="C173" t="s">
        <v>18</v>
      </c>
      <c r="D173" t="s">
        <v>47</v>
      </c>
      <c r="E173" t="s">
        <v>20</v>
      </c>
      <c r="F173" t="s">
        <v>41</v>
      </c>
      <c r="G173">
        <v>44</v>
      </c>
      <c r="H173">
        <v>2.84</v>
      </c>
      <c r="I173" s="4">
        <f>Sales_Data3[[#This Row],[Qty]]*Sales_Data3[[#This Row],[UnitPrice]]</f>
        <v>124.96</v>
      </c>
      <c r="J173">
        <f>COUNT(Sales_Data3[UnitPrice])</f>
        <v>243</v>
      </c>
      <c r="K173" s="8">
        <v>45077</v>
      </c>
      <c r="L173" s="4">
        <f>Sales_Data3[[#This Row],[Qty]]*Sales_Data3[[#This Row],[UnitPrice]]</f>
        <v>124.96</v>
      </c>
      <c r="N173" t="str">
        <f t="shared" si="8"/>
        <v>COOKIES</v>
      </c>
      <c r="O173" t="str">
        <f t="shared" si="9"/>
        <v>west</v>
      </c>
      <c r="P173">
        <f t="shared" si="10"/>
        <v>14</v>
      </c>
      <c r="Q173" s="9" t="b">
        <f t="shared" si="11"/>
        <v>0</v>
      </c>
    </row>
    <row r="174" spans="1:17" x14ac:dyDescent="0.3">
      <c r="A174" s="1" t="s">
        <v>201</v>
      </c>
      <c r="B174" s="3">
        <v>45080</v>
      </c>
      <c r="C174" t="s">
        <v>10</v>
      </c>
      <c r="D174" t="s">
        <v>11</v>
      </c>
      <c r="E174" t="s">
        <v>12</v>
      </c>
      <c r="F174" t="s">
        <v>43</v>
      </c>
      <c r="G174">
        <v>27</v>
      </c>
      <c r="H174">
        <v>1.87</v>
      </c>
      <c r="I174" s="4">
        <f>Sales_Data3[[#This Row],[Qty]]*Sales_Data3[[#This Row],[UnitPrice]]</f>
        <v>50.49</v>
      </c>
      <c r="J174">
        <f>COUNT(Sales_Data3[UnitPrice])</f>
        <v>243</v>
      </c>
      <c r="K174" s="8">
        <v>45080</v>
      </c>
      <c r="L174" s="4">
        <f>Sales_Data3[[#This Row],[Qty]]*Sales_Data3[[#This Row],[UnitPrice]]</f>
        <v>50.49</v>
      </c>
      <c r="N174" t="str">
        <f t="shared" si="8"/>
        <v>BARS</v>
      </c>
      <c r="O174" t="str">
        <f t="shared" si="9"/>
        <v>east</v>
      </c>
      <c r="P174">
        <f t="shared" si="10"/>
        <v>4</v>
      </c>
      <c r="Q174" s="9" t="b">
        <f t="shared" si="11"/>
        <v>0</v>
      </c>
    </row>
    <row r="175" spans="1:17" x14ac:dyDescent="0.3">
      <c r="A175" s="1" t="s">
        <v>202</v>
      </c>
      <c r="B175" s="3">
        <v>45083</v>
      </c>
      <c r="C175" t="s">
        <v>10</v>
      </c>
      <c r="D175" t="s">
        <v>11</v>
      </c>
      <c r="E175" t="s">
        <v>20</v>
      </c>
      <c r="F175" t="s">
        <v>41</v>
      </c>
      <c r="G175">
        <v>120</v>
      </c>
      <c r="H175">
        <v>2.8400000000000003</v>
      </c>
      <c r="I175" s="4">
        <f>Sales_Data3[[#This Row],[Qty]]*Sales_Data3[[#This Row],[UnitPrice]]</f>
        <v>340.8</v>
      </c>
      <c r="J175">
        <f>COUNT(Sales_Data3[UnitPrice])</f>
        <v>243</v>
      </c>
      <c r="K175" s="8">
        <v>45083</v>
      </c>
      <c r="L175" s="4">
        <f>Sales_Data3[[#This Row],[Qty]]*Sales_Data3[[#This Row],[UnitPrice]]</f>
        <v>340.8</v>
      </c>
      <c r="N175" t="str">
        <f t="shared" si="8"/>
        <v>COOKIES</v>
      </c>
      <c r="O175" t="str">
        <f t="shared" si="9"/>
        <v>east</v>
      </c>
      <c r="P175">
        <f t="shared" si="10"/>
        <v>14</v>
      </c>
      <c r="Q175" s="9" t="b">
        <f t="shared" si="11"/>
        <v>0</v>
      </c>
    </row>
    <row r="176" spans="1:17" x14ac:dyDescent="0.3">
      <c r="A176" s="1" t="s">
        <v>203</v>
      </c>
      <c r="B176" s="3">
        <v>45086</v>
      </c>
      <c r="C176" t="s">
        <v>10</v>
      </c>
      <c r="D176" t="s">
        <v>11</v>
      </c>
      <c r="E176" t="s">
        <v>15</v>
      </c>
      <c r="F176" t="s">
        <v>16</v>
      </c>
      <c r="G176">
        <v>26</v>
      </c>
      <c r="H176">
        <v>3.4899999999999998</v>
      </c>
      <c r="I176" s="4">
        <f>Sales_Data3[[#This Row],[Qty]]*Sales_Data3[[#This Row],[UnitPrice]]</f>
        <v>90.74</v>
      </c>
      <c r="J176">
        <f>COUNT(Sales_Data3[UnitPrice])</f>
        <v>243</v>
      </c>
      <c r="K176" s="8">
        <v>45086</v>
      </c>
      <c r="L176" s="4">
        <f>Sales_Data3[[#This Row],[Qty]]*Sales_Data3[[#This Row],[UnitPrice]]</f>
        <v>90.74</v>
      </c>
      <c r="N176" t="str">
        <f t="shared" si="8"/>
        <v>CRACKERS</v>
      </c>
      <c r="O176" t="str">
        <f t="shared" si="9"/>
        <v>east</v>
      </c>
      <c r="P176">
        <f t="shared" si="10"/>
        <v>11</v>
      </c>
      <c r="Q176" s="9" t="b">
        <f t="shared" si="11"/>
        <v>0</v>
      </c>
    </row>
    <row r="177" spans="1:17" x14ac:dyDescent="0.3">
      <c r="A177" s="1" t="s">
        <v>204</v>
      </c>
      <c r="B177" s="3">
        <v>45089</v>
      </c>
      <c r="C177" t="s">
        <v>18</v>
      </c>
      <c r="D177" t="s">
        <v>19</v>
      </c>
      <c r="E177" t="s">
        <v>12</v>
      </c>
      <c r="F177" t="s">
        <v>13</v>
      </c>
      <c r="G177">
        <v>73</v>
      </c>
      <c r="H177">
        <v>1.77</v>
      </c>
      <c r="I177" s="4">
        <f>Sales_Data3[[#This Row],[Qty]]*Sales_Data3[[#This Row],[UnitPrice]]</f>
        <v>129.21</v>
      </c>
      <c r="J177">
        <f>COUNT(Sales_Data3[UnitPrice])</f>
        <v>243</v>
      </c>
      <c r="K177" s="8">
        <v>45089</v>
      </c>
      <c r="L177" s="4">
        <f>Sales_Data3[[#This Row],[Qty]]*Sales_Data3[[#This Row],[UnitPrice]]</f>
        <v>129.21</v>
      </c>
      <c r="N177" t="str">
        <f t="shared" si="8"/>
        <v>BARS</v>
      </c>
      <c r="O177" t="str">
        <f t="shared" si="9"/>
        <v>west</v>
      </c>
      <c r="P177">
        <f t="shared" si="10"/>
        <v>6</v>
      </c>
      <c r="Q177" s="9" t="b">
        <f t="shared" si="11"/>
        <v>0</v>
      </c>
    </row>
    <row r="178" spans="1:17" x14ac:dyDescent="0.3">
      <c r="A178" s="1" t="s">
        <v>205</v>
      </c>
      <c r="B178" s="3">
        <v>45092</v>
      </c>
      <c r="C178" t="s">
        <v>10</v>
      </c>
      <c r="D178" t="s">
        <v>23</v>
      </c>
      <c r="E178" t="s">
        <v>12</v>
      </c>
      <c r="F178" t="s">
        <v>43</v>
      </c>
      <c r="G178">
        <v>38</v>
      </c>
      <c r="H178">
        <v>1.87</v>
      </c>
      <c r="I178" s="4">
        <f>Sales_Data3[[#This Row],[Qty]]*Sales_Data3[[#This Row],[UnitPrice]]</f>
        <v>71.06</v>
      </c>
      <c r="J178">
        <f>COUNT(Sales_Data3[UnitPrice])</f>
        <v>243</v>
      </c>
      <c r="K178" s="8">
        <v>45092</v>
      </c>
      <c r="L178" s="4">
        <f>Sales_Data3[[#This Row],[Qty]]*Sales_Data3[[#This Row],[UnitPrice]]</f>
        <v>71.06</v>
      </c>
      <c r="N178" t="str">
        <f t="shared" si="8"/>
        <v>BARS</v>
      </c>
      <c r="O178" t="str">
        <f t="shared" si="9"/>
        <v>east</v>
      </c>
      <c r="P178">
        <f t="shared" si="10"/>
        <v>4</v>
      </c>
      <c r="Q178" s="9" t="b">
        <f t="shared" si="11"/>
        <v>1</v>
      </c>
    </row>
    <row r="179" spans="1:17" x14ac:dyDescent="0.3">
      <c r="A179" s="1" t="s">
        <v>206</v>
      </c>
      <c r="B179" s="3">
        <v>45095</v>
      </c>
      <c r="C179" t="s">
        <v>10</v>
      </c>
      <c r="D179" t="s">
        <v>23</v>
      </c>
      <c r="E179" t="s">
        <v>20</v>
      </c>
      <c r="F179" t="s">
        <v>41</v>
      </c>
      <c r="G179">
        <v>40</v>
      </c>
      <c r="H179">
        <v>2.84</v>
      </c>
      <c r="I179" s="4">
        <f>Sales_Data3[[#This Row],[Qty]]*Sales_Data3[[#This Row],[UnitPrice]]</f>
        <v>113.6</v>
      </c>
      <c r="J179">
        <f>COUNT(Sales_Data3[UnitPrice])</f>
        <v>243</v>
      </c>
      <c r="K179" s="8">
        <v>45095</v>
      </c>
      <c r="L179" s="4">
        <f>Sales_Data3[[#This Row],[Qty]]*Sales_Data3[[#This Row],[UnitPrice]]</f>
        <v>113.6</v>
      </c>
      <c r="N179" t="str">
        <f t="shared" si="8"/>
        <v>COOKIES</v>
      </c>
      <c r="O179" t="str">
        <f t="shared" si="9"/>
        <v>east</v>
      </c>
      <c r="P179">
        <f t="shared" si="10"/>
        <v>14</v>
      </c>
      <c r="Q179" s="9" t="b">
        <f t="shared" si="11"/>
        <v>1</v>
      </c>
    </row>
    <row r="180" spans="1:17" x14ac:dyDescent="0.3">
      <c r="A180" s="1" t="s">
        <v>207</v>
      </c>
      <c r="B180" s="3">
        <v>45098</v>
      </c>
      <c r="C180" t="s">
        <v>18</v>
      </c>
      <c r="D180" t="s">
        <v>47</v>
      </c>
      <c r="E180" t="s">
        <v>12</v>
      </c>
      <c r="F180" t="s">
        <v>13</v>
      </c>
      <c r="G180">
        <v>41</v>
      </c>
      <c r="H180">
        <v>1.7699999999999998</v>
      </c>
      <c r="I180" s="4">
        <f>Sales_Data3[[#This Row],[Qty]]*Sales_Data3[[#This Row],[UnitPrice]]</f>
        <v>72.569999999999993</v>
      </c>
      <c r="J180">
        <f>COUNT(Sales_Data3[UnitPrice])</f>
        <v>243</v>
      </c>
      <c r="K180" s="8">
        <v>45098</v>
      </c>
      <c r="L180" s="4">
        <f>Sales_Data3[[#This Row],[Qty]]*Sales_Data3[[#This Row],[UnitPrice]]</f>
        <v>72.569999999999993</v>
      </c>
      <c r="N180" t="str">
        <f t="shared" si="8"/>
        <v>BARS</v>
      </c>
      <c r="O180" t="str">
        <f t="shared" si="9"/>
        <v>west</v>
      </c>
      <c r="P180">
        <f t="shared" si="10"/>
        <v>6</v>
      </c>
      <c r="Q180" s="9" t="b">
        <f t="shared" si="11"/>
        <v>0</v>
      </c>
    </row>
    <row r="181" spans="1:17" x14ac:dyDescent="0.3">
      <c r="A181" s="1" t="s">
        <v>208</v>
      </c>
      <c r="B181" s="3">
        <v>45101</v>
      </c>
      <c r="C181" t="s">
        <v>10</v>
      </c>
      <c r="D181" t="s">
        <v>11</v>
      </c>
      <c r="E181" t="s">
        <v>12</v>
      </c>
      <c r="F181" t="s">
        <v>142</v>
      </c>
      <c r="G181">
        <v>27</v>
      </c>
      <c r="H181">
        <v>2.27</v>
      </c>
      <c r="I181" s="4">
        <f>Sales_Data3[[#This Row],[Qty]]*Sales_Data3[[#This Row],[UnitPrice]]</f>
        <v>61.29</v>
      </c>
      <c r="J181">
        <f>COUNT(Sales_Data3[UnitPrice])</f>
        <v>243</v>
      </c>
      <c r="K181" s="8">
        <v>45101</v>
      </c>
      <c r="L181" s="4">
        <f>Sales_Data3[[#This Row],[Qty]]*Sales_Data3[[#This Row],[UnitPrice]]</f>
        <v>61.29</v>
      </c>
      <c r="N181" t="str">
        <f t="shared" si="8"/>
        <v>BARS</v>
      </c>
      <c r="O181" t="str">
        <f t="shared" si="9"/>
        <v>east</v>
      </c>
      <c r="P181">
        <f t="shared" si="10"/>
        <v>6</v>
      </c>
      <c r="Q181" s="9" t="b">
        <f t="shared" si="11"/>
        <v>0</v>
      </c>
    </row>
    <row r="182" spans="1:17" x14ac:dyDescent="0.3">
      <c r="A182" s="1" t="s">
        <v>209</v>
      </c>
      <c r="B182" s="3">
        <v>45104</v>
      </c>
      <c r="C182" t="s">
        <v>10</v>
      </c>
      <c r="D182" t="s">
        <v>11</v>
      </c>
      <c r="E182" t="s">
        <v>20</v>
      </c>
      <c r="F182" t="s">
        <v>21</v>
      </c>
      <c r="G182">
        <v>38</v>
      </c>
      <c r="H182">
        <v>1.87</v>
      </c>
      <c r="I182" s="4">
        <f>Sales_Data3[[#This Row],[Qty]]*Sales_Data3[[#This Row],[UnitPrice]]</f>
        <v>71.06</v>
      </c>
      <c r="J182">
        <f>COUNT(Sales_Data3[UnitPrice])</f>
        <v>243</v>
      </c>
      <c r="K182" s="8">
        <v>45104</v>
      </c>
      <c r="L182" s="4">
        <f>Sales_Data3[[#This Row],[Qty]]*Sales_Data3[[#This Row],[UnitPrice]]</f>
        <v>71.06</v>
      </c>
      <c r="N182" t="str">
        <f t="shared" si="8"/>
        <v>COOKIES</v>
      </c>
      <c r="O182" t="str">
        <f t="shared" si="9"/>
        <v>east</v>
      </c>
      <c r="P182">
        <f t="shared" si="10"/>
        <v>14</v>
      </c>
      <c r="Q182" s="9" t="b">
        <f t="shared" si="11"/>
        <v>0</v>
      </c>
    </row>
    <row r="183" spans="1:17" x14ac:dyDescent="0.3">
      <c r="A183" s="1" t="s">
        <v>210</v>
      </c>
      <c r="B183" s="3">
        <v>45107</v>
      </c>
      <c r="C183" t="s">
        <v>10</v>
      </c>
      <c r="D183" t="s">
        <v>11</v>
      </c>
      <c r="E183" t="s">
        <v>15</v>
      </c>
      <c r="F183" t="s">
        <v>16</v>
      </c>
      <c r="G183">
        <v>34</v>
      </c>
      <c r="H183">
        <v>3.4899999999999998</v>
      </c>
      <c r="I183" s="4">
        <f>Sales_Data3[[#This Row],[Qty]]*Sales_Data3[[#This Row],[UnitPrice]]</f>
        <v>118.66</v>
      </c>
      <c r="J183">
        <f>COUNT(Sales_Data3[UnitPrice])</f>
        <v>243</v>
      </c>
      <c r="K183" s="8">
        <v>45107</v>
      </c>
      <c r="L183" s="4">
        <f>Sales_Data3[[#This Row],[Qty]]*Sales_Data3[[#This Row],[UnitPrice]]</f>
        <v>118.66</v>
      </c>
      <c r="N183" t="str">
        <f t="shared" si="8"/>
        <v>CRACKERS</v>
      </c>
      <c r="O183" t="str">
        <f t="shared" si="9"/>
        <v>east</v>
      </c>
      <c r="P183">
        <f t="shared" si="10"/>
        <v>11</v>
      </c>
      <c r="Q183" s="9" t="b">
        <f t="shared" si="11"/>
        <v>0</v>
      </c>
    </row>
    <row r="184" spans="1:17" x14ac:dyDescent="0.3">
      <c r="A184" s="1" t="s">
        <v>211</v>
      </c>
      <c r="B184" s="3">
        <v>45110</v>
      </c>
      <c r="C184" t="s">
        <v>18</v>
      </c>
      <c r="D184" t="s">
        <v>19</v>
      </c>
      <c r="E184" t="s">
        <v>12</v>
      </c>
      <c r="F184" t="s">
        <v>43</v>
      </c>
      <c r="G184">
        <v>65</v>
      </c>
      <c r="H184">
        <v>1.8699999999999999</v>
      </c>
      <c r="I184" s="4">
        <f>Sales_Data3[[#This Row],[Qty]]*Sales_Data3[[#This Row],[UnitPrice]]</f>
        <v>121.55</v>
      </c>
      <c r="J184">
        <f>COUNT(Sales_Data3[UnitPrice])</f>
        <v>243</v>
      </c>
      <c r="K184" s="8">
        <v>45110</v>
      </c>
      <c r="L184" s="4">
        <f>Sales_Data3[[#This Row],[Qty]]*Sales_Data3[[#This Row],[UnitPrice]]</f>
        <v>121.55</v>
      </c>
      <c r="N184" t="str">
        <f t="shared" si="8"/>
        <v>BARS</v>
      </c>
      <c r="O184" t="str">
        <f t="shared" si="9"/>
        <v>west</v>
      </c>
      <c r="P184">
        <f t="shared" si="10"/>
        <v>4</v>
      </c>
      <c r="Q184" s="9" t="b">
        <f t="shared" si="11"/>
        <v>0</v>
      </c>
    </row>
    <row r="185" spans="1:17" x14ac:dyDescent="0.3">
      <c r="A185" s="1" t="s">
        <v>212</v>
      </c>
      <c r="B185" s="3">
        <v>45113</v>
      </c>
      <c r="C185" t="s">
        <v>18</v>
      </c>
      <c r="D185" t="s">
        <v>19</v>
      </c>
      <c r="E185" t="s">
        <v>20</v>
      </c>
      <c r="F185" t="s">
        <v>41</v>
      </c>
      <c r="G185">
        <v>60</v>
      </c>
      <c r="H185">
        <v>2.8400000000000003</v>
      </c>
      <c r="I185" s="4">
        <f>Sales_Data3[[#This Row],[Qty]]*Sales_Data3[[#This Row],[UnitPrice]]</f>
        <v>170.4</v>
      </c>
      <c r="J185">
        <f>COUNT(Sales_Data3[UnitPrice])</f>
        <v>243</v>
      </c>
      <c r="K185" s="8">
        <v>45113</v>
      </c>
      <c r="L185" s="4">
        <f>Sales_Data3[[#This Row],[Qty]]*Sales_Data3[[#This Row],[UnitPrice]]</f>
        <v>170.4</v>
      </c>
      <c r="N185" t="str">
        <f t="shared" si="8"/>
        <v>COOKIES</v>
      </c>
      <c r="O185" t="str">
        <f t="shared" si="9"/>
        <v>west</v>
      </c>
      <c r="P185">
        <f t="shared" si="10"/>
        <v>14</v>
      </c>
      <c r="Q185" s="9" t="b">
        <f t="shared" si="11"/>
        <v>0</v>
      </c>
    </row>
    <row r="186" spans="1:17" x14ac:dyDescent="0.3">
      <c r="A186" s="1" t="s">
        <v>213</v>
      </c>
      <c r="B186" s="3">
        <v>45116</v>
      </c>
      <c r="C186" t="s">
        <v>10</v>
      </c>
      <c r="D186" t="s">
        <v>23</v>
      </c>
      <c r="E186" t="s">
        <v>20</v>
      </c>
      <c r="F186" t="s">
        <v>25</v>
      </c>
      <c r="G186">
        <v>37</v>
      </c>
      <c r="H186">
        <v>2.1799999999999997</v>
      </c>
      <c r="I186" s="4">
        <f>Sales_Data3[[#This Row],[Qty]]*Sales_Data3[[#This Row],[UnitPrice]]</f>
        <v>80.66</v>
      </c>
      <c r="J186">
        <f>COUNT(Sales_Data3[UnitPrice])</f>
        <v>243</v>
      </c>
      <c r="K186" s="8">
        <v>45116</v>
      </c>
      <c r="L186" s="4">
        <f>Sales_Data3[[#This Row],[Qty]]*Sales_Data3[[#This Row],[UnitPrice]]</f>
        <v>80.66</v>
      </c>
      <c r="N186" t="str">
        <f t="shared" si="8"/>
        <v>COOKIES</v>
      </c>
      <c r="O186" t="str">
        <f t="shared" si="9"/>
        <v>east</v>
      </c>
      <c r="P186">
        <f t="shared" si="10"/>
        <v>9</v>
      </c>
      <c r="Q186" s="9" t="b">
        <f t="shared" si="11"/>
        <v>1</v>
      </c>
    </row>
    <row r="187" spans="1:17" x14ac:dyDescent="0.3">
      <c r="A187" s="1" t="s">
        <v>214</v>
      </c>
      <c r="B187" s="3">
        <v>45119</v>
      </c>
      <c r="C187" t="s">
        <v>10</v>
      </c>
      <c r="D187" t="s">
        <v>23</v>
      </c>
      <c r="E187" t="s">
        <v>20</v>
      </c>
      <c r="F187" t="s">
        <v>21</v>
      </c>
      <c r="G187">
        <v>40</v>
      </c>
      <c r="H187">
        <v>1.8699999999999999</v>
      </c>
      <c r="I187" s="4">
        <f>Sales_Data3[[#This Row],[Qty]]*Sales_Data3[[#This Row],[UnitPrice]]</f>
        <v>74.8</v>
      </c>
      <c r="J187">
        <f>COUNT(Sales_Data3[UnitPrice])</f>
        <v>243</v>
      </c>
      <c r="K187" s="8">
        <v>45119</v>
      </c>
      <c r="L187" s="4">
        <f>Sales_Data3[[#This Row],[Qty]]*Sales_Data3[[#This Row],[UnitPrice]]</f>
        <v>74.8</v>
      </c>
      <c r="N187" t="str">
        <f t="shared" si="8"/>
        <v>COOKIES</v>
      </c>
      <c r="O187" t="str">
        <f t="shared" si="9"/>
        <v>east</v>
      </c>
      <c r="P187">
        <f t="shared" si="10"/>
        <v>14</v>
      </c>
      <c r="Q187" s="9" t="b">
        <f t="shared" si="11"/>
        <v>1</v>
      </c>
    </row>
    <row r="188" spans="1:17" x14ac:dyDescent="0.3">
      <c r="A188" s="1" t="s">
        <v>215</v>
      </c>
      <c r="B188" s="3">
        <v>45122</v>
      </c>
      <c r="C188" t="s">
        <v>18</v>
      </c>
      <c r="D188" t="s">
        <v>47</v>
      </c>
      <c r="E188" t="s">
        <v>12</v>
      </c>
      <c r="F188" t="s">
        <v>43</v>
      </c>
      <c r="G188">
        <v>26</v>
      </c>
      <c r="H188">
        <v>1.8699999999999999</v>
      </c>
      <c r="I188" s="4">
        <f>Sales_Data3[[#This Row],[Qty]]*Sales_Data3[[#This Row],[UnitPrice]]</f>
        <v>48.62</v>
      </c>
      <c r="J188">
        <f>COUNT(Sales_Data3[UnitPrice])</f>
        <v>243</v>
      </c>
      <c r="K188" s="8">
        <v>45122</v>
      </c>
      <c r="L188" s="4">
        <f>Sales_Data3[[#This Row],[Qty]]*Sales_Data3[[#This Row],[UnitPrice]]</f>
        <v>48.62</v>
      </c>
      <c r="N188" t="str">
        <f t="shared" si="8"/>
        <v>BARS</v>
      </c>
      <c r="O188" t="str">
        <f t="shared" si="9"/>
        <v>west</v>
      </c>
      <c r="P188">
        <f t="shared" si="10"/>
        <v>4</v>
      </c>
      <c r="Q188" s="9" t="b">
        <f t="shared" si="11"/>
        <v>0</v>
      </c>
    </row>
    <row r="189" spans="1:17" x14ac:dyDescent="0.3">
      <c r="A189" s="1" t="s">
        <v>216</v>
      </c>
      <c r="B189" s="3">
        <v>45125</v>
      </c>
      <c r="C189" t="s">
        <v>10</v>
      </c>
      <c r="D189" t="s">
        <v>11</v>
      </c>
      <c r="E189" t="s">
        <v>12</v>
      </c>
      <c r="F189" t="s">
        <v>142</v>
      </c>
      <c r="G189">
        <v>22</v>
      </c>
      <c r="H189">
        <v>2.27</v>
      </c>
      <c r="I189" s="4">
        <f>Sales_Data3[[#This Row],[Qty]]*Sales_Data3[[#This Row],[UnitPrice]]</f>
        <v>49.94</v>
      </c>
      <c r="J189">
        <f>COUNT(Sales_Data3[UnitPrice])</f>
        <v>243</v>
      </c>
      <c r="K189" s="8">
        <v>45125</v>
      </c>
      <c r="L189" s="4">
        <f>Sales_Data3[[#This Row],[Qty]]*Sales_Data3[[#This Row],[UnitPrice]]</f>
        <v>49.94</v>
      </c>
      <c r="N189" t="str">
        <f t="shared" si="8"/>
        <v>BARS</v>
      </c>
      <c r="O189" t="str">
        <f t="shared" si="9"/>
        <v>east</v>
      </c>
      <c r="P189">
        <f t="shared" si="10"/>
        <v>6</v>
      </c>
      <c r="Q189" s="9" t="b">
        <f t="shared" si="11"/>
        <v>0</v>
      </c>
    </row>
    <row r="190" spans="1:17" x14ac:dyDescent="0.3">
      <c r="A190" s="1" t="s">
        <v>217</v>
      </c>
      <c r="B190" s="3">
        <v>45128</v>
      </c>
      <c r="C190" t="s">
        <v>10</v>
      </c>
      <c r="D190" t="s">
        <v>11</v>
      </c>
      <c r="E190" t="s">
        <v>20</v>
      </c>
      <c r="F190" t="s">
        <v>21</v>
      </c>
      <c r="G190">
        <v>32</v>
      </c>
      <c r="H190">
        <v>1.87</v>
      </c>
      <c r="I190" s="4">
        <f>Sales_Data3[[#This Row],[Qty]]*Sales_Data3[[#This Row],[UnitPrice]]</f>
        <v>59.84</v>
      </c>
      <c r="J190">
        <f>COUNT(Sales_Data3[UnitPrice])</f>
        <v>243</v>
      </c>
      <c r="K190" s="8">
        <v>45128</v>
      </c>
      <c r="L190" s="4">
        <f>Sales_Data3[[#This Row],[Qty]]*Sales_Data3[[#This Row],[UnitPrice]]</f>
        <v>59.84</v>
      </c>
      <c r="N190" t="str">
        <f t="shared" si="8"/>
        <v>COOKIES</v>
      </c>
      <c r="O190" t="str">
        <f t="shared" si="9"/>
        <v>east</v>
      </c>
      <c r="P190">
        <f t="shared" si="10"/>
        <v>14</v>
      </c>
      <c r="Q190" s="9" t="b">
        <f t="shared" si="11"/>
        <v>0</v>
      </c>
    </row>
    <row r="191" spans="1:17" x14ac:dyDescent="0.3">
      <c r="A191" s="1" t="s">
        <v>218</v>
      </c>
      <c r="B191" s="3">
        <v>45131</v>
      </c>
      <c r="C191" t="s">
        <v>10</v>
      </c>
      <c r="D191" t="s">
        <v>11</v>
      </c>
      <c r="E191" t="s">
        <v>15</v>
      </c>
      <c r="F191" t="s">
        <v>16</v>
      </c>
      <c r="G191">
        <v>23</v>
      </c>
      <c r="H191">
        <v>3.4899999999999998</v>
      </c>
      <c r="I191" s="4">
        <f>Sales_Data3[[#This Row],[Qty]]*Sales_Data3[[#This Row],[UnitPrice]]</f>
        <v>80.27</v>
      </c>
      <c r="J191">
        <f>COUNT(Sales_Data3[UnitPrice])</f>
        <v>243</v>
      </c>
      <c r="K191" s="8">
        <v>45131</v>
      </c>
      <c r="L191" s="4">
        <f>Sales_Data3[[#This Row],[Qty]]*Sales_Data3[[#This Row],[UnitPrice]]</f>
        <v>80.27</v>
      </c>
      <c r="N191" t="str">
        <f t="shared" si="8"/>
        <v>CRACKERS</v>
      </c>
      <c r="O191" t="str">
        <f t="shared" si="9"/>
        <v>east</v>
      </c>
      <c r="P191">
        <f t="shared" si="10"/>
        <v>11</v>
      </c>
      <c r="Q191" s="9" t="b">
        <f t="shared" si="11"/>
        <v>0</v>
      </c>
    </row>
    <row r="192" spans="1:17" x14ac:dyDescent="0.3">
      <c r="A192" s="1" t="s">
        <v>219</v>
      </c>
      <c r="B192" s="3">
        <v>45134</v>
      </c>
      <c r="C192" t="s">
        <v>18</v>
      </c>
      <c r="D192" t="s">
        <v>19</v>
      </c>
      <c r="E192" t="s">
        <v>20</v>
      </c>
      <c r="F192" t="s">
        <v>25</v>
      </c>
      <c r="G192">
        <v>20</v>
      </c>
      <c r="H192">
        <v>2.1800000000000002</v>
      </c>
      <c r="I192" s="4">
        <f>Sales_Data3[[#This Row],[Qty]]*Sales_Data3[[#This Row],[UnitPrice]]</f>
        <v>43.6</v>
      </c>
      <c r="J192">
        <f>COUNT(Sales_Data3[UnitPrice])</f>
        <v>243</v>
      </c>
      <c r="K192" s="8">
        <v>45134</v>
      </c>
      <c r="L192" s="4">
        <f>Sales_Data3[[#This Row],[Qty]]*Sales_Data3[[#This Row],[UnitPrice]]</f>
        <v>43.6</v>
      </c>
      <c r="N192" t="str">
        <f t="shared" si="8"/>
        <v>COOKIES</v>
      </c>
      <c r="O192" t="str">
        <f t="shared" si="9"/>
        <v>west</v>
      </c>
      <c r="P192">
        <f t="shared" si="10"/>
        <v>9</v>
      </c>
      <c r="Q192" s="9" t="b">
        <f t="shared" si="11"/>
        <v>0</v>
      </c>
    </row>
    <row r="193" spans="1:17" x14ac:dyDescent="0.3">
      <c r="A193" s="1" t="s">
        <v>220</v>
      </c>
      <c r="B193" s="3">
        <v>45137</v>
      </c>
      <c r="C193" t="s">
        <v>18</v>
      </c>
      <c r="D193" t="s">
        <v>19</v>
      </c>
      <c r="E193" t="s">
        <v>20</v>
      </c>
      <c r="F193" t="s">
        <v>21</v>
      </c>
      <c r="G193">
        <v>64</v>
      </c>
      <c r="H193">
        <v>1.87</v>
      </c>
      <c r="I193" s="4">
        <f>Sales_Data3[[#This Row],[Qty]]*Sales_Data3[[#This Row],[UnitPrice]]</f>
        <v>119.68</v>
      </c>
      <c r="J193">
        <f>COUNT(Sales_Data3[UnitPrice])</f>
        <v>243</v>
      </c>
      <c r="K193" s="8">
        <v>45137</v>
      </c>
      <c r="L193" s="4">
        <f>Sales_Data3[[#This Row],[Qty]]*Sales_Data3[[#This Row],[UnitPrice]]</f>
        <v>119.68</v>
      </c>
      <c r="N193" t="str">
        <f t="shared" ref="N193:N244" si="12">UPPER(E193)</f>
        <v>COOKIES</v>
      </c>
      <c r="O193" t="str">
        <f t="shared" ref="O193:O244" si="13">LOWER(C193)</f>
        <v>west</v>
      </c>
      <c r="P193">
        <f t="shared" ref="P193:P244" si="14">LEN(F193)</f>
        <v>14</v>
      </c>
      <c r="Q193" s="9" t="b">
        <f t="shared" si="11"/>
        <v>0</v>
      </c>
    </row>
    <row r="194" spans="1:17" x14ac:dyDescent="0.3">
      <c r="A194" s="1" t="s">
        <v>221</v>
      </c>
      <c r="B194" s="3">
        <v>45140</v>
      </c>
      <c r="C194" t="s">
        <v>10</v>
      </c>
      <c r="D194" t="s">
        <v>23</v>
      </c>
      <c r="E194" t="s">
        <v>12</v>
      </c>
      <c r="F194" t="s">
        <v>13</v>
      </c>
      <c r="G194">
        <v>71</v>
      </c>
      <c r="H194">
        <v>1.77</v>
      </c>
      <c r="I194" s="4">
        <f>Sales_Data3[[#This Row],[Qty]]*Sales_Data3[[#This Row],[UnitPrice]]</f>
        <v>125.67</v>
      </c>
      <c r="J194">
        <f>COUNT(Sales_Data3[UnitPrice])</f>
        <v>243</v>
      </c>
      <c r="K194" s="8">
        <v>45140</v>
      </c>
      <c r="L194" s="4">
        <f>Sales_Data3[[#This Row],[Qty]]*Sales_Data3[[#This Row],[UnitPrice]]</f>
        <v>125.67</v>
      </c>
      <c r="N194" t="str">
        <f t="shared" si="12"/>
        <v>BARS</v>
      </c>
      <c r="O194" t="str">
        <f t="shared" si="13"/>
        <v>east</v>
      </c>
      <c r="P194">
        <f t="shared" si="14"/>
        <v>6</v>
      </c>
      <c r="Q194" s="9" t="b">
        <f t="shared" ref="Q194:Q244" si="15">AND(D194="New York", H194 &gt; 1.5)</f>
        <v>1</v>
      </c>
    </row>
    <row r="195" spans="1:17" x14ac:dyDescent="0.3">
      <c r="A195" s="1" t="s">
        <v>222</v>
      </c>
      <c r="B195" s="3">
        <v>45143</v>
      </c>
      <c r="C195" t="s">
        <v>18</v>
      </c>
      <c r="D195" t="s">
        <v>47</v>
      </c>
      <c r="E195" t="s">
        <v>20</v>
      </c>
      <c r="F195" t="s">
        <v>25</v>
      </c>
      <c r="G195">
        <v>90</v>
      </c>
      <c r="H195">
        <v>2.1799999999999997</v>
      </c>
      <c r="I195" s="4">
        <f>Sales_Data3[[#This Row],[Qty]]*Sales_Data3[[#This Row],[UnitPrice]]</f>
        <v>196.2</v>
      </c>
      <c r="J195">
        <f>COUNT(Sales_Data3[UnitPrice])</f>
        <v>243</v>
      </c>
      <c r="K195" s="8">
        <v>45143</v>
      </c>
      <c r="L195" s="4">
        <f>Sales_Data3[[#This Row],[Qty]]*Sales_Data3[[#This Row],[UnitPrice]]</f>
        <v>196.2</v>
      </c>
      <c r="N195" t="str">
        <f t="shared" si="12"/>
        <v>COOKIES</v>
      </c>
      <c r="O195" t="str">
        <f t="shared" si="13"/>
        <v>west</v>
      </c>
      <c r="P195">
        <f t="shared" si="14"/>
        <v>9</v>
      </c>
      <c r="Q195" s="9" t="b">
        <f t="shared" si="15"/>
        <v>0</v>
      </c>
    </row>
    <row r="196" spans="1:17" x14ac:dyDescent="0.3">
      <c r="A196" s="1" t="s">
        <v>223</v>
      </c>
      <c r="B196" s="3">
        <v>45146</v>
      </c>
      <c r="C196" t="s">
        <v>18</v>
      </c>
      <c r="D196" t="s">
        <v>47</v>
      </c>
      <c r="E196" t="s">
        <v>20</v>
      </c>
      <c r="F196" t="s">
        <v>41</v>
      </c>
      <c r="G196">
        <v>38</v>
      </c>
      <c r="H196">
        <v>2.84</v>
      </c>
      <c r="I196" s="4">
        <f>Sales_Data3[[#This Row],[Qty]]*Sales_Data3[[#This Row],[UnitPrice]]</f>
        <v>107.91999999999999</v>
      </c>
      <c r="J196">
        <f>COUNT(Sales_Data3[UnitPrice])</f>
        <v>243</v>
      </c>
      <c r="K196" s="8">
        <v>45146</v>
      </c>
      <c r="L196" s="4">
        <f>Sales_Data3[[#This Row],[Qty]]*Sales_Data3[[#This Row],[UnitPrice]]</f>
        <v>107.91999999999999</v>
      </c>
      <c r="N196" t="str">
        <f t="shared" si="12"/>
        <v>COOKIES</v>
      </c>
      <c r="O196" t="str">
        <f t="shared" si="13"/>
        <v>west</v>
      </c>
      <c r="P196">
        <f t="shared" si="14"/>
        <v>14</v>
      </c>
      <c r="Q196" s="9" t="b">
        <f t="shared" si="15"/>
        <v>0</v>
      </c>
    </row>
    <row r="197" spans="1:17" x14ac:dyDescent="0.3">
      <c r="A197" s="1" t="s">
        <v>224</v>
      </c>
      <c r="B197" s="3">
        <v>45149</v>
      </c>
      <c r="C197" t="s">
        <v>10</v>
      </c>
      <c r="D197" t="s">
        <v>11</v>
      </c>
      <c r="E197" t="s">
        <v>12</v>
      </c>
      <c r="F197" t="s">
        <v>13</v>
      </c>
      <c r="G197">
        <v>55</v>
      </c>
      <c r="H197">
        <v>1.7699999999999998</v>
      </c>
      <c r="I197" s="4">
        <f>Sales_Data3[[#This Row],[Qty]]*Sales_Data3[[#This Row],[UnitPrice]]</f>
        <v>97.35</v>
      </c>
      <c r="J197">
        <f>COUNT(Sales_Data3[UnitPrice])</f>
        <v>243</v>
      </c>
      <c r="K197" s="8">
        <v>45149</v>
      </c>
      <c r="L197" s="4">
        <f>Sales_Data3[[#This Row],[Qty]]*Sales_Data3[[#This Row],[UnitPrice]]</f>
        <v>97.35</v>
      </c>
      <c r="N197" t="str">
        <f t="shared" si="12"/>
        <v>BARS</v>
      </c>
      <c r="O197" t="str">
        <f t="shared" si="13"/>
        <v>east</v>
      </c>
      <c r="P197">
        <f t="shared" si="14"/>
        <v>6</v>
      </c>
      <c r="Q197" s="9" t="b">
        <f t="shared" si="15"/>
        <v>0</v>
      </c>
    </row>
    <row r="198" spans="1:17" x14ac:dyDescent="0.3">
      <c r="A198" s="1" t="s">
        <v>225</v>
      </c>
      <c r="B198" s="3">
        <v>45152</v>
      </c>
      <c r="C198" t="s">
        <v>10</v>
      </c>
      <c r="D198" t="s">
        <v>11</v>
      </c>
      <c r="E198" t="s">
        <v>31</v>
      </c>
      <c r="F198" t="s">
        <v>112</v>
      </c>
      <c r="G198">
        <v>22</v>
      </c>
      <c r="H198">
        <v>3.15</v>
      </c>
      <c r="I198" s="4">
        <f>Sales_Data3[[#This Row],[Qty]]*Sales_Data3[[#This Row],[UnitPrice]]</f>
        <v>69.3</v>
      </c>
      <c r="J198">
        <f>COUNT(Sales_Data3[UnitPrice])</f>
        <v>243</v>
      </c>
      <c r="K198" s="8">
        <v>45152</v>
      </c>
      <c r="L198" s="4">
        <f>Sales_Data3[[#This Row],[Qty]]*Sales_Data3[[#This Row],[UnitPrice]]</f>
        <v>69.3</v>
      </c>
      <c r="N198" t="str">
        <f t="shared" si="12"/>
        <v>SNACKS</v>
      </c>
      <c r="O198" t="str">
        <f t="shared" si="13"/>
        <v>east</v>
      </c>
      <c r="P198">
        <f t="shared" si="14"/>
        <v>8</v>
      </c>
      <c r="Q198" s="9" t="b">
        <f t="shared" si="15"/>
        <v>0</v>
      </c>
    </row>
    <row r="199" spans="1:17" x14ac:dyDescent="0.3">
      <c r="A199" s="1" t="s">
        <v>226</v>
      </c>
      <c r="B199" s="3">
        <v>45155</v>
      </c>
      <c r="C199" t="s">
        <v>18</v>
      </c>
      <c r="D199" t="s">
        <v>19</v>
      </c>
      <c r="E199" t="s">
        <v>12</v>
      </c>
      <c r="F199" t="s">
        <v>13</v>
      </c>
      <c r="G199">
        <v>34</v>
      </c>
      <c r="H199">
        <v>1.77</v>
      </c>
      <c r="I199" s="4">
        <f>Sales_Data3[[#This Row],[Qty]]*Sales_Data3[[#This Row],[UnitPrice]]</f>
        <v>60.18</v>
      </c>
      <c r="J199">
        <f>COUNT(Sales_Data3[UnitPrice])</f>
        <v>243</v>
      </c>
      <c r="K199" s="8">
        <v>45155</v>
      </c>
      <c r="L199" s="4">
        <f>Sales_Data3[[#This Row],[Qty]]*Sales_Data3[[#This Row],[UnitPrice]]</f>
        <v>60.18</v>
      </c>
      <c r="N199" t="str">
        <f t="shared" si="12"/>
        <v>BARS</v>
      </c>
      <c r="O199" t="str">
        <f t="shared" si="13"/>
        <v>west</v>
      </c>
      <c r="P199">
        <f t="shared" si="14"/>
        <v>6</v>
      </c>
      <c r="Q199" s="9" t="b">
        <f t="shared" si="15"/>
        <v>0</v>
      </c>
    </row>
    <row r="200" spans="1:17" x14ac:dyDescent="0.3">
      <c r="A200" s="1" t="s">
        <v>227</v>
      </c>
      <c r="B200" s="3">
        <v>45158</v>
      </c>
      <c r="C200" t="s">
        <v>10</v>
      </c>
      <c r="D200" t="s">
        <v>23</v>
      </c>
      <c r="E200" t="s">
        <v>12</v>
      </c>
      <c r="F200" t="s">
        <v>43</v>
      </c>
      <c r="G200">
        <v>39</v>
      </c>
      <c r="H200">
        <v>1.87</v>
      </c>
      <c r="I200" s="4">
        <f>Sales_Data3[[#This Row],[Qty]]*Sales_Data3[[#This Row],[UnitPrice]]</f>
        <v>72.930000000000007</v>
      </c>
      <c r="J200">
        <f>COUNT(Sales_Data3[UnitPrice])</f>
        <v>243</v>
      </c>
      <c r="K200" s="8">
        <v>45158</v>
      </c>
      <c r="L200" s="4">
        <f>Sales_Data3[[#This Row],[Qty]]*Sales_Data3[[#This Row],[UnitPrice]]</f>
        <v>72.930000000000007</v>
      </c>
      <c r="N200" t="str">
        <f t="shared" si="12"/>
        <v>BARS</v>
      </c>
      <c r="O200" t="str">
        <f t="shared" si="13"/>
        <v>east</v>
      </c>
      <c r="P200">
        <f t="shared" si="14"/>
        <v>4</v>
      </c>
      <c r="Q200" s="9" t="b">
        <f t="shared" si="15"/>
        <v>1</v>
      </c>
    </row>
    <row r="201" spans="1:17" x14ac:dyDescent="0.3">
      <c r="A201" s="1" t="s">
        <v>228</v>
      </c>
      <c r="B201" s="3">
        <v>45161</v>
      </c>
      <c r="C201" t="s">
        <v>10</v>
      </c>
      <c r="D201" t="s">
        <v>23</v>
      </c>
      <c r="E201" t="s">
        <v>20</v>
      </c>
      <c r="F201" t="s">
        <v>41</v>
      </c>
      <c r="G201">
        <v>41</v>
      </c>
      <c r="H201">
        <v>2.84</v>
      </c>
      <c r="I201" s="4">
        <f>Sales_Data3[[#This Row],[Qty]]*Sales_Data3[[#This Row],[UnitPrice]]</f>
        <v>116.44</v>
      </c>
      <c r="J201">
        <f>COUNT(Sales_Data3[UnitPrice])</f>
        <v>243</v>
      </c>
      <c r="K201" s="8">
        <v>45161</v>
      </c>
      <c r="L201" s="4">
        <f>Sales_Data3[[#This Row],[Qty]]*Sales_Data3[[#This Row],[UnitPrice]]</f>
        <v>116.44</v>
      </c>
      <c r="N201" t="str">
        <f t="shared" si="12"/>
        <v>COOKIES</v>
      </c>
      <c r="O201" t="str">
        <f t="shared" si="13"/>
        <v>east</v>
      </c>
      <c r="P201">
        <f t="shared" si="14"/>
        <v>14</v>
      </c>
      <c r="Q201" s="9" t="b">
        <f t="shared" si="15"/>
        <v>1</v>
      </c>
    </row>
    <row r="202" spans="1:17" x14ac:dyDescent="0.3">
      <c r="A202" s="1" t="s">
        <v>229</v>
      </c>
      <c r="B202" s="3">
        <v>45164</v>
      </c>
      <c r="C202" t="s">
        <v>18</v>
      </c>
      <c r="D202" t="s">
        <v>47</v>
      </c>
      <c r="E202" t="s">
        <v>12</v>
      </c>
      <c r="F202" t="s">
        <v>13</v>
      </c>
      <c r="G202">
        <v>41</v>
      </c>
      <c r="H202">
        <v>1.7699999999999998</v>
      </c>
      <c r="I202" s="4">
        <f>Sales_Data3[[#This Row],[Qty]]*Sales_Data3[[#This Row],[UnitPrice]]</f>
        <v>72.569999999999993</v>
      </c>
      <c r="J202">
        <f>COUNT(Sales_Data3[UnitPrice])</f>
        <v>243</v>
      </c>
      <c r="K202" s="8">
        <v>45164</v>
      </c>
      <c r="L202" s="4">
        <f>Sales_Data3[[#This Row],[Qty]]*Sales_Data3[[#This Row],[UnitPrice]]</f>
        <v>72.569999999999993</v>
      </c>
      <c r="N202" t="str">
        <f t="shared" si="12"/>
        <v>BARS</v>
      </c>
      <c r="O202" t="str">
        <f t="shared" si="13"/>
        <v>west</v>
      </c>
      <c r="P202">
        <f t="shared" si="14"/>
        <v>6</v>
      </c>
      <c r="Q202" s="9" t="b">
        <f t="shared" si="15"/>
        <v>0</v>
      </c>
    </row>
    <row r="203" spans="1:17" x14ac:dyDescent="0.3">
      <c r="A203" s="1" t="s">
        <v>230</v>
      </c>
      <c r="B203" s="3">
        <v>45167</v>
      </c>
      <c r="C203" t="s">
        <v>10</v>
      </c>
      <c r="D203" t="s">
        <v>11</v>
      </c>
      <c r="E203" t="s">
        <v>20</v>
      </c>
      <c r="F203" t="s">
        <v>25</v>
      </c>
      <c r="G203">
        <v>136</v>
      </c>
      <c r="H203">
        <v>2.1800000000000002</v>
      </c>
      <c r="I203" s="4">
        <f>Sales_Data3[[#This Row],[Qty]]*Sales_Data3[[#This Row],[UnitPrice]]</f>
        <v>296.48</v>
      </c>
      <c r="J203">
        <f>COUNT(Sales_Data3[UnitPrice])</f>
        <v>243</v>
      </c>
      <c r="K203" s="8">
        <v>45167</v>
      </c>
      <c r="L203" s="4">
        <f>Sales_Data3[[#This Row],[Qty]]*Sales_Data3[[#This Row],[UnitPrice]]</f>
        <v>296.48</v>
      </c>
      <c r="N203" t="str">
        <f t="shared" si="12"/>
        <v>COOKIES</v>
      </c>
      <c r="O203" t="str">
        <f t="shared" si="13"/>
        <v>east</v>
      </c>
      <c r="P203">
        <f t="shared" si="14"/>
        <v>9</v>
      </c>
      <c r="Q203" s="9" t="b">
        <f t="shared" si="15"/>
        <v>0</v>
      </c>
    </row>
    <row r="204" spans="1:17" x14ac:dyDescent="0.3">
      <c r="A204" s="1" t="s">
        <v>231</v>
      </c>
      <c r="B204" s="3">
        <v>45170</v>
      </c>
      <c r="C204" t="s">
        <v>10</v>
      </c>
      <c r="D204" t="s">
        <v>11</v>
      </c>
      <c r="E204" t="s">
        <v>12</v>
      </c>
      <c r="F204" t="s">
        <v>13</v>
      </c>
      <c r="G204">
        <v>25</v>
      </c>
      <c r="H204">
        <v>1.77</v>
      </c>
      <c r="I204" s="4">
        <f>Sales_Data3[[#This Row],[Qty]]*Sales_Data3[[#This Row],[UnitPrice]]</f>
        <v>44.25</v>
      </c>
      <c r="J204">
        <f>COUNT(Sales_Data3[UnitPrice])</f>
        <v>243</v>
      </c>
      <c r="K204" s="8">
        <v>45170</v>
      </c>
      <c r="L204" s="4">
        <f>Sales_Data3[[#This Row],[Qty]]*Sales_Data3[[#This Row],[UnitPrice]]</f>
        <v>44.25</v>
      </c>
      <c r="N204" t="str">
        <f t="shared" si="12"/>
        <v>BARS</v>
      </c>
      <c r="O204" t="str">
        <f t="shared" si="13"/>
        <v>east</v>
      </c>
      <c r="P204">
        <f t="shared" si="14"/>
        <v>6</v>
      </c>
      <c r="Q204" s="9" t="b">
        <f t="shared" si="15"/>
        <v>0</v>
      </c>
    </row>
    <row r="205" spans="1:17" x14ac:dyDescent="0.3">
      <c r="A205" s="1" t="s">
        <v>232</v>
      </c>
      <c r="B205" s="3">
        <v>45173</v>
      </c>
      <c r="C205" t="s">
        <v>10</v>
      </c>
      <c r="D205" t="s">
        <v>11</v>
      </c>
      <c r="E205" t="s">
        <v>31</v>
      </c>
      <c r="F205" t="s">
        <v>112</v>
      </c>
      <c r="G205">
        <v>26</v>
      </c>
      <c r="H205">
        <v>3.1500000000000004</v>
      </c>
      <c r="I205" s="4">
        <f>Sales_Data3[[#This Row],[Qty]]*Sales_Data3[[#This Row],[UnitPrice]]</f>
        <v>81.900000000000006</v>
      </c>
      <c r="J205">
        <f>COUNT(Sales_Data3[UnitPrice])</f>
        <v>243</v>
      </c>
      <c r="K205" s="8">
        <v>45173</v>
      </c>
      <c r="L205" s="4">
        <f>Sales_Data3[[#This Row],[Qty]]*Sales_Data3[[#This Row],[UnitPrice]]</f>
        <v>81.900000000000006</v>
      </c>
      <c r="N205" t="str">
        <f t="shared" si="12"/>
        <v>SNACKS</v>
      </c>
      <c r="O205" t="str">
        <f t="shared" si="13"/>
        <v>east</v>
      </c>
      <c r="P205">
        <f t="shared" si="14"/>
        <v>8</v>
      </c>
      <c r="Q205" s="9" t="b">
        <f t="shared" si="15"/>
        <v>0</v>
      </c>
    </row>
    <row r="206" spans="1:17" x14ac:dyDescent="0.3">
      <c r="A206" s="1" t="s">
        <v>233</v>
      </c>
      <c r="B206" s="3">
        <v>45176</v>
      </c>
      <c r="C206" t="s">
        <v>18</v>
      </c>
      <c r="D206" t="s">
        <v>19</v>
      </c>
      <c r="E206" t="s">
        <v>12</v>
      </c>
      <c r="F206" t="s">
        <v>43</v>
      </c>
      <c r="G206">
        <v>50</v>
      </c>
      <c r="H206">
        <v>1.87</v>
      </c>
      <c r="I206" s="4">
        <f>Sales_Data3[[#This Row],[Qty]]*Sales_Data3[[#This Row],[UnitPrice]]</f>
        <v>93.5</v>
      </c>
      <c r="J206">
        <f>COUNT(Sales_Data3[UnitPrice])</f>
        <v>243</v>
      </c>
      <c r="K206" s="8">
        <v>45176</v>
      </c>
      <c r="L206" s="4">
        <f>Sales_Data3[[#This Row],[Qty]]*Sales_Data3[[#This Row],[UnitPrice]]</f>
        <v>93.5</v>
      </c>
      <c r="N206" t="str">
        <f t="shared" si="12"/>
        <v>BARS</v>
      </c>
      <c r="O206" t="str">
        <f t="shared" si="13"/>
        <v>west</v>
      </c>
      <c r="P206">
        <f t="shared" si="14"/>
        <v>4</v>
      </c>
      <c r="Q206" s="9" t="b">
        <f t="shared" si="15"/>
        <v>0</v>
      </c>
    </row>
    <row r="207" spans="1:17" x14ac:dyDescent="0.3">
      <c r="A207" s="1" t="s">
        <v>234</v>
      </c>
      <c r="B207" s="3">
        <v>45179</v>
      </c>
      <c r="C207" t="s">
        <v>18</v>
      </c>
      <c r="D207" t="s">
        <v>19</v>
      </c>
      <c r="E207" t="s">
        <v>20</v>
      </c>
      <c r="F207" t="s">
        <v>41</v>
      </c>
      <c r="G207">
        <v>79</v>
      </c>
      <c r="H207">
        <v>2.8400000000000003</v>
      </c>
      <c r="I207" s="4">
        <f>Sales_Data3[[#This Row],[Qty]]*Sales_Data3[[#This Row],[UnitPrice]]</f>
        <v>224.36</v>
      </c>
      <c r="J207">
        <f>COUNT(Sales_Data3[UnitPrice])</f>
        <v>243</v>
      </c>
      <c r="K207" s="8">
        <v>45179</v>
      </c>
      <c r="L207" s="4">
        <f>Sales_Data3[[#This Row],[Qty]]*Sales_Data3[[#This Row],[UnitPrice]]</f>
        <v>224.36</v>
      </c>
      <c r="N207" t="str">
        <f t="shared" si="12"/>
        <v>COOKIES</v>
      </c>
      <c r="O207" t="str">
        <f t="shared" si="13"/>
        <v>west</v>
      </c>
      <c r="P207">
        <f t="shared" si="14"/>
        <v>14</v>
      </c>
      <c r="Q207" s="9" t="b">
        <f t="shared" si="15"/>
        <v>0</v>
      </c>
    </row>
    <row r="208" spans="1:17" x14ac:dyDescent="0.3">
      <c r="A208" s="1" t="s">
        <v>235</v>
      </c>
      <c r="B208" s="3">
        <v>45182</v>
      </c>
      <c r="C208" t="s">
        <v>10</v>
      </c>
      <c r="D208" t="s">
        <v>23</v>
      </c>
      <c r="E208" t="s">
        <v>12</v>
      </c>
      <c r="F208" t="s">
        <v>13</v>
      </c>
      <c r="G208">
        <v>30</v>
      </c>
      <c r="H208">
        <v>1.77</v>
      </c>
      <c r="I208" s="4">
        <f>Sales_Data3[[#This Row],[Qty]]*Sales_Data3[[#This Row],[UnitPrice]]</f>
        <v>53.1</v>
      </c>
      <c r="J208">
        <f>COUNT(Sales_Data3[UnitPrice])</f>
        <v>243</v>
      </c>
      <c r="K208" s="8">
        <v>45182</v>
      </c>
      <c r="L208" s="4">
        <f>Sales_Data3[[#This Row],[Qty]]*Sales_Data3[[#This Row],[UnitPrice]]</f>
        <v>53.1</v>
      </c>
      <c r="N208" t="str">
        <f t="shared" si="12"/>
        <v>BARS</v>
      </c>
      <c r="O208" t="str">
        <f t="shared" si="13"/>
        <v>east</v>
      </c>
      <c r="P208">
        <f t="shared" si="14"/>
        <v>6</v>
      </c>
      <c r="Q208" s="9" t="b">
        <f t="shared" si="15"/>
        <v>1</v>
      </c>
    </row>
    <row r="209" spans="1:17" x14ac:dyDescent="0.3">
      <c r="A209" s="1" t="s">
        <v>236</v>
      </c>
      <c r="B209" s="3">
        <v>45185</v>
      </c>
      <c r="C209" t="s">
        <v>10</v>
      </c>
      <c r="D209" t="s">
        <v>23</v>
      </c>
      <c r="E209" t="s">
        <v>31</v>
      </c>
      <c r="F209" t="s">
        <v>32</v>
      </c>
      <c r="G209">
        <v>20</v>
      </c>
      <c r="H209">
        <v>1.6800000000000002</v>
      </c>
      <c r="I209" s="4">
        <f>Sales_Data3[[#This Row],[Qty]]*Sales_Data3[[#This Row],[UnitPrice]]</f>
        <v>33.6</v>
      </c>
      <c r="J209">
        <f>COUNT(Sales_Data3[UnitPrice])</f>
        <v>243</v>
      </c>
      <c r="K209" s="8">
        <v>45185</v>
      </c>
      <c r="L209" s="4">
        <f>Sales_Data3[[#This Row],[Qty]]*Sales_Data3[[#This Row],[UnitPrice]]</f>
        <v>33.6</v>
      </c>
      <c r="N209" t="str">
        <f t="shared" si="12"/>
        <v>SNACKS</v>
      </c>
      <c r="O209" t="str">
        <f t="shared" si="13"/>
        <v>east</v>
      </c>
      <c r="P209">
        <f t="shared" si="14"/>
        <v>12</v>
      </c>
      <c r="Q209" s="9" t="b">
        <f t="shared" si="15"/>
        <v>1</v>
      </c>
    </row>
    <row r="210" spans="1:17" x14ac:dyDescent="0.3">
      <c r="A210" s="1" t="s">
        <v>237</v>
      </c>
      <c r="B210" s="3">
        <v>45188</v>
      </c>
      <c r="C210" t="s">
        <v>18</v>
      </c>
      <c r="D210" t="s">
        <v>47</v>
      </c>
      <c r="E210" t="s">
        <v>12</v>
      </c>
      <c r="F210" t="s">
        <v>13</v>
      </c>
      <c r="G210">
        <v>49</v>
      </c>
      <c r="H210">
        <v>1.77</v>
      </c>
      <c r="I210" s="4">
        <f>Sales_Data3[[#This Row],[Qty]]*Sales_Data3[[#This Row],[UnitPrice]]</f>
        <v>86.73</v>
      </c>
      <c r="J210">
        <f>COUNT(Sales_Data3[UnitPrice])</f>
        <v>243</v>
      </c>
      <c r="K210" s="8">
        <v>45188</v>
      </c>
      <c r="L210" s="4">
        <f>Sales_Data3[[#This Row],[Qty]]*Sales_Data3[[#This Row],[UnitPrice]]</f>
        <v>86.73</v>
      </c>
      <c r="N210" t="str">
        <f t="shared" si="12"/>
        <v>BARS</v>
      </c>
      <c r="O210" t="str">
        <f t="shared" si="13"/>
        <v>west</v>
      </c>
      <c r="P210">
        <f t="shared" si="14"/>
        <v>6</v>
      </c>
      <c r="Q210" s="9" t="b">
        <f t="shared" si="15"/>
        <v>0</v>
      </c>
    </row>
    <row r="211" spans="1:17" x14ac:dyDescent="0.3">
      <c r="A211" s="1" t="s">
        <v>238</v>
      </c>
      <c r="B211" s="3">
        <v>45191</v>
      </c>
      <c r="C211" t="s">
        <v>10</v>
      </c>
      <c r="D211" t="s">
        <v>11</v>
      </c>
      <c r="E211" t="s">
        <v>20</v>
      </c>
      <c r="F211" t="s">
        <v>25</v>
      </c>
      <c r="G211">
        <v>40</v>
      </c>
      <c r="H211">
        <v>2.1800000000000002</v>
      </c>
      <c r="I211" s="4">
        <f>Sales_Data3[[#This Row],[Qty]]*Sales_Data3[[#This Row],[UnitPrice]]</f>
        <v>87.2</v>
      </c>
      <c r="J211">
        <f>COUNT(Sales_Data3[UnitPrice])</f>
        <v>243</v>
      </c>
      <c r="K211" s="8">
        <v>45191</v>
      </c>
      <c r="L211" s="4">
        <f>Sales_Data3[[#This Row],[Qty]]*Sales_Data3[[#This Row],[UnitPrice]]</f>
        <v>87.2</v>
      </c>
      <c r="N211" t="str">
        <f t="shared" si="12"/>
        <v>COOKIES</v>
      </c>
      <c r="O211" t="str">
        <f t="shared" si="13"/>
        <v>east</v>
      </c>
      <c r="P211">
        <f t="shared" si="14"/>
        <v>9</v>
      </c>
      <c r="Q211" s="9" t="b">
        <f t="shared" si="15"/>
        <v>0</v>
      </c>
    </row>
    <row r="212" spans="1:17" x14ac:dyDescent="0.3">
      <c r="A212" s="1" t="s">
        <v>239</v>
      </c>
      <c r="B212" s="3">
        <v>45194</v>
      </c>
      <c r="C212" t="s">
        <v>10</v>
      </c>
      <c r="D212" t="s">
        <v>11</v>
      </c>
      <c r="E212" t="s">
        <v>12</v>
      </c>
      <c r="F212" t="s">
        <v>13</v>
      </c>
      <c r="G212">
        <v>31</v>
      </c>
      <c r="H212">
        <v>1.77</v>
      </c>
      <c r="I212" s="4">
        <f>Sales_Data3[[#This Row],[Qty]]*Sales_Data3[[#This Row],[UnitPrice]]</f>
        <v>54.87</v>
      </c>
      <c r="J212">
        <f>COUNT(Sales_Data3[UnitPrice])</f>
        <v>243</v>
      </c>
      <c r="K212" s="8">
        <v>45194</v>
      </c>
      <c r="L212" s="4">
        <f>Sales_Data3[[#This Row],[Qty]]*Sales_Data3[[#This Row],[UnitPrice]]</f>
        <v>54.87</v>
      </c>
      <c r="N212" t="str">
        <f t="shared" si="12"/>
        <v>BARS</v>
      </c>
      <c r="O212" t="str">
        <f t="shared" si="13"/>
        <v>east</v>
      </c>
      <c r="P212">
        <f t="shared" si="14"/>
        <v>6</v>
      </c>
      <c r="Q212" s="9" t="b">
        <f t="shared" si="15"/>
        <v>0</v>
      </c>
    </row>
    <row r="213" spans="1:17" x14ac:dyDescent="0.3">
      <c r="A213" s="1" t="s">
        <v>240</v>
      </c>
      <c r="B213" s="3">
        <v>45197</v>
      </c>
      <c r="C213" t="s">
        <v>10</v>
      </c>
      <c r="D213" t="s">
        <v>11</v>
      </c>
      <c r="E213" t="s">
        <v>31</v>
      </c>
      <c r="F213" t="s">
        <v>112</v>
      </c>
      <c r="G213">
        <v>21</v>
      </c>
      <c r="H213">
        <v>3.1500000000000004</v>
      </c>
      <c r="I213" s="4">
        <f>Sales_Data3[[#This Row],[Qty]]*Sales_Data3[[#This Row],[UnitPrice]]</f>
        <v>66.150000000000006</v>
      </c>
      <c r="J213">
        <f>COUNT(Sales_Data3[UnitPrice])</f>
        <v>243</v>
      </c>
      <c r="K213" s="8">
        <v>45197</v>
      </c>
      <c r="L213" s="4">
        <f>Sales_Data3[[#This Row],[Qty]]*Sales_Data3[[#This Row],[UnitPrice]]</f>
        <v>66.150000000000006</v>
      </c>
      <c r="N213" t="str">
        <f t="shared" si="12"/>
        <v>SNACKS</v>
      </c>
      <c r="O213" t="str">
        <f t="shared" si="13"/>
        <v>east</v>
      </c>
      <c r="P213">
        <f t="shared" si="14"/>
        <v>8</v>
      </c>
      <c r="Q213" s="9" t="b">
        <f t="shared" si="15"/>
        <v>0</v>
      </c>
    </row>
    <row r="214" spans="1:17" x14ac:dyDescent="0.3">
      <c r="A214" s="1" t="s">
        <v>241</v>
      </c>
      <c r="B214" s="3">
        <v>45200</v>
      </c>
      <c r="C214" t="s">
        <v>18</v>
      </c>
      <c r="D214" t="s">
        <v>19</v>
      </c>
      <c r="E214" t="s">
        <v>12</v>
      </c>
      <c r="F214" t="s">
        <v>43</v>
      </c>
      <c r="G214">
        <v>43</v>
      </c>
      <c r="H214">
        <v>1.8699999999999999</v>
      </c>
      <c r="I214" s="4">
        <f>Sales_Data3[[#This Row],[Qty]]*Sales_Data3[[#This Row],[UnitPrice]]</f>
        <v>80.41</v>
      </c>
      <c r="J214">
        <f>COUNT(Sales_Data3[UnitPrice])</f>
        <v>243</v>
      </c>
      <c r="K214" s="8">
        <v>45200</v>
      </c>
      <c r="L214" s="4">
        <f>Sales_Data3[[#This Row],[Qty]]*Sales_Data3[[#This Row],[UnitPrice]]</f>
        <v>80.41</v>
      </c>
      <c r="N214" t="str">
        <f t="shared" si="12"/>
        <v>BARS</v>
      </c>
      <c r="O214" t="str">
        <f t="shared" si="13"/>
        <v>west</v>
      </c>
      <c r="P214">
        <f t="shared" si="14"/>
        <v>4</v>
      </c>
      <c r="Q214" s="9" t="b">
        <f t="shared" si="15"/>
        <v>0</v>
      </c>
    </row>
    <row r="215" spans="1:17" x14ac:dyDescent="0.3">
      <c r="A215" s="1" t="s">
        <v>242</v>
      </c>
      <c r="B215" s="3">
        <v>45203</v>
      </c>
      <c r="C215" t="s">
        <v>18</v>
      </c>
      <c r="D215" t="s">
        <v>19</v>
      </c>
      <c r="E215" t="s">
        <v>20</v>
      </c>
      <c r="F215" t="s">
        <v>41</v>
      </c>
      <c r="G215">
        <v>47</v>
      </c>
      <c r="H215">
        <v>2.84</v>
      </c>
      <c r="I215" s="4">
        <f>Sales_Data3[[#This Row],[Qty]]*Sales_Data3[[#This Row],[UnitPrice]]</f>
        <v>133.47999999999999</v>
      </c>
      <c r="J215">
        <f>COUNT(Sales_Data3[UnitPrice])</f>
        <v>243</v>
      </c>
      <c r="K215" s="8">
        <v>45203</v>
      </c>
      <c r="L215" s="4">
        <f>Sales_Data3[[#This Row],[Qty]]*Sales_Data3[[#This Row],[UnitPrice]]</f>
        <v>133.47999999999999</v>
      </c>
      <c r="N215" t="str">
        <f t="shared" si="12"/>
        <v>COOKIES</v>
      </c>
      <c r="O215" t="str">
        <f t="shared" si="13"/>
        <v>west</v>
      </c>
      <c r="P215">
        <f t="shared" si="14"/>
        <v>14</v>
      </c>
      <c r="Q215" s="9" t="b">
        <f t="shared" si="15"/>
        <v>0</v>
      </c>
    </row>
    <row r="216" spans="1:17" x14ac:dyDescent="0.3">
      <c r="A216" s="1" t="s">
        <v>243</v>
      </c>
      <c r="B216" s="3">
        <v>45206</v>
      </c>
      <c r="C216" t="s">
        <v>10</v>
      </c>
      <c r="D216" t="s">
        <v>23</v>
      </c>
      <c r="E216" t="s">
        <v>20</v>
      </c>
      <c r="F216" t="s">
        <v>25</v>
      </c>
      <c r="G216">
        <v>175</v>
      </c>
      <c r="H216">
        <v>2.1800000000000002</v>
      </c>
      <c r="I216" s="4">
        <f>Sales_Data3[[#This Row],[Qty]]*Sales_Data3[[#This Row],[UnitPrice]]</f>
        <v>381.5</v>
      </c>
      <c r="J216">
        <f>COUNT(Sales_Data3[UnitPrice])</f>
        <v>243</v>
      </c>
      <c r="K216" s="8">
        <v>45206</v>
      </c>
      <c r="L216" s="4">
        <f>Sales_Data3[[#This Row],[Qty]]*Sales_Data3[[#This Row],[UnitPrice]]</f>
        <v>381.5</v>
      </c>
      <c r="N216" t="str">
        <f t="shared" si="12"/>
        <v>COOKIES</v>
      </c>
      <c r="O216" t="str">
        <f t="shared" si="13"/>
        <v>east</v>
      </c>
      <c r="P216">
        <f t="shared" si="14"/>
        <v>9</v>
      </c>
      <c r="Q216" s="9" t="b">
        <f t="shared" si="15"/>
        <v>1</v>
      </c>
    </row>
    <row r="217" spans="1:17" x14ac:dyDescent="0.3">
      <c r="A217" s="1" t="s">
        <v>244</v>
      </c>
      <c r="B217" s="3">
        <v>45209</v>
      </c>
      <c r="C217" t="s">
        <v>10</v>
      </c>
      <c r="D217" t="s">
        <v>23</v>
      </c>
      <c r="E217" t="s">
        <v>20</v>
      </c>
      <c r="F217" t="s">
        <v>21</v>
      </c>
      <c r="G217">
        <v>23</v>
      </c>
      <c r="H217">
        <v>1.8699999999999999</v>
      </c>
      <c r="I217" s="4">
        <f>Sales_Data3[[#This Row],[Qty]]*Sales_Data3[[#This Row],[UnitPrice]]</f>
        <v>43.01</v>
      </c>
      <c r="J217">
        <f>COUNT(Sales_Data3[UnitPrice])</f>
        <v>243</v>
      </c>
      <c r="K217" s="8">
        <v>45209</v>
      </c>
      <c r="L217" s="4">
        <f>Sales_Data3[[#This Row],[Qty]]*Sales_Data3[[#This Row],[UnitPrice]]</f>
        <v>43.01</v>
      </c>
      <c r="N217" t="str">
        <f t="shared" si="12"/>
        <v>COOKIES</v>
      </c>
      <c r="O217" t="str">
        <f t="shared" si="13"/>
        <v>east</v>
      </c>
      <c r="P217">
        <f t="shared" si="14"/>
        <v>14</v>
      </c>
      <c r="Q217" s="9" t="b">
        <f t="shared" si="15"/>
        <v>1</v>
      </c>
    </row>
    <row r="218" spans="1:17" x14ac:dyDescent="0.3">
      <c r="A218" s="1" t="s">
        <v>245</v>
      </c>
      <c r="B218" s="3">
        <v>45212</v>
      </c>
      <c r="C218" t="s">
        <v>18</v>
      </c>
      <c r="D218" t="s">
        <v>47</v>
      </c>
      <c r="E218" t="s">
        <v>12</v>
      </c>
      <c r="F218" t="s">
        <v>13</v>
      </c>
      <c r="G218">
        <v>40</v>
      </c>
      <c r="H218">
        <v>1.77</v>
      </c>
      <c r="I218" s="4">
        <f>Sales_Data3[[#This Row],[Qty]]*Sales_Data3[[#This Row],[UnitPrice]]</f>
        <v>70.8</v>
      </c>
      <c r="J218">
        <f>COUNT(Sales_Data3[UnitPrice])</f>
        <v>243</v>
      </c>
      <c r="K218" s="8">
        <v>45212</v>
      </c>
      <c r="L218" s="4">
        <f>Sales_Data3[[#This Row],[Qty]]*Sales_Data3[[#This Row],[UnitPrice]]</f>
        <v>70.8</v>
      </c>
      <c r="N218" t="str">
        <f t="shared" si="12"/>
        <v>BARS</v>
      </c>
      <c r="O218" t="str">
        <f t="shared" si="13"/>
        <v>west</v>
      </c>
      <c r="P218">
        <f t="shared" si="14"/>
        <v>6</v>
      </c>
      <c r="Q218" s="9" t="b">
        <f t="shared" si="15"/>
        <v>0</v>
      </c>
    </row>
    <row r="219" spans="1:17" x14ac:dyDescent="0.3">
      <c r="A219" s="1" t="s">
        <v>246</v>
      </c>
      <c r="B219" s="3">
        <v>45215</v>
      </c>
      <c r="C219" t="s">
        <v>10</v>
      </c>
      <c r="D219" t="s">
        <v>11</v>
      </c>
      <c r="E219" t="s">
        <v>20</v>
      </c>
      <c r="F219" t="s">
        <v>25</v>
      </c>
      <c r="G219">
        <v>87</v>
      </c>
      <c r="H219">
        <v>2.1800000000000002</v>
      </c>
      <c r="I219" s="4">
        <f>Sales_Data3[[#This Row],[Qty]]*Sales_Data3[[#This Row],[UnitPrice]]</f>
        <v>189.66000000000003</v>
      </c>
      <c r="J219">
        <f>COUNT(Sales_Data3[UnitPrice])</f>
        <v>243</v>
      </c>
      <c r="K219" s="8">
        <v>45215</v>
      </c>
      <c r="L219" s="4">
        <f>Sales_Data3[[#This Row],[Qty]]*Sales_Data3[[#This Row],[UnitPrice]]</f>
        <v>189.66000000000003</v>
      </c>
      <c r="N219" t="str">
        <f t="shared" si="12"/>
        <v>COOKIES</v>
      </c>
      <c r="O219" t="str">
        <f t="shared" si="13"/>
        <v>east</v>
      </c>
      <c r="P219">
        <f t="shared" si="14"/>
        <v>9</v>
      </c>
      <c r="Q219" s="9" t="b">
        <f t="shared" si="15"/>
        <v>0</v>
      </c>
    </row>
    <row r="220" spans="1:17" x14ac:dyDescent="0.3">
      <c r="A220" s="1" t="s">
        <v>247</v>
      </c>
      <c r="B220" s="3">
        <v>45218</v>
      </c>
      <c r="C220" t="s">
        <v>10</v>
      </c>
      <c r="D220" t="s">
        <v>11</v>
      </c>
      <c r="E220" t="s">
        <v>12</v>
      </c>
      <c r="F220" t="s">
        <v>13</v>
      </c>
      <c r="G220">
        <v>43</v>
      </c>
      <c r="H220">
        <v>1.77</v>
      </c>
      <c r="I220" s="4">
        <f>Sales_Data3[[#This Row],[Qty]]*Sales_Data3[[#This Row],[UnitPrice]]</f>
        <v>76.11</v>
      </c>
      <c r="J220">
        <f>COUNT(Sales_Data3[UnitPrice])</f>
        <v>243</v>
      </c>
      <c r="K220" s="8">
        <v>45218</v>
      </c>
      <c r="L220" s="4">
        <f>Sales_Data3[[#This Row],[Qty]]*Sales_Data3[[#This Row],[UnitPrice]]</f>
        <v>76.11</v>
      </c>
      <c r="N220" t="str">
        <f t="shared" si="12"/>
        <v>BARS</v>
      </c>
      <c r="O220" t="str">
        <f t="shared" si="13"/>
        <v>east</v>
      </c>
      <c r="P220">
        <f t="shared" si="14"/>
        <v>6</v>
      </c>
      <c r="Q220" s="9" t="b">
        <f t="shared" si="15"/>
        <v>0</v>
      </c>
    </row>
    <row r="221" spans="1:17" x14ac:dyDescent="0.3">
      <c r="A221" s="1" t="s">
        <v>248</v>
      </c>
      <c r="B221" s="3">
        <v>45221</v>
      </c>
      <c r="C221" t="s">
        <v>10</v>
      </c>
      <c r="D221" t="s">
        <v>11</v>
      </c>
      <c r="E221" t="s">
        <v>15</v>
      </c>
      <c r="F221" t="s">
        <v>16</v>
      </c>
      <c r="G221">
        <v>30</v>
      </c>
      <c r="H221">
        <v>3.49</v>
      </c>
      <c r="I221" s="4">
        <f>Sales_Data3[[#This Row],[Qty]]*Sales_Data3[[#This Row],[UnitPrice]]</f>
        <v>104.7</v>
      </c>
      <c r="J221">
        <f>COUNT(Sales_Data3[UnitPrice])</f>
        <v>243</v>
      </c>
      <c r="K221" s="8">
        <v>45221</v>
      </c>
      <c r="L221" s="4">
        <f>Sales_Data3[[#This Row],[Qty]]*Sales_Data3[[#This Row],[UnitPrice]]</f>
        <v>104.7</v>
      </c>
      <c r="N221" t="str">
        <f t="shared" si="12"/>
        <v>CRACKERS</v>
      </c>
      <c r="O221" t="str">
        <f t="shared" si="13"/>
        <v>east</v>
      </c>
      <c r="P221">
        <f t="shared" si="14"/>
        <v>11</v>
      </c>
      <c r="Q221" s="9" t="b">
        <f t="shared" si="15"/>
        <v>0</v>
      </c>
    </row>
    <row r="222" spans="1:17" x14ac:dyDescent="0.3">
      <c r="A222" s="1" t="s">
        <v>249</v>
      </c>
      <c r="B222" s="3">
        <v>45224</v>
      </c>
      <c r="C222" t="s">
        <v>18</v>
      </c>
      <c r="D222" t="s">
        <v>19</v>
      </c>
      <c r="E222" t="s">
        <v>12</v>
      </c>
      <c r="F222" t="s">
        <v>13</v>
      </c>
      <c r="G222">
        <v>35</v>
      </c>
      <c r="H222">
        <v>1.77</v>
      </c>
      <c r="I222" s="4">
        <f>Sales_Data3[[#This Row],[Qty]]*Sales_Data3[[#This Row],[UnitPrice]]</f>
        <v>61.95</v>
      </c>
      <c r="J222">
        <f>COUNT(Sales_Data3[UnitPrice])</f>
        <v>243</v>
      </c>
      <c r="K222" s="8">
        <v>45224</v>
      </c>
      <c r="L222" s="4">
        <f>Sales_Data3[[#This Row],[Qty]]*Sales_Data3[[#This Row],[UnitPrice]]</f>
        <v>61.95</v>
      </c>
      <c r="N222" t="str">
        <f t="shared" si="12"/>
        <v>BARS</v>
      </c>
      <c r="O222" t="str">
        <f t="shared" si="13"/>
        <v>west</v>
      </c>
      <c r="P222">
        <f t="shared" si="14"/>
        <v>6</v>
      </c>
      <c r="Q222" s="9" t="b">
        <f t="shared" si="15"/>
        <v>0</v>
      </c>
    </row>
    <row r="223" spans="1:17" x14ac:dyDescent="0.3">
      <c r="A223" s="1" t="s">
        <v>250</v>
      </c>
      <c r="B223" s="3">
        <v>45227</v>
      </c>
      <c r="C223" t="s">
        <v>10</v>
      </c>
      <c r="D223" t="s">
        <v>23</v>
      </c>
      <c r="E223" t="s">
        <v>12</v>
      </c>
      <c r="F223" t="s">
        <v>43</v>
      </c>
      <c r="G223">
        <v>57</v>
      </c>
      <c r="H223">
        <v>1.87</v>
      </c>
      <c r="I223" s="4">
        <f>Sales_Data3[[#This Row],[Qty]]*Sales_Data3[[#This Row],[UnitPrice]]</f>
        <v>106.59</v>
      </c>
      <c r="J223">
        <f>COUNT(Sales_Data3[UnitPrice])</f>
        <v>243</v>
      </c>
      <c r="K223" s="8">
        <v>45227</v>
      </c>
      <c r="L223" s="4">
        <f>Sales_Data3[[#This Row],[Qty]]*Sales_Data3[[#This Row],[UnitPrice]]</f>
        <v>106.59</v>
      </c>
      <c r="N223" t="str">
        <f t="shared" si="12"/>
        <v>BARS</v>
      </c>
      <c r="O223" t="str">
        <f t="shared" si="13"/>
        <v>east</v>
      </c>
      <c r="P223">
        <f t="shared" si="14"/>
        <v>4</v>
      </c>
      <c r="Q223" s="9" t="b">
        <f t="shared" si="15"/>
        <v>1</v>
      </c>
    </row>
    <row r="224" spans="1:17" x14ac:dyDescent="0.3">
      <c r="A224" s="1" t="s">
        <v>251</v>
      </c>
      <c r="B224" s="3">
        <v>45230</v>
      </c>
      <c r="C224" t="s">
        <v>10</v>
      </c>
      <c r="D224" t="s">
        <v>23</v>
      </c>
      <c r="E224" t="s">
        <v>31</v>
      </c>
      <c r="F224" t="s">
        <v>32</v>
      </c>
      <c r="G224">
        <v>25</v>
      </c>
      <c r="H224">
        <v>1.68</v>
      </c>
      <c r="I224" s="4">
        <f>Sales_Data3[[#This Row],[Qty]]*Sales_Data3[[#This Row],[UnitPrice]]</f>
        <v>42</v>
      </c>
      <c r="J224">
        <f>COUNT(Sales_Data3[UnitPrice])</f>
        <v>243</v>
      </c>
      <c r="K224" s="8">
        <v>45230</v>
      </c>
      <c r="L224" s="4">
        <f>Sales_Data3[[#This Row],[Qty]]*Sales_Data3[[#This Row],[UnitPrice]]</f>
        <v>42</v>
      </c>
      <c r="N224" t="str">
        <f t="shared" si="12"/>
        <v>SNACKS</v>
      </c>
      <c r="O224" t="str">
        <f t="shared" si="13"/>
        <v>east</v>
      </c>
      <c r="P224">
        <f t="shared" si="14"/>
        <v>12</v>
      </c>
      <c r="Q224" s="9" t="b">
        <f t="shared" si="15"/>
        <v>1</v>
      </c>
    </row>
    <row r="225" spans="1:17" x14ac:dyDescent="0.3">
      <c r="A225" s="1" t="s">
        <v>252</v>
      </c>
      <c r="B225" s="3">
        <v>45233</v>
      </c>
      <c r="C225" t="s">
        <v>18</v>
      </c>
      <c r="D225" t="s">
        <v>47</v>
      </c>
      <c r="E225" t="s">
        <v>20</v>
      </c>
      <c r="F225" t="s">
        <v>21</v>
      </c>
      <c r="G225">
        <v>24</v>
      </c>
      <c r="H225">
        <v>1.87</v>
      </c>
      <c r="I225" s="4">
        <f>Sales_Data3[[#This Row],[Qty]]*Sales_Data3[[#This Row],[UnitPrice]]</f>
        <v>44.88</v>
      </c>
      <c r="J225">
        <f>COUNT(Sales_Data3[UnitPrice])</f>
        <v>243</v>
      </c>
      <c r="K225" s="8">
        <v>45233</v>
      </c>
      <c r="L225" s="4">
        <f>Sales_Data3[[#This Row],[Qty]]*Sales_Data3[[#This Row],[UnitPrice]]</f>
        <v>44.88</v>
      </c>
      <c r="N225" t="str">
        <f t="shared" si="12"/>
        <v>COOKIES</v>
      </c>
      <c r="O225" t="str">
        <f t="shared" si="13"/>
        <v>west</v>
      </c>
      <c r="P225">
        <f t="shared" si="14"/>
        <v>14</v>
      </c>
      <c r="Q225" s="9" t="b">
        <f t="shared" si="15"/>
        <v>0</v>
      </c>
    </row>
    <row r="226" spans="1:17" x14ac:dyDescent="0.3">
      <c r="A226" s="1" t="s">
        <v>253</v>
      </c>
      <c r="B226" s="3">
        <v>45236</v>
      </c>
      <c r="C226" t="s">
        <v>10</v>
      </c>
      <c r="D226" t="s">
        <v>11</v>
      </c>
      <c r="E226" t="s">
        <v>12</v>
      </c>
      <c r="F226" t="s">
        <v>43</v>
      </c>
      <c r="G226">
        <v>83</v>
      </c>
      <c r="H226">
        <v>1.87</v>
      </c>
      <c r="I226" s="4">
        <f>Sales_Data3[[#This Row],[Qty]]*Sales_Data3[[#This Row],[UnitPrice]]</f>
        <v>155.21</v>
      </c>
      <c r="J226">
        <f>COUNT(Sales_Data3[UnitPrice])</f>
        <v>243</v>
      </c>
      <c r="K226" s="8">
        <v>45236</v>
      </c>
      <c r="L226" s="4">
        <f>Sales_Data3[[#This Row],[Qty]]*Sales_Data3[[#This Row],[UnitPrice]]</f>
        <v>155.21</v>
      </c>
      <c r="N226" t="str">
        <f t="shared" si="12"/>
        <v>BARS</v>
      </c>
      <c r="O226" t="str">
        <f t="shared" si="13"/>
        <v>east</v>
      </c>
      <c r="P226">
        <f t="shared" si="14"/>
        <v>4</v>
      </c>
      <c r="Q226" s="9" t="b">
        <f t="shared" si="15"/>
        <v>0</v>
      </c>
    </row>
    <row r="227" spans="1:17" x14ac:dyDescent="0.3">
      <c r="A227" s="1" t="s">
        <v>254</v>
      </c>
      <c r="B227" s="3">
        <v>45239</v>
      </c>
      <c r="C227" t="s">
        <v>10</v>
      </c>
      <c r="D227" t="s">
        <v>11</v>
      </c>
      <c r="E227" t="s">
        <v>20</v>
      </c>
      <c r="F227" t="s">
        <v>41</v>
      </c>
      <c r="G227">
        <v>124</v>
      </c>
      <c r="H227">
        <v>2.8400000000000003</v>
      </c>
      <c r="I227" s="4">
        <f>Sales_Data3[[#This Row],[Qty]]*Sales_Data3[[#This Row],[UnitPrice]]</f>
        <v>352.16</v>
      </c>
      <c r="J227">
        <f>COUNT(Sales_Data3[UnitPrice])</f>
        <v>243</v>
      </c>
      <c r="K227" s="8">
        <v>45239</v>
      </c>
      <c r="L227" s="4">
        <f>Sales_Data3[[#This Row],[Qty]]*Sales_Data3[[#This Row],[UnitPrice]]</f>
        <v>352.16</v>
      </c>
      <c r="N227" t="str">
        <f t="shared" si="12"/>
        <v>COOKIES</v>
      </c>
      <c r="O227" t="str">
        <f t="shared" si="13"/>
        <v>east</v>
      </c>
      <c r="P227">
        <f t="shared" si="14"/>
        <v>14</v>
      </c>
      <c r="Q227" s="9" t="b">
        <f t="shared" si="15"/>
        <v>0</v>
      </c>
    </row>
    <row r="228" spans="1:17" x14ac:dyDescent="0.3">
      <c r="A228" s="1" t="s">
        <v>255</v>
      </c>
      <c r="B228" s="3">
        <v>45242</v>
      </c>
      <c r="C228" t="s">
        <v>18</v>
      </c>
      <c r="D228" t="s">
        <v>19</v>
      </c>
      <c r="E228" t="s">
        <v>12</v>
      </c>
      <c r="F228" t="s">
        <v>13</v>
      </c>
      <c r="G228">
        <v>137</v>
      </c>
      <c r="H228">
        <v>1.77</v>
      </c>
      <c r="I228" s="4">
        <f>Sales_Data3[[#This Row],[Qty]]*Sales_Data3[[#This Row],[UnitPrice]]</f>
        <v>242.49</v>
      </c>
      <c r="J228">
        <f>COUNT(Sales_Data3[UnitPrice])</f>
        <v>243</v>
      </c>
      <c r="K228" s="8">
        <v>45242</v>
      </c>
      <c r="L228" s="4">
        <f>Sales_Data3[[#This Row],[Qty]]*Sales_Data3[[#This Row],[UnitPrice]]</f>
        <v>242.49</v>
      </c>
      <c r="N228" t="str">
        <f t="shared" si="12"/>
        <v>BARS</v>
      </c>
      <c r="O228" t="str">
        <f t="shared" si="13"/>
        <v>west</v>
      </c>
      <c r="P228">
        <f t="shared" si="14"/>
        <v>6</v>
      </c>
      <c r="Q228" s="9" t="b">
        <f t="shared" si="15"/>
        <v>0</v>
      </c>
    </row>
    <row r="229" spans="1:17" x14ac:dyDescent="0.3">
      <c r="A229" s="1" t="s">
        <v>256</v>
      </c>
      <c r="B229" s="3">
        <v>45245</v>
      </c>
      <c r="C229" t="s">
        <v>10</v>
      </c>
      <c r="D229" t="s">
        <v>23</v>
      </c>
      <c r="E229" t="s">
        <v>20</v>
      </c>
      <c r="F229" t="s">
        <v>25</v>
      </c>
      <c r="G229">
        <v>146</v>
      </c>
      <c r="H229">
        <v>2.1799999999999997</v>
      </c>
      <c r="I229" s="4">
        <f>Sales_Data3[[#This Row],[Qty]]*Sales_Data3[[#This Row],[UnitPrice]]</f>
        <v>318.27999999999997</v>
      </c>
      <c r="J229">
        <f>COUNT(Sales_Data3[UnitPrice])</f>
        <v>243</v>
      </c>
      <c r="K229" s="8">
        <v>45245</v>
      </c>
      <c r="L229" s="4">
        <f>Sales_Data3[[#This Row],[Qty]]*Sales_Data3[[#This Row],[UnitPrice]]</f>
        <v>318.27999999999997</v>
      </c>
      <c r="N229" t="str">
        <f t="shared" si="12"/>
        <v>COOKIES</v>
      </c>
      <c r="O229" t="str">
        <f t="shared" si="13"/>
        <v>east</v>
      </c>
      <c r="P229">
        <f t="shared" si="14"/>
        <v>9</v>
      </c>
      <c r="Q229" s="9" t="b">
        <f t="shared" si="15"/>
        <v>1</v>
      </c>
    </row>
    <row r="230" spans="1:17" x14ac:dyDescent="0.3">
      <c r="A230" s="1" t="s">
        <v>257</v>
      </c>
      <c r="B230" s="3">
        <v>45248</v>
      </c>
      <c r="C230" t="s">
        <v>10</v>
      </c>
      <c r="D230" t="s">
        <v>23</v>
      </c>
      <c r="E230" t="s">
        <v>20</v>
      </c>
      <c r="F230" t="s">
        <v>21</v>
      </c>
      <c r="G230">
        <v>34</v>
      </c>
      <c r="H230">
        <v>1.8699999999999999</v>
      </c>
      <c r="I230" s="4">
        <f>Sales_Data3[[#This Row],[Qty]]*Sales_Data3[[#This Row],[UnitPrice]]</f>
        <v>63.58</v>
      </c>
      <c r="J230">
        <f>COUNT(Sales_Data3[UnitPrice])</f>
        <v>243</v>
      </c>
      <c r="K230" s="8">
        <v>45248</v>
      </c>
      <c r="L230" s="4">
        <f>Sales_Data3[[#This Row],[Qty]]*Sales_Data3[[#This Row],[UnitPrice]]</f>
        <v>63.58</v>
      </c>
      <c r="N230" t="str">
        <f t="shared" si="12"/>
        <v>COOKIES</v>
      </c>
      <c r="O230" t="str">
        <f t="shared" si="13"/>
        <v>east</v>
      </c>
      <c r="P230">
        <f t="shared" si="14"/>
        <v>14</v>
      </c>
      <c r="Q230" s="9" t="b">
        <f t="shared" si="15"/>
        <v>1</v>
      </c>
    </row>
    <row r="231" spans="1:17" x14ac:dyDescent="0.3">
      <c r="A231" s="1" t="s">
        <v>258</v>
      </c>
      <c r="B231" s="3">
        <v>45251</v>
      </c>
      <c r="C231" t="s">
        <v>18</v>
      </c>
      <c r="D231" t="s">
        <v>47</v>
      </c>
      <c r="E231" t="s">
        <v>12</v>
      </c>
      <c r="F231" t="s">
        <v>13</v>
      </c>
      <c r="G231">
        <v>20</v>
      </c>
      <c r="H231">
        <v>1.77</v>
      </c>
      <c r="I231" s="4">
        <f>Sales_Data3[[#This Row],[Qty]]*Sales_Data3[[#This Row],[UnitPrice]]</f>
        <v>35.4</v>
      </c>
      <c r="J231">
        <f>COUNT(Sales_Data3[UnitPrice])</f>
        <v>243</v>
      </c>
      <c r="K231" s="8">
        <v>45251</v>
      </c>
      <c r="L231" s="4">
        <f>Sales_Data3[[#This Row],[Qty]]*Sales_Data3[[#This Row],[UnitPrice]]</f>
        <v>35.4</v>
      </c>
      <c r="N231" t="str">
        <f t="shared" si="12"/>
        <v>BARS</v>
      </c>
      <c r="O231" t="str">
        <f t="shared" si="13"/>
        <v>west</v>
      </c>
      <c r="P231">
        <f t="shared" si="14"/>
        <v>6</v>
      </c>
      <c r="Q231" s="9" t="b">
        <f t="shared" si="15"/>
        <v>0</v>
      </c>
    </row>
    <row r="232" spans="1:17" x14ac:dyDescent="0.3">
      <c r="A232" s="1" t="s">
        <v>259</v>
      </c>
      <c r="B232" s="3">
        <v>45254</v>
      </c>
      <c r="C232" t="s">
        <v>10</v>
      </c>
      <c r="D232" t="s">
        <v>11</v>
      </c>
      <c r="E232" t="s">
        <v>20</v>
      </c>
      <c r="F232" t="s">
        <v>25</v>
      </c>
      <c r="G232">
        <v>139</v>
      </c>
      <c r="H232">
        <v>2.1799999999999997</v>
      </c>
      <c r="I232" s="4">
        <f>Sales_Data3[[#This Row],[Qty]]*Sales_Data3[[#This Row],[UnitPrice]]</f>
        <v>303.02</v>
      </c>
      <c r="J232">
        <f>COUNT(Sales_Data3[UnitPrice])</f>
        <v>243</v>
      </c>
      <c r="K232" s="8">
        <v>45254</v>
      </c>
      <c r="L232" s="4">
        <f>Sales_Data3[[#This Row],[Qty]]*Sales_Data3[[#This Row],[UnitPrice]]</f>
        <v>303.02</v>
      </c>
      <c r="N232" t="str">
        <f t="shared" si="12"/>
        <v>COOKIES</v>
      </c>
      <c r="O232" t="str">
        <f t="shared" si="13"/>
        <v>east</v>
      </c>
      <c r="P232">
        <f t="shared" si="14"/>
        <v>9</v>
      </c>
      <c r="Q232" s="9" t="b">
        <f t="shared" si="15"/>
        <v>0</v>
      </c>
    </row>
    <row r="233" spans="1:17" x14ac:dyDescent="0.3">
      <c r="A233" s="1" t="s">
        <v>260</v>
      </c>
      <c r="B233" s="3">
        <v>45257</v>
      </c>
      <c r="C233" t="s">
        <v>10</v>
      </c>
      <c r="D233" t="s">
        <v>11</v>
      </c>
      <c r="E233" t="s">
        <v>20</v>
      </c>
      <c r="F233" t="s">
        <v>21</v>
      </c>
      <c r="G233">
        <v>211</v>
      </c>
      <c r="H233">
        <v>1.8699999999999999</v>
      </c>
      <c r="I233" s="4">
        <f>Sales_Data3[[#This Row],[Qty]]*Sales_Data3[[#This Row],[UnitPrice]]</f>
        <v>394.57</v>
      </c>
      <c r="J233">
        <f>COUNT(Sales_Data3[UnitPrice])</f>
        <v>243</v>
      </c>
      <c r="K233" s="8">
        <v>45257</v>
      </c>
      <c r="L233" s="4">
        <f>Sales_Data3[[#This Row],[Qty]]*Sales_Data3[[#This Row],[UnitPrice]]</f>
        <v>394.57</v>
      </c>
      <c r="N233" t="str">
        <f t="shared" si="12"/>
        <v>COOKIES</v>
      </c>
      <c r="O233" t="str">
        <f t="shared" si="13"/>
        <v>east</v>
      </c>
      <c r="P233">
        <f t="shared" si="14"/>
        <v>14</v>
      </c>
      <c r="Q233" s="9" t="b">
        <f t="shared" si="15"/>
        <v>0</v>
      </c>
    </row>
    <row r="234" spans="1:17" x14ac:dyDescent="0.3">
      <c r="A234" s="1" t="s">
        <v>261</v>
      </c>
      <c r="B234" s="3">
        <v>45260</v>
      </c>
      <c r="C234" t="s">
        <v>10</v>
      </c>
      <c r="D234" t="s">
        <v>11</v>
      </c>
      <c r="E234" t="s">
        <v>15</v>
      </c>
      <c r="F234" t="s">
        <v>16</v>
      </c>
      <c r="G234">
        <v>20</v>
      </c>
      <c r="H234">
        <v>3.4899999999999998</v>
      </c>
      <c r="I234" s="4">
        <f>Sales_Data3[[#This Row],[Qty]]*Sales_Data3[[#This Row],[UnitPrice]]</f>
        <v>69.8</v>
      </c>
      <c r="J234">
        <f>COUNT(Sales_Data3[UnitPrice])</f>
        <v>243</v>
      </c>
      <c r="K234" s="8">
        <v>45260</v>
      </c>
      <c r="L234" s="4">
        <f>Sales_Data3[[#This Row],[Qty]]*Sales_Data3[[#This Row],[UnitPrice]]</f>
        <v>69.8</v>
      </c>
      <c r="N234" t="str">
        <f t="shared" si="12"/>
        <v>CRACKERS</v>
      </c>
      <c r="O234" t="str">
        <f t="shared" si="13"/>
        <v>east</v>
      </c>
      <c r="P234">
        <f t="shared" si="14"/>
        <v>11</v>
      </c>
      <c r="Q234" s="9" t="b">
        <f t="shared" si="15"/>
        <v>0</v>
      </c>
    </row>
    <row r="235" spans="1:17" x14ac:dyDescent="0.3">
      <c r="A235" s="1" t="s">
        <v>262</v>
      </c>
      <c r="B235" s="3">
        <v>45263</v>
      </c>
      <c r="C235" t="s">
        <v>18</v>
      </c>
      <c r="D235" t="s">
        <v>19</v>
      </c>
      <c r="E235" t="s">
        <v>12</v>
      </c>
      <c r="F235" t="s">
        <v>43</v>
      </c>
      <c r="G235">
        <v>42</v>
      </c>
      <c r="H235">
        <v>1.87</v>
      </c>
      <c r="I235" s="4">
        <f>Sales_Data3[[#This Row],[Qty]]*Sales_Data3[[#This Row],[UnitPrice]]</f>
        <v>78.540000000000006</v>
      </c>
      <c r="J235">
        <f>COUNT(Sales_Data3[UnitPrice])</f>
        <v>243</v>
      </c>
      <c r="K235" s="8">
        <v>45263</v>
      </c>
      <c r="L235" s="4">
        <f>Sales_Data3[[#This Row],[Qty]]*Sales_Data3[[#This Row],[UnitPrice]]</f>
        <v>78.540000000000006</v>
      </c>
      <c r="N235" t="str">
        <f t="shared" si="12"/>
        <v>BARS</v>
      </c>
      <c r="O235" t="str">
        <f t="shared" si="13"/>
        <v>west</v>
      </c>
      <c r="P235">
        <f t="shared" si="14"/>
        <v>4</v>
      </c>
      <c r="Q235" s="9" t="b">
        <f t="shared" si="15"/>
        <v>0</v>
      </c>
    </row>
    <row r="236" spans="1:17" x14ac:dyDescent="0.3">
      <c r="A236" s="1" t="s">
        <v>263</v>
      </c>
      <c r="B236" s="3">
        <v>45266</v>
      </c>
      <c r="C236" t="s">
        <v>18</v>
      </c>
      <c r="D236" t="s">
        <v>19</v>
      </c>
      <c r="E236" t="s">
        <v>20</v>
      </c>
      <c r="F236" t="s">
        <v>41</v>
      </c>
      <c r="G236">
        <v>100</v>
      </c>
      <c r="H236">
        <v>2.84</v>
      </c>
      <c r="I236" s="4">
        <f>Sales_Data3[[#This Row],[Qty]]*Sales_Data3[[#This Row],[UnitPrice]]</f>
        <v>284</v>
      </c>
      <c r="J236">
        <f>COUNT(Sales_Data3[UnitPrice])</f>
        <v>243</v>
      </c>
      <c r="K236" s="8">
        <v>45266</v>
      </c>
      <c r="L236" s="4">
        <f>Sales_Data3[[#This Row],[Qty]]*Sales_Data3[[#This Row],[UnitPrice]]</f>
        <v>284</v>
      </c>
      <c r="N236" t="str">
        <f t="shared" si="12"/>
        <v>COOKIES</v>
      </c>
      <c r="O236" t="str">
        <f t="shared" si="13"/>
        <v>west</v>
      </c>
      <c r="P236">
        <f t="shared" si="14"/>
        <v>14</v>
      </c>
      <c r="Q236" s="9" t="b">
        <f t="shared" si="15"/>
        <v>0</v>
      </c>
    </row>
    <row r="237" spans="1:17" x14ac:dyDescent="0.3">
      <c r="A237" s="1" t="s">
        <v>264</v>
      </c>
      <c r="B237" s="3">
        <v>45269</v>
      </c>
      <c r="C237" t="s">
        <v>10</v>
      </c>
      <c r="D237" t="s">
        <v>23</v>
      </c>
      <c r="E237" t="s">
        <v>12</v>
      </c>
      <c r="F237" t="s">
        <v>13</v>
      </c>
      <c r="G237">
        <v>38</v>
      </c>
      <c r="H237">
        <v>1.7700000000000002</v>
      </c>
      <c r="I237" s="4">
        <f>Sales_Data3[[#This Row],[Qty]]*Sales_Data3[[#This Row],[UnitPrice]]</f>
        <v>67.260000000000005</v>
      </c>
      <c r="J237">
        <f>COUNT(Sales_Data3[UnitPrice])</f>
        <v>243</v>
      </c>
      <c r="K237" s="8">
        <v>45269</v>
      </c>
      <c r="L237" s="4">
        <f>Sales_Data3[[#This Row],[Qty]]*Sales_Data3[[#This Row],[UnitPrice]]</f>
        <v>67.260000000000005</v>
      </c>
      <c r="N237" t="str">
        <f t="shared" si="12"/>
        <v>BARS</v>
      </c>
      <c r="O237" t="str">
        <f t="shared" si="13"/>
        <v>east</v>
      </c>
      <c r="P237">
        <f t="shared" si="14"/>
        <v>6</v>
      </c>
      <c r="Q237" s="9" t="b">
        <f t="shared" si="15"/>
        <v>1</v>
      </c>
    </row>
    <row r="238" spans="1:17" x14ac:dyDescent="0.3">
      <c r="A238" s="1" t="s">
        <v>265</v>
      </c>
      <c r="B238" s="3">
        <v>45272</v>
      </c>
      <c r="C238" t="s">
        <v>10</v>
      </c>
      <c r="D238" t="s">
        <v>23</v>
      </c>
      <c r="E238" t="s">
        <v>15</v>
      </c>
      <c r="F238" t="s">
        <v>16</v>
      </c>
      <c r="G238">
        <v>25</v>
      </c>
      <c r="H238">
        <v>3.49</v>
      </c>
      <c r="I238" s="4">
        <f>Sales_Data3[[#This Row],[Qty]]*Sales_Data3[[#This Row],[UnitPrice]]</f>
        <v>87.25</v>
      </c>
      <c r="J238">
        <f>COUNT(Sales_Data3[UnitPrice])</f>
        <v>243</v>
      </c>
      <c r="K238" s="8">
        <v>45272</v>
      </c>
      <c r="L238" s="4">
        <f>Sales_Data3[[#This Row],[Qty]]*Sales_Data3[[#This Row],[UnitPrice]]</f>
        <v>87.25</v>
      </c>
      <c r="N238" t="str">
        <f t="shared" si="12"/>
        <v>CRACKERS</v>
      </c>
      <c r="O238" t="str">
        <f t="shared" si="13"/>
        <v>east</v>
      </c>
      <c r="P238">
        <f t="shared" si="14"/>
        <v>11</v>
      </c>
      <c r="Q238" s="9" t="b">
        <f t="shared" si="15"/>
        <v>1</v>
      </c>
    </row>
    <row r="239" spans="1:17" x14ac:dyDescent="0.3">
      <c r="A239" s="1" t="s">
        <v>266</v>
      </c>
      <c r="B239" s="3">
        <v>45275</v>
      </c>
      <c r="C239" t="s">
        <v>18</v>
      </c>
      <c r="D239" t="s">
        <v>47</v>
      </c>
      <c r="E239" t="s">
        <v>20</v>
      </c>
      <c r="F239" t="s">
        <v>21</v>
      </c>
      <c r="G239">
        <v>96</v>
      </c>
      <c r="H239">
        <v>1.87</v>
      </c>
      <c r="I239" s="4">
        <f>Sales_Data3[[#This Row],[Qty]]*Sales_Data3[[#This Row],[UnitPrice]]</f>
        <v>179.52</v>
      </c>
      <c r="J239">
        <f>COUNT(Sales_Data3[UnitPrice])</f>
        <v>243</v>
      </c>
      <c r="K239" s="8">
        <v>45275</v>
      </c>
      <c r="L239" s="4">
        <f>Sales_Data3[[#This Row],[Qty]]*Sales_Data3[[#This Row],[UnitPrice]]</f>
        <v>179.52</v>
      </c>
      <c r="N239" t="str">
        <f t="shared" si="12"/>
        <v>COOKIES</v>
      </c>
      <c r="O239" t="str">
        <f t="shared" si="13"/>
        <v>west</v>
      </c>
      <c r="P239">
        <f t="shared" si="14"/>
        <v>14</v>
      </c>
      <c r="Q239" s="9" t="b">
        <f t="shared" si="15"/>
        <v>0</v>
      </c>
    </row>
    <row r="240" spans="1:17" x14ac:dyDescent="0.3">
      <c r="A240" s="1" t="s">
        <v>267</v>
      </c>
      <c r="B240" s="3">
        <v>45278</v>
      </c>
      <c r="C240" t="s">
        <v>10</v>
      </c>
      <c r="D240" t="s">
        <v>11</v>
      </c>
      <c r="E240" t="s">
        <v>20</v>
      </c>
      <c r="F240" t="s">
        <v>25</v>
      </c>
      <c r="G240">
        <v>34</v>
      </c>
      <c r="H240">
        <v>2.1800000000000002</v>
      </c>
      <c r="I240" s="4">
        <f>Sales_Data3[[#This Row],[Qty]]*Sales_Data3[[#This Row],[UnitPrice]]</f>
        <v>74.12</v>
      </c>
      <c r="J240">
        <f>COUNT(Sales_Data3[UnitPrice])</f>
        <v>243</v>
      </c>
      <c r="K240" s="8">
        <v>45278</v>
      </c>
      <c r="L240" s="4">
        <f>Sales_Data3[[#This Row],[Qty]]*Sales_Data3[[#This Row],[UnitPrice]]</f>
        <v>74.12</v>
      </c>
      <c r="N240" t="str">
        <f t="shared" si="12"/>
        <v>COOKIES</v>
      </c>
      <c r="O240" t="str">
        <f t="shared" si="13"/>
        <v>east</v>
      </c>
      <c r="P240">
        <f t="shared" si="14"/>
        <v>9</v>
      </c>
      <c r="Q240" s="9" t="b">
        <f t="shared" si="15"/>
        <v>0</v>
      </c>
    </row>
    <row r="241" spans="1:17" x14ac:dyDescent="0.3">
      <c r="A241" s="1" t="s">
        <v>268</v>
      </c>
      <c r="B241" s="3">
        <v>45281</v>
      </c>
      <c r="C241" t="s">
        <v>10</v>
      </c>
      <c r="D241" t="s">
        <v>11</v>
      </c>
      <c r="E241" t="s">
        <v>20</v>
      </c>
      <c r="F241" t="s">
        <v>21</v>
      </c>
      <c r="G241">
        <v>245</v>
      </c>
      <c r="H241">
        <v>1.8699999999999999</v>
      </c>
      <c r="I241" s="4">
        <f>Sales_Data3[[#This Row],[Qty]]*Sales_Data3[[#This Row],[UnitPrice]]</f>
        <v>458.15</v>
      </c>
      <c r="J241">
        <f>COUNT(Sales_Data3[UnitPrice])</f>
        <v>243</v>
      </c>
      <c r="K241" s="8">
        <v>45281</v>
      </c>
      <c r="L241" s="4">
        <f>Sales_Data3[[#This Row],[Qty]]*Sales_Data3[[#This Row],[UnitPrice]]</f>
        <v>458.15</v>
      </c>
      <c r="N241" t="str">
        <f t="shared" si="12"/>
        <v>COOKIES</v>
      </c>
      <c r="O241" t="str">
        <f t="shared" si="13"/>
        <v>east</v>
      </c>
      <c r="P241">
        <f t="shared" si="14"/>
        <v>14</v>
      </c>
      <c r="Q241" s="9" t="b">
        <f t="shared" si="15"/>
        <v>0</v>
      </c>
    </row>
    <row r="242" spans="1:17" x14ac:dyDescent="0.3">
      <c r="A242" s="1" t="s">
        <v>269</v>
      </c>
      <c r="B242" s="3">
        <v>45284</v>
      </c>
      <c r="C242" t="s">
        <v>10</v>
      </c>
      <c r="D242" t="s">
        <v>11</v>
      </c>
      <c r="E242" t="s">
        <v>15</v>
      </c>
      <c r="F242" t="s">
        <v>16</v>
      </c>
      <c r="G242">
        <v>30</v>
      </c>
      <c r="H242">
        <v>3.49</v>
      </c>
      <c r="I242" s="4">
        <f>Sales_Data3[[#This Row],[Qty]]*Sales_Data3[[#This Row],[UnitPrice]]</f>
        <v>104.7</v>
      </c>
      <c r="J242">
        <f>COUNT(Sales_Data3[UnitPrice])</f>
        <v>243</v>
      </c>
      <c r="K242" s="8">
        <v>45284</v>
      </c>
      <c r="L242" s="4">
        <f>Sales_Data3[[#This Row],[Qty]]*Sales_Data3[[#This Row],[UnitPrice]]</f>
        <v>104.7</v>
      </c>
      <c r="N242" t="str">
        <f t="shared" si="12"/>
        <v>CRACKERS</v>
      </c>
      <c r="O242" t="str">
        <f t="shared" si="13"/>
        <v>east</v>
      </c>
      <c r="P242">
        <f t="shared" si="14"/>
        <v>11</v>
      </c>
      <c r="Q242" s="9" t="b">
        <f t="shared" si="15"/>
        <v>0</v>
      </c>
    </row>
    <row r="243" spans="1:17" x14ac:dyDescent="0.3">
      <c r="A243" s="1" t="s">
        <v>270</v>
      </c>
      <c r="B243" s="3">
        <v>45287</v>
      </c>
      <c r="C243" t="s">
        <v>18</v>
      </c>
      <c r="D243" t="s">
        <v>19</v>
      </c>
      <c r="E243" t="s">
        <v>12</v>
      </c>
      <c r="F243" t="s">
        <v>43</v>
      </c>
      <c r="G243">
        <v>30</v>
      </c>
      <c r="H243">
        <v>1.87</v>
      </c>
      <c r="I243" s="4">
        <f>Sales_Data3[[#This Row],[Qty]]*Sales_Data3[[#This Row],[UnitPrice]]</f>
        <v>56.1</v>
      </c>
      <c r="J243">
        <f>COUNT(Sales_Data3[UnitPrice])</f>
        <v>243</v>
      </c>
      <c r="K243" s="8">
        <v>45287</v>
      </c>
      <c r="L243" s="4">
        <f>Sales_Data3[[#This Row],[Qty]]*Sales_Data3[[#This Row],[UnitPrice]]</f>
        <v>56.1</v>
      </c>
      <c r="N243" t="str">
        <f t="shared" si="12"/>
        <v>BARS</v>
      </c>
      <c r="O243" t="str">
        <f t="shared" si="13"/>
        <v>west</v>
      </c>
      <c r="P243">
        <f t="shared" si="14"/>
        <v>4</v>
      </c>
      <c r="Q243" s="9" t="b">
        <f t="shared" si="15"/>
        <v>0</v>
      </c>
    </row>
    <row r="244" spans="1:17" x14ac:dyDescent="0.3">
      <c r="A244" s="1" t="s">
        <v>271</v>
      </c>
      <c r="B244" s="3">
        <v>45290</v>
      </c>
      <c r="C244" t="s">
        <v>18</v>
      </c>
      <c r="D244" t="s">
        <v>19</v>
      </c>
      <c r="E244" t="s">
        <v>20</v>
      </c>
      <c r="F244" t="s">
        <v>41</v>
      </c>
      <c r="G244">
        <v>44</v>
      </c>
      <c r="H244">
        <v>2.84</v>
      </c>
      <c r="I244" s="4">
        <f>Sales_Data3[[#This Row],[Qty]]*Sales_Data3[[#This Row],[UnitPrice]]</f>
        <v>124.96</v>
      </c>
      <c r="J244">
        <f>COUNT(Sales_Data3[UnitPrice])</f>
        <v>243</v>
      </c>
      <c r="K244" s="8">
        <v>45290</v>
      </c>
      <c r="L244">
        <f>Sales_Data3[[#This Row],[Qty]]*Sales_Data3[[#This Row],[UnitPrice]]</f>
        <v>124.96</v>
      </c>
      <c r="N244" t="str">
        <f t="shared" si="12"/>
        <v>COOKIES</v>
      </c>
      <c r="O244" t="str">
        <f t="shared" si="13"/>
        <v>west</v>
      </c>
      <c r="P244">
        <f t="shared" si="14"/>
        <v>14</v>
      </c>
      <c r="Q244" s="9" t="b">
        <f t="shared" si="15"/>
        <v>0</v>
      </c>
    </row>
    <row r="245" spans="1:17" x14ac:dyDescent="0.3">
      <c r="A245" s="1"/>
      <c r="B245" s="3"/>
      <c r="H245" s="9"/>
      <c r="I245" s="10"/>
      <c r="J245" s="9"/>
      <c r="K245" s="8" t="s">
        <v>297</v>
      </c>
      <c r="L245" s="10">
        <f>SUM(Sales_Data3[Total Price Calculations])</f>
        <v>33229.999999999993</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Data</vt:lpstr>
      <vt:lpstr>Basic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J</dc:creator>
  <cp:lastModifiedBy>Mayank Mahendra</cp:lastModifiedBy>
  <dcterms:created xsi:type="dcterms:W3CDTF">2024-03-29T07:02:32Z</dcterms:created>
  <dcterms:modified xsi:type="dcterms:W3CDTF">2024-04-25T10:31:40Z</dcterms:modified>
</cp:coreProperties>
</file>