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0.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iimiidr-my.sharepoint.com/personal/f19akanshk_iimiidr_onmicrosoft_com/Documents/Downloads/Budget/"/>
    </mc:Choice>
  </mc:AlternateContent>
  <xr:revisionPtr revIDLastSave="0" documentId="13_ncr:1_{1A3C215D-816F-4F6B-90A9-A919C81FD53B}" xr6:coauthVersionLast="47" xr6:coauthVersionMax="47" xr10:uidLastSave="{00000000-0000-0000-0000-000000000000}"/>
  <bookViews>
    <workbookView xWindow="-120" yWindow="-120" windowWidth="20730" windowHeight="11160" firstSheet="8" activeTab="13" xr2:uid="{00000000-000D-0000-FFFF-FFFF00000000}"/>
  </bookViews>
  <sheets>
    <sheet name="Receipts" sheetId="1" r:id="rId1"/>
    <sheet name="Tax revenue" sheetId="6" r:id="rId2"/>
    <sheet name="tax analysis" sheetId="7" r:id="rId3"/>
    <sheet name="tax analysis 2" sheetId="8" r:id="rId4"/>
    <sheet name="Disbursement" sheetId="2" r:id="rId5"/>
    <sheet name="GDP" sheetId="3" r:id="rId6"/>
    <sheet name="Budget at glance" sheetId="4" r:id="rId7"/>
    <sheet name="Graphs" sheetId="5" r:id="rId8"/>
    <sheet name="Non-tax revenue" sheetId="9" r:id="rId9"/>
    <sheet name="Sheet2" sheetId="10" r:id="rId10"/>
    <sheet name="Sheet1" sheetId="11" r:id="rId11"/>
    <sheet name="DEBT" sheetId="12" r:id="rId12"/>
    <sheet name="Sheet3" sheetId="14" r:id="rId13"/>
    <sheet name="Deficit" sheetId="13" r:id="rId14"/>
    <sheet name="Sheet4" sheetId="15" r:id="rId15"/>
  </sheets>
  <externalReferences>
    <externalReference r:id="rId16"/>
    <externalReference r:id="rId17"/>
  </externalReferences>
  <definedNames>
    <definedName name="_xlnm._FilterDatabase" localSheetId="14" hidden="1">Sheet4!$A$1:$C$61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jeTCgq3Zs3fWkbSyPs28nzY/nBcg=="/>
    </ext>
  </extLst>
</workbook>
</file>

<file path=xl/calcChain.xml><?xml version="1.0" encoding="utf-8"?>
<calcChain xmlns="http://schemas.openxmlformats.org/spreadsheetml/2006/main">
  <c r="B80" i="12" l="1"/>
  <c r="C80" i="12"/>
  <c r="D80" i="12"/>
  <c r="E80" i="12"/>
  <c r="F80" i="12"/>
  <c r="G80" i="12"/>
  <c r="H80" i="12"/>
  <c r="I80" i="12"/>
  <c r="J80" i="12"/>
  <c r="K80" i="12"/>
  <c r="L75" i="12"/>
  <c r="K75" i="12"/>
  <c r="J75" i="12"/>
  <c r="I75" i="12"/>
  <c r="H75" i="12"/>
  <c r="G75" i="12"/>
  <c r="F75" i="12"/>
  <c r="E75" i="12"/>
  <c r="D75" i="12"/>
  <c r="C75" i="12"/>
  <c r="L61" i="12"/>
  <c r="K61" i="12"/>
  <c r="J61" i="12"/>
  <c r="I61" i="12"/>
  <c r="H61" i="12"/>
  <c r="G61" i="12"/>
  <c r="F61" i="12"/>
  <c r="E61" i="12"/>
  <c r="D61" i="12"/>
  <c r="C61" i="12"/>
  <c r="C65" i="12"/>
  <c r="C64" i="12"/>
  <c r="C63" i="12"/>
  <c r="L170" i="9"/>
  <c r="L169" i="9"/>
  <c r="L168" i="9"/>
  <c r="L167" i="9"/>
  <c r="D167" i="13" l="1"/>
  <c r="E167" i="13"/>
  <c r="F167" i="13"/>
  <c r="G167" i="13"/>
  <c r="H167" i="13"/>
  <c r="I167" i="13"/>
  <c r="J167" i="13"/>
  <c r="K167" i="13"/>
  <c r="D168" i="13"/>
  <c r="E168" i="13"/>
  <c r="F168" i="13"/>
  <c r="G168" i="13"/>
  <c r="H168" i="13"/>
  <c r="I168" i="13"/>
  <c r="J168" i="13"/>
  <c r="K168" i="13"/>
  <c r="D169" i="13"/>
  <c r="E169" i="13"/>
  <c r="F169" i="13"/>
  <c r="G169" i="13"/>
  <c r="H169" i="13"/>
  <c r="I169" i="13"/>
  <c r="J169" i="13"/>
  <c r="K169" i="13"/>
  <c r="D170" i="13"/>
  <c r="E170" i="13"/>
  <c r="F170" i="13"/>
  <c r="G170" i="13"/>
  <c r="H170" i="13"/>
  <c r="I170" i="13"/>
  <c r="J170" i="13"/>
  <c r="K170" i="13"/>
  <c r="D171" i="13"/>
  <c r="E171" i="13"/>
  <c r="F171" i="13"/>
  <c r="G171" i="13"/>
  <c r="H171" i="13"/>
  <c r="I171" i="13"/>
  <c r="J171" i="13"/>
  <c r="K171" i="13"/>
  <c r="D172" i="13"/>
  <c r="E172" i="13"/>
  <c r="F172" i="13"/>
  <c r="G172" i="13"/>
  <c r="H172" i="13"/>
  <c r="I172" i="13"/>
  <c r="J172" i="13"/>
  <c r="K172" i="13"/>
  <c r="D173" i="13"/>
  <c r="E173" i="13"/>
  <c r="F173" i="13"/>
  <c r="G173" i="13"/>
  <c r="H173" i="13"/>
  <c r="I173" i="13"/>
  <c r="J173" i="13"/>
  <c r="K173" i="13"/>
  <c r="D174" i="13"/>
  <c r="E174" i="13"/>
  <c r="F174" i="13"/>
  <c r="G174" i="13"/>
  <c r="H174" i="13"/>
  <c r="I174" i="13"/>
  <c r="J174" i="13"/>
  <c r="K174" i="13"/>
  <c r="D175" i="13"/>
  <c r="E175" i="13"/>
  <c r="F175" i="13"/>
  <c r="G175" i="13"/>
  <c r="H175" i="13"/>
  <c r="I175" i="13"/>
  <c r="J175" i="13"/>
  <c r="K175" i="13"/>
  <c r="D176" i="13"/>
  <c r="E176" i="13"/>
  <c r="F176" i="13"/>
  <c r="G176" i="13"/>
  <c r="H176" i="13"/>
  <c r="I176" i="13"/>
  <c r="J176" i="13"/>
  <c r="K176" i="13"/>
  <c r="C168" i="13"/>
  <c r="C169" i="13"/>
  <c r="C170" i="13"/>
  <c r="C171" i="13"/>
  <c r="C172" i="13"/>
  <c r="C173" i="13"/>
  <c r="C174" i="13"/>
  <c r="C175" i="13"/>
  <c r="C176" i="13"/>
  <c r="C167" i="13"/>
  <c r="C5" i="13" l="1"/>
  <c r="B108" i="13"/>
  <c r="C108" i="13"/>
  <c r="D108" i="13"/>
  <c r="E108" i="13"/>
  <c r="F108" i="13"/>
  <c r="G108" i="13"/>
  <c r="H108" i="13"/>
  <c r="I108" i="13"/>
  <c r="J108" i="13"/>
  <c r="K108" i="13"/>
  <c r="B109" i="13"/>
  <c r="C109" i="13"/>
  <c r="D109" i="13"/>
  <c r="E109" i="13"/>
  <c r="F109" i="13"/>
  <c r="G109" i="13"/>
  <c r="H109" i="13"/>
  <c r="I109" i="13"/>
  <c r="J109" i="13"/>
  <c r="K109" i="13"/>
  <c r="B110" i="13"/>
  <c r="C110" i="13"/>
  <c r="D110" i="13"/>
  <c r="E110" i="13"/>
  <c r="F110" i="13"/>
  <c r="G110" i="13"/>
  <c r="H110" i="13"/>
  <c r="I110" i="13"/>
  <c r="J110" i="13"/>
  <c r="K110" i="13"/>
  <c r="B111" i="13"/>
  <c r="C111" i="13"/>
  <c r="D111" i="13"/>
  <c r="E111" i="13"/>
  <c r="F111" i="13"/>
  <c r="G111" i="13"/>
  <c r="H111" i="13"/>
  <c r="I111" i="13"/>
  <c r="J111" i="13"/>
  <c r="K111" i="13"/>
  <c r="B112" i="13"/>
  <c r="C112" i="13"/>
  <c r="D112" i="13"/>
  <c r="E112" i="13"/>
  <c r="F112" i="13"/>
  <c r="G112" i="13"/>
  <c r="H112" i="13"/>
  <c r="I112" i="13"/>
  <c r="J112" i="13"/>
  <c r="K112" i="13"/>
  <c r="B113" i="13"/>
  <c r="C113" i="13"/>
  <c r="D113" i="13"/>
  <c r="E113" i="13"/>
  <c r="F113" i="13"/>
  <c r="G113" i="13"/>
  <c r="H113" i="13"/>
  <c r="I113" i="13"/>
  <c r="J113" i="13"/>
  <c r="K113" i="13"/>
  <c r="B114" i="13"/>
  <c r="C114" i="13"/>
  <c r="D114" i="13"/>
  <c r="E114" i="13"/>
  <c r="F114" i="13"/>
  <c r="G114" i="13"/>
  <c r="H114" i="13"/>
  <c r="I114" i="13"/>
  <c r="J114" i="13"/>
  <c r="K114" i="13"/>
  <c r="B115" i="13"/>
  <c r="C115" i="13"/>
  <c r="D115" i="13"/>
  <c r="E115" i="13"/>
  <c r="F115" i="13"/>
  <c r="G115" i="13"/>
  <c r="H115" i="13"/>
  <c r="I115" i="13"/>
  <c r="J115" i="13"/>
  <c r="K115" i="13"/>
  <c r="K107" i="13"/>
  <c r="J107" i="13"/>
  <c r="I107" i="13"/>
  <c r="H107" i="13"/>
  <c r="G107" i="13"/>
  <c r="F107" i="13"/>
  <c r="E107" i="13"/>
  <c r="D107" i="13"/>
  <c r="C107" i="13"/>
  <c r="B107" i="13"/>
  <c r="N33" i="13" l="1"/>
  <c r="M32" i="13"/>
  <c r="M33" i="13"/>
  <c r="M31" i="13"/>
  <c r="L36" i="13"/>
  <c r="L37" i="13"/>
  <c r="K36" i="13"/>
  <c r="K37" i="13"/>
  <c r="J36" i="13"/>
  <c r="J37" i="13"/>
  <c r="I36" i="13"/>
  <c r="I37" i="13"/>
  <c r="H36" i="13"/>
  <c r="H37" i="13"/>
  <c r="G36" i="13"/>
  <c r="G37" i="13"/>
  <c r="L35" i="13"/>
  <c r="K35" i="13"/>
  <c r="J35" i="13"/>
  <c r="I35" i="13"/>
  <c r="H35" i="13"/>
  <c r="G35" i="13"/>
  <c r="F36" i="13"/>
  <c r="F37" i="13"/>
  <c r="F35" i="13"/>
  <c r="E37" i="13"/>
  <c r="E36" i="13"/>
  <c r="E35" i="13"/>
  <c r="D36" i="13"/>
  <c r="D37" i="13"/>
  <c r="D35" i="13"/>
  <c r="C37" i="13"/>
  <c r="C36" i="13"/>
  <c r="C35" i="13"/>
  <c r="C321" i="9" l="1"/>
  <c r="D321" i="9"/>
  <c r="E321" i="9"/>
  <c r="F321" i="9"/>
  <c r="G321" i="9"/>
  <c r="H321" i="9"/>
  <c r="I321" i="9"/>
  <c r="J321" i="9"/>
  <c r="K321" i="9"/>
  <c r="C322" i="9"/>
  <c r="D322" i="9"/>
  <c r="E322" i="9"/>
  <c r="F322" i="9"/>
  <c r="G322" i="9"/>
  <c r="H322" i="9"/>
  <c r="I322" i="9"/>
  <c r="J322" i="9"/>
  <c r="K322" i="9"/>
  <c r="B322" i="9"/>
  <c r="B321" i="9"/>
  <c r="L280" i="9" l="1"/>
  <c r="L276" i="9"/>
  <c r="L277" i="9"/>
  <c r="L278" i="9"/>
  <c r="L279" i="9"/>
  <c r="C281" i="9" l="1"/>
  <c r="D281" i="9"/>
  <c r="E281" i="9"/>
  <c r="F281" i="9"/>
  <c r="G281" i="9"/>
  <c r="H281" i="9"/>
  <c r="I281" i="9"/>
  <c r="J281" i="9"/>
  <c r="K281" i="9"/>
  <c r="B281" i="9"/>
  <c r="L281" i="9" l="1"/>
  <c r="D215" i="9"/>
  <c r="E215" i="9"/>
  <c r="F215" i="9"/>
  <c r="G215" i="9"/>
  <c r="H215" i="9"/>
  <c r="I215" i="9"/>
  <c r="J215" i="9"/>
  <c r="K215" i="9"/>
  <c r="D216" i="9"/>
  <c r="E216" i="9"/>
  <c r="F216" i="9"/>
  <c r="G216" i="9"/>
  <c r="H216" i="9"/>
  <c r="I216" i="9"/>
  <c r="J216" i="9"/>
  <c r="K216" i="9"/>
  <c r="C216" i="9"/>
  <c r="C215" i="9" l="1"/>
  <c r="K214" i="9"/>
  <c r="J214" i="9"/>
  <c r="I214" i="9"/>
  <c r="H214" i="9"/>
  <c r="G214" i="9"/>
  <c r="F214" i="9"/>
  <c r="E214" i="9"/>
  <c r="D214" i="9"/>
  <c r="C214" i="9"/>
  <c r="K213" i="9"/>
  <c r="J213" i="9"/>
  <c r="I213" i="9"/>
  <c r="H213" i="9"/>
  <c r="G213" i="9"/>
  <c r="F213" i="9"/>
  <c r="E213" i="9"/>
  <c r="D213" i="9"/>
  <c r="C213" i="9"/>
  <c r="K212" i="9"/>
  <c r="J212" i="9"/>
  <c r="I212" i="9"/>
  <c r="H212" i="9"/>
  <c r="G212" i="9"/>
  <c r="F212" i="9"/>
  <c r="E212" i="9"/>
  <c r="D212" i="9"/>
  <c r="C212" i="9"/>
  <c r="K176" i="9"/>
  <c r="J176" i="9"/>
  <c r="I176" i="9"/>
  <c r="H176" i="9"/>
  <c r="G176" i="9"/>
  <c r="F176" i="9"/>
  <c r="E176" i="9"/>
  <c r="D176" i="9"/>
  <c r="C176" i="9"/>
  <c r="B176" i="9"/>
  <c r="K175" i="9"/>
  <c r="J175" i="9"/>
  <c r="I175" i="9"/>
  <c r="H175" i="9"/>
  <c r="G175" i="9"/>
  <c r="F175" i="9"/>
  <c r="E175" i="9"/>
  <c r="D175" i="9"/>
  <c r="C175" i="9"/>
  <c r="B175" i="9"/>
  <c r="K174" i="9"/>
  <c r="J174" i="9"/>
  <c r="I174" i="9"/>
  <c r="H174" i="9"/>
  <c r="G174" i="9"/>
  <c r="F174" i="9"/>
  <c r="E174" i="9"/>
  <c r="D174" i="9"/>
  <c r="C174" i="9"/>
  <c r="B174" i="9"/>
  <c r="K173" i="9"/>
  <c r="J173" i="9"/>
  <c r="I173" i="9"/>
  <c r="H173" i="9"/>
  <c r="G173" i="9"/>
  <c r="F173" i="9"/>
  <c r="E173" i="9"/>
  <c r="D173" i="9"/>
  <c r="C173" i="9"/>
  <c r="B173" i="9"/>
  <c r="H28" i="1"/>
  <c r="L103" i="9"/>
  <c r="L104" i="9"/>
  <c r="L105" i="9"/>
  <c r="L106" i="9"/>
  <c r="L102" i="9"/>
  <c r="J108" i="9"/>
  <c r="K108" i="9"/>
  <c r="J109" i="9"/>
  <c r="K109" i="9"/>
  <c r="I108" i="9"/>
  <c r="I109" i="9"/>
  <c r="H108" i="9"/>
  <c r="H109" i="9"/>
  <c r="G108" i="9"/>
  <c r="G109" i="9"/>
  <c r="F108" i="9"/>
  <c r="F109" i="9"/>
  <c r="E108" i="9"/>
  <c r="E109" i="9"/>
  <c r="D108" i="9"/>
  <c r="D109" i="9"/>
  <c r="K107" i="9"/>
  <c r="J107" i="9"/>
  <c r="I107" i="9"/>
  <c r="H107" i="9"/>
  <c r="G107" i="9"/>
  <c r="F107" i="9"/>
  <c r="E107" i="9"/>
  <c r="D107" i="9"/>
  <c r="C107" i="9"/>
  <c r="C108" i="9"/>
  <c r="C109" i="9"/>
  <c r="B108" i="9"/>
  <c r="B109" i="9"/>
  <c r="B107" i="9"/>
  <c r="C75" i="9"/>
  <c r="D75" i="9"/>
  <c r="E75" i="9"/>
  <c r="F75" i="9"/>
  <c r="G75" i="9"/>
  <c r="H75" i="9"/>
  <c r="I75" i="9"/>
  <c r="J75" i="9"/>
  <c r="K75" i="9"/>
  <c r="C76" i="9"/>
  <c r="D76" i="9"/>
  <c r="E76" i="9"/>
  <c r="F76" i="9"/>
  <c r="G76" i="9"/>
  <c r="H76" i="9"/>
  <c r="I76" i="9"/>
  <c r="J76" i="9"/>
  <c r="K76" i="9"/>
  <c r="B76" i="9"/>
  <c r="B75" i="9"/>
  <c r="L73" i="9"/>
  <c r="L74" i="9"/>
  <c r="L72" i="9"/>
  <c r="L76" i="9" l="1"/>
  <c r="L75" i="9"/>
  <c r="M106" i="6"/>
  <c r="M107" i="6"/>
  <c r="M108" i="6"/>
  <c r="D114" i="6"/>
  <c r="E114" i="6"/>
  <c r="F114" i="6"/>
  <c r="G114" i="6"/>
  <c r="H114" i="6"/>
  <c r="I114" i="6"/>
  <c r="J114" i="6"/>
  <c r="K114" i="6"/>
  <c r="L114" i="6"/>
  <c r="D115" i="6"/>
  <c r="E115" i="6"/>
  <c r="F115" i="6"/>
  <c r="G115" i="6"/>
  <c r="H115" i="6"/>
  <c r="I115" i="6"/>
  <c r="J115" i="6"/>
  <c r="K115" i="6"/>
  <c r="L115" i="6"/>
  <c r="C115" i="6"/>
  <c r="C114" i="6"/>
  <c r="D113" i="6"/>
  <c r="E113" i="6"/>
  <c r="F113" i="6"/>
  <c r="G113" i="6"/>
  <c r="H113" i="6"/>
  <c r="I113" i="6"/>
  <c r="J113" i="6"/>
  <c r="K113" i="6"/>
  <c r="L113" i="6"/>
  <c r="C113" i="6"/>
  <c r="D112" i="6"/>
  <c r="E112" i="6"/>
  <c r="F112" i="6"/>
  <c r="G112" i="6"/>
  <c r="H112" i="6"/>
  <c r="I112" i="6"/>
  <c r="J112" i="6"/>
  <c r="K112" i="6"/>
  <c r="L112" i="6"/>
  <c r="C112" i="6"/>
  <c r="D76" i="6"/>
  <c r="E76" i="6"/>
  <c r="F76" i="6"/>
  <c r="G76" i="6"/>
  <c r="H76" i="6"/>
  <c r="I76" i="6"/>
  <c r="J76" i="6"/>
  <c r="K76" i="6"/>
  <c r="L76" i="6"/>
  <c r="D77" i="6"/>
  <c r="E77" i="6"/>
  <c r="F77" i="6"/>
  <c r="G77" i="6"/>
  <c r="H77" i="6"/>
  <c r="I77" i="6"/>
  <c r="J77" i="6"/>
  <c r="K77" i="6"/>
  <c r="L77" i="6"/>
  <c r="C77" i="6"/>
  <c r="C76" i="6"/>
  <c r="N69" i="6"/>
  <c r="N68" i="6"/>
  <c r="D75" i="6"/>
  <c r="E75" i="6"/>
  <c r="F75" i="6"/>
  <c r="G75" i="6"/>
  <c r="H75" i="6"/>
  <c r="I75" i="6"/>
  <c r="J75" i="6"/>
  <c r="K75" i="6"/>
  <c r="L75" i="6"/>
  <c r="C75" i="6"/>
  <c r="G59" i="6"/>
  <c r="H59" i="6"/>
  <c r="I59" i="6"/>
  <c r="J59" i="6"/>
  <c r="K59" i="6"/>
  <c r="L59" i="6"/>
  <c r="F59" i="6"/>
  <c r="D61" i="6"/>
  <c r="E61" i="6"/>
  <c r="F61" i="6"/>
  <c r="G61" i="6"/>
  <c r="H61" i="6"/>
  <c r="I61" i="6"/>
  <c r="J61" i="6"/>
  <c r="K61" i="6"/>
  <c r="L61" i="6"/>
  <c r="D60" i="6"/>
  <c r="E60" i="6"/>
  <c r="F60" i="6"/>
  <c r="G60" i="6"/>
  <c r="H60" i="6"/>
  <c r="I60" i="6"/>
  <c r="J60" i="6"/>
  <c r="K60" i="6"/>
  <c r="L60" i="6"/>
  <c r="C61" i="6"/>
  <c r="C60" i="6"/>
  <c r="M50" i="6"/>
  <c r="M51" i="6"/>
  <c r="M52" i="6"/>
  <c r="M49" i="6"/>
  <c r="M48" i="6"/>
  <c r="D5" i="13"/>
  <c r="D7" i="13" s="1"/>
  <c r="E5" i="13"/>
  <c r="E7" i="13" s="1"/>
  <c r="F5" i="13"/>
  <c r="F7" i="13" s="1"/>
  <c r="G5" i="13"/>
  <c r="G7" i="13" s="1"/>
  <c r="H5" i="13"/>
  <c r="H7" i="13" s="1"/>
  <c r="I5" i="13"/>
  <c r="I7" i="13" s="1"/>
  <c r="J5" i="13"/>
  <c r="J7" i="13" s="1"/>
  <c r="K5" i="13"/>
  <c r="K7" i="13" s="1"/>
  <c r="L5" i="13"/>
  <c r="L7" i="13" s="1"/>
  <c r="C7" i="13"/>
  <c r="C82" i="12" l="1"/>
  <c r="D82" i="12"/>
  <c r="G82" i="12"/>
  <c r="H82" i="12"/>
  <c r="K82" i="12"/>
  <c r="B82" i="12"/>
  <c r="E82" i="12"/>
  <c r="F82" i="12"/>
  <c r="I82" i="12"/>
  <c r="J82" i="12"/>
  <c r="L79" i="12"/>
  <c r="M75" i="12" l="1"/>
  <c r="M74" i="12"/>
  <c r="M73" i="12"/>
  <c r="J68" i="12"/>
  <c r="J69" i="12" s="1"/>
  <c r="D48" i="12"/>
  <c r="D55" i="12" s="1"/>
  <c r="E48" i="12"/>
  <c r="E55" i="12" s="1"/>
  <c r="F48" i="12"/>
  <c r="F55" i="12" s="1"/>
  <c r="G48" i="12"/>
  <c r="G55" i="12" s="1"/>
  <c r="H48" i="12"/>
  <c r="H55" i="12" s="1"/>
  <c r="I48" i="12"/>
  <c r="I55" i="12" s="1"/>
  <c r="J48" i="12"/>
  <c r="J55" i="12" s="1"/>
  <c r="K48" i="12"/>
  <c r="K55" i="12" s="1"/>
  <c r="L48" i="12"/>
  <c r="L55" i="12" s="1"/>
  <c r="C48" i="12"/>
  <c r="C55" i="12" s="1"/>
  <c r="D54" i="12"/>
  <c r="E54" i="12"/>
  <c r="F54" i="12"/>
  <c r="G54" i="12"/>
  <c r="H54" i="12"/>
  <c r="I54" i="12"/>
  <c r="J54" i="12"/>
  <c r="K54" i="12"/>
  <c r="L54" i="12"/>
  <c r="C54" i="12"/>
  <c r="D53" i="12"/>
  <c r="E53" i="12"/>
  <c r="F53" i="12"/>
  <c r="G53" i="12"/>
  <c r="H53" i="12"/>
  <c r="I53" i="12"/>
  <c r="J53" i="12"/>
  <c r="K53" i="12"/>
  <c r="L53" i="12"/>
  <c r="C53" i="12"/>
  <c r="C50" i="12"/>
  <c r="N26" i="12"/>
  <c r="D33" i="12"/>
  <c r="E33" i="12"/>
  <c r="F33" i="12"/>
  <c r="G33" i="12"/>
  <c r="H33" i="12"/>
  <c r="I33" i="12"/>
  <c r="J33" i="12"/>
  <c r="K33" i="12"/>
  <c r="L33" i="12"/>
  <c r="C33" i="12"/>
  <c r="D32" i="12"/>
  <c r="E32" i="12"/>
  <c r="F32" i="12"/>
  <c r="G32" i="12"/>
  <c r="H32" i="12"/>
  <c r="I32" i="12"/>
  <c r="J32" i="12"/>
  <c r="K32" i="12"/>
  <c r="L32" i="12"/>
  <c r="C32" i="12"/>
  <c r="M5" i="12"/>
  <c r="M6" i="12"/>
  <c r="M4" i="12"/>
  <c r="M27" i="12"/>
  <c r="M28" i="12"/>
  <c r="M26" i="12"/>
  <c r="D30" i="12"/>
  <c r="D31" i="12" s="1"/>
  <c r="E30" i="12"/>
  <c r="E31" i="12" s="1"/>
  <c r="F30" i="12"/>
  <c r="F31" i="12" s="1"/>
  <c r="G30" i="12"/>
  <c r="G31" i="12" s="1"/>
  <c r="H30" i="12"/>
  <c r="H31" i="12" s="1"/>
  <c r="I30" i="12"/>
  <c r="I31" i="12" s="1"/>
  <c r="J30" i="12"/>
  <c r="J31" i="12" s="1"/>
  <c r="K30" i="12"/>
  <c r="K31" i="12" s="1"/>
  <c r="L30" i="12"/>
  <c r="L31" i="12" s="1"/>
  <c r="C30" i="12"/>
  <c r="C31" i="12" s="1"/>
  <c r="D12" i="12"/>
  <c r="D13" i="12" s="1"/>
  <c r="E12" i="12"/>
  <c r="E13" i="12" s="1"/>
  <c r="F12" i="12"/>
  <c r="F13" i="12" s="1"/>
  <c r="G12" i="12"/>
  <c r="G13" i="12" s="1"/>
  <c r="H12" i="12"/>
  <c r="H13" i="12" s="1"/>
  <c r="I12" i="12"/>
  <c r="I13" i="12" s="1"/>
  <c r="J12" i="12"/>
  <c r="J13" i="12" s="1"/>
  <c r="K12" i="12"/>
  <c r="K13" i="12" s="1"/>
  <c r="L12" i="12"/>
  <c r="L13" i="12" s="1"/>
  <c r="C12" i="12"/>
  <c r="C13" i="12" s="1"/>
  <c r="D10" i="12"/>
  <c r="E10" i="12"/>
  <c r="F10" i="12"/>
  <c r="G10" i="12"/>
  <c r="H10" i="12"/>
  <c r="I10" i="12"/>
  <c r="J10" i="12"/>
  <c r="K10" i="12"/>
  <c r="L10" i="12"/>
  <c r="C10" i="12"/>
  <c r="D64" i="12"/>
  <c r="E64" i="12"/>
  <c r="F64" i="12"/>
  <c r="G64" i="12"/>
  <c r="H64" i="12"/>
  <c r="I64" i="12"/>
  <c r="J64" i="12"/>
  <c r="K64" i="12"/>
  <c r="L64" i="12"/>
  <c r="D63" i="12"/>
  <c r="E63" i="12"/>
  <c r="F63" i="12"/>
  <c r="G63" i="12"/>
  <c r="H63" i="12"/>
  <c r="I63" i="12"/>
  <c r="J63" i="12"/>
  <c r="K63" i="12"/>
  <c r="L63" i="12"/>
  <c r="D65" i="12"/>
  <c r="E65" i="12"/>
  <c r="F65" i="12"/>
  <c r="G65" i="12"/>
  <c r="H65" i="12"/>
  <c r="I65" i="12"/>
  <c r="J65" i="12"/>
  <c r="K65" i="12"/>
  <c r="L65" i="12"/>
  <c r="M61" i="12"/>
  <c r="D51" i="12"/>
  <c r="E51" i="12"/>
  <c r="F51" i="12"/>
  <c r="G51" i="12"/>
  <c r="H51" i="12"/>
  <c r="I51" i="12"/>
  <c r="J51" i="12"/>
  <c r="K51" i="12"/>
  <c r="L51" i="12"/>
  <c r="C51" i="12"/>
  <c r="D50" i="12"/>
  <c r="E50" i="12"/>
  <c r="F50" i="12"/>
  <c r="G50" i="12"/>
  <c r="H50" i="12"/>
  <c r="I50" i="12"/>
  <c r="J50" i="12"/>
  <c r="K50" i="12"/>
  <c r="L50" i="12"/>
  <c r="D43" i="12"/>
  <c r="E43" i="12"/>
  <c r="F43" i="12"/>
  <c r="G43" i="12"/>
  <c r="H43" i="12"/>
  <c r="I43" i="12"/>
  <c r="J43" i="12"/>
  <c r="K43" i="12"/>
  <c r="L43" i="12"/>
  <c r="C43" i="12"/>
  <c r="M48" i="12" l="1"/>
  <c r="D85" i="2"/>
  <c r="E85" i="2"/>
  <c r="F85" i="2"/>
  <c r="G85" i="2"/>
  <c r="H85" i="2"/>
  <c r="I85" i="2"/>
  <c r="J85" i="2"/>
  <c r="K85" i="2"/>
  <c r="L85" i="2"/>
  <c r="L86" i="2" s="1"/>
  <c r="C85" i="2"/>
  <c r="N66" i="2"/>
  <c r="D18" i="12"/>
  <c r="E18" i="12"/>
  <c r="F18" i="12"/>
  <c r="G18" i="12"/>
  <c r="H18" i="12"/>
  <c r="I18" i="12"/>
  <c r="J18" i="12"/>
  <c r="K18" i="12"/>
  <c r="L18" i="12"/>
  <c r="C18" i="12"/>
  <c r="D9" i="12"/>
  <c r="E9" i="12"/>
  <c r="F9" i="12"/>
  <c r="G9" i="12"/>
  <c r="H9" i="12"/>
  <c r="I9" i="12"/>
  <c r="J9" i="12"/>
  <c r="K9" i="12"/>
  <c r="L9" i="12"/>
  <c r="C9" i="12"/>
  <c r="E28" i="1"/>
  <c r="D28" i="1"/>
  <c r="C28" i="1"/>
  <c r="F28" i="1"/>
  <c r="G28" i="1"/>
  <c r="I28" i="1"/>
  <c r="J28" i="1"/>
  <c r="K28" i="1"/>
  <c r="L28" i="1"/>
  <c r="M239" i="11" l="1"/>
  <c r="M236" i="11"/>
  <c r="M237" i="11"/>
  <c r="M238" i="11"/>
  <c r="M235" i="11"/>
  <c r="D109" i="11"/>
  <c r="E109" i="11"/>
  <c r="F109" i="11"/>
  <c r="G109" i="11"/>
  <c r="H109" i="11"/>
  <c r="I109" i="11"/>
  <c r="J109" i="11"/>
  <c r="K109" i="11"/>
  <c r="L109" i="11"/>
  <c r="D110" i="11"/>
  <c r="E110" i="11"/>
  <c r="F110" i="11"/>
  <c r="G110" i="11"/>
  <c r="H110" i="11"/>
  <c r="I110" i="11"/>
  <c r="J110" i="11"/>
  <c r="K110" i="11"/>
  <c r="L110" i="11"/>
  <c r="D111" i="11"/>
  <c r="E111" i="11"/>
  <c r="F111" i="11"/>
  <c r="G111" i="11"/>
  <c r="H111" i="11"/>
  <c r="I111" i="11"/>
  <c r="J111" i="11"/>
  <c r="K111" i="11"/>
  <c r="L111" i="11"/>
  <c r="C111" i="11"/>
  <c r="C110" i="11"/>
  <c r="C109" i="11"/>
  <c r="M52" i="11"/>
  <c r="M53" i="11"/>
  <c r="M54" i="11"/>
  <c r="M55" i="11"/>
  <c r="M56" i="11"/>
  <c r="M57" i="11"/>
  <c r="M58" i="11"/>
  <c r="M59" i="11"/>
  <c r="M51" i="11"/>
  <c r="D10" i="11"/>
  <c r="E10" i="11"/>
  <c r="F10" i="11"/>
  <c r="G10" i="11"/>
  <c r="H10" i="11"/>
  <c r="I10" i="11"/>
  <c r="J10" i="11"/>
  <c r="K10" i="11"/>
  <c r="L10" i="11"/>
  <c r="D11" i="11"/>
  <c r="E11" i="11"/>
  <c r="F11" i="11"/>
  <c r="G11" i="11"/>
  <c r="H11" i="11"/>
  <c r="I11" i="11"/>
  <c r="J11" i="11"/>
  <c r="K11" i="11"/>
  <c r="L11" i="11"/>
  <c r="D12" i="11"/>
  <c r="E12" i="11"/>
  <c r="F12" i="11"/>
  <c r="G12" i="11"/>
  <c r="H12" i="11"/>
  <c r="I12" i="11"/>
  <c r="J12" i="11"/>
  <c r="K12" i="11"/>
  <c r="L12" i="11"/>
  <c r="C12" i="11"/>
  <c r="C11" i="11"/>
  <c r="C10" i="11"/>
  <c r="B21" i="10" l="1"/>
  <c r="C21" i="10"/>
  <c r="D21" i="10"/>
  <c r="E21" i="10"/>
  <c r="F21" i="10"/>
  <c r="G21" i="10"/>
  <c r="H21" i="10"/>
  <c r="I21" i="10"/>
  <c r="J21" i="10"/>
  <c r="K21" i="10"/>
  <c r="B20" i="10"/>
  <c r="C20" i="10"/>
  <c r="D20" i="10"/>
  <c r="E20" i="10"/>
  <c r="F20" i="10"/>
  <c r="G20" i="10"/>
  <c r="H20" i="10"/>
  <c r="I20" i="10"/>
  <c r="J20" i="10"/>
  <c r="K20" i="10"/>
  <c r="L3" i="10"/>
  <c r="L4" i="10"/>
  <c r="L5" i="10"/>
  <c r="L6" i="10"/>
  <c r="L7" i="10"/>
  <c r="L2" i="10"/>
  <c r="K62" i="8" l="1"/>
  <c r="J62" i="8"/>
  <c r="I62" i="8"/>
  <c r="H62" i="8"/>
  <c r="G62" i="8"/>
  <c r="F62" i="8"/>
  <c r="E62" i="8"/>
  <c r="D62" i="8"/>
  <c r="C62" i="8"/>
  <c r="B62" i="8"/>
  <c r="K61" i="8"/>
  <c r="J61" i="8"/>
  <c r="I61" i="8"/>
  <c r="H61" i="8"/>
  <c r="G61" i="8"/>
  <c r="F61" i="8"/>
  <c r="E61" i="8"/>
  <c r="D61" i="8"/>
  <c r="C61" i="8"/>
  <c r="B61" i="8"/>
  <c r="K60" i="8"/>
  <c r="J60" i="8"/>
  <c r="I60" i="8"/>
  <c r="H60" i="8"/>
  <c r="G60" i="8"/>
  <c r="F60" i="8"/>
  <c r="E60" i="8"/>
  <c r="D60" i="8"/>
  <c r="C60" i="8"/>
  <c r="B60" i="8"/>
  <c r="K59" i="8"/>
  <c r="J59" i="8"/>
  <c r="I59" i="8"/>
  <c r="H59" i="8"/>
  <c r="G59" i="8"/>
  <c r="F59" i="8"/>
  <c r="E59" i="8"/>
  <c r="D59" i="8"/>
  <c r="C59" i="8"/>
  <c r="B59" i="8"/>
  <c r="K58" i="8"/>
  <c r="J58" i="8"/>
  <c r="I58" i="8"/>
  <c r="H58" i="8"/>
  <c r="G58" i="8"/>
  <c r="F58" i="8"/>
  <c r="E58" i="8"/>
  <c r="D58" i="8"/>
  <c r="C58" i="8"/>
  <c r="B58" i="8"/>
  <c r="K57" i="8"/>
  <c r="J57" i="8"/>
  <c r="I57" i="8"/>
  <c r="H57" i="8"/>
  <c r="G57" i="8"/>
  <c r="F57" i="8"/>
  <c r="E57" i="8"/>
  <c r="D57" i="8"/>
  <c r="C57" i="8"/>
  <c r="B57" i="8"/>
  <c r="K56" i="8"/>
  <c r="J56" i="8"/>
  <c r="I56" i="8"/>
  <c r="H56" i="8"/>
  <c r="G56" i="8"/>
  <c r="F56" i="8"/>
  <c r="E56" i="8"/>
  <c r="K55" i="8"/>
  <c r="J55" i="8"/>
  <c r="I55" i="8"/>
  <c r="H55" i="8"/>
  <c r="G55" i="8"/>
  <c r="F55" i="8"/>
  <c r="E55" i="8"/>
  <c r="L8" i="8"/>
  <c r="L9" i="8" s="1"/>
  <c r="K8" i="8"/>
  <c r="K9" i="8" s="1"/>
  <c r="J8" i="8"/>
  <c r="J9" i="8" s="1"/>
  <c r="I8" i="8"/>
  <c r="I9" i="8" s="1"/>
  <c r="H8" i="8"/>
  <c r="H9" i="8" s="1"/>
  <c r="G8" i="8"/>
  <c r="G9" i="8" s="1"/>
  <c r="F8" i="8"/>
  <c r="F9" i="8" s="1"/>
  <c r="E8" i="8"/>
  <c r="E9" i="8" s="1"/>
  <c r="D8" i="8"/>
  <c r="D9" i="8" s="1"/>
  <c r="C8" i="8"/>
  <c r="C9" i="8" s="1"/>
  <c r="L51" i="7"/>
  <c r="K51" i="7"/>
  <c r="J51" i="7"/>
  <c r="I51" i="7"/>
  <c r="H51" i="7"/>
  <c r="G51" i="7"/>
  <c r="F51" i="7"/>
  <c r="E51" i="7"/>
  <c r="D51" i="7"/>
  <c r="C51" i="7"/>
  <c r="L49" i="7"/>
  <c r="K49" i="7"/>
  <c r="J49" i="7"/>
  <c r="I49" i="7"/>
  <c r="H49" i="7"/>
  <c r="G49" i="7"/>
  <c r="F49" i="7"/>
  <c r="E49" i="7"/>
  <c r="D49" i="7"/>
  <c r="C49" i="7"/>
  <c r="L47" i="7"/>
  <c r="K47" i="7"/>
  <c r="J47" i="7"/>
  <c r="I47" i="7"/>
  <c r="H47" i="7"/>
  <c r="G47" i="7"/>
  <c r="F47" i="7"/>
  <c r="E47" i="7"/>
  <c r="D47" i="7"/>
  <c r="C47" i="7"/>
  <c r="L45" i="7"/>
  <c r="K45" i="7"/>
  <c r="J45" i="7"/>
  <c r="I45" i="7"/>
  <c r="H45" i="7"/>
  <c r="G45" i="7"/>
  <c r="F45" i="7"/>
  <c r="E45" i="7"/>
  <c r="D45" i="7"/>
  <c r="C45" i="7"/>
  <c r="L43" i="7"/>
  <c r="K43" i="7"/>
  <c r="J43" i="7"/>
  <c r="I43" i="7"/>
  <c r="H43" i="7"/>
  <c r="G43" i="7"/>
  <c r="F43" i="7"/>
  <c r="E43" i="7"/>
  <c r="D43" i="7"/>
  <c r="C43" i="7"/>
  <c r="L41" i="7"/>
  <c r="K41" i="7"/>
  <c r="J41" i="7"/>
  <c r="I41" i="7"/>
  <c r="H41" i="7"/>
  <c r="G41" i="7"/>
  <c r="F41" i="7"/>
  <c r="E41" i="7"/>
  <c r="D41" i="7"/>
  <c r="C41" i="7"/>
  <c r="L39" i="7"/>
  <c r="K39" i="7"/>
  <c r="J39" i="7"/>
  <c r="I39" i="7"/>
  <c r="H39" i="7"/>
  <c r="G39" i="7"/>
  <c r="F39" i="7"/>
  <c r="E39" i="7"/>
  <c r="D39" i="7"/>
  <c r="C39" i="7"/>
  <c r="L37" i="7"/>
  <c r="K37" i="7"/>
  <c r="J37" i="7"/>
  <c r="I37" i="7"/>
  <c r="H37" i="7"/>
  <c r="G37" i="7"/>
  <c r="F37" i="7"/>
  <c r="E37" i="7"/>
  <c r="D37" i="7"/>
  <c r="C37" i="7"/>
  <c r="L35" i="7"/>
  <c r="K35" i="7"/>
  <c r="J35" i="7"/>
  <c r="I35" i="7"/>
  <c r="H35" i="7"/>
  <c r="G35" i="7"/>
  <c r="F35" i="7"/>
  <c r="E35" i="7"/>
  <c r="D35" i="7"/>
  <c r="C35" i="7"/>
  <c r="L33" i="7"/>
  <c r="K33" i="7"/>
  <c r="J33" i="7"/>
  <c r="I33" i="7"/>
  <c r="H33" i="7"/>
  <c r="G33" i="7"/>
  <c r="F33" i="7"/>
  <c r="E33" i="7"/>
  <c r="D33" i="7"/>
  <c r="C33" i="7"/>
  <c r="L31" i="7"/>
  <c r="K31" i="7"/>
  <c r="J31" i="7"/>
  <c r="I31" i="7"/>
  <c r="H31" i="7"/>
  <c r="G31" i="7"/>
  <c r="F31" i="7"/>
  <c r="E31" i="7"/>
  <c r="D31" i="7"/>
  <c r="C31" i="7"/>
  <c r="L28" i="7"/>
  <c r="K28" i="7"/>
  <c r="J28" i="7"/>
  <c r="I28" i="7"/>
  <c r="H28" i="7"/>
  <c r="G28" i="7"/>
  <c r="F28" i="7"/>
  <c r="E28" i="7"/>
  <c r="D28" i="7"/>
  <c r="C28" i="7"/>
  <c r="L26" i="7"/>
  <c r="K26" i="7"/>
  <c r="J26" i="7"/>
  <c r="I26" i="7"/>
  <c r="H26" i="7"/>
  <c r="G26" i="7"/>
  <c r="F26" i="7"/>
  <c r="E26" i="7"/>
  <c r="D26" i="7"/>
  <c r="C26" i="7"/>
  <c r="L24" i="7"/>
  <c r="K24" i="7"/>
  <c r="J24" i="7"/>
  <c r="I24" i="7"/>
  <c r="H24" i="7"/>
  <c r="G24" i="7"/>
  <c r="F24" i="7"/>
  <c r="E24" i="7"/>
  <c r="D24" i="7"/>
  <c r="C24" i="7"/>
  <c r="L22" i="7"/>
  <c r="K22" i="7"/>
  <c r="J22" i="7"/>
  <c r="I22" i="7"/>
  <c r="H22" i="7"/>
  <c r="G22" i="7"/>
  <c r="F22" i="7"/>
  <c r="E22" i="7"/>
  <c r="D22" i="7"/>
  <c r="C22" i="7"/>
  <c r="L20" i="7"/>
  <c r="K20" i="7"/>
  <c r="J20" i="7"/>
  <c r="I20" i="7"/>
  <c r="H20" i="7"/>
  <c r="G20" i="7"/>
  <c r="F20" i="7"/>
  <c r="E20" i="7"/>
  <c r="D20" i="7"/>
  <c r="C20" i="7"/>
  <c r="L18" i="7"/>
  <c r="K18" i="7"/>
  <c r="J18" i="7"/>
  <c r="I18" i="7"/>
  <c r="H18" i="7"/>
  <c r="G18" i="7"/>
  <c r="F18" i="7"/>
  <c r="E18" i="7"/>
  <c r="D18" i="7"/>
  <c r="C18" i="7"/>
  <c r="L16" i="7"/>
  <c r="K16" i="7"/>
  <c r="J16" i="7"/>
  <c r="I16" i="7"/>
  <c r="H16" i="7"/>
  <c r="G16" i="7"/>
  <c r="F16" i="7"/>
  <c r="E16" i="7"/>
  <c r="D16" i="7"/>
  <c r="C16" i="7"/>
  <c r="N15" i="7"/>
  <c r="O15" i="7" s="1"/>
  <c r="L14" i="7"/>
  <c r="K14" i="7"/>
  <c r="J14" i="7"/>
  <c r="I14" i="7"/>
  <c r="H14" i="7"/>
  <c r="G14" i="7"/>
  <c r="F14" i="7"/>
  <c r="L12" i="7"/>
  <c r="K12" i="7"/>
  <c r="J12" i="7"/>
  <c r="I12" i="7"/>
  <c r="H12" i="7"/>
  <c r="G12" i="7"/>
  <c r="F12" i="7"/>
  <c r="N5" i="7"/>
  <c r="O5"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Akant khandelwal</author>
  </authors>
  <commentList>
    <comment ref="J281" authorId="0" shapeId="0" xr:uid="{00000000-0006-0000-0800-000001000000}">
      <text>
        <r>
          <rPr>
            <b/>
            <sz val="9"/>
            <color indexed="81"/>
            <rFont val="Tahoma"/>
            <family val="2"/>
          </rPr>
          <t>Akant khandelwal:</t>
        </r>
        <r>
          <rPr>
            <sz val="9"/>
            <color indexed="81"/>
            <rFont val="Tahoma"/>
            <family val="2"/>
          </rPr>
          <t xml:space="preserve">
Not sure about the last two</t>
        </r>
      </text>
    </comment>
  </commentList>
</comments>
</file>

<file path=xl/sharedStrings.xml><?xml version="1.0" encoding="utf-8"?>
<sst xmlns="http://schemas.openxmlformats.org/spreadsheetml/2006/main" count="1414" uniqueCount="394">
  <si>
    <t>GENERAL ABSTRACT OF RECEIPTS</t>
  </si>
  <si>
    <t>(` in thousands)</t>
  </si>
  <si>
    <t>Account Head</t>
  </si>
  <si>
    <t>Sectoral &amp; Major Head Classification of Govt. Transactions</t>
  </si>
  <si>
    <t>Actuals 2014-15</t>
  </si>
  <si>
    <t>Actuals 2015-16</t>
  </si>
  <si>
    <t>Actuals 2016-17</t>
  </si>
  <si>
    <t>Actuals 2017-18</t>
  </si>
  <si>
    <t>Actuals 2018-19</t>
  </si>
  <si>
    <t>Actuals 2019-20</t>
  </si>
  <si>
    <t>Actuals 2020-21</t>
  </si>
  <si>
    <t>Actuals 2021-22</t>
  </si>
  <si>
    <t>Revised Estimates 2022-23</t>
  </si>
  <si>
    <t>Budget Estimates 2023-24</t>
  </si>
  <si>
    <t>Trends</t>
  </si>
  <si>
    <t xml:space="preserve">CONSOLIDATED FUND-REV. RECEIPT HEADS </t>
  </si>
  <si>
    <t xml:space="preserve">(REVENUE ACCOUNT) </t>
  </si>
  <si>
    <t xml:space="preserve">A- TAX REVENUE </t>
  </si>
  <si>
    <t xml:space="preserve">I- Goods and Service Tax (GST) </t>
  </si>
  <si>
    <t xml:space="preserve">0006-State Goods and Service Tax (SGST) </t>
  </si>
  <si>
    <t xml:space="preserve">Total-I- Goods and Service Tax (GST) </t>
  </si>
  <si>
    <t xml:space="preserve">Total-II- Central Taxes </t>
  </si>
  <si>
    <t>Total III- State Taxes</t>
  </si>
  <si>
    <t>Total-A- TAX REVENUE</t>
  </si>
  <si>
    <t>B-NON-TAX REVENUE</t>
  </si>
  <si>
    <t xml:space="preserve">Total-(a) Interest Receipts, Dividends &amp; Profits </t>
  </si>
  <si>
    <t xml:space="preserve">(b) Other Non-Tax Revenue </t>
  </si>
  <si>
    <t xml:space="preserve">Total-(i) General Services </t>
  </si>
  <si>
    <t xml:space="preserve">Total-(ii) Social Services </t>
  </si>
  <si>
    <t xml:space="preserve">Total-(iii) Economic Services </t>
  </si>
  <si>
    <t xml:space="preserve">Total (c) Other Non Tax Revenue </t>
  </si>
  <si>
    <t xml:space="preserve">Total-B-NON-TAX REVENUE </t>
  </si>
  <si>
    <t xml:space="preserve">C-GRANTS-IN-AID AND CONTRIBUTION </t>
  </si>
  <si>
    <t xml:space="preserve">Grants-in-aid from Central Government </t>
  </si>
  <si>
    <t>State's share of Excise Duties</t>
  </si>
  <si>
    <t xml:space="preserve">Total-C-GRANTS-IN-AID AND CONTRIBUTION </t>
  </si>
  <si>
    <t>REVENUE RECIEPTS</t>
  </si>
  <si>
    <t>D</t>
  </si>
  <si>
    <t>D-Misc Capital Receipts</t>
  </si>
  <si>
    <t>E- PUBLIC DEBT (DEBT INCURRED)</t>
  </si>
  <si>
    <t xml:space="preserve">Internal Debt of the State Government </t>
  </si>
  <si>
    <t xml:space="preserve">Loans and Advances from the Central Government </t>
  </si>
  <si>
    <t xml:space="preserve">Total-E-Public Debt (Debt Incurred) </t>
  </si>
  <si>
    <t xml:space="preserve">Total-F-Loans &amp; Advances (Recoveries of Loan &amp; Advances) </t>
  </si>
  <si>
    <t xml:space="preserve">Total-Contingency Fund </t>
  </si>
  <si>
    <t>K</t>
  </si>
  <si>
    <t>Total-K-DEPOSITS AND ADVANCES</t>
  </si>
  <si>
    <t>TOTAL STATE RECIEPTS</t>
  </si>
  <si>
    <t xml:space="preserve">OPENING BALANCE </t>
  </si>
  <si>
    <t xml:space="preserve">GRAND TOTAL </t>
  </si>
  <si>
    <t>2014-15</t>
  </si>
  <si>
    <t xml:space="preserve"> 2015-16</t>
  </si>
  <si>
    <t>2016-17</t>
  </si>
  <si>
    <t xml:space="preserve">  2017-18</t>
  </si>
  <si>
    <t>2018-19</t>
  </si>
  <si>
    <t xml:space="preserve">   2019-20</t>
  </si>
  <si>
    <t>2020-21</t>
  </si>
  <si>
    <t>2021-22</t>
  </si>
  <si>
    <t>2022-23 (RE)</t>
  </si>
  <si>
    <t>2023-24 (BE)</t>
  </si>
  <si>
    <t>II</t>
  </si>
  <si>
    <t>Central Taxes</t>
  </si>
  <si>
    <t xml:space="preserve">Central Goods and Service Tax (CGST) </t>
  </si>
  <si>
    <t xml:space="preserve">Integrated Goods and Service Tax (IGST) </t>
  </si>
  <si>
    <t>Corporation tax</t>
  </si>
  <si>
    <t xml:space="preserve">Taxes on Income other than Corporation Tax </t>
  </si>
  <si>
    <t xml:space="preserve">Tax on Wealth </t>
  </si>
  <si>
    <t>Customs</t>
  </si>
  <si>
    <t xml:space="preserve">Union Excise Duties </t>
  </si>
  <si>
    <t xml:space="preserve">Service Tax </t>
  </si>
  <si>
    <t xml:space="preserve">III </t>
  </si>
  <si>
    <t>State Taxes</t>
  </si>
  <si>
    <t>(a)</t>
  </si>
  <si>
    <t xml:space="preserve">Taxes on Income and Expenditure </t>
  </si>
  <si>
    <t xml:space="preserve">Taxes on Agricultural Income </t>
  </si>
  <si>
    <t>Total (a) Taxes on Income and Expenditure</t>
  </si>
  <si>
    <t>(b)</t>
  </si>
  <si>
    <t xml:space="preserve">Taxes on Property, Capital and Other Transactions </t>
  </si>
  <si>
    <t xml:space="preserve">Land Revenue </t>
  </si>
  <si>
    <t xml:space="preserve">Stamps and Registration </t>
  </si>
  <si>
    <t>Estate Duty</t>
  </si>
  <si>
    <t xml:space="preserve">Gift Tax </t>
  </si>
  <si>
    <t>Securities Transaction Tax</t>
  </si>
  <si>
    <t xml:space="preserve">Taxes on Immovable Property other than Agri. Land </t>
  </si>
  <si>
    <t>Total-(b) Taxes on Property and Capital Transactions</t>
  </si>
  <si>
    <t xml:space="preserve">(c) </t>
  </si>
  <si>
    <t>Taxes on Commodities and Services</t>
  </si>
  <si>
    <t xml:space="preserve">State Excise </t>
  </si>
  <si>
    <t>Sales Tax</t>
  </si>
  <si>
    <t xml:space="preserve">Taxes on Vehicles </t>
  </si>
  <si>
    <t>Taxes on Goods and Passengers</t>
  </si>
  <si>
    <t>Taxes and Duties on Electricity</t>
  </si>
  <si>
    <t xml:space="preserve">Other Taxes and Duties on Commodities &amp; Services </t>
  </si>
  <si>
    <t xml:space="preserve">Total-(c) Taxes on Commodities and Services </t>
  </si>
  <si>
    <t xml:space="preserve">Goods and Service Tax (GST) </t>
  </si>
  <si>
    <t xml:space="preserve">Central Taxes </t>
  </si>
  <si>
    <t>State Taxes other than GST</t>
  </si>
  <si>
    <t>Tax Revenue</t>
  </si>
  <si>
    <t>Total-A- TAX REVENUE in crores</t>
  </si>
  <si>
    <t>RR in crores</t>
  </si>
  <si>
    <t>GSDP in crores</t>
  </si>
  <si>
    <t>Proportion of Tax revenue</t>
  </si>
  <si>
    <t xml:space="preserve">Central taxes as perent of Tax revenue </t>
  </si>
  <si>
    <t>Central taxes as percent of Revenue receipt</t>
  </si>
  <si>
    <t>Central taxes as percent of GSDP</t>
  </si>
  <si>
    <t>Taxes on Property and Capital Transactions</t>
  </si>
  <si>
    <t xml:space="preserve">
2014-15</t>
  </si>
  <si>
    <t xml:space="preserve"> 
2015-16</t>
  </si>
  <si>
    <t xml:space="preserve">    2016-17</t>
  </si>
  <si>
    <t xml:space="preserve">   2017-18</t>
  </si>
  <si>
    <t xml:space="preserve">
2018-19</t>
  </si>
  <si>
    <t xml:space="preserve">
2020-21</t>
  </si>
  <si>
    <t xml:space="preserve">
2021-22</t>
  </si>
  <si>
    <t xml:space="preserve"> 2022-23 (RE)</t>
  </si>
  <si>
    <t xml:space="preserve"> 2023-24 (BE)</t>
  </si>
  <si>
    <t xml:space="preserve">Taxes on Commodities and Services </t>
  </si>
  <si>
    <t xml:space="preserve"> State Taxes</t>
  </si>
  <si>
    <t>TAX REVENUE</t>
  </si>
  <si>
    <t xml:space="preserve">GSDP </t>
  </si>
  <si>
    <t>Taxes on Property and Capital Transactions as share of state taxes</t>
  </si>
  <si>
    <t xml:space="preserve"> Taxes on Commodities and Services as share of state taxes</t>
  </si>
  <si>
    <t>State taxes as share of Tax revenue</t>
  </si>
  <si>
    <t>State taxes as share of GSDP</t>
  </si>
  <si>
    <t>Actuals
2014-15</t>
  </si>
  <si>
    <t>Actuals 
2015-16</t>
  </si>
  <si>
    <t>Actuals    2016-17</t>
  </si>
  <si>
    <t>Actuals   2017-18</t>
  </si>
  <si>
    <t>Actuals
2018-19</t>
  </si>
  <si>
    <t>Actuals   2019-20</t>
  </si>
  <si>
    <t>Actuals
2020-21</t>
  </si>
  <si>
    <t>Actuals
2021-22</t>
  </si>
  <si>
    <t xml:space="preserve"> The state's collection of GST since inception has risen by 209 percent. It stands on avergae as 35 percent of total tax revenue. GST's share in tax revenue has increased from 22 percent in 2017-18 to the expected 38 percent in 2023-24.</t>
  </si>
  <si>
    <t>Government share of Corporation tax stays on avergae 4 percent of total tax revenue for the period under study. The allocation of state share of Corporation tax from the central govt has increasedd (refer accountant general 2021-22 report). The coproration tax in absolute terms has expericned growth of 188 percent over the period.</t>
  </si>
  <si>
    <t>REASON WHY!</t>
  </si>
  <si>
    <t>GSDP</t>
  </si>
  <si>
    <t>Total Receipts</t>
  </si>
  <si>
    <t>The tax revenue has exeprienced a steep rise over the period, with the growth rate of  178 percent. The pandemic period led to decline In tax eveneu, but the reenue collection improved again from 2021-22.</t>
  </si>
  <si>
    <t>Central taxes</t>
  </si>
  <si>
    <t xml:space="preserve"> </t>
  </si>
  <si>
    <t xml:space="preserve">GENERAL ABSTRACT OF DISBURSEMENTS </t>
  </si>
  <si>
    <t>Actuals 2014-2015</t>
  </si>
  <si>
    <t>Actuals 2015-2016</t>
  </si>
  <si>
    <t>Actuals 2019-2020</t>
  </si>
  <si>
    <t>Actuals 2020-2021</t>
  </si>
  <si>
    <t>COSOLIDATED FUND REVENUE EXPENDITURE</t>
  </si>
  <si>
    <t>A</t>
  </si>
  <si>
    <t xml:space="preserve">GENERAL SERVICES </t>
  </si>
  <si>
    <t xml:space="preserve">Organs of State </t>
  </si>
  <si>
    <t>(c)</t>
  </si>
  <si>
    <t xml:space="preserve">Interest Payment and Servicing of Debt </t>
  </si>
  <si>
    <t>Appropriation for Reduction/Avoidance of Debt</t>
  </si>
  <si>
    <t>Interest Payments</t>
  </si>
  <si>
    <t xml:space="preserve">Total-(c) Interest Payment &amp; Servicing of Debt </t>
  </si>
  <si>
    <t>(e)</t>
  </si>
  <si>
    <t xml:space="preserve"> Pensions &amp; Miscellaneous </t>
  </si>
  <si>
    <t xml:space="preserve">Pensions &amp; other Retirement Benefits </t>
  </si>
  <si>
    <t>Miscellaneous General Services</t>
  </si>
  <si>
    <t xml:space="preserve">Total-(e) Pensions &amp; Miscellaneous Gen.Services </t>
  </si>
  <si>
    <t xml:space="preserve">Total-A-GENERAL SERVICES </t>
  </si>
  <si>
    <t>B</t>
  </si>
  <si>
    <t xml:space="preserve">SOCIAL SERVICES </t>
  </si>
  <si>
    <t xml:space="preserve">Education Sports,Art and Culture </t>
  </si>
  <si>
    <t xml:space="preserve">Health and Family Welfare </t>
  </si>
  <si>
    <t>Water Supply, Sanitation, Housing and Urban Development</t>
  </si>
  <si>
    <t>(d)</t>
  </si>
  <si>
    <t xml:space="preserve">Information and Publicity </t>
  </si>
  <si>
    <t xml:space="preserve">Welfare of SC/ST &amp; Other B.C. </t>
  </si>
  <si>
    <t>(f)</t>
  </si>
  <si>
    <t xml:space="preserve">Labour &amp; Employment </t>
  </si>
  <si>
    <t>(g)</t>
  </si>
  <si>
    <t xml:space="preserve">Social Welfare &amp; Nutrition </t>
  </si>
  <si>
    <t>(h)</t>
  </si>
  <si>
    <t>Others</t>
  </si>
  <si>
    <t xml:space="preserve">Total-B-SOCIAL SERVICES </t>
  </si>
  <si>
    <t>C</t>
  </si>
  <si>
    <t xml:space="preserve">ECONOMIC SERVICES </t>
  </si>
  <si>
    <t xml:space="preserve">Agriculture and allied Activities </t>
  </si>
  <si>
    <t>Rural Development</t>
  </si>
  <si>
    <t>Irrigation and Flood Control</t>
  </si>
  <si>
    <t xml:space="preserve">Energy </t>
  </si>
  <si>
    <t>Industries and Mineral</t>
  </si>
  <si>
    <t xml:space="preserve">Transport </t>
  </si>
  <si>
    <t>Science, Technology &amp; Environment</t>
  </si>
  <si>
    <t>General Economic Services</t>
  </si>
  <si>
    <t xml:space="preserve">Total-C-ECONOMIC SERVICES </t>
  </si>
  <si>
    <t>REVENUE EXPENDITURE</t>
  </si>
  <si>
    <t xml:space="preserve">Total-CONSOLIDATED FUND REVENUE EXPENDITURE HEADS REVENUE ACCOUNT </t>
  </si>
  <si>
    <t>Capital Account of General Services</t>
  </si>
  <si>
    <t xml:space="preserve">Capital Account of Social Services </t>
  </si>
  <si>
    <t>Education Sports,Art and Culture</t>
  </si>
  <si>
    <t>Health and Family Welfare</t>
  </si>
  <si>
    <t xml:space="preserve">Capital Outlay on Information and Publicity </t>
  </si>
  <si>
    <t>Welfare of SC/ST &amp; Other B.C.</t>
  </si>
  <si>
    <t>Social Welfare &amp; Nutrition</t>
  </si>
  <si>
    <t xml:space="preserve">Total-B-Capital Account of Social Services </t>
  </si>
  <si>
    <t>Capital Account of Economic Services</t>
  </si>
  <si>
    <t xml:space="preserve">Capital Account of Agricultural and allied activity </t>
  </si>
  <si>
    <t>Capital Account of Irrigation and
Flood Control</t>
  </si>
  <si>
    <t xml:space="preserve">Capital Account of Energy </t>
  </si>
  <si>
    <t xml:space="preserve">Capital Account of Industry &amp; Minerals </t>
  </si>
  <si>
    <t xml:space="preserve"> Capital Account of Transport</t>
  </si>
  <si>
    <t xml:space="preserve">Capital Account of Science Technology Env. </t>
  </si>
  <si>
    <t xml:space="preserve">Capital Account of Gen. Economic Services </t>
  </si>
  <si>
    <t xml:space="preserve">Total-C-Capital Account of Economic Services </t>
  </si>
  <si>
    <t xml:space="preserve">Total-CONSOLIDATED FUND EXPENDITURE HEAD CAPITAL ACCOUNT </t>
  </si>
  <si>
    <t xml:space="preserve">Public Debt </t>
  </si>
  <si>
    <t>Internal Debt of the State Govt.</t>
  </si>
  <si>
    <t xml:space="preserve">Loans and Advances from Central Govt. </t>
  </si>
  <si>
    <t>Total-D-Public Debt</t>
  </si>
  <si>
    <t>E</t>
  </si>
  <si>
    <t>Loan and Advances (Payment of Loans and Advances )</t>
  </si>
  <si>
    <t xml:space="preserve">Total-CONSOLIDATED FUND </t>
  </si>
  <si>
    <t>Contingency Fund</t>
  </si>
  <si>
    <t xml:space="preserve">TOTAL STATE EXPENDITURE </t>
  </si>
  <si>
    <t xml:space="preserve">CLOSING BALANCE </t>
  </si>
  <si>
    <t>TOTAL EXPENDITURE</t>
  </si>
  <si>
    <t>REFF: Economic Suvery 2023</t>
  </si>
  <si>
    <t>Budget Year</t>
  </si>
  <si>
    <t>GSDP Constant Price ( Rs. Cr.)</t>
  </si>
  <si>
    <t>GSDP Current Prices (Rs. Cr.)</t>
  </si>
  <si>
    <t>2015-16</t>
  </si>
  <si>
    <t>2017-18</t>
  </si>
  <si>
    <t>2019-20</t>
  </si>
  <si>
    <t>2021-2022 (Q)</t>
  </si>
  <si>
    <t>2022-2023 (A)</t>
  </si>
  <si>
    <t>Sr.</t>
  </si>
  <si>
    <t>Departments</t>
  </si>
  <si>
    <t>2015-16 (Actual)</t>
  </si>
  <si>
    <t>2016-17 (Actual)</t>
  </si>
  <si>
    <t>2017-18 (Actual)</t>
  </si>
  <si>
    <t>2018-19 (Actual)</t>
  </si>
  <si>
    <t>2019-20 (Actual)</t>
  </si>
  <si>
    <t>2020-21 (Actual)</t>
  </si>
  <si>
    <t>2021-22 (RE)</t>
  </si>
  <si>
    <t>2022-23 (BE)</t>
  </si>
  <si>
    <t>No.</t>
  </si>
  <si>
    <t>Revenue</t>
  </si>
  <si>
    <t>Capital</t>
  </si>
  <si>
    <t>Total</t>
  </si>
  <si>
    <r>
      <rPr>
        <b/>
        <sz val="14"/>
        <color rgb="FF000000"/>
        <rFont val="Arial"/>
        <family val="2"/>
      </rPr>
      <t xml:space="preserve">Total Allocations </t>
    </r>
    <r>
      <rPr>
        <i/>
        <sz val="14"/>
        <color rgb="FF000000"/>
        <rFont val="Arial"/>
        <family val="2"/>
      </rPr>
      <t>of which</t>
    </r>
    <r>
      <rPr>
        <i/>
        <sz val="14"/>
        <color rgb="FF000000"/>
        <rFont val="Verdana"/>
        <family val="2"/>
      </rPr>
      <t>:</t>
    </r>
  </si>
  <si>
    <t>Agriculture &amp; Allied Services</t>
  </si>
  <si>
    <t>Co-operation</t>
  </si>
  <si>
    <t>Education, Sports, Art &amp; Culture</t>
  </si>
  <si>
    <t>Technical Education,Skill Development &amp; Industrial Training</t>
  </si>
  <si>
    <t>Health, Medical, Education &amp; Family Welfare, AYUSH, ESI, Food &amp; Drugs</t>
  </si>
  <si>
    <t>Home</t>
  </si>
  <si>
    <t>Power and Non- Conventional Energy</t>
  </si>
  <si>
    <t>Social Justice and, Empowerment, WCD and Welfare of SCs &amp; BCs</t>
  </si>
  <si>
    <t>Rural Development, Development and Panchayat</t>
  </si>
  <si>
    <t>Transport</t>
  </si>
  <si>
    <t>Urban Development and Town &amp; Country Planning</t>
  </si>
  <si>
    <t>Industries and commerce</t>
  </si>
  <si>
    <t>Irrigation &amp; Water Resources</t>
  </si>
  <si>
    <t>Public Health Engineering</t>
  </si>
  <si>
    <t>Public Works (Roads and Bridges)</t>
  </si>
  <si>
    <t>-</t>
  </si>
  <si>
    <t>Pensions</t>
  </si>
  <si>
    <t>Repayment of Public Debts</t>
  </si>
  <si>
    <t>%change</t>
  </si>
  <si>
    <t>Total Allocations of which:</t>
  </si>
  <si>
    <t>Non-Tax revenue</t>
  </si>
  <si>
    <t>GSDP on current prices</t>
  </si>
  <si>
    <t>BE</t>
  </si>
  <si>
    <t>Actuals</t>
  </si>
  <si>
    <t>% of Actuals to BE</t>
  </si>
  <si>
    <t>% of Actuals to GSDP</t>
  </si>
  <si>
    <t>(In cr)</t>
  </si>
  <si>
    <t>(In cr) </t>
  </si>
  <si>
    <t>2022-23</t>
  </si>
  <si>
    <t>2023-24</t>
  </si>
  <si>
    <t xml:space="preserve">Total (b) Other Non Tax Revenue </t>
  </si>
  <si>
    <t xml:space="preserve"> Interest Receipts, Dividends &amp; Profits </t>
  </si>
  <si>
    <t xml:space="preserve"> Other Non Tax Revenue </t>
  </si>
  <si>
    <t>Non-Tax Revenue</t>
  </si>
  <si>
    <t>General services</t>
  </si>
  <si>
    <t>Social Services</t>
  </si>
  <si>
    <t>Economic Services</t>
  </si>
  <si>
    <t>Revenue Receipts</t>
  </si>
  <si>
    <t>GSDP in thousands</t>
  </si>
  <si>
    <t>Tax Revenue/RR</t>
  </si>
  <si>
    <t>Non-Tax/ RR</t>
  </si>
  <si>
    <t>Grants/ RR</t>
  </si>
  <si>
    <t>RR/ GSDP</t>
  </si>
  <si>
    <t>Growth Rate</t>
  </si>
  <si>
    <t>Tax revenue</t>
  </si>
  <si>
    <t>2022-23(RE)</t>
  </si>
  <si>
    <t>RR/GSDP</t>
  </si>
  <si>
    <t xml:space="preserve">Loans &amp; Advances (Recoveries of Loan &amp; Advances) </t>
  </si>
  <si>
    <t xml:space="preserve">Public Debt (Debt Incurred) </t>
  </si>
  <si>
    <t>Misc Capital Receipts</t>
  </si>
  <si>
    <t>CAPITAL RECEIPTS</t>
  </si>
  <si>
    <t>Capital Receipts/ GSDP</t>
  </si>
  <si>
    <t>Total revenue expenditure</t>
  </si>
  <si>
    <t>Avg</t>
  </si>
  <si>
    <t xml:space="preserve">Capital Account of Economic Services </t>
  </si>
  <si>
    <t xml:space="preserve">CONSOLIDATED FUND REVENUE EXPENDITURE HEADS REVENUE ACCOUNT </t>
  </si>
  <si>
    <t xml:space="preserve">CONSOLIDATED FUND EXPENDITURE HEAD CAPITAL ACCOUNT </t>
  </si>
  <si>
    <t>Public Debt</t>
  </si>
  <si>
    <t xml:space="preserve"> General Services</t>
  </si>
  <si>
    <t xml:space="preserve"> Social Services </t>
  </si>
  <si>
    <t xml:space="preserve"> Economic Services </t>
  </si>
  <si>
    <t>Receipts</t>
  </si>
  <si>
    <t>GSDP current</t>
  </si>
  <si>
    <t>Public Debt (as % of current GSDP)</t>
  </si>
  <si>
    <t>Internal debt as percentage of Debts</t>
  </si>
  <si>
    <t>Total Receipts (1+2)</t>
  </si>
  <si>
    <t>TR in thousands</t>
  </si>
  <si>
    <t>Public debt as percent of  TR</t>
  </si>
  <si>
    <t>Recoveries of Loan &amp; Advances per gsdp</t>
  </si>
  <si>
    <t>EXPENDITURE</t>
  </si>
  <si>
    <t>Growth rate</t>
  </si>
  <si>
    <t>Total Expenditure</t>
  </si>
  <si>
    <t>TE in thousands</t>
  </si>
  <si>
    <t>Repayments as percent of TE</t>
  </si>
  <si>
    <t>Internal debt as percent of repayments</t>
  </si>
  <si>
    <t>Expenditure side Public Debt as percent of GSDP</t>
  </si>
  <si>
    <t>NET Loans and Advances</t>
  </si>
  <si>
    <t>Recoveries of Loan &amp; Advances as percent of GSDP</t>
  </si>
  <si>
    <t>Payment of Loans and Advances as percent of GSDP</t>
  </si>
  <si>
    <t>Recoveries of Loan &amp; Advances as percent of TR</t>
  </si>
  <si>
    <t>Payment of Loans and Advances as percent of TE</t>
  </si>
  <si>
    <t>net loand and advances as percent of gsdp</t>
  </si>
  <si>
    <t>Net PUBLIC DEBT</t>
  </si>
  <si>
    <t>Debt incurred as % of GDP</t>
  </si>
  <si>
    <t>Repayment as % of GDP</t>
  </si>
  <si>
    <t>Net debt as % of GDP</t>
  </si>
  <si>
    <t>Internal Debt incurred</t>
  </si>
  <si>
    <t>Internal Debt repaid</t>
  </si>
  <si>
    <t>Net</t>
  </si>
  <si>
    <t>Total Outstanding Liabilities</t>
  </si>
  <si>
    <t>Total outsatnding liabilities</t>
  </si>
  <si>
    <t>Debt-GSDP ratio</t>
  </si>
  <si>
    <t>in cr</t>
  </si>
  <si>
    <t>Fiscal Deficit</t>
  </si>
  <si>
    <t>FD (in thousands)</t>
  </si>
  <si>
    <t>FDP as percent of GSDP</t>
  </si>
  <si>
    <t>years</t>
  </si>
  <si>
    <t>Revenue deficit</t>
  </si>
  <si>
    <t>Primary deficit</t>
  </si>
  <si>
    <t xml:space="preserve"> 2014-15</t>
  </si>
  <si>
    <t xml:space="preserve"> 2016-17</t>
  </si>
  <si>
    <t xml:space="preserve"> 2017-18</t>
  </si>
  <si>
    <t xml:space="preserve"> 2021-22</t>
  </si>
  <si>
    <t>RD as percent of GSDP</t>
  </si>
  <si>
    <t>PD as percent of GSDP</t>
  </si>
  <si>
    <t>FD as percent of GSDP</t>
  </si>
  <si>
    <t>Statement 9: Financing of Gross Fiscal Deficit</t>
  </si>
  <si>
    <t>(₹ Crore)</t>
  </si>
  <si>
    <t>year</t>
  </si>
  <si>
    <t>Market Borrowings</t>
  </si>
  <si>
    <t>Loans from Centre</t>
  </si>
  <si>
    <t>Special Securities issued to NSSF</t>
  </si>
  <si>
    <t>Loans from LIC, NABARD, NCDC, SBI and other Banks</t>
  </si>
  <si>
    <t>Provident Funds, etc.</t>
  </si>
  <si>
    <t>Reserve Funds</t>
  </si>
  <si>
    <t>Deposits and Advances</t>
  </si>
  <si>
    <t>Suspense and Miscellaneous</t>
  </si>
  <si>
    <t>Remittances</t>
  </si>
  <si>
    <t>Overall Surplus (–)/ Deficit (+)</t>
  </si>
  <si>
    <t>Gross Fiscal Surplus (–)/ Deficit (+) (Col.2 to 12)</t>
  </si>
  <si>
    <t>2018-19 Accounts</t>
  </si>
  <si>
    <t>2019-20 Accounts</t>
  </si>
  <si>
    <t>2020-21 Accounts</t>
  </si>
  <si>
    <t>2021-22 Accounts</t>
  </si>
  <si>
    <r>
      <t xml:space="preserve">2022-23 </t>
    </r>
    <r>
      <rPr>
        <b/>
        <sz val="11"/>
        <color theme="1"/>
        <rFont val="Calibri"/>
        <family val="2"/>
        <scheme val="minor"/>
      </rPr>
      <t>RE</t>
    </r>
  </si>
  <si>
    <t>2023-24 BE</t>
  </si>
  <si>
    <t>Year</t>
  </si>
  <si>
    <t>Loans from Financial Institutions</t>
  </si>
  <si>
    <t xml:space="preserve">2018-19 </t>
  </si>
  <si>
    <t xml:space="preserve">2019-20 </t>
  </si>
  <si>
    <t xml:space="preserve">2020-21 </t>
  </si>
  <si>
    <t xml:space="preserve">2021-22 </t>
  </si>
  <si>
    <t xml:space="preserve">Includes ` 7,393.79 crore as back-to-back loans to State from GoI in lieu of GST compensation shortfall. </t>
  </si>
  <si>
    <t>2022-23 RE</t>
  </si>
  <si>
    <t>Sparkline</t>
  </si>
  <si>
    <t>2018-19 (A)</t>
  </si>
  <si>
    <t>Market</t>
  </si>
  <si>
    <t>Loans</t>
  </si>
  <si>
    <t>Special</t>
  </si>
  <si>
    <t>Loans from LIC,</t>
  </si>
  <si>
    <t>Provident</t>
  </si>
  <si>
    <t>Reserve</t>
  </si>
  <si>
    <t>Deposits</t>
  </si>
  <si>
    <t>Suspense</t>
  </si>
  <si>
    <t>Overall</t>
  </si>
  <si>
    <t>Gross Fiscal</t>
  </si>
  <si>
    <t>2017-18 (A)</t>
  </si>
  <si>
    <t>Suspense and Miscell- aneous</t>
  </si>
  <si>
    <t>Remit- tances</t>
  </si>
  <si>
    <t>Overall Surplus (-)/ Deficit (+)</t>
  </si>
  <si>
    <t>Gross Fiscal Surplus (-)/ Deficit (+) (Col.2 to 12)</t>
  </si>
  <si>
    <t>2016-17 (A)</t>
  </si>
  <si>
    <t>2015-16 (A)</t>
  </si>
  <si>
    <t>2014-15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</si>
</sst>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40">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b/>
      <sz val="11"/>
      <color theme="1"/>
      <name val="Calibri"/>
      <family val="2"/>
    </font>
    <font>
      <sz val="11"/>
      <color theme="1"/>
      <name val="Calibri"/>
      <family val="2"/>
    </font>
    <font>
      <b/>
      <sz val="12"/>
      <color rgb="FF000000"/>
      <name val="Calibri"/>
      <family val="2"/>
    </font>
    <font>
      <sz val="12"/>
      <color rgb="FF000000"/>
      <name val="Calibri"/>
      <family val="2"/>
    </font>
    <font>
      <sz val="10"/>
      <color theme="1"/>
      <name val="Arial"/>
      <family val="2"/>
    </font>
    <font>
      <sz val="12"/>
      <color theme="1"/>
      <name val="Calibri"/>
      <family val="2"/>
    </font>
    <font>
      <b/>
      <sz val="14"/>
      <color theme="1"/>
      <name val="Arial"/>
      <family val="2"/>
    </font>
    <font>
      <sz val="11"/>
      <name val="Calibri"/>
      <family val="2"/>
    </font>
    <font>
      <b/>
      <sz val="14"/>
      <color rgb="FF000000"/>
      <name val="Arial"/>
      <family val="2"/>
    </font>
    <font>
      <sz val="14"/>
      <color theme="1"/>
      <name val="Arial"/>
      <family val="2"/>
    </font>
    <font>
      <i/>
      <sz val="14"/>
      <color rgb="FF000000"/>
      <name val="Arial"/>
      <family val="2"/>
    </font>
    <font>
      <i/>
      <sz val="14"/>
      <color rgb="FF000000"/>
      <name val="Verdana"/>
      <family val="2"/>
    </font>
    <font>
      <b/>
      <sz val="12"/>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sz val="10"/>
      <color rgb="FF000000"/>
      <name val="Arial"/>
      <family val="2"/>
    </font>
    <font>
      <sz val="12"/>
      <color theme="1"/>
      <name val="Calibri (Body)"/>
    </font>
    <font>
      <b/>
      <sz val="12"/>
      <color theme="1"/>
      <name val="Calibri (Body)"/>
    </font>
    <font>
      <b/>
      <sz val="12"/>
      <color rgb="FF000000"/>
      <name val="Calibri (Body)"/>
    </font>
    <font>
      <sz val="12"/>
      <color rgb="FF000000"/>
      <name val="Calibri (Body)"/>
    </font>
    <font>
      <b/>
      <sz val="12"/>
      <color rgb="FFFF0000"/>
      <name val="Calibri (Body)"/>
    </font>
    <font>
      <sz val="9"/>
      <color theme="1"/>
      <name val="TimesNewRomanPSMT"/>
    </font>
    <font>
      <sz val="11"/>
      <color theme="1"/>
      <name val="Calibri"/>
      <scheme val="minor"/>
    </font>
    <font>
      <sz val="12"/>
      <name val="Calibri"/>
      <family val="2"/>
      <scheme val="minor"/>
    </font>
    <font>
      <sz val="11"/>
      <color theme="1"/>
      <name val="Nirmala UI"/>
      <family val="2"/>
    </font>
    <font>
      <sz val="11"/>
      <color theme="1"/>
      <name val="Arial"/>
      <family val="2"/>
    </font>
    <font>
      <b/>
      <sz val="12"/>
      <name val="Calibri"/>
      <family val="2"/>
      <scheme val="minor"/>
    </font>
    <font>
      <sz val="11"/>
      <name val="Calibri"/>
      <family val="2"/>
      <scheme val="minor"/>
    </font>
    <font>
      <sz val="9"/>
      <color indexed="81"/>
      <name val="Tahoma"/>
      <family val="2"/>
    </font>
    <font>
      <b/>
      <sz val="9"/>
      <color indexed="81"/>
      <name val="Tahoma"/>
      <family val="2"/>
    </font>
    <font>
      <b/>
      <sz val="12"/>
      <color rgb="FF1F1F1F"/>
      <name val="Calibri"/>
      <family val="2"/>
    </font>
    <font>
      <b/>
      <sz val="10"/>
      <color theme="1"/>
      <name val="Arial"/>
      <family val="2"/>
    </font>
    <font>
      <b/>
      <sz val="12"/>
      <color theme="1"/>
      <name val="Arial"/>
      <family val="2"/>
    </font>
  </fonts>
  <fills count="20">
    <fill>
      <patternFill patternType="none"/>
    </fill>
    <fill>
      <patternFill patternType="gray125"/>
    </fill>
    <fill>
      <patternFill patternType="solid">
        <fgColor rgb="FFFFE598"/>
        <bgColor rgb="FFFFE598"/>
      </patternFill>
    </fill>
    <fill>
      <patternFill patternType="solid">
        <fgColor rgb="FFFEF2CB"/>
        <bgColor rgb="FFFEF2CB"/>
      </patternFill>
    </fill>
    <fill>
      <patternFill patternType="solid">
        <fgColor rgb="FFB4C6E7"/>
        <bgColor rgb="FFB4C6E7"/>
      </patternFill>
    </fill>
    <fill>
      <patternFill patternType="solid">
        <fgColor rgb="FFF4B083"/>
        <bgColor rgb="FFF4B083"/>
      </patternFill>
    </fill>
    <fill>
      <patternFill patternType="solid">
        <fgColor rgb="FFA8D08D"/>
        <bgColor rgb="FFA8D08D"/>
      </patternFill>
    </fill>
    <fill>
      <patternFill patternType="solid">
        <fgColor rgb="FF9CC2E5"/>
        <bgColor rgb="FF9CC2E5"/>
      </patternFill>
    </fill>
    <fill>
      <patternFill patternType="solid">
        <fgColor rgb="FFFFFF00"/>
        <bgColor indexed="64"/>
      </patternFill>
    </fill>
    <fill>
      <patternFill patternType="solid">
        <fgColor rgb="FFFFFF00"/>
        <bgColor rgb="FFFFE598"/>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theme="9"/>
        <bgColor indexed="64"/>
      </patternFill>
    </fill>
    <fill>
      <patternFill patternType="solid">
        <fgColor theme="4" tint="0.59999389629810485"/>
        <bgColor indexed="64"/>
      </patternFill>
    </fill>
    <fill>
      <patternFill patternType="solid">
        <fgColor theme="4"/>
        <bgColor indexed="64"/>
      </patternFill>
    </fill>
    <fill>
      <patternFill patternType="solid">
        <fgColor rgb="FFFFFFFF"/>
        <bgColor indexed="64"/>
      </patternFill>
    </fill>
    <fill>
      <patternFill patternType="solid">
        <fgColor theme="5" tint="0.59999389629810485"/>
        <bgColor indexed="64"/>
      </patternFill>
    </fill>
    <fill>
      <patternFill patternType="solid">
        <fgColor rgb="FFA4C2F4"/>
        <bgColor indexed="64"/>
      </patternFill>
    </fill>
    <fill>
      <patternFill patternType="solid">
        <fgColor rgb="FFFFF2CC"/>
        <bgColor indexed="64"/>
      </patternFill>
    </fill>
  </fills>
  <borders count="21">
    <border>
      <left/>
      <right/>
      <top/>
      <bottom/>
      <diagonal/>
    </border>
    <border>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style="medium">
        <color rgb="FF000000"/>
      </right>
      <top style="medium">
        <color rgb="FFCCCCCC"/>
      </top>
      <bottom/>
      <diagonal/>
    </border>
  </borders>
  <cellStyleXfs count="2">
    <xf numFmtId="0" fontId="0" fillId="0" borderId="0"/>
    <xf numFmtId="9" fontId="29" fillId="0" borderId="0" applyFont="0" applyFill="0" applyBorder="0" applyAlignment="0" applyProtection="0"/>
  </cellStyleXfs>
  <cellXfs count="266">
    <xf numFmtId="0" fontId="0" fillId="0" borderId="0" xfId="0"/>
    <xf numFmtId="0" fontId="5" fillId="0" borderId="0" xfId="0" applyFont="1"/>
    <xf numFmtId="0" fontId="6" fillId="0" borderId="0" xfId="0" applyFont="1" applyAlignment="1">
      <alignment horizontal="left" wrapText="1"/>
    </xf>
    <xf numFmtId="0" fontId="5" fillId="0" borderId="0" xfId="0" applyFont="1" applyAlignment="1">
      <alignment horizontal="left" wrapText="1"/>
    </xf>
    <xf numFmtId="0" fontId="7" fillId="0" borderId="0" xfId="0" applyFont="1" applyAlignment="1">
      <alignment horizontal="left" wrapText="1"/>
    </xf>
    <xf numFmtId="0" fontId="8" fillId="0" borderId="0" xfId="0" applyFont="1"/>
    <xf numFmtId="0" fontId="9" fillId="0" borderId="0" xfId="0" applyFont="1"/>
    <xf numFmtId="0" fontId="7" fillId="0" borderId="1" xfId="0" applyFont="1" applyBorder="1"/>
    <xf numFmtId="0" fontId="5" fillId="0" borderId="1" xfId="0" applyFont="1" applyBorder="1"/>
    <xf numFmtId="0" fontId="9" fillId="0" borderId="1" xfId="0" applyFont="1" applyBorder="1"/>
    <xf numFmtId="0" fontId="8" fillId="0" borderId="1" xfId="0" applyFont="1" applyBorder="1"/>
    <xf numFmtId="0" fontId="7" fillId="0" borderId="0" xfId="0" applyFont="1" applyAlignment="1">
      <alignment wrapText="1"/>
    </xf>
    <xf numFmtId="0" fontId="10" fillId="0" borderId="0" xfId="0" applyFont="1"/>
    <xf numFmtId="0" fontId="7" fillId="0" borderId="0" xfId="0" applyFont="1"/>
    <xf numFmtId="0" fontId="5" fillId="0" borderId="0" xfId="0" applyFont="1" applyAlignment="1">
      <alignment wrapText="1"/>
    </xf>
    <xf numFmtId="0" fontId="11" fillId="0" borderId="2" xfId="0" applyFont="1" applyBorder="1" applyAlignment="1">
      <alignment wrapText="1"/>
    </xf>
    <xf numFmtId="0" fontId="11" fillId="0" borderId="2" xfId="0" applyFont="1" applyBorder="1" applyAlignment="1">
      <alignment horizontal="right" wrapText="1"/>
    </xf>
    <xf numFmtId="0" fontId="12" fillId="0" borderId="0" xfId="0" applyFont="1" applyAlignment="1">
      <alignment horizontal="center" vertical="center"/>
    </xf>
    <xf numFmtId="0" fontId="11" fillId="0" borderId="0" xfId="0" applyFont="1" applyAlignment="1">
      <alignment vertical="center"/>
    </xf>
    <xf numFmtId="0" fontId="14" fillId="0" borderId="0" xfId="0" applyFont="1" applyAlignment="1">
      <alignment vertical="center"/>
    </xf>
    <xf numFmtId="164" fontId="15" fillId="0" borderId="0" xfId="0" applyNumberFormat="1" applyFont="1" applyAlignment="1">
      <alignment horizontal="center" vertical="center"/>
    </xf>
    <xf numFmtId="0" fontId="15" fillId="0" borderId="0" xfId="0" applyFont="1" applyAlignment="1">
      <alignment vertical="center"/>
    </xf>
    <xf numFmtId="0" fontId="15" fillId="0" borderId="0" xfId="0" applyFont="1" applyAlignment="1">
      <alignment vertical="center" wrapText="1"/>
    </xf>
    <xf numFmtId="164" fontId="15" fillId="0" borderId="0" xfId="0" applyNumberFormat="1" applyFont="1" applyAlignment="1">
      <alignment vertical="center"/>
    </xf>
    <xf numFmtId="0" fontId="15" fillId="0" borderId="0" xfId="0" applyFont="1" applyAlignment="1">
      <alignment horizontal="center" vertical="center"/>
    </xf>
    <xf numFmtId="0" fontId="11" fillId="0" borderId="4" xfId="0" applyFont="1" applyBorder="1" applyAlignment="1">
      <alignment wrapText="1"/>
    </xf>
    <xf numFmtId="0" fontId="12" fillId="0" borderId="5" xfId="0" applyFont="1" applyBorder="1" applyAlignment="1">
      <alignment horizontal="center" wrapText="1"/>
    </xf>
    <xf numFmtId="0" fontId="12" fillId="0" borderId="6" xfId="0" applyFont="1" applyBorder="1" applyAlignment="1">
      <alignment wrapText="1"/>
    </xf>
    <xf numFmtId="0" fontId="12" fillId="3" borderId="6" xfId="0" applyFont="1" applyFill="1" applyBorder="1" applyAlignment="1">
      <alignment wrapText="1"/>
    </xf>
    <xf numFmtId="0" fontId="12" fillId="3" borderId="4" xfId="0" applyFont="1" applyFill="1" applyBorder="1" applyAlignment="1">
      <alignment wrapText="1"/>
    </xf>
    <xf numFmtId="0" fontId="11" fillId="0" borderId="6" xfId="0" applyFont="1" applyBorder="1" applyAlignment="1">
      <alignment wrapText="1"/>
    </xf>
    <xf numFmtId="0" fontId="15" fillId="0" borderId="6" xfId="0" applyFont="1" applyBorder="1" applyAlignment="1">
      <alignment horizontal="center" wrapText="1"/>
    </xf>
    <xf numFmtId="0" fontId="15" fillId="0" borderId="5" xfId="0" applyFont="1" applyBorder="1" applyAlignment="1">
      <alignment horizontal="center" wrapText="1"/>
    </xf>
    <xf numFmtId="0" fontId="15" fillId="0" borderId="6" xfId="0" applyFont="1" applyBorder="1" applyAlignment="1">
      <alignment wrapText="1"/>
    </xf>
    <xf numFmtId="0" fontId="15" fillId="0" borderId="6" xfId="0" applyFont="1" applyBorder="1" applyAlignment="1">
      <alignment horizontal="right" wrapText="1"/>
    </xf>
    <xf numFmtId="0" fontId="15" fillId="0" borderId="5" xfId="0" applyFont="1" applyBorder="1" applyAlignment="1">
      <alignment horizontal="right" wrapText="1"/>
    </xf>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21" fillId="0" borderId="0" xfId="0" applyFont="1"/>
    <xf numFmtId="0" fontId="21" fillId="0" borderId="0" xfId="0" applyFont="1" applyAlignment="1">
      <alignment wrapText="1"/>
    </xf>
    <xf numFmtId="0" fontId="18" fillId="0" borderId="0" xfId="0" applyFont="1" applyAlignment="1">
      <alignment wrapText="1"/>
    </xf>
    <xf numFmtId="0" fontId="0" fillId="0" borderId="0" xfId="0" applyAlignment="1">
      <alignment wrapText="1"/>
    </xf>
    <xf numFmtId="0" fontId="19" fillId="8" borderId="0" xfId="0" applyFont="1" applyFill="1"/>
    <xf numFmtId="0" fontId="18" fillId="8" borderId="0" xfId="0" applyFont="1" applyFill="1"/>
    <xf numFmtId="0" fontId="21" fillId="0" borderId="3" xfId="0" applyFont="1" applyBorder="1"/>
    <xf numFmtId="0" fontId="22" fillId="0" borderId="3" xfId="0" applyFont="1" applyBorder="1"/>
    <xf numFmtId="0" fontId="19" fillId="10" borderId="0" xfId="0" applyFont="1" applyFill="1"/>
    <xf numFmtId="0" fontId="5" fillId="10" borderId="0" xfId="0" applyFont="1" applyFill="1"/>
    <xf numFmtId="0" fontId="18" fillId="10" borderId="0" xfId="0" applyFont="1" applyFill="1"/>
    <xf numFmtId="0" fontId="20" fillId="10" borderId="3" xfId="0" applyFont="1" applyFill="1" applyBorder="1"/>
    <xf numFmtId="0" fontId="5" fillId="10" borderId="0" xfId="0" applyFont="1" applyFill="1" applyAlignment="1">
      <alignment wrapText="1"/>
    </xf>
    <xf numFmtId="0" fontId="20" fillId="0" borderId="3" xfId="0" applyFont="1" applyBorder="1"/>
    <xf numFmtId="0" fontId="7" fillId="0" borderId="7" xfId="0" applyFont="1" applyBorder="1"/>
    <xf numFmtId="0" fontId="0" fillId="0" borderId="8" xfId="0" applyBorder="1"/>
    <xf numFmtId="0" fontId="8" fillId="10" borderId="0" xfId="0" applyFont="1" applyFill="1"/>
    <xf numFmtId="0" fontId="4" fillId="0" borderId="0" xfId="0" applyFont="1"/>
    <xf numFmtId="0" fontId="18" fillId="0" borderId="0" xfId="0" applyFont="1" applyAlignment="1">
      <alignment horizontal="left" wrapText="1"/>
    </xf>
    <xf numFmtId="0" fontId="18" fillId="0" borderId="1" xfId="0" applyFont="1" applyBorder="1"/>
    <xf numFmtId="0" fontId="21" fillId="0" borderId="1" xfId="0" applyFont="1" applyBorder="1"/>
    <xf numFmtId="0" fontId="20" fillId="0" borderId="1" xfId="0" applyFont="1" applyBorder="1"/>
    <xf numFmtId="0" fontId="21" fillId="0" borderId="0" xfId="0" applyFont="1" applyAlignment="1">
      <alignment vertical="center"/>
    </xf>
    <xf numFmtId="0" fontId="20" fillId="0" borderId="0" xfId="0" applyFont="1" applyAlignment="1">
      <alignment wrapText="1"/>
    </xf>
    <xf numFmtId="0" fontId="18" fillId="0" borderId="0" xfId="0" applyFont="1" applyAlignment="1">
      <alignment shrinkToFit="1"/>
    </xf>
    <xf numFmtId="0" fontId="18" fillId="0" borderId="1" xfId="0" applyFont="1" applyBorder="1" applyAlignment="1">
      <alignment wrapText="1"/>
    </xf>
    <xf numFmtId="0" fontId="23" fillId="0" borderId="0" xfId="0" applyFont="1" applyAlignment="1">
      <alignment horizontal="right"/>
    </xf>
    <xf numFmtId="0" fontId="24" fillId="0" borderId="0" xfId="0" applyFont="1"/>
    <xf numFmtId="0" fontId="23" fillId="0" borderId="0" xfId="0" applyFont="1"/>
    <xf numFmtId="0" fontId="25" fillId="0" borderId="0" xfId="0" applyFont="1"/>
    <xf numFmtId="0" fontId="26" fillId="0" borderId="0" xfId="0" applyFont="1"/>
    <xf numFmtId="0" fontId="24" fillId="0" borderId="0" xfId="0" applyFont="1" applyAlignment="1">
      <alignment horizontal="right" wrapText="1"/>
    </xf>
    <xf numFmtId="0" fontId="24" fillId="0" borderId="0" xfId="0" applyFont="1" applyAlignment="1">
      <alignment horizontal="center" wrapText="1"/>
    </xf>
    <xf numFmtId="0" fontId="24"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27" fillId="0" borderId="0" xfId="0" applyFont="1"/>
    <xf numFmtId="0" fontId="23" fillId="0" borderId="1" xfId="0" applyFont="1" applyBorder="1" applyAlignment="1">
      <alignment horizontal="right"/>
    </xf>
    <xf numFmtId="0" fontId="24" fillId="0" borderId="1" xfId="0" applyFont="1" applyBorder="1"/>
    <xf numFmtId="0" fontId="23" fillId="0" borderId="1" xfId="0" applyFont="1" applyBorder="1"/>
    <xf numFmtId="0" fontId="26" fillId="0" borderId="1" xfId="0" applyFont="1" applyBorder="1"/>
    <xf numFmtId="0" fontId="24" fillId="0" borderId="1" xfId="0" applyFont="1" applyBorder="1" applyAlignment="1">
      <alignment horizontal="right"/>
    </xf>
    <xf numFmtId="0" fontId="26" fillId="0" borderId="0" xfId="0" applyFont="1" applyAlignment="1">
      <alignment wrapText="1"/>
    </xf>
    <xf numFmtId="0" fontId="24" fillId="0" borderId="0" xfId="0" applyFont="1" applyAlignment="1">
      <alignment horizontal="right"/>
    </xf>
    <xf numFmtId="0" fontId="26" fillId="11" borderId="0" xfId="0" applyFont="1" applyFill="1" applyAlignment="1">
      <alignment wrapText="1"/>
    </xf>
    <xf numFmtId="0" fontId="23" fillId="11" borderId="0" xfId="0" applyFont="1" applyFill="1"/>
    <xf numFmtId="0" fontId="28" fillId="0" borderId="0" xfId="0" applyFont="1"/>
    <xf numFmtId="0" fontId="3" fillId="0" borderId="0" xfId="0" applyFont="1"/>
    <xf numFmtId="0" fontId="3" fillId="0" borderId="0" xfId="0" applyFont="1" applyAlignment="1">
      <alignment wrapText="1"/>
    </xf>
    <xf numFmtId="0" fontId="5" fillId="0" borderId="9" xfId="0" applyFont="1" applyBorder="1"/>
    <xf numFmtId="0" fontId="0" fillId="0" borderId="9" xfId="0" applyBorder="1"/>
    <xf numFmtId="0" fontId="5" fillId="0" borderId="9" xfId="0" applyFont="1" applyBorder="1" applyAlignment="1">
      <alignment horizontal="left" wrapText="1"/>
    </xf>
    <xf numFmtId="0" fontId="6" fillId="0" borderId="9" xfId="0" applyFont="1" applyBorder="1" applyAlignment="1">
      <alignment horizontal="left" wrapText="1"/>
    </xf>
    <xf numFmtId="0" fontId="8" fillId="0" borderId="9" xfId="0" applyFont="1" applyBorder="1"/>
    <xf numFmtId="0" fontId="9" fillId="0" borderId="9" xfId="0" applyFont="1" applyBorder="1"/>
    <xf numFmtId="0" fontId="7" fillId="0" borderId="9" xfId="0" applyFont="1" applyBorder="1"/>
    <xf numFmtId="0" fontId="19" fillId="10" borderId="9" xfId="0" applyFont="1" applyFill="1" applyBorder="1"/>
    <xf numFmtId="0" fontId="20" fillId="0" borderId="9" xfId="0" applyFont="1" applyBorder="1"/>
    <xf numFmtId="0" fontId="0" fillId="12" borderId="9" xfId="0" applyFill="1" applyBorder="1"/>
    <xf numFmtId="0" fontId="21" fillId="0" borderId="9" xfId="0" applyFont="1" applyBorder="1"/>
    <xf numFmtId="0" fontId="0" fillId="13" borderId="0" xfId="0" applyFill="1"/>
    <xf numFmtId="0" fontId="18" fillId="0" borderId="9" xfId="0" applyFont="1" applyBorder="1"/>
    <xf numFmtId="0" fontId="21" fillId="12" borderId="9" xfId="0" applyFont="1" applyFill="1" applyBorder="1"/>
    <xf numFmtId="0" fontId="5" fillId="9" borderId="9" xfId="0" applyFont="1" applyFill="1" applyBorder="1"/>
    <xf numFmtId="0" fontId="8" fillId="9" borderId="3" xfId="0" applyFont="1" applyFill="1" applyBorder="1"/>
    <xf numFmtId="0" fontId="6" fillId="9" borderId="3" xfId="0" applyFont="1" applyFill="1" applyBorder="1"/>
    <xf numFmtId="0" fontId="19" fillId="8" borderId="9" xfId="0" applyFont="1" applyFill="1" applyBorder="1"/>
    <xf numFmtId="0" fontId="5" fillId="9" borderId="3" xfId="0" applyFont="1" applyFill="1" applyBorder="1"/>
    <xf numFmtId="9" fontId="0" fillId="0" borderId="0" xfId="1" applyFont="1"/>
    <xf numFmtId="0" fontId="30" fillId="14" borderId="0" xfId="0" applyFont="1" applyFill="1" applyAlignment="1">
      <alignment wrapText="1"/>
    </xf>
    <xf numFmtId="0" fontId="30" fillId="14" borderId="0" xfId="0" applyFont="1" applyFill="1"/>
    <xf numFmtId="3" fontId="21" fillId="0" borderId="0" xfId="0" applyNumberFormat="1" applyFont="1"/>
    <xf numFmtId="0" fontId="20" fillId="0" borderId="0" xfId="0" applyFont="1" applyAlignment="1">
      <alignment horizontal="left" wrapText="1"/>
    </xf>
    <xf numFmtId="0" fontId="18" fillId="14" borderId="0" xfId="0" applyFont="1" applyFill="1"/>
    <xf numFmtId="0" fontId="18" fillId="2" borderId="0" xfId="0" applyFont="1" applyFill="1"/>
    <xf numFmtId="0" fontId="3" fillId="2" borderId="0" xfId="0" applyFont="1" applyFill="1"/>
    <xf numFmtId="9" fontId="23" fillId="0" borderId="0" xfId="1" applyFont="1"/>
    <xf numFmtId="9" fontId="26" fillId="2" borderId="3" xfId="1" applyFont="1" applyFill="1" applyBorder="1"/>
    <xf numFmtId="0" fontId="24" fillId="0" borderId="0" xfId="0" applyFont="1" applyAlignment="1">
      <alignment horizontal="center"/>
    </xf>
    <xf numFmtId="0" fontId="18" fillId="2" borderId="3" xfId="0" applyFont="1" applyFill="1" applyBorder="1"/>
    <xf numFmtId="0" fontId="3" fillId="8" borderId="0" xfId="0" applyFont="1" applyFill="1"/>
    <xf numFmtId="0" fontId="18" fillId="0" borderId="3" xfId="0" applyFont="1" applyBorder="1"/>
    <xf numFmtId="0" fontId="24" fillId="0" borderId="3" xfId="0" applyFont="1" applyBorder="1"/>
    <xf numFmtId="0" fontId="23" fillId="0" borderId="3" xfId="0" applyFont="1" applyBorder="1"/>
    <xf numFmtId="0" fontId="0" fillId="0" borderId="0" xfId="1" applyNumberFormat="1" applyFont="1"/>
    <xf numFmtId="2" fontId="0" fillId="0" borderId="0" xfId="1" applyNumberFormat="1" applyFont="1"/>
    <xf numFmtId="2" fontId="0" fillId="0" borderId="0" xfId="0" applyNumberFormat="1"/>
    <xf numFmtId="0" fontId="24" fillId="2" borderId="3" xfId="0" applyFont="1" applyFill="1" applyBorder="1"/>
    <xf numFmtId="0" fontId="23" fillId="2" borderId="3" xfId="0" applyFont="1" applyFill="1" applyBorder="1"/>
    <xf numFmtId="0" fontId="23" fillId="11" borderId="3" xfId="0" applyFont="1" applyFill="1" applyBorder="1"/>
    <xf numFmtId="0" fontId="31" fillId="0" borderId="2" xfId="0" applyFont="1" applyBorder="1" applyAlignment="1">
      <alignment wrapText="1"/>
    </xf>
    <xf numFmtId="0" fontId="32" fillId="0" borderId="2" xfId="0" applyFont="1" applyBorder="1" applyAlignment="1">
      <alignment horizontal="right" wrapText="1"/>
    </xf>
    <xf numFmtId="0" fontId="31" fillId="0" borderId="3" xfId="0" applyFont="1" applyBorder="1" applyAlignment="1">
      <alignment wrapText="1"/>
    </xf>
    <xf numFmtId="0" fontId="32" fillId="0" borderId="3" xfId="0" applyFont="1" applyBorder="1" applyAlignment="1">
      <alignment horizontal="right" wrapText="1"/>
    </xf>
    <xf numFmtId="0" fontId="31" fillId="8" borderId="3" xfId="0" applyFont="1" applyFill="1" applyBorder="1" applyAlignment="1">
      <alignment wrapText="1"/>
    </xf>
    <xf numFmtId="0" fontId="3" fillId="0" borderId="2" xfId="0" applyFont="1" applyBorder="1" applyAlignment="1">
      <alignment horizontal="right" wrapText="1"/>
    </xf>
    <xf numFmtId="0" fontId="24" fillId="8" borderId="3" xfId="0" applyFont="1" applyFill="1" applyBorder="1"/>
    <xf numFmtId="2" fontId="32" fillId="8" borderId="3" xfId="0" applyNumberFormat="1" applyFont="1" applyFill="1" applyBorder="1" applyAlignment="1">
      <alignment horizontal="right" wrapText="1"/>
    </xf>
    <xf numFmtId="2" fontId="23" fillId="8" borderId="3" xfId="0" applyNumberFormat="1" applyFont="1" applyFill="1" applyBorder="1"/>
    <xf numFmtId="2" fontId="23" fillId="0" borderId="3" xfId="0" applyNumberFormat="1" applyFont="1" applyBorder="1"/>
    <xf numFmtId="4" fontId="0" fillId="0" borderId="0" xfId="0" applyNumberFormat="1"/>
    <xf numFmtId="4" fontId="10" fillId="16" borderId="11" xfId="0" applyNumberFormat="1" applyFont="1" applyFill="1" applyBorder="1" applyAlignment="1">
      <alignment horizontal="right" vertical="center" wrapText="1"/>
    </xf>
    <xf numFmtId="4" fontId="10" fillId="16" borderId="12" xfId="0" applyNumberFormat="1" applyFont="1" applyFill="1" applyBorder="1" applyAlignment="1">
      <alignment horizontal="right" vertical="center" wrapText="1"/>
    </xf>
    <xf numFmtId="0" fontId="0" fillId="0" borderId="3" xfId="0" applyBorder="1"/>
    <xf numFmtId="0" fontId="19" fillId="0" borderId="4" xfId="0" applyFont="1" applyBorder="1" applyAlignment="1">
      <alignment wrapText="1"/>
    </xf>
    <xf numFmtId="0" fontId="18" fillId="0" borderId="5" xfId="0" applyFont="1" applyBorder="1" applyAlignment="1">
      <alignment wrapText="1"/>
    </xf>
    <xf numFmtId="0" fontId="18" fillId="0" borderId="6" xfId="0" applyFont="1" applyBorder="1" applyAlignment="1">
      <alignment wrapText="1"/>
    </xf>
    <xf numFmtId="0" fontId="0" fillId="8" borderId="0" xfId="0" applyFill="1"/>
    <xf numFmtId="0" fontId="21" fillId="0" borderId="9" xfId="0" applyFont="1" applyBorder="1" applyAlignment="1">
      <alignment wrapText="1"/>
    </xf>
    <xf numFmtId="0" fontId="5" fillId="10" borderId="9" xfId="0" applyFont="1" applyFill="1" applyBorder="1"/>
    <xf numFmtId="0" fontId="19" fillId="0" borderId="9" xfId="0" applyFont="1" applyBorder="1" applyAlignment="1">
      <alignment horizontal="center"/>
    </xf>
    <xf numFmtId="9" fontId="0" fillId="0" borderId="9" xfId="1" applyFont="1" applyBorder="1"/>
    <xf numFmtId="0" fontId="5" fillId="0" borderId="9" xfId="0" applyFont="1" applyBorder="1" applyAlignment="1">
      <alignment horizontal="center" wrapText="1"/>
    </xf>
    <xf numFmtId="0" fontId="5" fillId="0" borderId="3" xfId="0" applyFont="1" applyBorder="1" applyAlignment="1">
      <alignment horizontal="right"/>
    </xf>
    <xf numFmtId="0" fontId="30" fillId="0" borderId="0" xfId="0" applyFont="1"/>
    <xf numFmtId="0" fontId="34" fillId="8" borderId="0" xfId="0" applyFont="1" applyFill="1"/>
    <xf numFmtId="0" fontId="33" fillId="0" borderId="0" xfId="0" applyFont="1"/>
    <xf numFmtId="0" fontId="0" fillId="17" borderId="0" xfId="0" applyFill="1"/>
    <xf numFmtId="2" fontId="0" fillId="0" borderId="9" xfId="0" applyNumberFormat="1" applyBorder="1"/>
    <xf numFmtId="0" fontId="0" fillId="0" borderId="13" xfId="0" applyBorder="1"/>
    <xf numFmtId="0" fontId="5" fillId="0" borderId="3" xfId="0" applyFont="1" applyBorder="1" applyAlignment="1">
      <alignment wrapText="1"/>
    </xf>
    <xf numFmtId="0" fontId="37" fillId="0" borderId="3" xfId="0" applyFont="1" applyBorder="1" applyAlignment="1">
      <alignment wrapText="1"/>
    </xf>
    <xf numFmtId="0" fontId="10" fillId="0" borderId="3" xfId="0" applyFont="1" applyBorder="1" applyAlignment="1">
      <alignment wrapText="1"/>
    </xf>
    <xf numFmtId="0" fontId="11" fillId="0" borderId="3" xfId="0" applyFont="1" applyBorder="1" applyAlignment="1">
      <alignment wrapText="1"/>
    </xf>
    <xf numFmtId="0" fontId="6" fillId="0" borderId="3" xfId="0" applyFont="1" applyBorder="1" applyAlignment="1">
      <alignment wrapText="1"/>
    </xf>
    <xf numFmtId="0" fontId="19" fillId="0" borderId="3" xfId="0" applyFont="1" applyBorder="1" applyAlignment="1">
      <alignment wrapText="1"/>
    </xf>
    <xf numFmtId="4" fontId="10" fillId="18" borderId="3" xfId="0" applyNumberFormat="1" applyFont="1" applyFill="1" applyBorder="1" applyAlignment="1">
      <alignment horizontal="right" wrapText="1"/>
    </xf>
    <xf numFmtId="0" fontId="10" fillId="18" borderId="3" xfId="0" applyFont="1" applyFill="1" applyBorder="1" applyAlignment="1">
      <alignment horizontal="right" wrapText="1"/>
    </xf>
    <xf numFmtId="0" fontId="10" fillId="19" borderId="3" xfId="0" applyFont="1" applyFill="1" applyBorder="1" applyAlignment="1">
      <alignment horizontal="right" wrapText="1"/>
    </xf>
    <xf numFmtId="4" fontId="10" fillId="18" borderId="3" xfId="0" applyNumberFormat="1" applyFont="1" applyFill="1" applyBorder="1" applyAlignment="1">
      <alignment horizontal="right" vertical="center" wrapText="1"/>
    </xf>
    <xf numFmtId="0" fontId="10" fillId="18" borderId="3" xfId="0" applyFont="1" applyFill="1" applyBorder="1" applyAlignment="1">
      <alignment horizontal="right" vertical="center" wrapText="1"/>
    </xf>
    <xf numFmtId="4" fontId="10" fillId="19" borderId="3" xfId="0" applyNumberFormat="1" applyFont="1" applyFill="1" applyBorder="1" applyAlignment="1">
      <alignment horizontal="right" vertical="center" wrapText="1"/>
    </xf>
    <xf numFmtId="0" fontId="10" fillId="19" borderId="3" xfId="0" applyFont="1" applyFill="1" applyBorder="1" applyAlignment="1">
      <alignment horizontal="right" vertical="center" wrapText="1"/>
    </xf>
    <xf numFmtId="0" fontId="39" fillId="16" borderId="3" xfId="0" applyFont="1" applyFill="1" applyBorder="1" applyAlignment="1">
      <alignment horizontal="right" wrapText="1"/>
    </xf>
    <xf numFmtId="0" fontId="38" fillId="0" borderId="3" xfId="0" applyFont="1" applyBorder="1" applyAlignment="1">
      <alignment horizontal="center" vertical="top" wrapText="1"/>
    </xf>
    <xf numFmtId="0" fontId="38" fillId="0" borderId="3" xfId="0" applyFont="1" applyBorder="1" applyAlignment="1">
      <alignment horizontal="center" vertical="top"/>
    </xf>
    <xf numFmtId="0" fontId="0" fillId="0" borderId="0" xfId="0" applyAlignment="1">
      <alignment horizontal="center" vertical="top"/>
    </xf>
    <xf numFmtId="4" fontId="10" fillId="0" borderId="3" xfId="0" applyNumberFormat="1" applyFont="1" applyBorder="1" applyAlignment="1">
      <alignment horizontal="right" vertical="center" wrapText="1"/>
    </xf>
    <xf numFmtId="4" fontId="10" fillId="0" borderId="3" xfId="0" applyNumberFormat="1" applyFont="1" applyBorder="1" applyAlignment="1">
      <alignment horizontal="right" wrapText="1"/>
    </xf>
    <xf numFmtId="0" fontId="10" fillId="0" borderId="3" xfId="0" applyFont="1" applyBorder="1" applyAlignment="1">
      <alignment horizontal="right" vertical="center" wrapText="1"/>
    </xf>
    <xf numFmtId="0" fontId="38" fillId="0" borderId="3" xfId="0" applyFont="1" applyBorder="1" applyAlignment="1">
      <alignment horizontal="center" vertical="center" wrapText="1"/>
    </xf>
    <xf numFmtId="0" fontId="38" fillId="0" borderId="9" xfId="0" applyFont="1" applyBorder="1" applyAlignment="1">
      <alignment horizontal="left" vertical="center" wrapText="1"/>
    </xf>
    <xf numFmtId="0" fontId="19" fillId="0" borderId="9" xfId="0" applyFont="1" applyBorder="1" applyAlignment="1">
      <alignment wrapText="1"/>
    </xf>
    <xf numFmtId="0" fontId="19" fillId="0" borderId="9" xfId="0" applyFont="1" applyBorder="1" applyAlignment="1">
      <alignment horizontal="right" wrapText="1"/>
    </xf>
    <xf numFmtId="0" fontId="38" fillId="0" borderId="9" xfId="0" applyFont="1" applyBorder="1" applyAlignment="1">
      <alignment horizontal="center" vertical="top" wrapText="1"/>
    </xf>
    <xf numFmtId="0" fontId="0" fillId="0" borderId="0" xfId="0" applyAlignment="1">
      <alignment horizontal="center" vertical="top" wrapText="1"/>
    </xf>
    <xf numFmtId="0" fontId="19" fillId="0" borderId="9" xfId="0" applyFont="1" applyBorder="1" applyAlignment="1">
      <alignment horizontal="center" wrapText="1"/>
    </xf>
    <xf numFmtId="0" fontId="38" fillId="0" borderId="9" xfId="0" applyFont="1" applyBorder="1" applyAlignment="1">
      <alignment horizontal="center" wrapText="1"/>
    </xf>
    <xf numFmtId="0" fontId="2" fillId="0" borderId="0" xfId="0" applyFont="1" applyAlignment="1">
      <alignment horizontal="center"/>
    </xf>
    <xf numFmtId="0" fontId="0" fillId="0" borderId="9" xfId="0" applyBorder="1" applyAlignment="1">
      <alignment wrapText="1"/>
    </xf>
    <xf numFmtId="0" fontId="19" fillId="0" borderId="0" xfId="0" applyFont="1" applyAlignment="1">
      <alignment horizontal="center"/>
    </xf>
    <xf numFmtId="0" fontId="19" fillId="0" borderId="9" xfId="0" applyFont="1" applyBorder="1"/>
    <xf numFmtId="0" fontId="18" fillId="0" borderId="9" xfId="0" applyFont="1" applyBorder="1" applyAlignment="1">
      <alignment vertical="top" wrapText="1"/>
    </xf>
    <xf numFmtId="2" fontId="0" fillId="0" borderId="9" xfId="0" applyNumberFormat="1" applyBorder="1" applyAlignment="1">
      <alignment vertical="top"/>
    </xf>
    <xf numFmtId="0" fontId="0" fillId="0" borderId="0" xfId="0" applyAlignment="1">
      <alignment vertical="top"/>
    </xf>
    <xf numFmtId="0" fontId="5" fillId="0" borderId="0" xfId="0" applyFont="1" applyAlignment="1">
      <alignment horizontal="center" vertical="top" wrapText="1"/>
    </xf>
    <xf numFmtId="0" fontId="5" fillId="0" borderId="9" xfId="0" applyFont="1" applyBorder="1" applyAlignment="1">
      <alignment horizontal="center" vertical="top" wrapText="1"/>
    </xf>
    <xf numFmtId="0" fontId="1" fillId="0" borderId="0" xfId="0" applyFont="1"/>
    <xf numFmtId="0" fontId="3" fillId="0" borderId="0" xfId="0" applyFont="1" applyAlignment="1">
      <alignment horizontal="left" wrapText="1"/>
    </xf>
    <xf numFmtId="0" fontId="3" fillId="0" borderId="1" xfId="0" applyFont="1" applyBorder="1"/>
    <xf numFmtId="0" fontId="21" fillId="2" borderId="3" xfId="0" applyFont="1" applyFill="1" applyBorder="1"/>
    <xf numFmtId="0" fontId="3" fillId="2" borderId="3" xfId="0" applyFont="1" applyFill="1" applyBorder="1"/>
    <xf numFmtId="0" fontId="18" fillId="2" borderId="3" xfId="0" applyFont="1" applyFill="1" applyBorder="1" applyAlignment="1">
      <alignment wrapText="1"/>
    </xf>
    <xf numFmtId="0" fontId="3" fillId="15" borderId="0" xfId="0" applyFont="1" applyFill="1"/>
    <xf numFmtId="0" fontId="3" fillId="0" borderId="3" xfId="0" applyFont="1" applyBorder="1"/>
    <xf numFmtId="0" fontId="3" fillId="0" borderId="0" xfId="0" applyFont="1" applyAlignment="1">
      <alignment horizontal="right"/>
    </xf>
    <xf numFmtId="0" fontId="3" fillId="2" borderId="3" xfId="0" applyFont="1" applyFill="1" applyBorder="1" applyAlignment="1">
      <alignment wrapText="1"/>
    </xf>
    <xf numFmtId="0" fontId="1" fillId="0" borderId="9" xfId="0" applyFont="1" applyBorder="1"/>
    <xf numFmtId="0" fontId="1" fillId="0" borderId="9" xfId="0" applyFont="1" applyBorder="1" applyAlignment="1">
      <alignment wrapText="1"/>
    </xf>
    <xf numFmtId="0" fontId="23" fillId="2" borderId="3" xfId="0" applyFont="1" applyFill="1" applyBorder="1" applyAlignment="1">
      <alignment wrapText="1"/>
    </xf>
    <xf numFmtId="0" fontId="23" fillId="2" borderId="3" xfId="0" applyFont="1" applyFill="1" applyBorder="1" applyAlignment="1">
      <alignment horizontal="right" wrapText="1"/>
    </xf>
    <xf numFmtId="0" fontId="26" fillId="2" borderId="3" xfId="0" applyFont="1" applyFill="1" applyBorder="1"/>
    <xf numFmtId="0" fontId="23" fillId="11" borderId="3" xfId="0" applyFont="1" applyFill="1" applyBorder="1" applyAlignment="1">
      <alignment wrapText="1"/>
    </xf>
    <xf numFmtId="0" fontId="24" fillId="2" borderId="3" xfId="0" applyFont="1" applyFill="1" applyBorder="1" applyAlignment="1">
      <alignment wrapText="1"/>
    </xf>
    <xf numFmtId="0" fontId="26" fillId="11" borderId="3" xfId="0" applyFont="1" applyFill="1" applyBorder="1"/>
    <xf numFmtId="0" fontId="12" fillId="4"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7" borderId="3" xfId="0" applyFont="1" applyFill="1" applyBorder="1" applyAlignment="1">
      <alignment horizontal="center" vertical="center"/>
    </xf>
    <xf numFmtId="0" fontId="5" fillId="0" borderId="3" xfId="0" applyFont="1" applyBorder="1"/>
    <xf numFmtId="0" fontId="1" fillId="17" borderId="0" xfId="0" applyFont="1" applyFill="1"/>
    <xf numFmtId="0" fontId="8" fillId="0" borderId="3" xfId="0" applyFont="1" applyBorder="1"/>
    <xf numFmtId="0" fontId="6" fillId="0" borderId="3" xfId="0" applyFont="1" applyBorder="1"/>
    <xf numFmtId="2" fontId="3" fillId="2" borderId="3" xfId="0" applyNumberFormat="1" applyFont="1" applyFill="1" applyBorder="1"/>
    <xf numFmtId="0" fontId="3" fillId="8" borderId="3" xfId="0" applyFont="1" applyFill="1" applyBorder="1"/>
    <xf numFmtId="0" fontId="1" fillId="0" borderId="2" xfId="0" applyFont="1" applyBorder="1" applyAlignment="1">
      <alignment horizontal="right" wrapText="1"/>
    </xf>
    <xf numFmtId="0" fontId="1" fillId="0" borderId="3" xfId="0" applyFont="1" applyBorder="1" applyAlignment="1">
      <alignment horizontal="right" wrapText="1"/>
    </xf>
    <xf numFmtId="0" fontId="3" fillId="2" borderId="3" xfId="1" applyNumberFormat="1" applyFont="1" applyFill="1" applyBorder="1"/>
    <xf numFmtId="0" fontId="1" fillId="0" borderId="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right" wrapText="1"/>
    </xf>
    <xf numFmtId="0" fontId="1" fillId="8" borderId="0" xfId="0" applyFont="1" applyFill="1"/>
    <xf numFmtId="0" fontId="1" fillId="0" borderId="3" xfId="0" applyFont="1" applyBorder="1" applyAlignment="1">
      <alignment wrapText="1"/>
    </xf>
    <xf numFmtId="0" fontId="1" fillId="0" borderId="3" xfId="0" applyFont="1" applyBorder="1" applyAlignment="1">
      <alignment vertical="center" wrapText="1"/>
    </xf>
    <xf numFmtId="0" fontId="1" fillId="8" borderId="3" xfId="0" applyFont="1" applyFill="1" applyBorder="1" applyAlignment="1">
      <alignment horizontal="right" wrapText="1"/>
    </xf>
    <xf numFmtId="0" fontId="1" fillId="8" borderId="3" xfId="0" applyFont="1" applyFill="1" applyBorder="1" applyAlignment="1">
      <alignment wrapText="1"/>
    </xf>
    <xf numFmtId="0" fontId="1" fillId="0" borderId="9" xfId="0" applyFont="1" applyBorder="1" applyAlignment="1">
      <alignment horizontal="right" wrapText="1"/>
    </xf>
    <xf numFmtId="4" fontId="1" fillId="0" borderId="9" xfId="0" applyNumberFormat="1" applyFont="1" applyBorder="1" applyAlignment="1">
      <alignment horizontal="right" wrapText="1"/>
    </xf>
    <xf numFmtId="0" fontId="1" fillId="0" borderId="20" xfId="0" applyFont="1" applyBorder="1" applyAlignment="1">
      <alignment wrapText="1"/>
    </xf>
    <xf numFmtId="0" fontId="1" fillId="0" borderId="20" xfId="0" applyFont="1" applyBorder="1" applyAlignment="1">
      <alignment horizontal="right" wrapText="1"/>
    </xf>
    <xf numFmtId="0" fontId="1" fillId="0" borderId="2" xfId="0" applyFont="1" applyBorder="1" applyAlignment="1">
      <alignment wrapText="1"/>
    </xf>
    <xf numFmtId="0" fontId="18" fillId="0" borderId="9" xfId="0" applyFont="1" applyBorder="1" applyAlignment="1">
      <alignment horizontal="center" wrapText="1"/>
    </xf>
    <xf numFmtId="0" fontId="5" fillId="10" borderId="9" xfId="0" applyFont="1" applyFill="1" applyBorder="1" applyAlignment="1">
      <alignment horizontal="center"/>
    </xf>
    <xf numFmtId="0" fontId="21" fillId="0" borderId="9" xfId="0" applyFont="1" applyBorder="1" applyAlignment="1">
      <alignment horizontal="center"/>
    </xf>
    <xf numFmtId="0" fontId="21" fillId="0" borderId="9" xfId="0" applyFont="1" applyBorder="1" applyAlignment="1">
      <alignment horizontal="center" wrapText="1"/>
    </xf>
    <xf numFmtId="0" fontId="0" fillId="0" borderId="9" xfId="0" applyBorder="1" applyAlignment="1">
      <alignment horizontal="center"/>
    </xf>
    <xf numFmtId="0" fontId="5" fillId="10" borderId="9" xfId="0" applyFont="1" applyFill="1" applyBorder="1" applyAlignment="1">
      <alignment horizontal="center" wrapText="1"/>
    </xf>
    <xf numFmtId="0" fontId="0" fillId="0" borderId="9" xfId="0" applyBorder="1" applyAlignment="1">
      <alignment horizontal="center" wrapText="1"/>
    </xf>
    <xf numFmtId="0" fontId="12" fillId="3" borderId="3" xfId="0" applyFont="1" applyFill="1" applyBorder="1" applyAlignment="1">
      <alignment horizontal="center" vertical="center"/>
    </xf>
    <xf numFmtId="0" fontId="13" fillId="0" borderId="3" xfId="0" applyFont="1" applyBorder="1"/>
    <xf numFmtId="0" fontId="12" fillId="0" borderId="0" xfId="0" applyFont="1" applyAlignment="1">
      <alignment vertical="center"/>
    </xf>
    <xf numFmtId="0" fontId="0" fillId="0" borderId="0" xfId="0"/>
    <xf numFmtId="0" fontId="30" fillId="14" borderId="0" xfId="0" applyFont="1" applyFill="1" applyAlignment="1">
      <alignment wrapText="1"/>
    </xf>
    <xf numFmtId="0" fontId="0" fillId="0" borderId="0" xfId="0" applyAlignment="1">
      <alignment horizontal="center"/>
    </xf>
    <xf numFmtId="0" fontId="18" fillId="2" borderId="10" xfId="0" applyFont="1" applyFill="1" applyBorder="1" applyAlignment="1">
      <alignment horizontal="center"/>
    </xf>
    <xf numFmtId="0" fontId="7" fillId="0" borderId="3" xfId="0" applyFont="1" applyBorder="1" applyAlignment="1">
      <alignment horizontal="center" vertical="center" wrapText="1"/>
    </xf>
    <xf numFmtId="0" fontId="38" fillId="16" borderId="3" xfId="0" applyFont="1" applyFill="1" applyBorder="1" applyAlignment="1">
      <alignment horizontal="center" wrapText="1"/>
    </xf>
    <xf numFmtId="0" fontId="10" fillId="0" borderId="3" xfId="0" applyFont="1" applyBorder="1" applyAlignment="1">
      <alignment horizontal="right" vertical="center" wrapText="1"/>
    </xf>
    <xf numFmtId="0" fontId="38" fillId="16" borderId="14" xfId="0" applyFont="1" applyFill="1" applyBorder="1" applyAlignment="1">
      <alignment horizontal="center" wrapText="1"/>
    </xf>
    <xf numFmtId="0" fontId="38" fillId="16" borderId="15" xfId="0" applyFont="1" applyFill="1" applyBorder="1" applyAlignment="1">
      <alignment horizontal="center" wrapText="1"/>
    </xf>
    <xf numFmtId="0" fontId="38" fillId="16" borderId="16" xfId="0" applyFont="1" applyFill="1" applyBorder="1" applyAlignment="1">
      <alignment horizontal="center" wrapText="1"/>
    </xf>
    <xf numFmtId="0" fontId="10" fillId="0" borderId="17" xfId="0" applyFont="1" applyBorder="1" applyAlignment="1">
      <alignment horizontal="right" vertical="center" wrapText="1"/>
    </xf>
    <xf numFmtId="0" fontId="10" fillId="0" borderId="18" xfId="0" applyFont="1" applyBorder="1" applyAlignment="1">
      <alignment horizontal="right" vertical="center" wrapText="1"/>
    </xf>
    <xf numFmtId="0" fontId="10" fillId="0" borderId="19" xfId="0" applyFont="1" applyBorder="1" applyAlignment="1">
      <alignment horizontal="righ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Composition of tax revenue</a:t>
            </a:r>
            <a:r>
              <a:rPr lang="en-IN" baseline="0"/>
              <a:t> (in crores)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'Tax revenue'!$B$48</c:f>
              <c:strCache>
                <c:ptCount val="1"/>
                <c:pt idx="0">
                  <c:v>Goods and Service Tax (GST) </c:v>
                </c:pt>
              </c:strCache>
            </c:strRef>
          </c:tx>
          <c:spPr>
            <a:solidFill>
              <a:schemeClr val="accent1"/>
            </a:solidFill>
            <a:ln>
              <a:noFill/>
            </a:ln>
            <a:effectLst/>
          </c:spPr>
          <c:invertIfNegative val="0"/>
          <c:cat>
            <c:strRef>
              <c:f>'Tax revenue'!$C$47:$L$47</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revenue'!$C$48:$L$48</c:f>
              <c:numCache>
                <c:formatCode>General</c:formatCode>
                <c:ptCount val="10"/>
                <c:pt idx="3">
                  <c:v>10833.4347</c:v>
                </c:pt>
                <c:pt idx="4">
                  <c:v>18612.7215</c:v>
                </c:pt>
                <c:pt idx="5">
                  <c:v>18872.951499999999</c:v>
                </c:pt>
                <c:pt idx="6">
                  <c:v>18235.788</c:v>
                </c:pt>
                <c:pt idx="7">
                  <c:v>22922.1479</c:v>
                </c:pt>
                <c:pt idx="8">
                  <c:v>28500</c:v>
                </c:pt>
                <c:pt idx="9">
                  <c:v>33480</c:v>
                </c:pt>
              </c:numCache>
            </c:numRef>
          </c:val>
          <c:extLst>
            <c:ext xmlns:c16="http://schemas.microsoft.com/office/drawing/2014/chart" uri="{C3380CC4-5D6E-409C-BE32-E72D297353CC}">
              <c16:uniqueId val="{00000000-28FA-4995-8B52-E834E92113F1}"/>
            </c:ext>
          </c:extLst>
        </c:ser>
        <c:ser>
          <c:idx val="1"/>
          <c:order val="1"/>
          <c:tx>
            <c:strRef>
              <c:f>'Tax revenue'!$B$49</c:f>
              <c:strCache>
                <c:ptCount val="1"/>
                <c:pt idx="0">
                  <c:v>Central Taxes </c:v>
                </c:pt>
              </c:strCache>
            </c:strRef>
          </c:tx>
          <c:spPr>
            <a:solidFill>
              <a:schemeClr val="accent2"/>
            </a:solidFill>
            <a:ln>
              <a:noFill/>
            </a:ln>
            <a:effectLst/>
          </c:spPr>
          <c:invertIfNegative val="0"/>
          <c:cat>
            <c:strRef>
              <c:f>'Tax revenue'!$C$47:$L$47</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revenue'!$C$49:$L$49</c:f>
              <c:numCache>
                <c:formatCode>General</c:formatCode>
                <c:ptCount val="10"/>
                <c:pt idx="0">
                  <c:v>3548.09</c:v>
                </c:pt>
                <c:pt idx="1">
                  <c:v>5492.31</c:v>
                </c:pt>
                <c:pt idx="2">
                  <c:v>6597.45</c:v>
                </c:pt>
                <c:pt idx="3">
                  <c:v>7297.52</c:v>
                </c:pt>
                <c:pt idx="4">
                  <c:v>8250.34</c:v>
                </c:pt>
                <c:pt idx="5">
                  <c:v>7107.03</c:v>
                </c:pt>
                <c:pt idx="6">
                  <c:v>6437.59</c:v>
                </c:pt>
                <c:pt idx="7">
                  <c:v>9722.16</c:v>
                </c:pt>
                <c:pt idx="8">
                  <c:v>10378</c:v>
                </c:pt>
                <c:pt idx="9">
                  <c:v>11164.43</c:v>
                </c:pt>
              </c:numCache>
            </c:numRef>
          </c:val>
          <c:extLst>
            <c:ext xmlns:c16="http://schemas.microsoft.com/office/drawing/2014/chart" uri="{C3380CC4-5D6E-409C-BE32-E72D297353CC}">
              <c16:uniqueId val="{00000001-28FA-4995-8B52-E834E92113F1}"/>
            </c:ext>
          </c:extLst>
        </c:ser>
        <c:ser>
          <c:idx val="2"/>
          <c:order val="2"/>
          <c:tx>
            <c:strRef>
              <c:f>'Tax revenue'!$B$50</c:f>
              <c:strCache>
                <c:ptCount val="1"/>
                <c:pt idx="0">
                  <c:v>State Taxes other than GST</c:v>
                </c:pt>
              </c:strCache>
            </c:strRef>
          </c:tx>
          <c:spPr>
            <a:solidFill>
              <a:schemeClr val="accent3"/>
            </a:solidFill>
            <a:ln>
              <a:noFill/>
            </a:ln>
            <a:effectLst/>
          </c:spPr>
          <c:invertIfNegative val="0"/>
          <c:cat>
            <c:strRef>
              <c:f>'Tax revenue'!$C$47:$L$47</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revenue'!$C$50:$L$50</c:f>
              <c:numCache>
                <c:formatCode>General</c:formatCode>
                <c:ptCount val="10"/>
                <c:pt idx="0">
                  <c:v>27634.573499999999</c:v>
                </c:pt>
                <c:pt idx="1">
                  <c:v>30932.995500000001</c:v>
                </c:pt>
                <c:pt idx="2">
                  <c:v>34025.7048</c:v>
                </c:pt>
                <c:pt idx="3">
                  <c:v>30265.943899999998</c:v>
                </c:pt>
                <c:pt idx="4">
                  <c:v>23972.874199999998</c:v>
                </c:pt>
                <c:pt idx="5">
                  <c:v>23956.4938</c:v>
                </c:pt>
                <c:pt idx="6">
                  <c:v>23678.016100000001</c:v>
                </c:pt>
                <c:pt idx="7">
                  <c:v>30455.011399999999</c:v>
                </c:pt>
                <c:pt idx="8">
                  <c:v>36836.300000000003</c:v>
                </c:pt>
                <c:pt idx="9">
                  <c:v>42236.5</c:v>
                </c:pt>
              </c:numCache>
            </c:numRef>
          </c:val>
          <c:extLst>
            <c:ext xmlns:c16="http://schemas.microsoft.com/office/drawing/2014/chart" uri="{C3380CC4-5D6E-409C-BE32-E72D297353CC}">
              <c16:uniqueId val="{00000002-28FA-4995-8B52-E834E92113F1}"/>
            </c:ext>
          </c:extLst>
        </c:ser>
        <c:dLbls>
          <c:showLegendKey val="0"/>
          <c:showVal val="0"/>
          <c:showCatName val="0"/>
          <c:showSerName val="0"/>
          <c:showPercent val="0"/>
          <c:showBubbleSize val="0"/>
        </c:dLbls>
        <c:gapWidth val="150"/>
        <c:overlap val="100"/>
        <c:axId val="438919328"/>
        <c:axId val="438932448"/>
      </c:barChart>
      <c:lineChart>
        <c:grouping val="standard"/>
        <c:varyColors val="0"/>
        <c:ser>
          <c:idx val="3"/>
          <c:order val="3"/>
          <c:tx>
            <c:strRef>
              <c:f>'Tax revenue'!$B$51</c:f>
              <c:strCache>
                <c:ptCount val="1"/>
                <c:pt idx="0">
                  <c:v>Tax Revenue</c:v>
                </c:pt>
              </c:strCache>
            </c:strRef>
          </c:tx>
          <c:spPr>
            <a:ln w="28575" cap="rnd">
              <a:solidFill>
                <a:schemeClr val="accent4"/>
              </a:solidFill>
              <a:round/>
            </a:ln>
            <a:effectLst/>
          </c:spPr>
          <c:marker>
            <c:symbol val="none"/>
          </c:marker>
          <c:cat>
            <c:strRef>
              <c:f>'Tax revenue'!$C$47:$L$47</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revenue'!$C$51:$L$51</c:f>
              <c:numCache>
                <c:formatCode>General</c:formatCode>
                <c:ptCount val="10"/>
                <c:pt idx="0">
                  <c:v>31182.663499999999</c:v>
                </c:pt>
                <c:pt idx="1">
                  <c:v>36425.305500000002</c:v>
                </c:pt>
                <c:pt idx="2">
                  <c:v>40623.154799999997</c:v>
                </c:pt>
                <c:pt idx="3">
                  <c:v>48396.8986</c:v>
                </c:pt>
                <c:pt idx="4">
                  <c:v>50835.935700000002</c:v>
                </c:pt>
                <c:pt idx="5">
                  <c:v>49936.475299999998</c:v>
                </c:pt>
                <c:pt idx="6">
                  <c:v>48351.394099999998</c:v>
                </c:pt>
                <c:pt idx="7">
                  <c:v>63099.319300000003</c:v>
                </c:pt>
                <c:pt idx="8">
                  <c:v>75714.3</c:v>
                </c:pt>
                <c:pt idx="9">
                  <c:v>86880.93</c:v>
                </c:pt>
              </c:numCache>
            </c:numRef>
          </c:val>
          <c:smooth val="0"/>
          <c:extLst>
            <c:ext xmlns:c16="http://schemas.microsoft.com/office/drawing/2014/chart" uri="{C3380CC4-5D6E-409C-BE32-E72D297353CC}">
              <c16:uniqueId val="{00000003-28FA-4995-8B52-E834E92113F1}"/>
            </c:ext>
          </c:extLst>
        </c:ser>
        <c:dLbls>
          <c:showLegendKey val="0"/>
          <c:showVal val="0"/>
          <c:showCatName val="0"/>
          <c:showSerName val="0"/>
          <c:showPercent val="0"/>
          <c:showBubbleSize val="0"/>
        </c:dLbls>
        <c:marker val="1"/>
        <c:smooth val="0"/>
        <c:axId val="449876480"/>
        <c:axId val="449870248"/>
      </c:lineChart>
      <c:catAx>
        <c:axId val="4389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32448"/>
        <c:crosses val="autoZero"/>
        <c:auto val="1"/>
        <c:lblAlgn val="ctr"/>
        <c:lblOffset val="100"/>
        <c:noMultiLvlLbl val="0"/>
      </c:catAx>
      <c:valAx>
        <c:axId val="4389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19328"/>
        <c:crosses val="autoZero"/>
        <c:crossBetween val="between"/>
      </c:valAx>
      <c:valAx>
        <c:axId val="4498702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876480"/>
        <c:crosses val="max"/>
        <c:crossBetween val="between"/>
      </c:valAx>
      <c:catAx>
        <c:axId val="449876480"/>
        <c:scaling>
          <c:orientation val="minMax"/>
        </c:scaling>
        <c:delete val="1"/>
        <c:axPos val="b"/>
        <c:numFmt formatCode="General" sourceLinked="1"/>
        <c:majorTickMark val="out"/>
        <c:minorTickMark val="none"/>
        <c:tickLblPos val="nextTo"/>
        <c:crossAx val="4498702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Other</a:t>
            </a:r>
            <a:r>
              <a:rPr lang="en-GB" baseline="0"/>
              <a:t> non tax revenue sub heads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[2]Sheet1!$A$16</c:f>
              <c:strCache>
                <c:ptCount val="1"/>
                <c:pt idx="0">
                  <c:v>Total-(i) General Services </c:v>
                </c:pt>
              </c:strCache>
            </c:strRef>
          </c:tx>
          <c:spPr>
            <a:solidFill>
              <a:schemeClr val="accent1"/>
            </a:solidFill>
            <a:ln>
              <a:noFill/>
            </a:ln>
            <a:effectLst/>
          </c:spPr>
          <c:invertIfNegative val="0"/>
          <c:cat>
            <c:strRef>
              <c:f>[2]Sheet1!$B$13:$K$13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[2]Sheet1!$B$16:$K$16</c:f>
              <c:numCache>
                <c:formatCode>General</c:formatCode>
                <c:ptCount val="10"/>
                <c:pt idx="0">
                  <c:v>2573489</c:v>
                </c:pt>
                <c:pt idx="1">
                  <c:v>4036760</c:v>
                </c:pt>
                <c:pt idx="2">
                  <c:v>3185011</c:v>
                </c:pt>
                <c:pt idx="3">
                  <c:v>6563710</c:v>
                </c:pt>
                <c:pt idx="4">
                  <c:v>6145811</c:v>
                </c:pt>
                <c:pt idx="5">
                  <c:v>4592698</c:v>
                </c:pt>
                <c:pt idx="6">
                  <c:v>3371118</c:v>
                </c:pt>
                <c:pt idx="7">
                  <c:v>6215432</c:v>
                </c:pt>
                <c:pt idx="8">
                  <c:v>5465000</c:v>
                </c:pt>
                <c:pt idx="9">
                  <c:v>7635000</c:v>
                </c:pt>
              </c:numCache>
            </c:numRef>
          </c:val>
          <c:extLst>
            <c:ext xmlns:c16="http://schemas.microsoft.com/office/drawing/2014/chart" uri="{C3380CC4-5D6E-409C-BE32-E72D297353CC}">
              <c16:uniqueId val="{00000000-E268-45F2-8034-3B1D3D4906D6}"/>
            </c:ext>
          </c:extLst>
        </c:ser>
        <c:ser>
          <c:idx val="1"/>
          <c:order val="1"/>
          <c:tx>
            <c:strRef>
              <c:f>[2]Sheet1!$A$17</c:f>
              <c:strCache>
                <c:ptCount val="1"/>
                <c:pt idx="0">
                  <c:v>Total-(ii) Social Services </c:v>
                </c:pt>
              </c:strCache>
            </c:strRef>
          </c:tx>
          <c:spPr>
            <a:solidFill>
              <a:schemeClr val="accent2"/>
            </a:solidFill>
            <a:ln>
              <a:noFill/>
            </a:ln>
            <a:effectLst/>
          </c:spPr>
          <c:invertIfNegative val="0"/>
          <c:cat>
            <c:strRef>
              <c:f>[2]Sheet1!$B$13:$K$13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[2]Sheet1!$B$17:$K$17</c:f>
              <c:numCache>
                <c:formatCode>General</c:formatCode>
                <c:ptCount val="10"/>
                <c:pt idx="0">
                  <c:v>17301817</c:v>
                </c:pt>
                <c:pt idx="1">
                  <c:v>13708925</c:v>
                </c:pt>
                <c:pt idx="2">
                  <c:v>14554140</c:v>
                </c:pt>
                <c:pt idx="3">
                  <c:v>38967885</c:v>
                </c:pt>
                <c:pt idx="4">
                  <c:v>30766419</c:v>
                </c:pt>
                <c:pt idx="5">
                  <c:v>27194142</c:v>
                </c:pt>
                <c:pt idx="6">
                  <c:v>29482206</c:v>
                </c:pt>
                <c:pt idx="7">
                  <c:v>18658562</c:v>
                </c:pt>
                <c:pt idx="8">
                  <c:v>30886536</c:v>
                </c:pt>
                <c:pt idx="9">
                  <c:v>47171516</c:v>
                </c:pt>
              </c:numCache>
            </c:numRef>
          </c:val>
          <c:extLst>
            <c:ext xmlns:c16="http://schemas.microsoft.com/office/drawing/2014/chart" uri="{C3380CC4-5D6E-409C-BE32-E72D297353CC}">
              <c16:uniqueId val="{00000001-E268-45F2-8034-3B1D3D4906D6}"/>
            </c:ext>
          </c:extLst>
        </c:ser>
        <c:ser>
          <c:idx val="2"/>
          <c:order val="2"/>
          <c:tx>
            <c:strRef>
              <c:f>[2]Sheet1!$A$18</c:f>
              <c:strCache>
                <c:ptCount val="1"/>
                <c:pt idx="0">
                  <c:v>Total-(iii) Economic Services </c:v>
                </c:pt>
              </c:strCache>
            </c:strRef>
          </c:tx>
          <c:spPr>
            <a:solidFill>
              <a:schemeClr val="accent3"/>
            </a:solidFill>
            <a:ln>
              <a:noFill/>
            </a:ln>
            <a:effectLst/>
          </c:spPr>
          <c:invertIfNegative val="0"/>
          <c:cat>
            <c:strRef>
              <c:f>[2]Sheet1!$B$13:$K$13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[2]Sheet1!$B$18:$K$18</c:f>
              <c:numCache>
                <c:formatCode>General</c:formatCode>
                <c:ptCount val="10"/>
                <c:pt idx="0">
                  <c:v>16861901</c:v>
                </c:pt>
                <c:pt idx="1">
                  <c:v>18745408</c:v>
                </c:pt>
                <c:pt idx="2">
                  <c:v>21064866</c:v>
                </c:pt>
                <c:pt idx="3">
                  <c:v>23243401</c:v>
                </c:pt>
                <c:pt idx="4">
                  <c:v>22739816</c:v>
                </c:pt>
                <c:pt idx="5">
                  <c:v>21591903</c:v>
                </c:pt>
                <c:pt idx="6">
                  <c:v>19512784</c:v>
                </c:pt>
                <c:pt idx="7">
                  <c:v>25209148</c:v>
                </c:pt>
                <c:pt idx="8">
                  <c:v>47356100</c:v>
                </c:pt>
                <c:pt idx="9">
                  <c:v>45202100</c:v>
                </c:pt>
              </c:numCache>
            </c:numRef>
          </c:val>
          <c:extLst>
            <c:ext xmlns:c16="http://schemas.microsoft.com/office/drawing/2014/chart" uri="{C3380CC4-5D6E-409C-BE32-E72D297353CC}">
              <c16:uniqueId val="{00000002-E268-45F2-8034-3B1D3D4906D6}"/>
            </c:ext>
          </c:extLst>
        </c:ser>
        <c:dLbls>
          <c:showLegendKey val="0"/>
          <c:showVal val="0"/>
          <c:showCatName val="0"/>
          <c:showSerName val="0"/>
          <c:showPercent val="0"/>
          <c:showBubbleSize val="0"/>
        </c:dLbls>
        <c:gapWidth val="219"/>
        <c:overlap val="-27"/>
        <c:axId val="1075266256"/>
        <c:axId val="1075591648"/>
      </c:barChart>
      <c:catAx>
        <c:axId val="10752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91648"/>
        <c:crosses val="autoZero"/>
        <c:auto val="1"/>
        <c:lblAlgn val="ctr"/>
        <c:lblOffset val="100"/>
        <c:noMultiLvlLbl val="0"/>
      </c:catAx>
      <c:valAx>
        <c:axId val="107559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6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Components</a:t>
            </a:r>
            <a:r>
              <a:rPr lang="en-IN" baseline="0"/>
              <a:t> of Non-tax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[2]Sheet1!$A$56</c:f>
              <c:strCache>
                <c:ptCount val="1"/>
                <c:pt idx="0">
                  <c:v>Total-(a) Interest Receipts, Dividends &amp; Profits </c:v>
                </c:pt>
              </c:strCache>
            </c:strRef>
          </c:tx>
          <c:spPr>
            <a:solidFill>
              <a:schemeClr val="accent1"/>
            </a:solidFill>
            <a:ln>
              <a:noFill/>
            </a:ln>
            <a:effectLst/>
          </c:spPr>
          <c:invertIfNegative val="0"/>
          <c:cat>
            <c:strRef>
              <c:f>[2]Sheet1!$B$55:$K$55</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[2]Sheet1!$B$56:$K$56</c:f>
              <c:numCache>
                <c:formatCode>General</c:formatCode>
                <c:ptCount val="10"/>
                <c:pt idx="0">
                  <c:v>9393942</c:v>
                </c:pt>
                <c:pt idx="1">
                  <c:v>11033757</c:v>
                </c:pt>
                <c:pt idx="2">
                  <c:v>23156866</c:v>
                </c:pt>
                <c:pt idx="3">
                  <c:v>22353536</c:v>
                </c:pt>
                <c:pt idx="4">
                  <c:v>20104332</c:v>
                </c:pt>
                <c:pt idx="5">
                  <c:v>20618703</c:v>
                </c:pt>
                <c:pt idx="6">
                  <c:v>17248805</c:v>
                </c:pt>
                <c:pt idx="7">
                  <c:v>23858183</c:v>
                </c:pt>
                <c:pt idx="8">
                  <c:v>25835322</c:v>
                </c:pt>
                <c:pt idx="9">
                  <c:v>26501460</c:v>
                </c:pt>
              </c:numCache>
            </c:numRef>
          </c:val>
          <c:extLst>
            <c:ext xmlns:c16="http://schemas.microsoft.com/office/drawing/2014/chart" uri="{C3380CC4-5D6E-409C-BE32-E72D297353CC}">
              <c16:uniqueId val="{00000000-5E32-4501-871F-B3D90F636686}"/>
            </c:ext>
          </c:extLst>
        </c:ser>
        <c:ser>
          <c:idx val="1"/>
          <c:order val="1"/>
          <c:tx>
            <c:strRef>
              <c:f>[2]Sheet1!$A$57</c:f>
              <c:strCache>
                <c:ptCount val="1"/>
                <c:pt idx="0">
                  <c:v>Total-(i) General Services </c:v>
                </c:pt>
              </c:strCache>
            </c:strRef>
          </c:tx>
          <c:spPr>
            <a:solidFill>
              <a:schemeClr val="accent2"/>
            </a:solidFill>
            <a:ln>
              <a:noFill/>
            </a:ln>
            <a:effectLst/>
          </c:spPr>
          <c:invertIfNegative val="0"/>
          <c:cat>
            <c:strRef>
              <c:f>[2]Sheet1!$B$55:$K$55</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[2]Sheet1!$B$57:$K$57</c:f>
              <c:numCache>
                <c:formatCode>General</c:formatCode>
                <c:ptCount val="10"/>
                <c:pt idx="0">
                  <c:v>2573489</c:v>
                </c:pt>
                <c:pt idx="1">
                  <c:v>4036760</c:v>
                </c:pt>
                <c:pt idx="2">
                  <c:v>3185011</c:v>
                </c:pt>
                <c:pt idx="3">
                  <c:v>6563710</c:v>
                </c:pt>
                <c:pt idx="4">
                  <c:v>6145811</c:v>
                </c:pt>
                <c:pt idx="5">
                  <c:v>4592698</c:v>
                </c:pt>
                <c:pt idx="6">
                  <c:v>3371118</c:v>
                </c:pt>
                <c:pt idx="7">
                  <c:v>6215432</c:v>
                </c:pt>
                <c:pt idx="8">
                  <c:v>5465000</c:v>
                </c:pt>
                <c:pt idx="9">
                  <c:v>7635000</c:v>
                </c:pt>
              </c:numCache>
            </c:numRef>
          </c:val>
          <c:extLst>
            <c:ext xmlns:c16="http://schemas.microsoft.com/office/drawing/2014/chart" uri="{C3380CC4-5D6E-409C-BE32-E72D297353CC}">
              <c16:uniqueId val="{00000001-5E32-4501-871F-B3D90F636686}"/>
            </c:ext>
          </c:extLst>
        </c:ser>
        <c:ser>
          <c:idx val="2"/>
          <c:order val="2"/>
          <c:tx>
            <c:strRef>
              <c:f>[2]Sheet1!$A$58</c:f>
              <c:strCache>
                <c:ptCount val="1"/>
                <c:pt idx="0">
                  <c:v>Total-(ii) Social Services </c:v>
                </c:pt>
              </c:strCache>
            </c:strRef>
          </c:tx>
          <c:spPr>
            <a:solidFill>
              <a:schemeClr val="accent3"/>
            </a:solidFill>
            <a:ln>
              <a:noFill/>
            </a:ln>
            <a:effectLst/>
          </c:spPr>
          <c:invertIfNegative val="0"/>
          <c:cat>
            <c:strRef>
              <c:f>[2]Sheet1!$B$55:$K$55</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[2]Sheet1!$B$58:$K$58</c:f>
              <c:numCache>
                <c:formatCode>General</c:formatCode>
                <c:ptCount val="10"/>
                <c:pt idx="0">
                  <c:v>17301817</c:v>
                </c:pt>
                <c:pt idx="1">
                  <c:v>13708925</c:v>
                </c:pt>
                <c:pt idx="2">
                  <c:v>14554140</c:v>
                </c:pt>
                <c:pt idx="3">
                  <c:v>38967885</c:v>
                </c:pt>
                <c:pt idx="4">
                  <c:v>30766419</c:v>
                </c:pt>
                <c:pt idx="5">
                  <c:v>27194142</c:v>
                </c:pt>
                <c:pt idx="6">
                  <c:v>29482206</c:v>
                </c:pt>
                <c:pt idx="7">
                  <c:v>18658562</c:v>
                </c:pt>
                <c:pt idx="8">
                  <c:v>30886536</c:v>
                </c:pt>
                <c:pt idx="9">
                  <c:v>47171516</c:v>
                </c:pt>
              </c:numCache>
            </c:numRef>
          </c:val>
          <c:extLst>
            <c:ext xmlns:c16="http://schemas.microsoft.com/office/drawing/2014/chart" uri="{C3380CC4-5D6E-409C-BE32-E72D297353CC}">
              <c16:uniqueId val="{00000002-5E32-4501-871F-B3D90F636686}"/>
            </c:ext>
          </c:extLst>
        </c:ser>
        <c:ser>
          <c:idx val="3"/>
          <c:order val="3"/>
          <c:tx>
            <c:strRef>
              <c:f>[2]Sheet1!$A$59</c:f>
              <c:strCache>
                <c:ptCount val="1"/>
                <c:pt idx="0">
                  <c:v>Total-(iii) Economic Services </c:v>
                </c:pt>
              </c:strCache>
            </c:strRef>
          </c:tx>
          <c:spPr>
            <a:solidFill>
              <a:schemeClr val="accent4"/>
            </a:solidFill>
            <a:ln>
              <a:noFill/>
            </a:ln>
            <a:effectLst/>
          </c:spPr>
          <c:invertIfNegative val="0"/>
          <c:cat>
            <c:strRef>
              <c:f>[2]Sheet1!$B$55:$K$55</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[2]Sheet1!$B$59:$K$59</c:f>
              <c:numCache>
                <c:formatCode>General</c:formatCode>
                <c:ptCount val="10"/>
                <c:pt idx="0">
                  <c:v>16861901</c:v>
                </c:pt>
                <c:pt idx="1">
                  <c:v>18745408</c:v>
                </c:pt>
                <c:pt idx="2">
                  <c:v>21064866</c:v>
                </c:pt>
                <c:pt idx="3">
                  <c:v>23243401</c:v>
                </c:pt>
                <c:pt idx="4">
                  <c:v>22739816</c:v>
                </c:pt>
                <c:pt idx="5">
                  <c:v>21591903</c:v>
                </c:pt>
                <c:pt idx="6">
                  <c:v>19512784</c:v>
                </c:pt>
                <c:pt idx="7">
                  <c:v>25209148</c:v>
                </c:pt>
                <c:pt idx="8">
                  <c:v>47356100</c:v>
                </c:pt>
                <c:pt idx="9">
                  <c:v>45202100</c:v>
                </c:pt>
              </c:numCache>
            </c:numRef>
          </c:val>
          <c:extLst>
            <c:ext xmlns:c16="http://schemas.microsoft.com/office/drawing/2014/chart" uri="{C3380CC4-5D6E-409C-BE32-E72D297353CC}">
              <c16:uniqueId val="{00000003-5E32-4501-871F-B3D90F636686}"/>
            </c:ext>
          </c:extLst>
        </c:ser>
        <c:dLbls>
          <c:showLegendKey val="0"/>
          <c:showVal val="0"/>
          <c:showCatName val="0"/>
          <c:showSerName val="0"/>
          <c:showPercent val="0"/>
          <c:showBubbleSize val="0"/>
        </c:dLbls>
        <c:gapWidth val="150"/>
        <c:overlap val="100"/>
        <c:axId val="372409640"/>
        <c:axId val="372403080"/>
      </c:barChart>
      <c:catAx>
        <c:axId val="37240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03080"/>
        <c:crosses val="autoZero"/>
        <c:auto val="1"/>
        <c:lblAlgn val="ctr"/>
        <c:lblOffset val="100"/>
        <c:noMultiLvlLbl val="0"/>
      </c:catAx>
      <c:valAx>
        <c:axId val="37240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09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Non-Tax</a:t>
            </a:r>
            <a:r>
              <a:rPr lang="en-IN" baseline="0"/>
              <a:t> revenue and its components (in crores)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'Non-tax revenue'!$A$72</c:f>
              <c:strCache>
                <c:ptCount val="1"/>
                <c:pt idx="0">
                  <c:v> Interest Receipts, Dividends &amp; Profits </c:v>
                </c:pt>
              </c:strCache>
            </c:strRef>
          </c:tx>
          <c:spPr>
            <a:solidFill>
              <a:schemeClr val="accent1"/>
            </a:solidFill>
            <a:ln>
              <a:noFill/>
            </a:ln>
            <a:effectLst/>
          </c:spPr>
          <c:invertIfNegative val="0"/>
          <c:cat>
            <c:strRef>
              <c:f>'Non-tax revenue'!$B$71:$K$71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revenue'!$B$72:$K$72</c:f>
              <c:numCache>
                <c:formatCode>General</c:formatCode>
                <c:ptCount val="10"/>
                <c:pt idx="0">
                  <c:v>939.39419999999996</c:v>
                </c:pt>
                <c:pt idx="1">
                  <c:v>1103.3757000000001</c:v>
                </c:pt>
                <c:pt idx="2">
                  <c:v>2315.6866</c:v>
                </c:pt>
                <c:pt idx="3">
                  <c:v>2235.3535999999999</c:v>
                </c:pt>
                <c:pt idx="4">
                  <c:v>2010.4331999999999</c:v>
                </c:pt>
                <c:pt idx="5">
                  <c:v>2061.8703</c:v>
                </c:pt>
                <c:pt idx="6">
                  <c:v>1724.8805</c:v>
                </c:pt>
                <c:pt idx="7">
                  <c:v>2385.8182999999999</c:v>
                </c:pt>
                <c:pt idx="8">
                  <c:v>2583.5322000000001</c:v>
                </c:pt>
                <c:pt idx="9">
                  <c:v>2650.1460000000002</c:v>
                </c:pt>
              </c:numCache>
            </c:numRef>
          </c:val>
          <c:extLst>
            <c:ext xmlns:c16="http://schemas.microsoft.com/office/drawing/2014/chart" uri="{C3380CC4-5D6E-409C-BE32-E72D297353CC}">
              <c16:uniqueId val="{00000000-C35B-4FCD-B370-554A9E3F0F94}"/>
            </c:ext>
          </c:extLst>
        </c:ser>
        <c:ser>
          <c:idx val="1"/>
          <c:order val="1"/>
          <c:tx>
            <c:strRef>
              <c:f>'Non-tax revenue'!$A$73</c:f>
              <c:strCache>
                <c:ptCount val="1"/>
                <c:pt idx="0">
                  <c:v> Other Non Tax Revenue </c:v>
                </c:pt>
              </c:strCache>
            </c:strRef>
          </c:tx>
          <c:spPr>
            <a:solidFill>
              <a:schemeClr val="accent2"/>
            </a:solidFill>
            <a:ln>
              <a:noFill/>
            </a:ln>
            <a:effectLst/>
          </c:spPr>
          <c:invertIfNegative val="0"/>
          <c:cat>
            <c:strRef>
              <c:f>'Non-tax revenue'!$B$71:$K$71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revenue'!$B$73:$K$73</c:f>
              <c:numCache>
                <c:formatCode>General</c:formatCode>
                <c:ptCount val="10"/>
                <c:pt idx="0">
                  <c:v>3673.7206999999999</c:v>
                </c:pt>
                <c:pt idx="1">
                  <c:v>3649.1093000000001</c:v>
                </c:pt>
                <c:pt idx="2">
                  <c:v>3880.4016999999999</c:v>
                </c:pt>
                <c:pt idx="3">
                  <c:v>6877.4996000000001</c:v>
                </c:pt>
                <c:pt idx="4">
                  <c:v>5965.2046</c:v>
                </c:pt>
                <c:pt idx="5">
                  <c:v>5337.8743000000004</c:v>
                </c:pt>
                <c:pt idx="6">
                  <c:v>5236.6108000000004</c:v>
                </c:pt>
                <c:pt idx="7">
                  <c:v>5008.3141999999998</c:v>
                </c:pt>
                <c:pt idx="8">
                  <c:v>8370.7636000000002</c:v>
                </c:pt>
                <c:pt idx="9">
                  <c:v>10000.8616</c:v>
                </c:pt>
              </c:numCache>
            </c:numRef>
          </c:val>
          <c:extLst>
            <c:ext xmlns:c16="http://schemas.microsoft.com/office/drawing/2014/chart" uri="{C3380CC4-5D6E-409C-BE32-E72D297353CC}">
              <c16:uniqueId val="{00000001-C35B-4FCD-B370-554A9E3F0F94}"/>
            </c:ext>
          </c:extLst>
        </c:ser>
        <c:dLbls>
          <c:showLegendKey val="0"/>
          <c:showVal val="0"/>
          <c:showCatName val="0"/>
          <c:showSerName val="0"/>
          <c:showPercent val="0"/>
          <c:showBubbleSize val="0"/>
        </c:dLbls>
        <c:gapWidth val="219"/>
        <c:overlap val="100"/>
        <c:axId val="482360720"/>
        <c:axId val="482358096"/>
      </c:barChart>
      <c:lineChart>
        <c:grouping val="standard"/>
        <c:varyColors val="0"/>
        <c:ser>
          <c:idx val="2"/>
          <c:order val="2"/>
          <c:tx>
            <c:strRef>
              <c:f>'Non-tax revenue'!$A$74</c:f>
              <c:strCache>
                <c:ptCount val="1"/>
                <c:pt idx="0">
                  <c:v>Non-Tax Revenue</c:v>
                </c:pt>
              </c:strCache>
            </c:strRef>
          </c:tx>
          <c:spPr>
            <a:ln w="28575" cap="rnd">
              <a:solidFill>
                <a:schemeClr val="accent3"/>
              </a:solidFill>
              <a:round/>
            </a:ln>
            <a:effectLst/>
          </c:spPr>
          <c:marker>
            <c:symbol val="none"/>
          </c:marker>
          <c:cat>
            <c:strRef>
              <c:f>'Non-tax revenue'!$B$71:$K$71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revenue'!$B$74:$K$74</c:f>
              <c:numCache>
                <c:formatCode>General</c:formatCode>
                <c:ptCount val="10"/>
                <c:pt idx="0">
                  <c:v>4613.1148999999996</c:v>
                </c:pt>
                <c:pt idx="1">
                  <c:v>4752.4849999999997</c:v>
                </c:pt>
                <c:pt idx="2">
                  <c:v>6196.0883000000003</c:v>
                </c:pt>
                <c:pt idx="3">
                  <c:v>9112.8531999999996</c:v>
                </c:pt>
                <c:pt idx="4">
                  <c:v>7975.6378000000004</c:v>
                </c:pt>
                <c:pt idx="5">
                  <c:v>7399.7446</c:v>
                </c:pt>
                <c:pt idx="6">
                  <c:v>6961.4912999999997</c:v>
                </c:pt>
                <c:pt idx="7">
                  <c:v>7394.1324999999997</c:v>
                </c:pt>
                <c:pt idx="8">
                  <c:v>10954.2958</c:v>
                </c:pt>
                <c:pt idx="9">
                  <c:v>12651.007600000001</c:v>
                </c:pt>
              </c:numCache>
            </c:numRef>
          </c:val>
          <c:smooth val="0"/>
          <c:extLst>
            <c:ext xmlns:c16="http://schemas.microsoft.com/office/drawing/2014/chart" uri="{C3380CC4-5D6E-409C-BE32-E72D297353CC}">
              <c16:uniqueId val="{00000002-C35B-4FCD-B370-554A9E3F0F94}"/>
            </c:ext>
          </c:extLst>
        </c:ser>
        <c:dLbls>
          <c:showLegendKey val="0"/>
          <c:showVal val="0"/>
          <c:showCatName val="0"/>
          <c:showSerName val="0"/>
          <c:showPercent val="0"/>
          <c:showBubbleSize val="0"/>
        </c:dLbls>
        <c:marker val="1"/>
        <c:smooth val="0"/>
        <c:axId val="482360720"/>
        <c:axId val="482358096"/>
      </c:lineChart>
      <c:catAx>
        <c:axId val="48236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58096"/>
        <c:crosses val="autoZero"/>
        <c:auto val="1"/>
        <c:lblAlgn val="ctr"/>
        <c:lblOffset val="100"/>
        <c:noMultiLvlLbl val="0"/>
      </c:catAx>
      <c:valAx>
        <c:axId val="4823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SHARE</a:t>
            </a:r>
            <a:r>
              <a:rPr lang="en-IN" baseline="0"/>
              <a:t> IN oTHER nON-tAX rEVENUE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'Non-tax revenue'!$A$107</c:f>
              <c:strCache>
                <c:ptCount val="1"/>
                <c:pt idx="0">
                  <c:v>General services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'Non-tax revenue'!$B$71:$K$71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revenue'!$B$107:$K$107</c:f>
              <c:numCache>
                <c:formatCode>0%</c:formatCode>
                <c:ptCount val="10"/>
                <c:pt idx="0">
                  <c:v>5.578636248579024E-2</c:v>
                </c:pt>
                <c:pt idx="1">
                  <c:v>8.4939984029407778E-2</c:v>
                </c:pt>
                <c:pt idx="2">
                  <c:v>5.140357667272108E-2</c:v>
                </c:pt>
                <c:pt idx="3">
                  <c:v>7.2026947608461414E-2</c:v>
                </c:pt>
                <c:pt idx="4">
                  <c:v>7.7057298163665355E-2</c:v>
                </c:pt>
                <c:pt idx="5">
                  <c:v>6.2065628589397528E-2</c:v>
                </c:pt>
                <c:pt idx="6">
                  <c:v>4.8425227508364477E-2</c:v>
                </c:pt>
                <c:pt idx="7">
                  <c:v>8.4058975140085743E-2</c:v>
                </c:pt>
                <c:pt idx="8">
                  <c:v>4.9889103779724484E-2</c:v>
                </c:pt>
                <c:pt idx="9">
                  <c:v>6.0350924142990793E-2</c:v>
                </c:pt>
              </c:numCache>
            </c:numRef>
          </c:val>
          <c:extLst>
            <c:ext xmlns:c16="http://schemas.microsoft.com/office/drawing/2014/chart" uri="{C3380CC4-5D6E-409C-BE32-E72D297353CC}">
              <c16:uniqueId val="{00000000-4782-4DFE-9F56-51BD92CABCCC}"/>
            </c:ext>
          </c:extLst>
        </c:ser>
        <c:ser>
          <c:idx val="1"/>
          <c:order val="1"/>
          <c:tx>
            <c:strRef>
              <c:f>'Non-tax revenue'!$A$108</c:f>
              <c:strCache>
                <c:ptCount val="1"/>
                <c:pt idx="0">
                  <c:v>Social Services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'Non-tax revenue'!$B$71:$K$71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revenue'!$B$108:$K$108</c:f>
              <c:numCache>
                <c:formatCode>0%</c:formatCode>
                <c:ptCount val="10"/>
                <c:pt idx="0">
                  <c:v>0.37505714414353736</c:v>
                </c:pt>
                <c:pt idx="1">
                  <c:v>0.28845803826840066</c:v>
                </c:pt>
                <c:pt idx="2">
                  <c:v>0.2348923917046179</c:v>
                </c:pt>
                <c:pt idx="3">
                  <c:v>0.42761453679512801</c:v>
                </c:pt>
                <c:pt idx="4">
                  <c:v>0.38575496745852728</c:v>
                </c:pt>
                <c:pt idx="5">
                  <c:v>0.36750108915921231</c:v>
                </c:pt>
                <c:pt idx="6">
                  <c:v>0.42350417072273006</c:v>
                </c:pt>
                <c:pt idx="7">
                  <c:v>0.25234281371073619</c:v>
                </c:pt>
                <c:pt idx="8">
                  <c:v>0.28195820675209449</c:v>
                </c:pt>
                <c:pt idx="9">
                  <c:v>0.37286765996409643</c:v>
                </c:pt>
              </c:numCache>
            </c:numRef>
          </c:val>
          <c:extLst>
            <c:ext xmlns:c16="http://schemas.microsoft.com/office/drawing/2014/chart" uri="{C3380CC4-5D6E-409C-BE32-E72D297353CC}">
              <c16:uniqueId val="{00000001-4782-4DFE-9F56-51BD92CABCCC}"/>
            </c:ext>
          </c:extLst>
        </c:ser>
        <c:ser>
          <c:idx val="2"/>
          <c:order val="2"/>
          <c:tx>
            <c:strRef>
              <c:f>'Non-tax revenue'!$A$109</c:f>
              <c:strCache>
                <c:ptCount val="1"/>
                <c:pt idx="0">
                  <c:v>Economic Services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'Non-tax revenue'!$B$71:$K$71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revenue'!$B$109:$K$109</c:f>
              <c:numCache>
                <c:formatCode>0%</c:formatCode>
                <c:ptCount val="10"/>
                <c:pt idx="0">
                  <c:v>0.36552094117577694</c:v>
                </c:pt>
                <c:pt idx="1">
                  <c:v>0.39443381725560417</c:v>
                </c:pt>
                <c:pt idx="2">
                  <c:v>0.33997039712942762</c:v>
                </c:pt>
                <c:pt idx="3">
                  <c:v>0.25506172973355917</c:v>
                </c:pt>
                <c:pt idx="4">
                  <c:v>0.28511595649441351</c:v>
                </c:pt>
                <c:pt idx="5">
                  <c:v>0.29179254375887514</c:v>
                </c:pt>
                <c:pt idx="6">
                  <c:v>0.28029603369611333</c:v>
                </c:pt>
                <c:pt idx="7">
                  <c:v>0.34093449096293582</c:v>
                </c:pt>
                <c:pt idx="8">
                  <c:v>0.43230620082397264</c:v>
                </c:pt>
                <c:pt idx="9">
                  <c:v>0.35730039400181846</c:v>
                </c:pt>
              </c:numCache>
            </c:numRef>
          </c:val>
          <c:extLst>
            <c:ext xmlns:c16="http://schemas.microsoft.com/office/drawing/2014/chart" uri="{C3380CC4-5D6E-409C-BE32-E72D297353CC}">
              <c16:uniqueId val="{00000002-4782-4DFE-9F56-51BD92CABCCC}"/>
            </c:ext>
          </c:extLst>
        </c:ser>
        <c:dLbls>
          <c:dLblPos val="ctr"/>
          <c:showLegendKey val="0"/>
          <c:showVal val="1"/>
          <c:showCatName val="0"/>
          <c:showSerName val="0"/>
          <c:showPercent val="0"/>
          <c:showBubbleSize val="0"/>
        </c:dLbls>
        <c:gapWidth val="79"/>
        <c:overlap val="100"/>
        <c:axId val="465257000"/>
        <c:axId val="465257656"/>
      </c:barChart>
      <c:catAx>
        <c:axId val="465257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5257656"/>
        <c:crosses val="autoZero"/>
        <c:auto val="1"/>
        <c:lblAlgn val="ctr"/>
        <c:lblOffset val="100"/>
        <c:noMultiLvlLbl val="0"/>
      </c:catAx>
      <c:valAx>
        <c:axId val="465257656"/>
        <c:scaling>
          <c:orientation val="minMax"/>
        </c:scaling>
        <c:delete val="1"/>
        <c:axPos val="l"/>
        <c:numFmt formatCode="0%" sourceLinked="1"/>
        <c:majorTickMark val="none"/>
        <c:minorTickMark val="none"/>
        <c:tickLblPos val="nextTo"/>
        <c:crossAx val="465257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Grants-in-aid from Central Government (in</a:t>
            </a:r>
            <a:r>
              <a:rPr lang="en-US" baseline="0"/>
              <a:t> crores)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'Non-tax revenue'!$A$135</c:f>
              <c:strCache>
                <c:ptCount val="1"/>
                <c:pt idx="0">
                  <c:v>Grants-in-aid from Central Government </c:v>
                </c:pt>
              </c:strCache>
            </c:strRef>
          </c:tx>
          <c:spPr>
            <a:ln w="28575" cap="rnd">
              <a:solidFill>
                <a:schemeClr val="accent1"/>
              </a:solidFill>
              <a:round/>
            </a:ln>
            <a:effectLst/>
          </c:spPr>
          <c:marker>
            <c:symbol val="none"/>
          </c:marker>
          <c:cat>
            <c:strRef>
              <c:f>'Non-tax revenue'!$B$134:$K$134</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revenue'!$B$135:$K$135</c:f>
              <c:numCache>
                <c:formatCode>General</c:formatCode>
                <c:ptCount val="10"/>
                <c:pt idx="0">
                  <c:v>5002.8791000000001</c:v>
                </c:pt>
                <c:pt idx="1">
                  <c:v>6378.7560000000003</c:v>
                </c:pt>
                <c:pt idx="2">
                  <c:v>5677.5744999999997</c:v>
                </c:pt>
                <c:pt idx="3">
                  <c:v>5185.1221999999998</c:v>
                </c:pt>
                <c:pt idx="4">
                  <c:v>7073.5447999999997</c:v>
                </c:pt>
                <c:pt idx="5">
                  <c:v>10521.909900000001</c:v>
                </c:pt>
                <c:pt idx="6">
                  <c:v>12248.126</c:v>
                </c:pt>
                <c:pt idx="7">
                  <c:v>7598.2438000000002</c:v>
                </c:pt>
                <c:pt idx="8">
                  <c:v>10333.8837</c:v>
                </c:pt>
                <c:pt idx="9">
                  <c:v>9590.4809999999998</c:v>
                </c:pt>
              </c:numCache>
            </c:numRef>
          </c:val>
          <c:smooth val="0"/>
          <c:extLst>
            <c:ext xmlns:c16="http://schemas.microsoft.com/office/drawing/2014/chart" uri="{C3380CC4-5D6E-409C-BE32-E72D297353CC}">
              <c16:uniqueId val="{00000000-44D5-4DED-9082-BE25949FD351}"/>
            </c:ext>
          </c:extLst>
        </c:ser>
        <c:dLbls>
          <c:showLegendKey val="0"/>
          <c:showVal val="0"/>
          <c:showCatName val="0"/>
          <c:showSerName val="0"/>
          <c:showPercent val="0"/>
          <c:showBubbleSize val="0"/>
        </c:dLbls>
        <c:smooth val="0"/>
        <c:axId val="508079296"/>
        <c:axId val="508077984"/>
      </c:lineChart>
      <c:catAx>
        <c:axId val="5080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77984"/>
        <c:crosses val="autoZero"/>
        <c:auto val="1"/>
        <c:lblAlgn val="ctr"/>
        <c:lblOffset val="100"/>
        <c:noMultiLvlLbl val="0"/>
      </c:catAx>
      <c:valAx>
        <c:axId val="50807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7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Receipts (in crores)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'Non-tax revenue'!$A$167</c:f>
              <c:strCache>
                <c:ptCount val="1"/>
                <c:pt idx="0">
                  <c:v>Tax Revenue</c:v>
                </c:pt>
              </c:strCache>
            </c:strRef>
          </c:tx>
          <c:spPr>
            <a:solidFill>
              <a:schemeClr val="accent1"/>
            </a:solidFill>
            <a:ln>
              <a:noFill/>
            </a:ln>
            <a:effectLst/>
          </c:spPr>
          <c:invertIfNegative val="0"/>
          <c:cat>
            <c:strRef>
              <c:f>'Non-tax revenue'!$B$166:$K$166</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revenue'!$B$167:$K$167</c:f>
              <c:numCache>
                <c:formatCode>General</c:formatCode>
                <c:ptCount val="10"/>
                <c:pt idx="0">
                  <c:v>31182.663499999999</c:v>
                </c:pt>
                <c:pt idx="1">
                  <c:v>36425.305500000002</c:v>
                </c:pt>
                <c:pt idx="2">
                  <c:v>40623.154799999997</c:v>
                </c:pt>
                <c:pt idx="3">
                  <c:v>48396.8986</c:v>
                </c:pt>
                <c:pt idx="4">
                  <c:v>50835.935700000002</c:v>
                </c:pt>
                <c:pt idx="5">
                  <c:v>49936.475299999998</c:v>
                </c:pt>
                <c:pt idx="6">
                  <c:v>48351.394099999998</c:v>
                </c:pt>
                <c:pt idx="7">
                  <c:v>63099.319300000003</c:v>
                </c:pt>
                <c:pt idx="8">
                  <c:v>75714.3</c:v>
                </c:pt>
                <c:pt idx="9">
                  <c:v>86880.93</c:v>
                </c:pt>
              </c:numCache>
            </c:numRef>
          </c:val>
          <c:extLst>
            <c:ext xmlns:c16="http://schemas.microsoft.com/office/drawing/2014/chart" uri="{C3380CC4-5D6E-409C-BE32-E72D297353CC}">
              <c16:uniqueId val="{00000000-8D36-4E8E-897D-B10FBC7641AE}"/>
            </c:ext>
          </c:extLst>
        </c:ser>
        <c:ser>
          <c:idx val="1"/>
          <c:order val="1"/>
          <c:tx>
            <c:strRef>
              <c:f>'Non-tax revenue'!$A$168</c:f>
              <c:strCache>
                <c:ptCount val="1"/>
                <c:pt idx="0">
                  <c:v>Non-Tax Revenue</c:v>
                </c:pt>
              </c:strCache>
            </c:strRef>
          </c:tx>
          <c:spPr>
            <a:solidFill>
              <a:schemeClr val="accent2"/>
            </a:solidFill>
            <a:ln>
              <a:noFill/>
            </a:ln>
            <a:effectLst/>
          </c:spPr>
          <c:invertIfNegative val="0"/>
          <c:cat>
            <c:strRef>
              <c:f>'Non-tax revenue'!$B$166:$K$166</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revenue'!$B$168:$K$168</c:f>
              <c:numCache>
                <c:formatCode>General</c:formatCode>
                <c:ptCount val="10"/>
                <c:pt idx="0">
                  <c:v>4613.1148999999996</c:v>
                </c:pt>
                <c:pt idx="1">
                  <c:v>4752.4849999999997</c:v>
                </c:pt>
                <c:pt idx="2">
                  <c:v>6196.0883000000003</c:v>
                </c:pt>
                <c:pt idx="3">
                  <c:v>9112.8531999999996</c:v>
                </c:pt>
                <c:pt idx="4">
                  <c:v>7975.6378000000004</c:v>
                </c:pt>
                <c:pt idx="5">
                  <c:v>7399.7446</c:v>
                </c:pt>
                <c:pt idx="6">
                  <c:v>6961.4912999999997</c:v>
                </c:pt>
                <c:pt idx="7">
                  <c:v>7394.1324999999997</c:v>
                </c:pt>
                <c:pt idx="8">
                  <c:v>10954.2958</c:v>
                </c:pt>
                <c:pt idx="9">
                  <c:v>12651.007600000001</c:v>
                </c:pt>
              </c:numCache>
            </c:numRef>
          </c:val>
          <c:extLst>
            <c:ext xmlns:c16="http://schemas.microsoft.com/office/drawing/2014/chart" uri="{C3380CC4-5D6E-409C-BE32-E72D297353CC}">
              <c16:uniqueId val="{00000001-8D36-4E8E-897D-B10FBC7641AE}"/>
            </c:ext>
          </c:extLst>
        </c:ser>
        <c:ser>
          <c:idx val="2"/>
          <c:order val="2"/>
          <c:tx>
            <c:strRef>
              <c:f>'Non-tax revenue'!$A$169</c:f>
              <c:strCache>
                <c:ptCount val="1"/>
                <c:pt idx="0">
                  <c:v>Grants-in-aid from Central Government </c:v>
                </c:pt>
              </c:strCache>
            </c:strRef>
          </c:tx>
          <c:spPr>
            <a:solidFill>
              <a:schemeClr val="accent3"/>
            </a:solidFill>
            <a:ln>
              <a:noFill/>
            </a:ln>
            <a:effectLst/>
          </c:spPr>
          <c:invertIfNegative val="0"/>
          <c:cat>
            <c:strRef>
              <c:f>'Non-tax revenue'!$B$166:$K$166</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revenue'!$B$169:$K$169</c:f>
              <c:numCache>
                <c:formatCode>General</c:formatCode>
                <c:ptCount val="10"/>
                <c:pt idx="0">
                  <c:v>5002.8791000000001</c:v>
                </c:pt>
                <c:pt idx="1">
                  <c:v>6378.7560000000003</c:v>
                </c:pt>
                <c:pt idx="2">
                  <c:v>5677.5744999999997</c:v>
                </c:pt>
                <c:pt idx="3">
                  <c:v>5185.1221999999998</c:v>
                </c:pt>
                <c:pt idx="4">
                  <c:v>7073.5447999999997</c:v>
                </c:pt>
                <c:pt idx="5">
                  <c:v>10521.909900000001</c:v>
                </c:pt>
                <c:pt idx="6">
                  <c:v>12248.126</c:v>
                </c:pt>
                <c:pt idx="7">
                  <c:v>7598.2438000000002</c:v>
                </c:pt>
                <c:pt idx="8">
                  <c:v>10333.8837</c:v>
                </c:pt>
                <c:pt idx="9">
                  <c:v>9590.4809999999998</c:v>
                </c:pt>
              </c:numCache>
            </c:numRef>
          </c:val>
          <c:extLst>
            <c:ext xmlns:c16="http://schemas.microsoft.com/office/drawing/2014/chart" uri="{C3380CC4-5D6E-409C-BE32-E72D297353CC}">
              <c16:uniqueId val="{00000002-8D36-4E8E-897D-B10FBC7641AE}"/>
            </c:ext>
          </c:extLst>
        </c:ser>
        <c:dLbls>
          <c:showLegendKey val="0"/>
          <c:showVal val="0"/>
          <c:showCatName val="0"/>
          <c:showSerName val="0"/>
          <c:showPercent val="0"/>
          <c:showBubbleSize val="0"/>
        </c:dLbls>
        <c:gapWidth val="150"/>
        <c:axId val="472259280"/>
        <c:axId val="472261904"/>
      </c:barChart>
      <c:lineChart>
        <c:grouping val="standard"/>
        <c:varyColors val="0"/>
        <c:ser>
          <c:idx val="3"/>
          <c:order val="3"/>
          <c:tx>
            <c:strRef>
              <c:f>'Non-tax revenue'!$A$170</c:f>
              <c:strCache>
                <c:ptCount val="1"/>
                <c:pt idx="0">
                  <c:v>Revenue Receipts</c:v>
                </c:pt>
              </c:strCache>
            </c:strRef>
          </c:tx>
          <c:spPr>
            <a:ln w="28575" cap="rnd">
              <a:solidFill>
                <a:schemeClr val="accent4"/>
              </a:solidFill>
              <a:round/>
            </a:ln>
            <a:effectLst/>
          </c:spPr>
          <c:marker>
            <c:symbol val="none"/>
          </c:marker>
          <c:cat>
            <c:strRef>
              <c:f>'Non-tax revenue'!$B$166:$K$166</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revenue'!$B$170:$K$170</c:f>
              <c:numCache>
                <c:formatCode>General</c:formatCode>
                <c:ptCount val="10"/>
                <c:pt idx="0">
                  <c:v>40798.654000000002</c:v>
                </c:pt>
                <c:pt idx="1">
                  <c:v>47556.546499999997</c:v>
                </c:pt>
                <c:pt idx="2">
                  <c:v>52496.817600000002</c:v>
                </c:pt>
                <c:pt idx="3">
                  <c:v>62694.874000000003</c:v>
                </c:pt>
                <c:pt idx="4">
                  <c:v>65885.118300000002</c:v>
                </c:pt>
                <c:pt idx="5">
                  <c:v>67858.129799999995</c:v>
                </c:pt>
                <c:pt idx="6">
                  <c:v>67561.011400000003</c:v>
                </c:pt>
                <c:pt idx="7">
                  <c:v>78091.695600000006</c:v>
                </c:pt>
                <c:pt idx="8">
                  <c:v>97002.479500000001</c:v>
                </c:pt>
                <c:pt idx="9">
                  <c:v>109122.4186</c:v>
                </c:pt>
              </c:numCache>
            </c:numRef>
          </c:val>
          <c:smooth val="0"/>
          <c:extLst>
            <c:ext xmlns:c16="http://schemas.microsoft.com/office/drawing/2014/chart" uri="{C3380CC4-5D6E-409C-BE32-E72D297353CC}">
              <c16:uniqueId val="{00000003-8D36-4E8E-897D-B10FBC7641AE}"/>
            </c:ext>
          </c:extLst>
        </c:ser>
        <c:dLbls>
          <c:showLegendKey val="0"/>
          <c:showVal val="0"/>
          <c:showCatName val="0"/>
          <c:showSerName val="0"/>
          <c:showPercent val="0"/>
          <c:showBubbleSize val="0"/>
        </c:dLbls>
        <c:marker val="1"/>
        <c:smooth val="0"/>
        <c:axId val="472259280"/>
        <c:axId val="472261904"/>
      </c:lineChart>
      <c:catAx>
        <c:axId val="47225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61904"/>
        <c:crosses val="autoZero"/>
        <c:auto val="1"/>
        <c:lblAlgn val="ctr"/>
        <c:lblOffset val="100"/>
        <c:noMultiLvlLbl val="0"/>
      </c:catAx>
      <c:valAx>
        <c:axId val="47226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EDA-4B27-873E-883CFABF48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EDA-4B27-873E-883CFABF481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EDA-4B27-873E-883CFABF48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'Non-tax revenue'!$A$167:$A$169</c:f>
              <c:strCache>
                <c:ptCount val="3"/>
                <c:pt idx="0">
                  <c:v>Tax Revenue</c:v>
                </c:pt>
                <c:pt idx="1">
                  <c:v>Non-Tax Revenue</c:v>
                </c:pt>
                <c:pt idx="2">
                  <c:v>Grants-in-aid from Central Government </c:v>
                </c:pt>
              </c:strCache>
            </c:strRef>
          </c:cat>
          <c:val>
            <c:numRef>
              <c:f>'Non-tax revenue'!$L$167:$L$169</c:f>
              <c:numCache>
                <c:formatCode>General</c:formatCode>
                <c:ptCount val="3"/>
                <c:pt idx="0">
                  <c:v>5.3144637680000004</c:v>
                </c:pt>
                <c:pt idx="1">
                  <c:v>0.78010851000000014</c:v>
                </c:pt>
                <c:pt idx="2">
                  <c:v>0.79610521000000012</c:v>
                </c:pt>
              </c:numCache>
            </c:numRef>
          </c:val>
          <c:extLst>
            <c:ext xmlns:c16="http://schemas.microsoft.com/office/drawing/2014/chart" uri="{C3380CC4-5D6E-409C-BE32-E72D297353CC}">
              <c16:uniqueId val="{00000000-F182-48F9-9501-B3AF7123EA6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3"/>
          <c:tx>
            <c:strRef>
              <c:f>'Non-tax revenue'!$A$224</c:f>
              <c:strCache>
                <c:ptCount val="1"/>
                <c:pt idx="0">
                  <c:v>REVENUE RECIEPTS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'Non-tax revenue'!$B$220:$J$220</c:f>
              <c:strCache>
                <c:ptCount val="9"/>
                <c:pt idx="0">
                  <c:v>2015-16</c:v>
                </c:pt>
                <c:pt idx="1">
                  <c:v>2016-17</c:v>
                </c:pt>
                <c:pt idx="2">
                  <c:v>2017-18</c:v>
                </c:pt>
                <c:pt idx="3">
                  <c:v>2018-19</c:v>
                </c:pt>
                <c:pt idx="4">
                  <c:v>2019-20</c:v>
                </c:pt>
                <c:pt idx="5">
                  <c:v>2020-21</c:v>
                </c:pt>
                <c:pt idx="6">
                  <c:v>2021-22</c:v>
                </c:pt>
                <c:pt idx="7">
                  <c:v>2022-23(RE)</c:v>
                </c:pt>
                <c:pt idx="8">
                  <c:v>2023-24 (BE)</c:v>
                </c:pt>
              </c:strCache>
            </c:strRef>
          </c:cat>
          <c:val>
            <c:numRef>
              <c:f>'Non-tax revenue'!$B$224:$J$224</c:f>
              <c:numCache>
                <c:formatCode>0.00</c:formatCode>
                <c:ptCount val="9"/>
                <c:pt idx="0">
                  <c:v>16.564008459690861</c:v>
                </c:pt>
                <c:pt idx="1">
                  <c:v>10.388204071967255</c:v>
                </c:pt>
                <c:pt idx="2">
                  <c:v>19.426046884792502</c:v>
                </c:pt>
                <c:pt idx="3">
                  <c:v>5.0885249406514399</c:v>
                </c:pt>
                <c:pt idx="4">
                  <c:v>2.9946239012824227</c:v>
                </c:pt>
                <c:pt idx="5">
                  <c:v>-0.43785232642824523</c:v>
                </c:pt>
                <c:pt idx="6">
                  <c:v>15.586925035287447</c:v>
                </c:pt>
                <c:pt idx="7">
                  <c:v>24.2161266376703</c:v>
                </c:pt>
                <c:pt idx="8">
                  <c:v>12.494463195654703</c:v>
                </c:pt>
              </c:numCache>
            </c:numRef>
          </c:val>
          <c:extLst>
            <c:ext xmlns:c16="http://schemas.microsoft.com/office/drawing/2014/chart" uri="{C3380CC4-5D6E-409C-BE32-E72D297353CC}">
              <c16:uniqueId val="{00000003-96F1-4DAB-B65B-2DB71A2E495D}"/>
            </c:ext>
          </c:extLst>
        </c:ser>
        <c:ser>
          <c:idx val="4"/>
          <c:order val="4"/>
          <c:tx>
            <c:strRef>
              <c:f>'Non-tax revenue'!$A$225</c:f>
              <c:strCache>
                <c:ptCount val="1"/>
                <c:pt idx="0">
                  <c:v>GSDP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'Non-tax revenue'!$B$220:$J$220</c:f>
              <c:strCache>
                <c:ptCount val="9"/>
                <c:pt idx="0">
                  <c:v>2015-16</c:v>
                </c:pt>
                <c:pt idx="1">
                  <c:v>2016-17</c:v>
                </c:pt>
                <c:pt idx="2">
                  <c:v>2017-18</c:v>
                </c:pt>
                <c:pt idx="3">
                  <c:v>2018-19</c:v>
                </c:pt>
                <c:pt idx="4">
                  <c:v>2019-20</c:v>
                </c:pt>
                <c:pt idx="5">
                  <c:v>2020-21</c:v>
                </c:pt>
                <c:pt idx="6">
                  <c:v>2021-22</c:v>
                </c:pt>
                <c:pt idx="7">
                  <c:v>2022-23(RE)</c:v>
                </c:pt>
                <c:pt idx="8">
                  <c:v>2023-24 (BE)</c:v>
                </c:pt>
              </c:strCache>
            </c:strRef>
          </c:cat>
          <c:val>
            <c:numRef>
              <c:f>'Non-tax revenue'!$B$225:$J$225</c:f>
              <c:numCache>
                <c:formatCode>0.00</c:formatCode>
                <c:ptCount val="9"/>
                <c:pt idx="0">
                  <c:v>13.350132957116202</c:v>
                </c:pt>
                <c:pt idx="1">
                  <c:v>13.30363536237873</c:v>
                </c:pt>
                <c:pt idx="2">
                  <c:v>13.787776539795216</c:v>
                </c:pt>
                <c:pt idx="3">
                  <c:v>9.4089952401889434</c:v>
                </c:pt>
                <c:pt idx="4">
                  <c:v>4.757884999989126</c:v>
                </c:pt>
                <c:pt idx="5">
                  <c:v>1.3187151594457935</c:v>
                </c:pt>
                <c:pt idx="6">
                  <c:v>17.363947947056225</c:v>
                </c:pt>
                <c:pt idx="7">
                  <c:v>14.183367502061905</c:v>
                </c:pt>
                <c:pt idx="8">
                  <c:v>12.999999999999989</c:v>
                </c:pt>
              </c:numCache>
            </c:numRef>
          </c:val>
          <c:extLst>
            <c:ext xmlns:c16="http://schemas.microsoft.com/office/drawing/2014/chart" uri="{C3380CC4-5D6E-409C-BE32-E72D297353CC}">
              <c16:uniqueId val="{00000004-96F1-4DAB-B65B-2DB71A2E495D}"/>
            </c:ext>
          </c:extLst>
        </c:ser>
        <c:dLbls>
          <c:showLegendKey val="0"/>
          <c:showVal val="1"/>
          <c:showCatName val="0"/>
          <c:showSerName val="0"/>
          <c:showPercent val="0"/>
          <c:showBubbleSize val="0"/>
        </c:dLbls>
        <c:gapWidth val="75"/>
        <c:axId val="366133904"/>
        <c:axId val="366141120"/>
        <c:extLst>
          <c:ext xmlns:c15="http://schemas.microsoft.com/office/drawing/2012/chart" uri="{02D57815-91ED-43cb-92C2-25804820EDAC}">
            <c15:filteredBarSeries>
              <c15:ser>
                <c:idx val="0"/>
                <c:order val="0"/>
                <c:tx>
                  <c:strRef>
                    <c:extLst>
                      <c:ext uri="{02D57815-91ED-43cb-92C2-25804820EDAC}">
                        <c15:formulaRef>
                          <c15:sqref>'Non-tax revenue'!$A$221</c15:sqref>
                        </c15:formulaRef>
                      </c:ext>
                    </c:extLst>
                    <c:strCache>
                      <c:ptCount val="1"/>
                      <c:pt idx="0">
                        <c:v>Tax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'Non-tax revenue'!$B$220:$J$220</c15:sqref>
                        </c15:formulaRef>
                      </c:ext>
                    </c:extLst>
                    <c:strCache>
                      <c:ptCount val="9"/>
                      <c:pt idx="0">
                        <c:v>2015-16</c:v>
                      </c:pt>
                      <c:pt idx="1">
                        <c:v>2016-17</c:v>
                      </c:pt>
                      <c:pt idx="2">
                        <c:v>2017-18</c:v>
                      </c:pt>
                      <c:pt idx="3">
                        <c:v>2018-19</c:v>
                      </c:pt>
                      <c:pt idx="4">
                        <c:v>2019-20</c:v>
                      </c:pt>
                      <c:pt idx="5">
                        <c:v>2020-21</c:v>
                      </c:pt>
                      <c:pt idx="6">
                        <c:v>2021-22</c:v>
                      </c:pt>
                      <c:pt idx="7">
                        <c:v>2022-23(RE)</c:v>
                      </c:pt>
                      <c:pt idx="8">
                        <c:v>2023-24 (BE)</c:v>
                      </c:pt>
                    </c:strCache>
                  </c:strRef>
                </c:cat>
                <c:val>
                  <c:numRef>
                    <c:extLst>
                      <c:ext uri="{02D57815-91ED-43cb-92C2-25804820EDAC}">
                        <c15:formulaRef>
                          <c15:sqref>'Non-tax revenue'!$B$221:$J$221</c15:sqref>
                        </c15:formulaRef>
                      </c:ext>
                    </c:extLst>
                    <c:numCache>
                      <c:formatCode>0.00</c:formatCode>
                      <c:ptCount val="9"/>
                      <c:pt idx="0">
                        <c:v>16.812681828798869</c:v>
                      </c:pt>
                      <c:pt idx="1">
                        <c:v>11.524541091357499</c:v>
                      </c:pt>
                      <c:pt idx="2">
                        <c:v>19.136238527688153</c:v>
                      </c:pt>
                      <c:pt idx="3">
                        <c:v>5.0396557848853663</c:v>
                      </c:pt>
                      <c:pt idx="4">
                        <c:v>-1.7693397153305424</c:v>
                      </c:pt>
                      <c:pt idx="5">
                        <c:v>-3.1741951959512904</c:v>
                      </c:pt>
                      <c:pt idx="6">
                        <c:v>30.501551143486051</c:v>
                      </c:pt>
                      <c:pt idx="7">
                        <c:v>19.992261152649228</c:v>
                      </c:pt>
                      <c:pt idx="8">
                        <c:v>14.748376462570478</c:v>
                      </c:pt>
                    </c:numCache>
                  </c:numRef>
                </c:val>
                <c:extLst>
                  <c:ext xmlns:c16="http://schemas.microsoft.com/office/drawing/2014/chart" uri="{C3380CC4-5D6E-409C-BE32-E72D297353CC}">
                    <c16:uniqueId val="{00000000-96F1-4DAB-B65B-2DB71A2E495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'Non-tax revenue'!$A$222</c15:sqref>
                        </c15:formulaRef>
                      </c:ext>
                    </c:extLst>
                    <c:strCache>
                      <c:ptCount val="1"/>
                      <c:pt idx="0">
                        <c:v>Non-Tax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'Non-tax revenue'!$B$220:$J$220</c15:sqref>
                        </c15:formulaRef>
                      </c:ext>
                    </c:extLst>
                    <c:strCache>
                      <c:ptCount val="9"/>
                      <c:pt idx="0">
                        <c:v>2015-16</c:v>
                      </c:pt>
                      <c:pt idx="1">
                        <c:v>2016-17</c:v>
                      </c:pt>
                      <c:pt idx="2">
                        <c:v>2017-18</c:v>
                      </c:pt>
                      <c:pt idx="3">
                        <c:v>2018-19</c:v>
                      </c:pt>
                      <c:pt idx="4">
                        <c:v>2019-20</c:v>
                      </c:pt>
                      <c:pt idx="5">
                        <c:v>2020-21</c:v>
                      </c:pt>
                      <c:pt idx="6">
                        <c:v>2021-22</c:v>
                      </c:pt>
                      <c:pt idx="7">
                        <c:v>2022-23(RE)</c:v>
                      </c:pt>
                      <c:pt idx="8">
                        <c:v>2023-24 (BE)</c:v>
                      </c:pt>
                    </c:strCache>
                  </c:strRef>
                </c:cat>
                <c:val>
                  <c:numRef>
                    <c:extLst xmlns:c15="http://schemas.microsoft.com/office/drawing/2012/chart">
                      <c:ext xmlns:c15="http://schemas.microsoft.com/office/drawing/2012/chart" uri="{02D57815-91ED-43cb-92C2-25804820EDAC}">
                        <c15:formulaRef>
                          <c15:sqref>'Non-tax revenue'!$B$222:$J$222</c15:sqref>
                        </c15:formulaRef>
                      </c:ext>
                    </c:extLst>
                    <c:numCache>
                      <c:formatCode>0.00</c:formatCode>
                      <c:ptCount val="9"/>
                      <c:pt idx="0">
                        <c:v>3.0211712264093027</c:v>
                      </c:pt>
                      <c:pt idx="1">
                        <c:v>30.375757103915113</c:v>
                      </c:pt>
                      <c:pt idx="2">
                        <c:v>47.074295245275955</c:v>
                      </c:pt>
                      <c:pt idx="3">
                        <c:v>-12.479246346248619</c:v>
                      </c:pt>
                      <c:pt idx="4">
                        <c:v>-7.220653876734473</c:v>
                      </c:pt>
                      <c:pt idx="5">
                        <c:v>-5.9225462997736456</c:v>
                      </c:pt>
                      <c:pt idx="6">
                        <c:v>6.214777572156116</c:v>
                      </c:pt>
                      <c:pt idx="7">
                        <c:v>48.148492064484905</c:v>
                      </c:pt>
                      <c:pt idx="8">
                        <c:v>15.489008430829475</c:v>
                      </c:pt>
                    </c:numCache>
                  </c:numRef>
                </c:val>
                <c:extLst xmlns:c15="http://schemas.microsoft.com/office/drawing/2012/chart">
                  <c:ext xmlns:c16="http://schemas.microsoft.com/office/drawing/2014/chart" uri="{C3380CC4-5D6E-409C-BE32-E72D297353CC}">
                    <c16:uniqueId val="{00000001-96F1-4DAB-B65B-2DB71A2E495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'Non-tax revenue'!$A$223</c15:sqref>
                        </c15:formulaRef>
                      </c:ext>
                    </c:extLst>
                    <c:strCache>
                      <c:ptCount val="1"/>
                      <c:pt idx="0">
                        <c:v>Grants-in-aid from Central Government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'Non-tax revenue'!$B$220:$J$220</c15:sqref>
                        </c15:formulaRef>
                      </c:ext>
                    </c:extLst>
                    <c:strCache>
                      <c:ptCount val="9"/>
                      <c:pt idx="0">
                        <c:v>2015-16</c:v>
                      </c:pt>
                      <c:pt idx="1">
                        <c:v>2016-17</c:v>
                      </c:pt>
                      <c:pt idx="2">
                        <c:v>2017-18</c:v>
                      </c:pt>
                      <c:pt idx="3">
                        <c:v>2018-19</c:v>
                      </c:pt>
                      <c:pt idx="4">
                        <c:v>2019-20</c:v>
                      </c:pt>
                      <c:pt idx="5">
                        <c:v>2020-21</c:v>
                      </c:pt>
                      <c:pt idx="6">
                        <c:v>2021-22</c:v>
                      </c:pt>
                      <c:pt idx="7">
                        <c:v>2022-23(RE)</c:v>
                      </c:pt>
                      <c:pt idx="8">
                        <c:v>2023-24 (BE)</c:v>
                      </c:pt>
                    </c:strCache>
                  </c:strRef>
                </c:cat>
                <c:val>
                  <c:numRef>
                    <c:extLst xmlns:c15="http://schemas.microsoft.com/office/drawing/2012/chart">
                      <c:ext xmlns:c15="http://schemas.microsoft.com/office/drawing/2012/chart" uri="{02D57815-91ED-43cb-92C2-25804820EDAC}">
                        <c15:formulaRef>
                          <c15:sqref>'Non-tax revenue'!$B$223:$J$223</c15:sqref>
                        </c15:formulaRef>
                      </c:ext>
                    </c:extLst>
                    <c:numCache>
                      <c:formatCode>0.00</c:formatCode>
                      <c:ptCount val="9"/>
                      <c:pt idx="0">
                        <c:v>27.501701969971659</c:v>
                      </c:pt>
                      <c:pt idx="1">
                        <c:v>-10.992448997892378</c:v>
                      </c:pt>
                      <c:pt idx="2">
                        <c:v>-8.673638716673814</c:v>
                      </c:pt>
                      <c:pt idx="3">
                        <c:v>36.420021113485035</c:v>
                      </c:pt>
                      <c:pt idx="4">
                        <c:v>48.750169787572432</c:v>
                      </c:pt>
                      <c:pt idx="5">
                        <c:v>16.405919803590031</c:v>
                      </c:pt>
                      <c:pt idx="6">
                        <c:v>-37.964029762593889</c:v>
                      </c:pt>
                      <c:pt idx="7">
                        <c:v>36.003581511822503</c:v>
                      </c:pt>
                      <c:pt idx="8">
                        <c:v>-7.1938365244036966</c:v>
                      </c:pt>
                    </c:numCache>
                  </c:numRef>
                </c:val>
                <c:extLst xmlns:c15="http://schemas.microsoft.com/office/drawing/2012/chart">
                  <c:ext xmlns:c16="http://schemas.microsoft.com/office/drawing/2014/chart" uri="{C3380CC4-5D6E-409C-BE32-E72D297353CC}">
                    <c16:uniqueId val="{00000002-96F1-4DAB-B65B-2DB71A2E495D}"/>
                  </c:ext>
                </c:extLst>
              </c15:ser>
            </c15:filteredBarSeries>
          </c:ext>
        </c:extLst>
      </c:barChart>
      <c:lineChart>
        <c:grouping val="standard"/>
        <c:varyColors val="0"/>
        <c:ser>
          <c:idx val="5"/>
          <c:order val="5"/>
          <c:tx>
            <c:strRef>
              <c:f>'Non-tax revenue'!$A$226</c:f>
              <c:strCache>
                <c:ptCount val="1"/>
                <c:pt idx="0">
                  <c:v>RR/GSDP</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'Non-tax revenue'!$B$220:$J$220</c:f>
              <c:strCache>
                <c:ptCount val="9"/>
                <c:pt idx="0">
                  <c:v>2015-16</c:v>
                </c:pt>
                <c:pt idx="1">
                  <c:v>2016-17</c:v>
                </c:pt>
                <c:pt idx="2">
                  <c:v>2017-18</c:v>
                </c:pt>
                <c:pt idx="3">
                  <c:v>2018-19</c:v>
                </c:pt>
                <c:pt idx="4">
                  <c:v>2019-20</c:v>
                </c:pt>
                <c:pt idx="5">
                  <c:v>2020-21</c:v>
                </c:pt>
                <c:pt idx="6">
                  <c:v>2021-22</c:v>
                </c:pt>
                <c:pt idx="7">
                  <c:v>2022-23(RE)</c:v>
                </c:pt>
                <c:pt idx="8">
                  <c:v>2023-24 (BE)</c:v>
                </c:pt>
              </c:strCache>
            </c:strRef>
          </c:cat>
          <c:val>
            <c:numRef>
              <c:f>'Non-tax revenue'!$B$226:$J$226</c:f>
              <c:numCache>
                <c:formatCode>0.00</c:formatCode>
                <c:ptCount val="9"/>
                <c:pt idx="0">
                  <c:v>9.5976088876437373</c:v>
                </c:pt>
                <c:pt idx="1">
                  <c:v>9.3506515047259189</c:v>
                </c:pt>
                <c:pt idx="2">
                  <c:v>9.8139833553756404</c:v>
                </c:pt>
                <c:pt idx="3">
                  <c:v>9.4264373084169648</c:v>
                </c:pt>
                <c:pt idx="4">
                  <c:v>9.2677736411872313</c:v>
                </c:pt>
                <c:pt idx="5">
                  <c:v>9.1070977994246203</c:v>
                </c:pt>
                <c:pt idx="6">
                  <c:v>8.9692060385186476</c:v>
                </c:pt>
                <c:pt idx="7">
                  <c:v>9.7572882766824236</c:v>
                </c:pt>
                <c:pt idx="8">
                  <c:v>9.7136363445189744</c:v>
                </c:pt>
              </c:numCache>
            </c:numRef>
          </c:val>
          <c:smooth val="0"/>
          <c:extLst>
            <c:ext xmlns:c16="http://schemas.microsoft.com/office/drawing/2014/chart" uri="{C3380CC4-5D6E-409C-BE32-E72D297353CC}">
              <c16:uniqueId val="{00000005-96F1-4DAB-B65B-2DB71A2E495D}"/>
            </c:ext>
          </c:extLst>
        </c:ser>
        <c:dLbls>
          <c:showLegendKey val="0"/>
          <c:showVal val="0"/>
          <c:showCatName val="0"/>
          <c:showSerName val="0"/>
          <c:showPercent val="0"/>
          <c:showBubbleSize val="0"/>
        </c:dLbls>
        <c:marker val="1"/>
        <c:smooth val="0"/>
        <c:axId val="366133904"/>
        <c:axId val="366141120"/>
      </c:lineChart>
      <c:catAx>
        <c:axId val="366133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41120"/>
        <c:crosses val="autoZero"/>
        <c:auto val="1"/>
        <c:lblAlgn val="ctr"/>
        <c:lblOffset val="100"/>
        <c:noMultiLvlLbl val="0"/>
      </c:catAx>
      <c:valAx>
        <c:axId val="366141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33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Components</a:t>
            </a:r>
            <a:r>
              <a:rPr lang="en-IN" baseline="0"/>
              <a:t> of Capital Receipt (in crores)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0"/>
          <c:tx>
            <c:strRef>
              <c:f>'Non-tax revenue'!$A$276</c:f>
              <c:strCache>
                <c:ptCount val="1"/>
                <c:pt idx="0">
                  <c:v>Loans &amp; Advances (Recoveries of Loan &amp; Advances) </c:v>
                </c:pt>
              </c:strCache>
            </c:strRef>
          </c:tx>
          <c:spPr>
            <a:solidFill>
              <a:schemeClr val="accent3"/>
            </a:solidFill>
            <a:ln>
              <a:noFill/>
            </a:ln>
            <a:effectLst/>
          </c:spPr>
          <c:invertIfNegative val="0"/>
          <c:cat>
            <c:strRef>
              <c:f>'Non-tax revenue'!$B$275:$K$275</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revenue'!$B$276:$K$276</c:f>
              <c:numCache>
                <c:formatCode>General</c:formatCode>
                <c:ptCount val="10"/>
                <c:pt idx="0">
                  <c:v>272.81709999999998</c:v>
                </c:pt>
                <c:pt idx="1">
                  <c:v>328.28039999999999</c:v>
                </c:pt>
                <c:pt idx="2">
                  <c:v>973.23789999999997</c:v>
                </c:pt>
                <c:pt idx="3">
                  <c:v>6340.9304000000002</c:v>
                </c:pt>
                <c:pt idx="4">
                  <c:v>5371.9004000000004</c:v>
                </c:pt>
                <c:pt idx="5">
                  <c:v>5392.6368000000002</c:v>
                </c:pt>
                <c:pt idx="6">
                  <c:v>431.95030000000003</c:v>
                </c:pt>
                <c:pt idx="7">
                  <c:v>500.24250000000001</c:v>
                </c:pt>
                <c:pt idx="8">
                  <c:v>742.55930000000001</c:v>
                </c:pt>
                <c:pt idx="9">
                  <c:v>1132.7996000000001</c:v>
                </c:pt>
              </c:numCache>
            </c:numRef>
          </c:val>
          <c:extLst xmlns:c15="http://schemas.microsoft.com/office/drawing/2012/chart">
            <c:ext xmlns:c16="http://schemas.microsoft.com/office/drawing/2014/chart" uri="{C3380CC4-5D6E-409C-BE32-E72D297353CC}">
              <c16:uniqueId val="{00000002-7AE4-411C-94E0-4EDB2C87237E}"/>
            </c:ext>
          </c:extLst>
        </c:ser>
        <c:ser>
          <c:idx val="3"/>
          <c:order val="1"/>
          <c:tx>
            <c:strRef>
              <c:f>'Non-tax revenue'!$A$277</c:f>
              <c:strCache>
                <c:ptCount val="1"/>
                <c:pt idx="0">
                  <c:v>Internal Debt of the State Government </c:v>
                </c:pt>
              </c:strCache>
            </c:strRef>
          </c:tx>
          <c:spPr>
            <a:solidFill>
              <a:schemeClr val="accent4"/>
            </a:solidFill>
            <a:ln>
              <a:noFill/>
            </a:ln>
            <a:effectLst/>
          </c:spPr>
          <c:invertIfNegative val="0"/>
          <c:cat>
            <c:strRef>
              <c:f>'Non-tax revenue'!$B$275:$K$275</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revenue'!$B$277:$K$277</c:f>
              <c:numCache>
                <c:formatCode>General</c:formatCode>
                <c:ptCount val="10"/>
                <c:pt idx="0">
                  <c:v>18727.9895</c:v>
                </c:pt>
                <c:pt idx="1">
                  <c:v>37901.194199999998</c:v>
                </c:pt>
                <c:pt idx="2">
                  <c:v>28046.266500000002</c:v>
                </c:pt>
                <c:pt idx="3">
                  <c:v>21348.746299999999</c:v>
                </c:pt>
                <c:pt idx="4">
                  <c:v>34140.136500000001</c:v>
                </c:pt>
                <c:pt idx="5">
                  <c:v>44329.433900000004</c:v>
                </c:pt>
                <c:pt idx="6">
                  <c:v>49340.044000000002</c:v>
                </c:pt>
                <c:pt idx="7">
                  <c:v>47568.211199999998</c:v>
                </c:pt>
                <c:pt idx="8">
                  <c:v>79588.98</c:v>
                </c:pt>
                <c:pt idx="9">
                  <c:v>63840</c:v>
                </c:pt>
              </c:numCache>
            </c:numRef>
          </c:val>
          <c:extLst xmlns:c15="http://schemas.microsoft.com/office/drawing/2012/chart">
            <c:ext xmlns:c16="http://schemas.microsoft.com/office/drawing/2014/chart" uri="{C3380CC4-5D6E-409C-BE32-E72D297353CC}">
              <c16:uniqueId val="{00000003-7AE4-411C-94E0-4EDB2C87237E}"/>
            </c:ext>
          </c:extLst>
        </c:ser>
        <c:ser>
          <c:idx val="4"/>
          <c:order val="2"/>
          <c:tx>
            <c:strRef>
              <c:f>'Non-tax revenue'!$A$278</c:f>
              <c:strCache>
                <c:ptCount val="1"/>
                <c:pt idx="0">
                  <c:v>Loans and Advances from the Central Government </c:v>
                </c:pt>
              </c:strCache>
            </c:strRef>
          </c:tx>
          <c:spPr>
            <a:solidFill>
              <a:schemeClr val="accent5"/>
            </a:solidFill>
            <a:ln>
              <a:noFill/>
            </a:ln>
            <a:effectLst/>
          </c:spPr>
          <c:invertIfNegative val="0"/>
          <c:cat>
            <c:strRef>
              <c:f>'Non-tax revenue'!$B$275:$K$275</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revenue'!$B$278:$K$278</c:f>
              <c:numCache>
                <c:formatCode>General</c:formatCode>
                <c:ptCount val="10"/>
                <c:pt idx="0">
                  <c:v>130.75810000000001</c:v>
                </c:pt>
                <c:pt idx="1">
                  <c:v>97.236000000000004</c:v>
                </c:pt>
                <c:pt idx="2">
                  <c:v>123.2559</c:v>
                </c:pt>
                <c:pt idx="3">
                  <c:v>141.0103</c:v>
                </c:pt>
                <c:pt idx="4">
                  <c:v>124.8323</c:v>
                </c:pt>
                <c:pt idx="5">
                  <c:v>102.3877</c:v>
                </c:pt>
                <c:pt idx="6">
                  <c:v>124.68350000000009</c:v>
                </c:pt>
                <c:pt idx="7">
                  <c:v>143.38540000000012</c:v>
                </c:pt>
                <c:pt idx="8">
                  <c:v>1315</c:v>
                </c:pt>
                <c:pt idx="9">
                  <c:v>1000</c:v>
                </c:pt>
              </c:numCache>
            </c:numRef>
          </c:val>
          <c:extLst>
            <c:ext xmlns:c16="http://schemas.microsoft.com/office/drawing/2014/chart" uri="{C3380CC4-5D6E-409C-BE32-E72D297353CC}">
              <c16:uniqueId val="{00000004-7AE4-411C-94E0-4EDB2C87237E}"/>
            </c:ext>
          </c:extLst>
        </c:ser>
        <c:ser>
          <c:idx val="0"/>
          <c:order val="3"/>
          <c:tx>
            <c:strRef>
              <c:f>'Non-tax revenue'!$A$279</c:f>
              <c:strCache>
                <c:ptCount val="1"/>
                <c:pt idx="0">
                  <c:v>Public Debt (Debt Incurred) </c:v>
                </c:pt>
              </c:strCache>
            </c:strRef>
          </c:tx>
          <c:spPr>
            <a:solidFill>
              <a:schemeClr val="accent1"/>
            </a:solidFill>
            <a:ln>
              <a:noFill/>
            </a:ln>
            <a:effectLst/>
          </c:spPr>
          <c:invertIfNegative val="0"/>
          <c:cat>
            <c:strRef>
              <c:f>'Non-tax revenue'!$B$275:$K$275</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revenue'!$B$279:$K$279</c:f>
              <c:numCache>
                <c:formatCode>General</c:formatCode>
                <c:ptCount val="10"/>
                <c:pt idx="0">
                  <c:v>18858.747599999999</c:v>
                </c:pt>
                <c:pt idx="1">
                  <c:v>37998.430200000003</c:v>
                </c:pt>
                <c:pt idx="2">
                  <c:v>28169.522400000002</c:v>
                </c:pt>
                <c:pt idx="3">
                  <c:v>21489.756600000001</c:v>
                </c:pt>
                <c:pt idx="4">
                  <c:v>34264.968800000002</c:v>
                </c:pt>
                <c:pt idx="5">
                  <c:v>44431.821600000003</c:v>
                </c:pt>
                <c:pt idx="6">
                  <c:v>53816.727500000001</c:v>
                </c:pt>
                <c:pt idx="7">
                  <c:v>55105.596599999997</c:v>
                </c:pt>
                <c:pt idx="8">
                  <c:v>80903.98</c:v>
                </c:pt>
                <c:pt idx="9">
                  <c:v>64840</c:v>
                </c:pt>
              </c:numCache>
            </c:numRef>
          </c:val>
          <c:extLst>
            <c:ext xmlns:c16="http://schemas.microsoft.com/office/drawing/2014/chart" uri="{C3380CC4-5D6E-409C-BE32-E72D297353CC}">
              <c16:uniqueId val="{00000002-41E8-4D24-B6D9-44163B798C00}"/>
            </c:ext>
          </c:extLst>
        </c:ser>
        <c:ser>
          <c:idx val="1"/>
          <c:order val="4"/>
          <c:tx>
            <c:strRef>
              <c:f>'Non-tax revenue'!$A$280</c:f>
              <c:strCache>
                <c:ptCount val="1"/>
                <c:pt idx="0">
                  <c:v>Misc Capital Receipts</c:v>
                </c:pt>
              </c:strCache>
            </c:strRef>
          </c:tx>
          <c:spPr>
            <a:solidFill>
              <a:schemeClr val="accent2"/>
            </a:solidFill>
            <a:ln>
              <a:noFill/>
            </a:ln>
            <a:effectLst/>
          </c:spPr>
          <c:invertIfNegative val="0"/>
          <c:val>
            <c:numRef>
              <c:f>'Non-tax revenue'!$B$280</c:f>
              <c:numCache>
                <c:formatCode>General</c:formatCode>
                <c:ptCount val="1"/>
                <c:pt idx="0">
                  <c:v>18.739999999999998</c:v>
                </c:pt>
              </c:numCache>
            </c:numRef>
          </c:val>
          <c:extLst>
            <c:ext xmlns:c16="http://schemas.microsoft.com/office/drawing/2014/chart" uri="{C3380CC4-5D6E-409C-BE32-E72D297353CC}">
              <c16:uniqueId val="{00000000-F100-414C-A96D-25FA66C71B55}"/>
            </c:ext>
          </c:extLst>
        </c:ser>
        <c:dLbls>
          <c:showLegendKey val="0"/>
          <c:showVal val="0"/>
          <c:showCatName val="0"/>
          <c:showSerName val="0"/>
          <c:showPercent val="0"/>
          <c:showBubbleSize val="0"/>
        </c:dLbls>
        <c:gapWidth val="150"/>
        <c:overlap val="100"/>
        <c:axId val="443717472"/>
        <c:axId val="443717800"/>
      </c:barChart>
      <c:catAx>
        <c:axId val="44371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7800"/>
        <c:crosses val="autoZero"/>
        <c:auto val="1"/>
        <c:lblAlgn val="ctr"/>
        <c:lblOffset val="100"/>
        <c:noMultiLvlLbl val="0"/>
      </c:catAx>
      <c:valAx>
        <c:axId val="44371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'Non-tax revenue'!$A$277</c:f>
              <c:strCache>
                <c:ptCount val="1"/>
                <c:pt idx="0">
                  <c:v>Internal Debt of the State Government </c:v>
                </c:pt>
              </c:strCache>
            </c:strRef>
          </c:tx>
          <c:spPr>
            <a:ln w="28575" cap="rnd">
              <a:solidFill>
                <a:schemeClr val="accent1"/>
              </a:solidFill>
              <a:round/>
            </a:ln>
            <a:effectLst/>
          </c:spPr>
          <c:marker>
            <c:symbol val="none"/>
          </c:marker>
          <c:val>
            <c:numRef>
              <c:f>'Non-tax revenue'!$B$277:$K$277</c:f>
              <c:numCache>
                <c:formatCode>General</c:formatCode>
                <c:ptCount val="10"/>
                <c:pt idx="0">
                  <c:v>18727.9895</c:v>
                </c:pt>
                <c:pt idx="1">
                  <c:v>37901.194199999998</c:v>
                </c:pt>
                <c:pt idx="2">
                  <c:v>28046.266500000002</c:v>
                </c:pt>
                <c:pt idx="3">
                  <c:v>21348.746299999999</c:v>
                </c:pt>
                <c:pt idx="4">
                  <c:v>34140.136500000001</c:v>
                </c:pt>
                <c:pt idx="5">
                  <c:v>44329.433900000004</c:v>
                </c:pt>
                <c:pt idx="6">
                  <c:v>49340.044000000002</c:v>
                </c:pt>
                <c:pt idx="7">
                  <c:v>47568.211199999998</c:v>
                </c:pt>
                <c:pt idx="8">
                  <c:v>79588.98</c:v>
                </c:pt>
                <c:pt idx="9">
                  <c:v>63840</c:v>
                </c:pt>
              </c:numCache>
            </c:numRef>
          </c:val>
          <c:smooth val="0"/>
          <c:extLst>
            <c:ext xmlns:c16="http://schemas.microsoft.com/office/drawing/2014/chart" uri="{C3380CC4-5D6E-409C-BE32-E72D297353CC}">
              <c16:uniqueId val="{00000000-F505-4C3B-8520-1A0E74AB0569}"/>
            </c:ext>
          </c:extLst>
        </c:ser>
        <c:ser>
          <c:idx val="1"/>
          <c:order val="1"/>
          <c:tx>
            <c:strRef>
              <c:f>'Non-tax revenue'!$A$278</c:f>
              <c:strCache>
                <c:ptCount val="1"/>
                <c:pt idx="0">
                  <c:v>Loans and Advances from the Central Government </c:v>
                </c:pt>
              </c:strCache>
            </c:strRef>
          </c:tx>
          <c:spPr>
            <a:ln w="28575" cap="rnd">
              <a:solidFill>
                <a:schemeClr val="accent2"/>
              </a:solidFill>
              <a:round/>
            </a:ln>
            <a:effectLst/>
          </c:spPr>
          <c:marker>
            <c:symbol val="none"/>
          </c:marker>
          <c:val>
            <c:numRef>
              <c:f>'Non-tax revenue'!$B$278:$K$278</c:f>
              <c:numCache>
                <c:formatCode>General</c:formatCode>
                <c:ptCount val="10"/>
                <c:pt idx="0">
                  <c:v>130.75810000000001</c:v>
                </c:pt>
                <c:pt idx="1">
                  <c:v>97.236000000000004</c:v>
                </c:pt>
                <c:pt idx="2">
                  <c:v>123.2559</c:v>
                </c:pt>
                <c:pt idx="3">
                  <c:v>141.0103</c:v>
                </c:pt>
                <c:pt idx="4">
                  <c:v>124.8323</c:v>
                </c:pt>
                <c:pt idx="5">
                  <c:v>102.3877</c:v>
                </c:pt>
                <c:pt idx="6">
                  <c:v>124.68350000000009</c:v>
                </c:pt>
                <c:pt idx="7">
                  <c:v>143.38540000000012</c:v>
                </c:pt>
                <c:pt idx="8">
                  <c:v>1315</c:v>
                </c:pt>
                <c:pt idx="9">
                  <c:v>1000</c:v>
                </c:pt>
              </c:numCache>
            </c:numRef>
          </c:val>
          <c:smooth val="0"/>
          <c:extLst>
            <c:ext xmlns:c16="http://schemas.microsoft.com/office/drawing/2014/chart" uri="{C3380CC4-5D6E-409C-BE32-E72D297353CC}">
              <c16:uniqueId val="{00000001-F505-4C3B-8520-1A0E74AB0569}"/>
            </c:ext>
          </c:extLst>
        </c:ser>
        <c:dLbls>
          <c:showLegendKey val="0"/>
          <c:showVal val="0"/>
          <c:showCatName val="0"/>
          <c:showSerName val="0"/>
          <c:showPercent val="0"/>
          <c:showBubbleSize val="0"/>
        </c:dLbls>
        <c:smooth val="0"/>
        <c:axId val="412407808"/>
        <c:axId val="412406496"/>
      </c:lineChart>
      <c:catAx>
        <c:axId val="4124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6496"/>
        <c:crosses val="autoZero"/>
        <c:auto val="1"/>
        <c:lblAlgn val="ctr"/>
        <c:lblOffset val="100"/>
        <c:noMultiLvlLbl val="0"/>
      </c:catAx>
      <c:valAx>
        <c:axId val="41240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Composition</a:t>
            </a:r>
            <a:r>
              <a:rPr lang="en-IN" baseline="0"/>
              <a:t> of State taxes on Property and capital transactions (in crores)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'Tax revenue'!$B$85</c:f>
              <c:strCache>
                <c:ptCount val="1"/>
                <c:pt idx="0">
                  <c:v>Land Revenue </c:v>
                </c:pt>
              </c:strCache>
            </c:strRef>
          </c:tx>
          <c:spPr>
            <a:solidFill>
              <a:schemeClr val="accent1"/>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revenue'!$C$85:$L$85</c:f>
              <c:numCache>
                <c:formatCode>General</c:formatCode>
                <c:ptCount val="10"/>
                <c:pt idx="0">
                  <c:v>15.276899999999999</c:v>
                </c:pt>
                <c:pt idx="1">
                  <c:v>14.966699999999999</c:v>
                </c:pt>
                <c:pt idx="2">
                  <c:v>16.086400000000001</c:v>
                </c:pt>
                <c:pt idx="3">
                  <c:v>18.068100000000001</c:v>
                </c:pt>
                <c:pt idx="4">
                  <c:v>19.189299999999999</c:v>
                </c:pt>
                <c:pt idx="5">
                  <c:v>20.680099999999999</c:v>
                </c:pt>
                <c:pt idx="6">
                  <c:v>16.599</c:v>
                </c:pt>
                <c:pt idx="7">
                  <c:v>21.286999999999999</c:v>
                </c:pt>
                <c:pt idx="8">
                  <c:v>25</c:v>
                </c:pt>
                <c:pt idx="9">
                  <c:v>25</c:v>
                </c:pt>
              </c:numCache>
            </c:numRef>
          </c:val>
          <c:extLst>
            <c:ext xmlns:c16="http://schemas.microsoft.com/office/drawing/2014/chart" uri="{C3380CC4-5D6E-409C-BE32-E72D297353CC}">
              <c16:uniqueId val="{00000000-A1E4-407D-A478-C0DD75BEDD58}"/>
            </c:ext>
          </c:extLst>
        </c:ser>
        <c:ser>
          <c:idx val="1"/>
          <c:order val="1"/>
          <c:tx>
            <c:strRef>
              <c:f>'Tax revenue'!$B$86</c:f>
              <c:strCache>
                <c:ptCount val="1"/>
                <c:pt idx="0">
                  <c:v>Stamps and Registration </c:v>
                </c:pt>
              </c:strCache>
            </c:strRef>
          </c:tx>
          <c:spPr>
            <a:solidFill>
              <a:schemeClr val="accent2"/>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revenue'!$C$86:$L$86</c:f>
              <c:numCache>
                <c:formatCode>General</c:formatCode>
                <c:ptCount val="10"/>
                <c:pt idx="0">
                  <c:v>3108.7013000000002</c:v>
                </c:pt>
                <c:pt idx="1">
                  <c:v>3191.2114999999999</c:v>
                </c:pt>
                <c:pt idx="2">
                  <c:v>3282.6367</c:v>
                </c:pt>
                <c:pt idx="3">
                  <c:v>4192.4926999999998</c:v>
                </c:pt>
                <c:pt idx="4">
                  <c:v>5636.1656999999996</c:v>
                </c:pt>
                <c:pt idx="5">
                  <c:v>6013.299</c:v>
                </c:pt>
                <c:pt idx="6">
                  <c:v>5157.0163000000002</c:v>
                </c:pt>
                <c:pt idx="7">
                  <c:v>7598.3756000000003</c:v>
                </c:pt>
                <c:pt idx="8">
                  <c:v>10650</c:v>
                </c:pt>
                <c:pt idx="9">
                  <c:v>12550</c:v>
                </c:pt>
              </c:numCache>
            </c:numRef>
          </c:val>
          <c:extLst>
            <c:ext xmlns:c16="http://schemas.microsoft.com/office/drawing/2014/chart" uri="{C3380CC4-5D6E-409C-BE32-E72D297353CC}">
              <c16:uniqueId val="{00000001-A1E4-407D-A478-C0DD75BEDD58}"/>
            </c:ext>
          </c:extLst>
        </c:ser>
        <c:dLbls>
          <c:showLegendKey val="0"/>
          <c:showVal val="0"/>
          <c:showCatName val="0"/>
          <c:showSerName val="0"/>
          <c:showPercent val="0"/>
          <c:showBubbleSize val="0"/>
        </c:dLbls>
        <c:gapWidth val="150"/>
        <c:axId val="408479896"/>
        <c:axId val="408475632"/>
      </c:barChart>
      <c:lineChart>
        <c:grouping val="standard"/>
        <c:varyColors val="0"/>
        <c:ser>
          <c:idx val="2"/>
          <c:order val="2"/>
          <c:tx>
            <c:strRef>
              <c:f>'Tax revenue'!$B$87</c:f>
              <c:strCache>
                <c:ptCount val="1"/>
                <c:pt idx="0">
                  <c:v>Taxes on Property and Capital Transactions</c:v>
                </c:pt>
              </c:strCache>
            </c:strRef>
          </c:tx>
          <c:spPr>
            <a:ln w="28575" cap="rnd">
              <a:solidFill>
                <a:schemeClr val="accent3"/>
              </a:solidFill>
              <a:round/>
            </a:ln>
            <a:effectLst/>
          </c:spPr>
          <c:marker>
            <c:symbol val="none"/>
          </c:marker>
          <c:val>
            <c:numRef>
              <c:f>'Tax revenue'!$C$87:$L$87</c:f>
              <c:numCache>
                <c:formatCode>General</c:formatCode>
                <c:ptCount val="10"/>
                <c:pt idx="0">
                  <c:v>3123.9782</c:v>
                </c:pt>
                <c:pt idx="1">
                  <c:v>3206.1781999999998</c:v>
                </c:pt>
                <c:pt idx="2">
                  <c:v>3298.7231000000002</c:v>
                </c:pt>
                <c:pt idx="3">
                  <c:v>4210.5608000000002</c:v>
                </c:pt>
                <c:pt idx="4">
                  <c:v>5655.3549999999996</c:v>
                </c:pt>
                <c:pt idx="5">
                  <c:v>6033.9790999999996</c:v>
                </c:pt>
                <c:pt idx="6">
                  <c:v>5173.6153000000004</c:v>
                </c:pt>
                <c:pt idx="7">
                  <c:v>7619.6625999999997</c:v>
                </c:pt>
                <c:pt idx="8">
                  <c:v>10675</c:v>
                </c:pt>
                <c:pt idx="9">
                  <c:v>12575</c:v>
                </c:pt>
              </c:numCache>
            </c:numRef>
          </c:val>
          <c:smooth val="0"/>
          <c:extLst>
            <c:ext xmlns:c16="http://schemas.microsoft.com/office/drawing/2014/chart" uri="{C3380CC4-5D6E-409C-BE32-E72D297353CC}">
              <c16:uniqueId val="{00000002-A1E4-407D-A478-C0DD75BEDD58}"/>
            </c:ext>
          </c:extLst>
        </c:ser>
        <c:dLbls>
          <c:showLegendKey val="0"/>
          <c:showVal val="0"/>
          <c:showCatName val="0"/>
          <c:showSerName val="0"/>
          <c:showPercent val="0"/>
          <c:showBubbleSize val="0"/>
        </c:dLbls>
        <c:marker val="1"/>
        <c:smooth val="0"/>
        <c:axId val="408479896"/>
        <c:axId val="408475632"/>
      </c:lineChart>
      <c:catAx>
        <c:axId val="40847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5632"/>
        <c:crosses val="autoZero"/>
        <c:auto val="1"/>
        <c:lblAlgn val="ctr"/>
        <c:lblOffset val="100"/>
        <c:noMultiLvlLbl val="0"/>
      </c:catAx>
      <c:valAx>
        <c:axId val="40847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9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 and Revenue receipts and their percetage in GSDP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'Non-tax revenue'!$A$318</c:f>
              <c:strCache>
                <c:ptCount val="1"/>
                <c:pt idx="0">
                  <c:v>CAPITAL RECEIPTS</c:v>
                </c:pt>
              </c:strCache>
            </c:strRef>
          </c:tx>
          <c:spPr>
            <a:solidFill>
              <a:schemeClr val="accent1"/>
            </a:solidFill>
            <a:ln>
              <a:noFill/>
            </a:ln>
            <a:effectLst/>
          </c:spPr>
          <c:invertIfNegative val="0"/>
          <c:cat>
            <c:strRef>
              <c:f>'Non-tax revenue'!$B$317:$K$317</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revenue'!$B$318:$K$318</c:f>
              <c:numCache>
                <c:formatCode>General</c:formatCode>
                <c:ptCount val="10"/>
                <c:pt idx="0">
                  <c:v>19150.304700000001</c:v>
                </c:pt>
                <c:pt idx="1">
                  <c:v>38356.694699999993</c:v>
                </c:pt>
                <c:pt idx="2">
                  <c:v>29169.0272</c:v>
                </c:pt>
                <c:pt idx="3">
                  <c:v>27870.559800000003</c:v>
                </c:pt>
                <c:pt idx="4">
                  <c:v>39685.8822</c:v>
                </c:pt>
                <c:pt idx="5">
                  <c:v>49878.467700000001</c:v>
                </c:pt>
                <c:pt idx="6">
                  <c:v>49959.642599999999</c:v>
                </c:pt>
                <c:pt idx="7">
                  <c:v>48278.988599999997</c:v>
                </c:pt>
                <c:pt idx="8">
                  <c:v>83646.539299999989</c:v>
                </c:pt>
                <c:pt idx="9">
                  <c:v>71172.799599999998</c:v>
                </c:pt>
              </c:numCache>
            </c:numRef>
          </c:val>
          <c:extLst>
            <c:ext xmlns:c16="http://schemas.microsoft.com/office/drawing/2014/chart" uri="{C3380CC4-5D6E-409C-BE32-E72D297353CC}">
              <c16:uniqueId val="{00000000-A015-47CE-BE97-236472CE006F}"/>
            </c:ext>
          </c:extLst>
        </c:ser>
        <c:ser>
          <c:idx val="1"/>
          <c:order val="1"/>
          <c:tx>
            <c:strRef>
              <c:f>'Non-tax revenue'!$A$319</c:f>
              <c:strCache>
                <c:ptCount val="1"/>
                <c:pt idx="0">
                  <c:v>REVENUE RECIEPTS</c:v>
                </c:pt>
              </c:strCache>
            </c:strRef>
          </c:tx>
          <c:spPr>
            <a:solidFill>
              <a:schemeClr val="accent2"/>
            </a:solidFill>
            <a:ln>
              <a:noFill/>
            </a:ln>
            <a:effectLst/>
          </c:spPr>
          <c:invertIfNegative val="0"/>
          <c:cat>
            <c:strRef>
              <c:f>'Non-tax revenue'!$B$317:$K$317</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revenue'!$B$319:$K$319</c:f>
              <c:numCache>
                <c:formatCode>General</c:formatCode>
                <c:ptCount val="10"/>
                <c:pt idx="0">
                  <c:v>40798.654000000002</c:v>
                </c:pt>
                <c:pt idx="1">
                  <c:v>47556.546499999997</c:v>
                </c:pt>
                <c:pt idx="2">
                  <c:v>52496.817600000002</c:v>
                </c:pt>
                <c:pt idx="3">
                  <c:v>62694.874000000003</c:v>
                </c:pt>
                <c:pt idx="4">
                  <c:v>65885.118300000002</c:v>
                </c:pt>
                <c:pt idx="5">
                  <c:v>67858.129799999995</c:v>
                </c:pt>
                <c:pt idx="6">
                  <c:v>67561.011400000003</c:v>
                </c:pt>
                <c:pt idx="7">
                  <c:v>78091.695600000006</c:v>
                </c:pt>
                <c:pt idx="8">
                  <c:v>97002.479500000001</c:v>
                </c:pt>
                <c:pt idx="9">
                  <c:v>109122.4186</c:v>
                </c:pt>
              </c:numCache>
            </c:numRef>
          </c:val>
          <c:extLst>
            <c:ext xmlns:c16="http://schemas.microsoft.com/office/drawing/2014/chart" uri="{C3380CC4-5D6E-409C-BE32-E72D297353CC}">
              <c16:uniqueId val="{00000001-A015-47CE-BE97-236472CE006F}"/>
            </c:ext>
          </c:extLst>
        </c:ser>
        <c:dLbls>
          <c:showLegendKey val="0"/>
          <c:showVal val="0"/>
          <c:showCatName val="0"/>
          <c:showSerName val="0"/>
          <c:showPercent val="0"/>
          <c:showBubbleSize val="0"/>
        </c:dLbls>
        <c:gapWidth val="219"/>
        <c:axId val="510267304"/>
        <c:axId val="510272880"/>
      </c:barChart>
      <c:lineChart>
        <c:grouping val="standard"/>
        <c:varyColors val="0"/>
        <c:ser>
          <c:idx val="3"/>
          <c:order val="2"/>
          <c:tx>
            <c:strRef>
              <c:f>'Non-tax revenue'!$A$321</c:f>
              <c:strCache>
                <c:ptCount val="1"/>
                <c:pt idx="0">
                  <c:v>Capital Receipts/ GSDP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'Non-tax revenue'!$B$317:$K$317</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revenue'!$B$321:$K$321</c:f>
              <c:numCache>
                <c:formatCode>0%</c:formatCode>
                <c:ptCount val="10"/>
                <c:pt idx="0">
                  <c:v>4.3807700886967157E-2</c:v>
                </c:pt>
                <c:pt idx="1">
                  <c:v>7.7409438036750072E-2</c:v>
                </c:pt>
                <c:pt idx="2">
                  <c:v>5.1955417594507905E-2</c:v>
                </c:pt>
                <c:pt idx="3">
                  <c:v>4.3627364173696483E-2</c:v>
                </c:pt>
                <c:pt idx="4">
                  <c:v>5.6780118217913372E-2</c:v>
                </c:pt>
                <c:pt idx="5">
                  <c:v>6.8121881574883705E-2</c:v>
                </c:pt>
                <c:pt idx="6">
                  <c:v>6.7344662513814962E-2</c:v>
                </c:pt>
                <c:pt idx="7">
                  <c:v>5.5450735543344114E-2</c:v>
                </c:pt>
                <c:pt idx="8">
                  <c:v>8.4138405688582996E-2</c:v>
                </c:pt>
                <c:pt idx="9">
                  <c:v>6.3355147531134859E-2</c:v>
                </c:pt>
              </c:numCache>
            </c:numRef>
          </c:val>
          <c:smooth val="0"/>
          <c:extLst>
            <c:ext xmlns:c16="http://schemas.microsoft.com/office/drawing/2014/chart" uri="{C3380CC4-5D6E-409C-BE32-E72D297353CC}">
              <c16:uniqueId val="{00000003-A015-47CE-BE97-236472CE006F}"/>
            </c:ext>
          </c:extLst>
        </c:ser>
        <c:ser>
          <c:idx val="4"/>
          <c:order val="3"/>
          <c:tx>
            <c:strRef>
              <c:f>'Non-tax revenue'!$A$322</c:f>
              <c:strCache>
                <c:ptCount val="1"/>
                <c:pt idx="0">
                  <c:v>RR/ GSDP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'Non-tax revenue'!$B$317:$K$317</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'Non-tax revenue'!$B$322:$K$322</c:f>
              <c:numCache>
                <c:formatCode>0%</c:formatCode>
                <c:ptCount val="10"/>
                <c:pt idx="0">
                  <c:v>9.3329858663965079E-2</c:v>
                </c:pt>
                <c:pt idx="1">
                  <c:v>9.5976088876437368E-2</c:v>
                </c:pt>
                <c:pt idx="2">
                  <c:v>9.3506515047259181E-2</c:v>
                </c:pt>
                <c:pt idx="3">
                  <c:v>9.8139833553756425E-2</c:v>
                </c:pt>
                <c:pt idx="4">
                  <c:v>9.4264373084169656E-2</c:v>
                </c:pt>
                <c:pt idx="5">
                  <c:v>9.2677736411872297E-2</c:v>
                </c:pt>
                <c:pt idx="6">
                  <c:v>9.1070977994246211E-2</c:v>
                </c:pt>
                <c:pt idx="7">
                  <c:v>8.9692060385186484E-2</c:v>
                </c:pt>
                <c:pt idx="8">
                  <c:v>9.7572882766824243E-2</c:v>
                </c:pt>
                <c:pt idx="9">
                  <c:v>9.713636344518975E-2</c:v>
                </c:pt>
              </c:numCache>
            </c:numRef>
          </c:val>
          <c:smooth val="0"/>
          <c:extLst>
            <c:ext xmlns:c16="http://schemas.microsoft.com/office/drawing/2014/chart" uri="{C3380CC4-5D6E-409C-BE32-E72D297353CC}">
              <c16:uniqueId val="{00000004-A015-47CE-BE97-236472CE006F}"/>
            </c:ext>
          </c:extLst>
        </c:ser>
        <c:dLbls>
          <c:showLegendKey val="0"/>
          <c:showVal val="0"/>
          <c:showCatName val="0"/>
          <c:showSerName val="0"/>
          <c:showPercent val="0"/>
          <c:showBubbleSize val="0"/>
        </c:dLbls>
        <c:marker val="1"/>
        <c:smooth val="0"/>
        <c:axId val="510413144"/>
        <c:axId val="510411832"/>
      </c:lineChart>
      <c:catAx>
        <c:axId val="51026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72880"/>
        <c:crosses val="autoZero"/>
        <c:auto val="1"/>
        <c:lblAlgn val="ctr"/>
        <c:lblOffset val="100"/>
        <c:noMultiLvlLbl val="0"/>
      </c:catAx>
      <c:valAx>
        <c:axId val="51027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67304"/>
        <c:crosses val="autoZero"/>
        <c:crossBetween val="between"/>
      </c:valAx>
      <c:valAx>
        <c:axId val="51041183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13144"/>
        <c:crosses val="max"/>
        <c:crossBetween val="between"/>
      </c:valAx>
      <c:catAx>
        <c:axId val="510413144"/>
        <c:scaling>
          <c:orientation val="minMax"/>
        </c:scaling>
        <c:delete val="1"/>
        <c:axPos val="b"/>
        <c:numFmt formatCode="General" sourceLinked="1"/>
        <c:majorTickMark val="out"/>
        <c:minorTickMark val="none"/>
        <c:tickLblPos val="nextTo"/>
        <c:crossAx val="5104118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 in Public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Sheet2!$A$4</c:f>
              <c:strCache>
                <c:ptCount val="1"/>
                <c:pt idx="0">
                  <c:v>Internal Debt of the State Government </c:v>
                </c:pt>
              </c:strCache>
            </c:strRef>
          </c:tx>
          <c:spPr>
            <a:ln w="28575" cap="rnd">
              <a:solidFill>
                <a:schemeClr val="accent1"/>
              </a:solidFill>
              <a:round/>
            </a:ln>
            <a:effectLst/>
          </c:spPr>
          <c:marker>
            <c:symbol val="none"/>
          </c:marker>
          <c:cat>
            <c:strRef>
              <c:f>Sheet2!$B$1:$K$1</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Sheet2!$B$4:$K$4</c:f>
              <c:numCache>
                <c:formatCode>General</c:formatCode>
                <c:ptCount val="10"/>
                <c:pt idx="0">
                  <c:v>187279895</c:v>
                </c:pt>
                <c:pt idx="1">
                  <c:v>379011942</c:v>
                </c:pt>
                <c:pt idx="2">
                  <c:v>280462665</c:v>
                </c:pt>
                <c:pt idx="3">
                  <c:v>213487463</c:v>
                </c:pt>
                <c:pt idx="4">
                  <c:v>341401365</c:v>
                </c:pt>
                <c:pt idx="5">
                  <c:v>443294339</c:v>
                </c:pt>
                <c:pt idx="6">
                  <c:v>493400440</c:v>
                </c:pt>
                <c:pt idx="7">
                  <c:v>475682112</c:v>
                </c:pt>
                <c:pt idx="8">
                  <c:v>795889800</c:v>
                </c:pt>
                <c:pt idx="9">
                  <c:v>838400000</c:v>
                </c:pt>
              </c:numCache>
            </c:numRef>
          </c:val>
          <c:smooth val="0"/>
          <c:extLst>
            <c:ext xmlns:c16="http://schemas.microsoft.com/office/drawing/2014/chart" uri="{C3380CC4-5D6E-409C-BE32-E72D297353CC}">
              <c16:uniqueId val="{00000000-1E76-4AA8-B810-791FA724A6E3}"/>
            </c:ext>
          </c:extLst>
        </c:ser>
        <c:ser>
          <c:idx val="1"/>
          <c:order val="1"/>
          <c:tx>
            <c:strRef>
              <c:f>Sheet2!$A$5</c:f>
              <c:strCache>
                <c:ptCount val="1"/>
                <c:pt idx="0">
                  <c:v>Loans and Advances from the Central Government </c:v>
                </c:pt>
              </c:strCache>
            </c:strRef>
          </c:tx>
          <c:spPr>
            <a:ln w="28575" cap="rnd">
              <a:solidFill>
                <a:schemeClr val="accent2"/>
              </a:solidFill>
              <a:round/>
            </a:ln>
            <a:effectLst/>
          </c:spPr>
          <c:marker>
            <c:symbol val="none"/>
          </c:marker>
          <c:cat>
            <c:strRef>
              <c:f>Sheet2!$B$1:$K$1</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Sheet2!$B$5:$K$5</c:f>
              <c:numCache>
                <c:formatCode>General</c:formatCode>
                <c:ptCount val="10"/>
                <c:pt idx="0">
                  <c:v>1307581</c:v>
                </c:pt>
                <c:pt idx="1">
                  <c:v>972360</c:v>
                </c:pt>
                <c:pt idx="2">
                  <c:v>1232559</c:v>
                </c:pt>
                <c:pt idx="3">
                  <c:v>1410103</c:v>
                </c:pt>
                <c:pt idx="4">
                  <c:v>1248323</c:v>
                </c:pt>
                <c:pt idx="5">
                  <c:v>1023877</c:v>
                </c:pt>
                <c:pt idx="6">
                  <c:v>44766835</c:v>
                </c:pt>
                <c:pt idx="7">
                  <c:v>75373854</c:v>
                </c:pt>
                <c:pt idx="8">
                  <c:v>13150000</c:v>
                </c:pt>
                <c:pt idx="9">
                  <c:v>10000000</c:v>
                </c:pt>
              </c:numCache>
            </c:numRef>
          </c:val>
          <c:smooth val="0"/>
          <c:extLst>
            <c:ext xmlns:c16="http://schemas.microsoft.com/office/drawing/2014/chart" uri="{C3380CC4-5D6E-409C-BE32-E72D297353CC}">
              <c16:uniqueId val="{00000001-1E76-4AA8-B810-791FA724A6E3}"/>
            </c:ext>
          </c:extLst>
        </c:ser>
        <c:ser>
          <c:idx val="2"/>
          <c:order val="2"/>
          <c:tx>
            <c:strRef>
              <c:f>Sheet2!$A$6</c:f>
              <c:strCache>
                <c:ptCount val="1"/>
                <c:pt idx="0">
                  <c:v>Total-E-Public Debt (Debt Incurred) </c:v>
                </c:pt>
              </c:strCache>
            </c:strRef>
          </c:tx>
          <c:spPr>
            <a:ln w="28575" cap="rnd">
              <a:solidFill>
                <a:schemeClr val="accent3"/>
              </a:solidFill>
              <a:round/>
            </a:ln>
            <a:effectLst/>
          </c:spPr>
          <c:marker>
            <c:symbol val="none"/>
          </c:marker>
          <c:cat>
            <c:strRef>
              <c:f>Sheet2!$B$1:$K$1</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Sheet2!$B$6:$K$6</c:f>
              <c:numCache>
                <c:formatCode>General</c:formatCode>
                <c:ptCount val="10"/>
                <c:pt idx="0">
                  <c:v>188587476</c:v>
                </c:pt>
                <c:pt idx="1">
                  <c:v>379984302</c:v>
                </c:pt>
                <c:pt idx="2">
                  <c:v>281695224</c:v>
                </c:pt>
                <c:pt idx="3">
                  <c:v>214897566</c:v>
                </c:pt>
                <c:pt idx="4">
                  <c:v>342649688</c:v>
                </c:pt>
                <c:pt idx="5">
                  <c:v>444318216</c:v>
                </c:pt>
                <c:pt idx="6">
                  <c:v>538167275</c:v>
                </c:pt>
                <c:pt idx="7">
                  <c:v>551055966</c:v>
                </c:pt>
                <c:pt idx="8">
                  <c:v>809039800</c:v>
                </c:pt>
                <c:pt idx="9">
                  <c:v>848400000</c:v>
                </c:pt>
              </c:numCache>
            </c:numRef>
          </c:val>
          <c:smooth val="0"/>
          <c:extLst>
            <c:ext xmlns:c16="http://schemas.microsoft.com/office/drawing/2014/chart" uri="{C3380CC4-5D6E-409C-BE32-E72D297353CC}">
              <c16:uniqueId val="{00000002-1E76-4AA8-B810-791FA724A6E3}"/>
            </c:ext>
          </c:extLst>
        </c:ser>
        <c:dLbls>
          <c:showLegendKey val="0"/>
          <c:showVal val="0"/>
          <c:showCatName val="0"/>
          <c:showSerName val="0"/>
          <c:showPercent val="0"/>
          <c:showBubbleSize val="0"/>
        </c:dLbls>
        <c:smooth val="0"/>
        <c:axId val="315437696"/>
        <c:axId val="315429496"/>
      </c:lineChart>
      <c:catAx>
        <c:axId val="3154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9496"/>
        <c:crosses val="autoZero"/>
        <c:auto val="1"/>
        <c:lblAlgn val="ctr"/>
        <c:lblOffset val="100"/>
        <c:noMultiLvlLbl val="0"/>
      </c:catAx>
      <c:valAx>
        <c:axId val="315429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3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Trends in contribution of components in Revenue Expenditure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Sheet1!$B$10</c:f>
              <c:strCache>
                <c:ptCount val="1"/>
                <c:pt idx="0">
                  <c:v>GENERAL SERVICES </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Sheet1!$C$3:$L$3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Sheet1!$C$10:$L$10</c:f>
              <c:numCache>
                <c:formatCode>0%</c:formatCode>
                <c:ptCount val="10"/>
                <c:pt idx="0">
                  <c:v>0.34131633034010678</c:v>
                </c:pt>
                <c:pt idx="1">
                  <c:v>0.31591302879454863</c:v>
                </c:pt>
                <c:pt idx="2">
                  <c:v>0.31622368649471067</c:v>
                </c:pt>
                <c:pt idx="3">
                  <c:v>0.36445042671509781</c:v>
                </c:pt>
                <c:pt idx="4">
                  <c:v>0.36509324592410364</c:v>
                </c:pt>
                <c:pt idx="5">
                  <c:v>0.37577636299645084</c:v>
                </c:pt>
                <c:pt idx="6">
                  <c:v>0.38616429308086309</c:v>
                </c:pt>
                <c:pt idx="7">
                  <c:v>0.3855513595115363</c:v>
                </c:pt>
                <c:pt idx="8">
                  <c:v>0.38620320743834347</c:v>
                </c:pt>
                <c:pt idx="9">
                  <c:v>0.36681412011246933</c:v>
                </c:pt>
              </c:numCache>
            </c:numRef>
          </c:val>
          <c:extLst>
            <c:ext xmlns:c16="http://schemas.microsoft.com/office/drawing/2014/chart" uri="{C3380CC4-5D6E-409C-BE32-E72D297353CC}">
              <c16:uniqueId val="{00000000-ACEA-40C3-B330-2FAA65563B02}"/>
            </c:ext>
          </c:extLst>
        </c:ser>
        <c:ser>
          <c:idx val="1"/>
          <c:order val="1"/>
          <c:tx>
            <c:strRef>
              <c:f>Sheet1!$B$11</c:f>
              <c:strCache>
                <c:ptCount val="1"/>
                <c:pt idx="0">
                  <c:v>SOCIAL SERVICES </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Sheet1!$C$3:$L$3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Sheet1!$C$11:$L$11</c:f>
              <c:numCache>
                <c:formatCode>0%</c:formatCode>
                <c:ptCount val="10"/>
                <c:pt idx="0">
                  <c:v>0.38927910752625117</c:v>
                </c:pt>
                <c:pt idx="1">
                  <c:v>0.3636129531538479</c:v>
                </c:pt>
                <c:pt idx="2">
                  <c:v>0.37240072278768821</c:v>
                </c:pt>
                <c:pt idx="3">
                  <c:v>0.38305147331251499</c:v>
                </c:pt>
                <c:pt idx="4">
                  <c:v>0.38549651986122996</c:v>
                </c:pt>
                <c:pt idx="5">
                  <c:v>0.39749187998509694</c:v>
                </c:pt>
                <c:pt idx="6">
                  <c:v>0.40206033963881771</c:v>
                </c:pt>
                <c:pt idx="7">
                  <c:v>0.41582579946586068</c:v>
                </c:pt>
                <c:pt idx="8">
                  <c:v>0.40602808118444961</c:v>
                </c:pt>
                <c:pt idx="9">
                  <c:v>0.39126713904371241</c:v>
                </c:pt>
              </c:numCache>
            </c:numRef>
          </c:val>
          <c:extLst>
            <c:ext xmlns:c16="http://schemas.microsoft.com/office/drawing/2014/chart" uri="{C3380CC4-5D6E-409C-BE32-E72D297353CC}">
              <c16:uniqueId val="{00000001-ACEA-40C3-B330-2FAA65563B02}"/>
            </c:ext>
          </c:extLst>
        </c:ser>
        <c:ser>
          <c:idx val="2"/>
          <c:order val="2"/>
          <c:tx>
            <c:strRef>
              <c:f>Sheet1!$B$12</c:f>
              <c:strCache>
                <c:ptCount val="1"/>
                <c:pt idx="0">
                  <c:v>ECONOMIC SERVICES </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Sheet1!$C$3:$L$3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Sheet1!$C$12:$L$12</c:f>
              <c:numCache>
                <c:formatCode>0%</c:formatCode>
                <c:ptCount val="10"/>
                <c:pt idx="0">
                  <c:v>0.26646093939906668</c:v>
                </c:pt>
                <c:pt idx="1">
                  <c:v>0.31552519680702895</c:v>
                </c:pt>
                <c:pt idx="2">
                  <c:v>0.30517785948410447</c:v>
                </c:pt>
                <c:pt idx="3">
                  <c:v>0.24716725377220955</c:v>
                </c:pt>
                <c:pt idx="4">
                  <c:v>0.24653547514356194</c:v>
                </c:pt>
                <c:pt idx="5">
                  <c:v>0.22673175701845222</c:v>
                </c:pt>
                <c:pt idx="6">
                  <c:v>0.21177536728031915</c:v>
                </c:pt>
                <c:pt idx="7">
                  <c:v>0.198622841022603</c:v>
                </c:pt>
                <c:pt idx="8">
                  <c:v>0.2077687113772069</c:v>
                </c:pt>
                <c:pt idx="9">
                  <c:v>0.24191874084381826</c:v>
                </c:pt>
              </c:numCache>
            </c:numRef>
          </c:val>
          <c:extLst>
            <c:ext xmlns:c16="http://schemas.microsoft.com/office/drawing/2014/chart" uri="{C3380CC4-5D6E-409C-BE32-E72D297353CC}">
              <c16:uniqueId val="{00000002-ACEA-40C3-B330-2FAA65563B02}"/>
            </c:ext>
          </c:extLst>
        </c:ser>
        <c:dLbls>
          <c:showLegendKey val="0"/>
          <c:showVal val="1"/>
          <c:showCatName val="0"/>
          <c:showSerName val="0"/>
          <c:showPercent val="0"/>
          <c:showBubbleSize val="0"/>
        </c:dLbls>
        <c:gapWidth val="79"/>
        <c:shape val="box"/>
        <c:axId val="401416400"/>
        <c:axId val="401410168"/>
        <c:axId val="0"/>
      </c:bar3DChart>
      <c:catAx>
        <c:axId val="40141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01410168"/>
        <c:crosses val="autoZero"/>
        <c:auto val="1"/>
        <c:lblAlgn val="ctr"/>
        <c:lblOffset val="100"/>
        <c:noMultiLvlLbl val="0"/>
      </c:catAx>
      <c:valAx>
        <c:axId val="401410168"/>
        <c:scaling>
          <c:orientation val="minMax"/>
        </c:scaling>
        <c:delete val="1"/>
        <c:axPos val="l"/>
        <c:numFmt formatCode="0%" sourceLinked="1"/>
        <c:majorTickMark val="none"/>
        <c:minorTickMark val="none"/>
        <c:tickLblPos val="nextTo"/>
        <c:crossAx val="401416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contribution of componnets of Economic Services</a:t>
            </a:r>
          </a:p>
        </c:rich>
      </c:tx>
      <c:layout>
        <c:manualLayout>
          <c:xMode val="edge"/>
          <c:yMode val="edge"/>
          <c:x val="0.24645024552416239"/>
          <c:y val="2.7780456376024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0F-4AAB-B89B-E5B8566E89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0F-4AAB-B89B-E5B8566E89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0F-4AAB-B89B-E5B8566E89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0F-4AAB-B89B-E5B8566E89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0F-4AAB-B89B-E5B8566E89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0F-4AAB-B89B-E5B8566E89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0F-4AAB-B89B-E5B8566E890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0F-4AAB-B89B-E5B8566E89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Sheet1!$B$63:$B$70</c:f>
              <c:strCache>
                <c:ptCount val="8"/>
                <c:pt idx="0">
                  <c:v>Agriculture and allied Activities </c:v>
                </c:pt>
                <c:pt idx="1">
                  <c:v>Rural Development</c:v>
                </c:pt>
                <c:pt idx="2">
                  <c:v>Irrigation and Flood Control</c:v>
                </c:pt>
                <c:pt idx="3">
                  <c:v>Energy </c:v>
                </c:pt>
                <c:pt idx="4">
                  <c:v>Industries and Mineral</c:v>
                </c:pt>
                <c:pt idx="5">
                  <c:v>Transport </c:v>
                </c:pt>
                <c:pt idx="6">
                  <c:v>Science, Technology &amp; Environment</c:v>
                </c:pt>
                <c:pt idx="7">
                  <c:v>General Economic Services</c:v>
                </c:pt>
              </c:strCache>
            </c:strRef>
          </c:cat>
          <c:val>
            <c:numRef>
              <c:f>Sheet1!$C$63:$C$70</c:f>
              <c:numCache>
                <c:formatCode>General</c:formatCode>
                <c:ptCount val="8"/>
                <c:pt idx="0">
                  <c:v>38218316</c:v>
                </c:pt>
                <c:pt idx="1">
                  <c:v>32931037.800000001</c:v>
                </c:pt>
                <c:pt idx="2">
                  <c:v>17825294.399999999</c:v>
                </c:pt>
                <c:pt idx="3">
                  <c:v>75844017</c:v>
                </c:pt>
                <c:pt idx="4">
                  <c:v>5237399.3</c:v>
                </c:pt>
                <c:pt idx="5">
                  <c:v>30179592.300000001</c:v>
                </c:pt>
                <c:pt idx="6">
                  <c:v>338375.8</c:v>
                </c:pt>
                <c:pt idx="7">
                  <c:v>1437665.2</c:v>
                </c:pt>
              </c:numCache>
            </c:numRef>
          </c:val>
          <c:extLst>
            <c:ext xmlns:c16="http://schemas.microsoft.com/office/drawing/2014/chart" uri="{C3380CC4-5D6E-409C-BE32-E72D297353CC}">
              <c16:uniqueId val="{00000000-2C7A-48A9-ABB8-33D3CFA69337}"/>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components of CONSOLIDATED FUND EXPENDITURE head</a:t>
            </a:r>
            <a:r>
              <a:rPr lang="en-IN" baseline="0"/>
              <a:t> : </a:t>
            </a:r>
            <a:r>
              <a:rPr lang="en-IN"/>
              <a:t>CAPITAL ACCOUNT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Sheet1!$B$109</c:f>
              <c:strCache>
                <c:ptCount val="1"/>
                <c:pt idx="0">
                  <c:v>Capital Account of General Services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Sheet1!$C$102:$L$102</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Sheet1!$C$109:$L$109</c:f>
              <c:numCache>
                <c:formatCode>0%</c:formatCode>
                <c:ptCount val="10"/>
                <c:pt idx="0">
                  <c:v>7.8238695895687591E-2</c:v>
                </c:pt>
                <c:pt idx="1">
                  <c:v>6.6667236992726267E-2</c:v>
                </c:pt>
                <c:pt idx="2">
                  <c:v>5.8191219134409257E-2</c:v>
                </c:pt>
                <c:pt idx="3">
                  <c:v>3.5522286207495535E-2</c:v>
                </c:pt>
                <c:pt idx="4">
                  <c:v>4.6682914993151324E-2</c:v>
                </c:pt>
                <c:pt idx="5">
                  <c:v>3.3180327721862121E-2</c:v>
                </c:pt>
                <c:pt idx="6">
                  <c:v>6.603601482773086E-2</c:v>
                </c:pt>
                <c:pt idx="7">
                  <c:v>5.0886611624658171E-2</c:v>
                </c:pt>
                <c:pt idx="8">
                  <c:v>4.7865145551284016E-2</c:v>
                </c:pt>
                <c:pt idx="9">
                  <c:v>0.10706581103218585</c:v>
                </c:pt>
              </c:numCache>
            </c:numRef>
          </c:val>
          <c:extLst>
            <c:ext xmlns:c16="http://schemas.microsoft.com/office/drawing/2014/chart" uri="{C3380CC4-5D6E-409C-BE32-E72D297353CC}">
              <c16:uniqueId val="{00000000-B2EF-4A6F-9097-F0EB9C10F8CD}"/>
            </c:ext>
          </c:extLst>
        </c:ser>
        <c:ser>
          <c:idx val="1"/>
          <c:order val="1"/>
          <c:tx>
            <c:strRef>
              <c:f>Sheet1!$B$110</c:f>
              <c:strCache>
                <c:ptCount val="1"/>
                <c:pt idx="0">
                  <c:v>Capital Account of Social Services </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Sheet1!$C$102:$L$102</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Sheet1!$C$110:$L$110</c:f>
              <c:numCache>
                <c:formatCode>0%</c:formatCode>
                <c:ptCount val="10"/>
                <c:pt idx="0">
                  <c:v>0.51071028609369695</c:v>
                </c:pt>
                <c:pt idx="1">
                  <c:v>0.22291768708348556</c:v>
                </c:pt>
                <c:pt idx="2">
                  <c:v>0.23115053213013673</c:v>
                </c:pt>
                <c:pt idx="3">
                  <c:v>0.23435690220588606</c:v>
                </c:pt>
                <c:pt idx="4">
                  <c:v>0.24856292729111268</c:v>
                </c:pt>
                <c:pt idx="5">
                  <c:v>0.18303944412419212</c:v>
                </c:pt>
                <c:pt idx="6">
                  <c:v>0.50873456221289226</c:v>
                </c:pt>
                <c:pt idx="7">
                  <c:v>0.49533388676820334</c:v>
                </c:pt>
                <c:pt idx="8">
                  <c:v>0.35701228081725506</c:v>
                </c:pt>
                <c:pt idx="9">
                  <c:v>0.36818863955180375</c:v>
                </c:pt>
              </c:numCache>
            </c:numRef>
          </c:val>
          <c:extLst>
            <c:ext xmlns:c16="http://schemas.microsoft.com/office/drawing/2014/chart" uri="{C3380CC4-5D6E-409C-BE32-E72D297353CC}">
              <c16:uniqueId val="{00000001-B2EF-4A6F-9097-F0EB9C10F8CD}"/>
            </c:ext>
          </c:extLst>
        </c:ser>
        <c:ser>
          <c:idx val="2"/>
          <c:order val="2"/>
          <c:tx>
            <c:strRef>
              <c:f>Sheet1!$B$111</c:f>
              <c:strCache>
                <c:ptCount val="1"/>
                <c:pt idx="0">
                  <c:v>Capital Account of Economic Services </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Sheet1!$C$102:$L$102</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Sheet1!$C$111:$L$111</c:f>
              <c:numCache>
                <c:formatCode>0%</c:formatCode>
                <c:ptCount val="10"/>
                <c:pt idx="0">
                  <c:v>0.41105101801061544</c:v>
                </c:pt>
                <c:pt idx="1">
                  <c:v>0.71041507592378816</c:v>
                </c:pt>
                <c:pt idx="2">
                  <c:v>0.71065824873545402</c:v>
                </c:pt>
                <c:pt idx="3">
                  <c:v>0.73012081158661835</c:v>
                </c:pt>
                <c:pt idx="4">
                  <c:v>0.70475415771573602</c:v>
                </c:pt>
                <c:pt idx="5">
                  <c:v>0.78378022815394577</c:v>
                </c:pt>
                <c:pt idx="6">
                  <c:v>0.42522942295937688</c:v>
                </c:pt>
                <c:pt idx="7">
                  <c:v>0.45377950160713848</c:v>
                </c:pt>
                <c:pt idx="8">
                  <c:v>0.59512257363146093</c:v>
                </c:pt>
                <c:pt idx="9">
                  <c:v>0.52474554941601037</c:v>
                </c:pt>
              </c:numCache>
            </c:numRef>
          </c:val>
          <c:extLst>
            <c:ext xmlns:c16="http://schemas.microsoft.com/office/drawing/2014/chart" uri="{C3380CC4-5D6E-409C-BE32-E72D297353CC}">
              <c16:uniqueId val="{00000002-B2EF-4A6F-9097-F0EB9C10F8CD}"/>
            </c:ext>
          </c:extLst>
        </c:ser>
        <c:dLbls>
          <c:showLegendKey val="0"/>
          <c:showVal val="1"/>
          <c:showCatName val="0"/>
          <c:showSerName val="0"/>
          <c:showPercent val="0"/>
          <c:showBubbleSize val="0"/>
        </c:dLbls>
        <c:gapWidth val="79"/>
        <c:shape val="box"/>
        <c:axId val="316263224"/>
        <c:axId val="316264536"/>
        <c:axId val="0"/>
      </c:bar3DChart>
      <c:catAx>
        <c:axId val="316263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6264536"/>
        <c:crosses val="autoZero"/>
        <c:auto val="1"/>
        <c:lblAlgn val="ctr"/>
        <c:lblOffset val="100"/>
        <c:noMultiLvlLbl val="0"/>
      </c:catAx>
      <c:valAx>
        <c:axId val="316264536"/>
        <c:scaling>
          <c:orientation val="minMax"/>
        </c:scaling>
        <c:delete val="1"/>
        <c:axPos val="l"/>
        <c:numFmt formatCode="0%" sourceLinked="1"/>
        <c:majorTickMark val="none"/>
        <c:minorTickMark val="none"/>
        <c:tickLblPos val="nextTo"/>
        <c:crossAx val="316263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 in Public Debt:</a:t>
            </a:r>
            <a:r>
              <a:rPr lang="en-IN" baseline="0"/>
              <a:t> Expenditure Side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Disbursement!$B$69</c:f>
              <c:strCache>
                <c:ptCount val="1"/>
                <c:pt idx="0">
                  <c:v>Internal Debt of the State Govt.</c:v>
                </c:pt>
              </c:strCache>
            </c:strRef>
          </c:tx>
          <c:spPr>
            <a:ln w="28575" cap="rnd">
              <a:solidFill>
                <a:schemeClr val="accent1"/>
              </a:solidFill>
              <a:round/>
            </a:ln>
            <a:effectLst/>
          </c:spPr>
          <c:marker>
            <c:symbol val="none"/>
          </c:marker>
          <c:cat>
            <c:strRef>
              <c:f>Disbursement!$C$3:$L$3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Disbursement!$C$69:$L$69</c:f>
              <c:numCache>
                <c:formatCode>General</c:formatCode>
                <c:ptCount val="10"/>
                <c:pt idx="0">
                  <c:v>80736670</c:v>
                </c:pt>
                <c:pt idx="1">
                  <c:v>70385379</c:v>
                </c:pt>
                <c:pt idx="2">
                  <c:v>50895175</c:v>
                </c:pt>
                <c:pt idx="3">
                  <c:v>61532516</c:v>
                </c:pt>
                <c:pt idx="4">
                  <c:v>169847077</c:v>
                </c:pt>
                <c:pt idx="5">
                  <c:v>155116286</c:v>
                </c:pt>
                <c:pt idx="6">
                  <c:v>291674423</c:v>
                </c:pt>
                <c:pt idx="7">
                  <c:v>253181822</c:v>
                </c:pt>
                <c:pt idx="8">
                  <c:v>518648220</c:v>
                </c:pt>
                <c:pt idx="9">
                  <c:v>549684300</c:v>
                </c:pt>
              </c:numCache>
            </c:numRef>
          </c:val>
          <c:smooth val="0"/>
          <c:extLst>
            <c:ext xmlns:c16="http://schemas.microsoft.com/office/drawing/2014/chart" uri="{C3380CC4-5D6E-409C-BE32-E72D297353CC}">
              <c16:uniqueId val="{00000000-AB62-4C86-80E7-3EF81DC50743}"/>
            </c:ext>
          </c:extLst>
        </c:ser>
        <c:ser>
          <c:idx val="1"/>
          <c:order val="1"/>
          <c:tx>
            <c:strRef>
              <c:f>Disbursement!$B$70</c:f>
              <c:strCache>
                <c:ptCount val="1"/>
                <c:pt idx="0">
                  <c:v>Loans and Advances from Central Govt. </c:v>
                </c:pt>
              </c:strCache>
            </c:strRef>
          </c:tx>
          <c:spPr>
            <a:ln w="28575" cap="rnd">
              <a:solidFill>
                <a:schemeClr val="accent2"/>
              </a:solidFill>
              <a:round/>
            </a:ln>
            <a:effectLst/>
          </c:spPr>
          <c:marker>
            <c:symbol val="none"/>
          </c:marker>
          <c:cat>
            <c:strRef>
              <c:f>Disbursement!$C$3:$L$3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Disbursement!$C$70:$L$70</c:f>
              <c:numCache>
                <c:formatCode>General</c:formatCode>
                <c:ptCount val="10"/>
                <c:pt idx="0">
                  <c:v>1537439</c:v>
                </c:pt>
                <c:pt idx="1">
                  <c:v>1761412</c:v>
                </c:pt>
                <c:pt idx="2">
                  <c:v>1863184</c:v>
                </c:pt>
                <c:pt idx="3">
                  <c:v>1855963</c:v>
                </c:pt>
                <c:pt idx="4">
                  <c:v>1991655</c:v>
                </c:pt>
                <c:pt idx="5">
                  <c:v>2638823</c:v>
                </c:pt>
                <c:pt idx="6">
                  <c:v>3301579</c:v>
                </c:pt>
                <c:pt idx="7">
                  <c:v>1547734</c:v>
                </c:pt>
                <c:pt idx="8">
                  <c:v>4708051</c:v>
                </c:pt>
                <c:pt idx="9">
                  <c:v>2519418</c:v>
                </c:pt>
              </c:numCache>
            </c:numRef>
          </c:val>
          <c:smooth val="0"/>
          <c:extLst>
            <c:ext xmlns:c16="http://schemas.microsoft.com/office/drawing/2014/chart" uri="{C3380CC4-5D6E-409C-BE32-E72D297353CC}">
              <c16:uniqueId val="{00000001-AB62-4C86-80E7-3EF81DC50743}"/>
            </c:ext>
          </c:extLst>
        </c:ser>
        <c:ser>
          <c:idx val="2"/>
          <c:order val="2"/>
          <c:tx>
            <c:strRef>
              <c:f>Disbursement!$B$71</c:f>
              <c:strCache>
                <c:ptCount val="1"/>
                <c:pt idx="0">
                  <c:v>Total-D-Public Debt</c:v>
                </c:pt>
              </c:strCache>
            </c:strRef>
          </c:tx>
          <c:spPr>
            <a:ln w="28575" cap="rnd">
              <a:solidFill>
                <a:schemeClr val="accent3"/>
              </a:solidFill>
              <a:round/>
            </a:ln>
            <a:effectLst/>
          </c:spPr>
          <c:marker>
            <c:symbol val="none"/>
          </c:marker>
          <c:cat>
            <c:strRef>
              <c:f>Disbursement!$C$3:$L$3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Disbursement!$C$71:$L$71</c:f>
              <c:numCache>
                <c:formatCode>General</c:formatCode>
                <c:ptCount val="10"/>
                <c:pt idx="0">
                  <c:v>82274109</c:v>
                </c:pt>
                <c:pt idx="1">
                  <c:v>72146791</c:v>
                </c:pt>
                <c:pt idx="2">
                  <c:v>52758359</c:v>
                </c:pt>
                <c:pt idx="3">
                  <c:v>63388479</c:v>
                </c:pt>
                <c:pt idx="4">
                  <c:v>171838732</c:v>
                </c:pt>
                <c:pt idx="5">
                  <c:v>157755109</c:v>
                </c:pt>
                <c:pt idx="6">
                  <c:v>294976002</c:v>
                </c:pt>
                <c:pt idx="7">
                  <c:v>254729556</c:v>
                </c:pt>
                <c:pt idx="8">
                  <c:v>523356271</c:v>
                </c:pt>
                <c:pt idx="9">
                  <c:v>552203718</c:v>
                </c:pt>
              </c:numCache>
            </c:numRef>
          </c:val>
          <c:smooth val="0"/>
          <c:extLst>
            <c:ext xmlns:c16="http://schemas.microsoft.com/office/drawing/2014/chart" uri="{C3380CC4-5D6E-409C-BE32-E72D297353CC}">
              <c16:uniqueId val="{00000002-AB62-4C86-80E7-3EF81DC50743}"/>
            </c:ext>
          </c:extLst>
        </c:ser>
        <c:dLbls>
          <c:showLegendKey val="0"/>
          <c:showVal val="0"/>
          <c:showCatName val="0"/>
          <c:showSerName val="0"/>
          <c:showPercent val="0"/>
          <c:showBubbleSize val="0"/>
        </c:dLbls>
        <c:smooth val="0"/>
        <c:axId val="316119888"/>
        <c:axId val="316121200"/>
      </c:lineChart>
      <c:catAx>
        <c:axId val="31611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21200"/>
        <c:crosses val="autoZero"/>
        <c:auto val="1"/>
        <c:lblAlgn val="ctr"/>
        <c:lblOffset val="100"/>
        <c:noMultiLvlLbl val="0"/>
      </c:catAx>
      <c:valAx>
        <c:axId val="31612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1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Sheet1!$B$117</c:f>
              <c:strCache>
                <c:ptCount val="1"/>
                <c:pt idx="0">
                  <c:v>Loan and Advances (Payment of Loans and Advances )</c:v>
                </c:pt>
              </c:strCache>
            </c:strRef>
          </c:tx>
          <c:spPr>
            <a:solidFill>
              <a:schemeClr val="accent1"/>
            </a:solidFill>
            <a:ln>
              <a:noFill/>
            </a:ln>
            <a:effectLst/>
          </c:spPr>
          <c:invertIfNegative val="0"/>
          <c:cat>
            <c:strRef>
              <c:f>Sheet1!$C$102:$L$102</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Sheet1!$C$117:$L$117</c:f>
              <c:numCache>
                <c:formatCode>General</c:formatCode>
                <c:ptCount val="10"/>
                <c:pt idx="0">
                  <c:v>8428658</c:v>
                </c:pt>
                <c:pt idx="1">
                  <c:v>132502952</c:v>
                </c:pt>
                <c:pt idx="2">
                  <c:v>45149120</c:v>
                </c:pt>
                <c:pt idx="3">
                  <c:v>13948916</c:v>
                </c:pt>
                <c:pt idx="4">
                  <c:v>7556468</c:v>
                </c:pt>
                <c:pt idx="5">
                  <c:v>13092494</c:v>
                </c:pt>
                <c:pt idx="6">
                  <c:v>9257002</c:v>
                </c:pt>
                <c:pt idx="7">
                  <c:v>9662631</c:v>
                </c:pt>
                <c:pt idx="8">
                  <c:v>28190537</c:v>
                </c:pt>
                <c:pt idx="9">
                  <c:v>41979090</c:v>
                </c:pt>
              </c:numCache>
            </c:numRef>
          </c:val>
          <c:extLst>
            <c:ext xmlns:c16="http://schemas.microsoft.com/office/drawing/2014/chart" uri="{C3380CC4-5D6E-409C-BE32-E72D297353CC}">
              <c16:uniqueId val="{00000000-1927-4089-9CE3-5290DA69B59A}"/>
            </c:ext>
          </c:extLst>
        </c:ser>
        <c:dLbls>
          <c:showLegendKey val="0"/>
          <c:showVal val="0"/>
          <c:showCatName val="0"/>
          <c:showSerName val="0"/>
          <c:showPercent val="0"/>
          <c:showBubbleSize val="0"/>
        </c:dLbls>
        <c:gapWidth val="219"/>
        <c:overlap val="-27"/>
        <c:axId val="403108408"/>
        <c:axId val="403107096"/>
      </c:barChart>
      <c:catAx>
        <c:axId val="40310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07096"/>
        <c:crosses val="autoZero"/>
        <c:auto val="1"/>
        <c:lblAlgn val="ctr"/>
        <c:lblOffset val="100"/>
        <c:noMultiLvlLbl val="0"/>
      </c:catAx>
      <c:valAx>
        <c:axId val="40310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08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Components</a:t>
            </a:r>
            <a:r>
              <a:rPr lang="en-IN" baseline="0"/>
              <a:t> of Disbursements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Sheet1!$B$235</c:f>
              <c:strCache>
                <c:ptCount val="1"/>
                <c:pt idx="0">
                  <c:v>CONSOLIDATED FUND REVENUE EXPENDITURE HEADS REVENUE ACCOUNT </c:v>
                </c:pt>
              </c:strCache>
            </c:strRef>
          </c:tx>
          <c:spPr>
            <a:solidFill>
              <a:schemeClr val="accent1"/>
            </a:solidFill>
            <a:ln>
              <a:noFill/>
            </a:ln>
            <a:effectLst/>
          </c:spPr>
          <c:invertIfNegative val="0"/>
          <c:cat>
            <c:strRef>
              <c:f>Sheet1!$C$233:$L$233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Sheet1!$C$235:$L$235</c:f>
              <c:numCache>
                <c:formatCode>General</c:formatCode>
                <c:ptCount val="10"/>
                <c:pt idx="0">
                  <c:v>491178772</c:v>
                </c:pt>
                <c:pt idx="1">
                  <c:v>592357019</c:v>
                </c:pt>
                <c:pt idx="2">
                  <c:v>684034341</c:v>
                </c:pt>
                <c:pt idx="3">
                  <c:v>732573564</c:v>
                </c:pt>
                <c:pt idx="4">
                  <c:v>771555440</c:v>
                </c:pt>
                <c:pt idx="5">
                  <c:v>848482125</c:v>
                </c:pt>
                <c:pt idx="6">
                  <c:v>899465974</c:v>
                </c:pt>
                <c:pt idx="7">
                  <c:v>984250346</c:v>
                </c:pt>
                <c:pt idx="8">
                  <c:v>1150075420</c:v>
                </c:pt>
                <c:pt idx="9">
                  <c:v>1260714519</c:v>
                </c:pt>
              </c:numCache>
            </c:numRef>
          </c:val>
          <c:extLst>
            <c:ext xmlns:c16="http://schemas.microsoft.com/office/drawing/2014/chart" uri="{C3380CC4-5D6E-409C-BE32-E72D297353CC}">
              <c16:uniqueId val="{00000000-5693-4F27-8E0D-23B8B928ED67}"/>
            </c:ext>
          </c:extLst>
        </c:ser>
        <c:ser>
          <c:idx val="1"/>
          <c:order val="1"/>
          <c:tx>
            <c:strRef>
              <c:f>Sheet1!$B$236</c:f>
              <c:strCache>
                <c:ptCount val="1"/>
                <c:pt idx="0">
                  <c:v>CONSOLIDATED FUND EXPENDITURE HEAD CAPITAL ACCOUNT </c:v>
                </c:pt>
              </c:strCache>
            </c:strRef>
          </c:tx>
          <c:spPr>
            <a:solidFill>
              <a:schemeClr val="accent2"/>
            </a:solidFill>
            <a:ln>
              <a:noFill/>
            </a:ln>
            <a:effectLst/>
          </c:spPr>
          <c:invertIfNegative val="0"/>
          <c:cat>
            <c:strRef>
              <c:f>Sheet1!$C$233:$L$233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Sheet1!$C$236:$L$236</c:f>
              <c:numCache>
                <c:formatCode>General</c:formatCode>
                <c:ptCount val="10"/>
                <c:pt idx="0">
                  <c:v>37155310</c:v>
                </c:pt>
                <c:pt idx="1">
                  <c:v>69083289</c:v>
                </c:pt>
                <c:pt idx="2">
                  <c:v>68630956</c:v>
                </c:pt>
                <c:pt idx="3">
                  <c:v>135379068</c:v>
                </c:pt>
                <c:pt idx="4">
                  <c:v>153066020</c:v>
                </c:pt>
                <c:pt idx="5">
                  <c:v>176659316</c:v>
                </c:pt>
                <c:pt idx="6">
                  <c:v>58697046</c:v>
                </c:pt>
                <c:pt idx="7">
                  <c:v>110455635</c:v>
                </c:pt>
                <c:pt idx="8">
                  <c:v>146456214</c:v>
                </c:pt>
                <c:pt idx="9">
                  <c:v>184602347</c:v>
                </c:pt>
              </c:numCache>
            </c:numRef>
          </c:val>
          <c:extLst>
            <c:ext xmlns:c16="http://schemas.microsoft.com/office/drawing/2014/chart" uri="{C3380CC4-5D6E-409C-BE32-E72D297353CC}">
              <c16:uniqueId val="{00000001-5693-4F27-8E0D-23B8B928ED67}"/>
            </c:ext>
          </c:extLst>
        </c:ser>
        <c:ser>
          <c:idx val="2"/>
          <c:order val="2"/>
          <c:tx>
            <c:strRef>
              <c:f>Sheet1!$B$237</c:f>
              <c:strCache>
                <c:ptCount val="1"/>
                <c:pt idx="0">
                  <c:v>Public Debt</c:v>
                </c:pt>
              </c:strCache>
            </c:strRef>
          </c:tx>
          <c:spPr>
            <a:solidFill>
              <a:schemeClr val="accent3"/>
            </a:solidFill>
            <a:ln>
              <a:noFill/>
            </a:ln>
            <a:effectLst/>
          </c:spPr>
          <c:invertIfNegative val="0"/>
          <c:cat>
            <c:strRef>
              <c:f>Sheet1!$C$233:$L$233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Sheet1!$C$237:$L$237</c:f>
              <c:numCache>
                <c:formatCode>General</c:formatCode>
                <c:ptCount val="10"/>
                <c:pt idx="0">
                  <c:v>82274109</c:v>
                </c:pt>
                <c:pt idx="1">
                  <c:v>72146791</c:v>
                </c:pt>
                <c:pt idx="2">
                  <c:v>52758359</c:v>
                </c:pt>
                <c:pt idx="3">
                  <c:v>63388479</c:v>
                </c:pt>
                <c:pt idx="4">
                  <c:v>171838732</c:v>
                </c:pt>
                <c:pt idx="5">
                  <c:v>157755109</c:v>
                </c:pt>
                <c:pt idx="6">
                  <c:v>294976002</c:v>
                </c:pt>
                <c:pt idx="7">
                  <c:v>254729556</c:v>
                </c:pt>
                <c:pt idx="8">
                  <c:v>523356271</c:v>
                </c:pt>
                <c:pt idx="9">
                  <c:v>552203718</c:v>
                </c:pt>
              </c:numCache>
            </c:numRef>
          </c:val>
          <c:extLst>
            <c:ext xmlns:c16="http://schemas.microsoft.com/office/drawing/2014/chart" uri="{C3380CC4-5D6E-409C-BE32-E72D297353CC}">
              <c16:uniqueId val="{00000002-5693-4F27-8E0D-23B8B928ED67}"/>
            </c:ext>
          </c:extLst>
        </c:ser>
        <c:ser>
          <c:idx val="3"/>
          <c:order val="3"/>
          <c:tx>
            <c:strRef>
              <c:f>Sheet1!$B$238</c:f>
              <c:strCache>
                <c:ptCount val="1"/>
                <c:pt idx="0">
                  <c:v>Loan and Advances (Payment of Loans and Advances )</c:v>
                </c:pt>
              </c:strCache>
            </c:strRef>
          </c:tx>
          <c:spPr>
            <a:solidFill>
              <a:schemeClr val="accent4"/>
            </a:solidFill>
            <a:ln>
              <a:noFill/>
            </a:ln>
            <a:effectLst/>
          </c:spPr>
          <c:invertIfNegative val="0"/>
          <c:cat>
            <c:strRef>
              <c:f>Sheet1!$C$233:$L$233</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Sheet1!$C$238:$L$238</c:f>
              <c:numCache>
                <c:formatCode>General</c:formatCode>
                <c:ptCount val="10"/>
                <c:pt idx="0">
                  <c:v>8428658</c:v>
                </c:pt>
                <c:pt idx="1">
                  <c:v>132502952</c:v>
                </c:pt>
                <c:pt idx="2">
                  <c:v>45149120</c:v>
                </c:pt>
                <c:pt idx="3">
                  <c:v>13948916</c:v>
                </c:pt>
                <c:pt idx="4">
                  <c:v>7556468</c:v>
                </c:pt>
                <c:pt idx="5">
                  <c:v>13092494</c:v>
                </c:pt>
                <c:pt idx="6">
                  <c:v>9257002</c:v>
                </c:pt>
                <c:pt idx="7">
                  <c:v>9662631</c:v>
                </c:pt>
                <c:pt idx="8">
                  <c:v>28190537</c:v>
                </c:pt>
                <c:pt idx="9">
                  <c:v>41979090</c:v>
                </c:pt>
              </c:numCache>
            </c:numRef>
          </c:val>
          <c:extLst>
            <c:ext xmlns:c16="http://schemas.microsoft.com/office/drawing/2014/chart" uri="{C3380CC4-5D6E-409C-BE32-E72D297353CC}">
              <c16:uniqueId val="{00000003-5693-4F27-8E0D-23B8B928ED67}"/>
            </c:ext>
          </c:extLst>
        </c:ser>
        <c:dLbls>
          <c:showLegendKey val="0"/>
          <c:showVal val="0"/>
          <c:showCatName val="0"/>
          <c:showSerName val="0"/>
          <c:showPercent val="0"/>
          <c:showBubbleSize val="0"/>
        </c:dLbls>
        <c:gapWidth val="219"/>
        <c:overlap val="-27"/>
        <c:axId val="403081512"/>
        <c:axId val="403081840"/>
      </c:barChart>
      <c:catAx>
        <c:axId val="40308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81840"/>
        <c:crosses val="autoZero"/>
        <c:auto val="1"/>
        <c:lblAlgn val="ctr"/>
        <c:lblOffset val="100"/>
        <c:noMultiLvlLbl val="0"/>
      </c:catAx>
      <c:valAx>
        <c:axId val="40308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81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allocation to components of disbursements between 2014-15 to 2023-25</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strRef>
              <c:f>Sheet1!$B$235:$B$238</c:f>
              <c:strCache>
                <c:ptCount val="4"/>
                <c:pt idx="0">
                  <c:v>CONSOLIDATED FUND REVENUE EXPENDITURE HEADS REVENUE ACCOUNT </c:v>
                </c:pt>
                <c:pt idx="1">
                  <c:v>CONSOLIDATED FUND EXPENDITURE HEAD CAPITAL ACCOUNT </c:v>
                </c:pt>
                <c:pt idx="2">
                  <c:v>Public Debt</c:v>
                </c:pt>
                <c:pt idx="3">
                  <c:v>Loan and Advances (Payment of Loans and Advances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259-460B-B65E-11FB5DFD2D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259-460B-B65E-11FB5DFD2D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259-460B-B65E-11FB5DFD2D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259-460B-B65E-11FB5DFD2D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Sheet1!$B$235:$B$239</c:f>
              <c:strCache>
                <c:ptCount val="5"/>
                <c:pt idx="0">
                  <c:v>CONSOLIDATED FUND REVENUE EXPENDITURE HEADS REVENUE ACCOUNT </c:v>
                </c:pt>
                <c:pt idx="1">
                  <c:v>CONSOLIDATED FUND EXPENDITURE HEAD CAPITAL ACCOUNT </c:v>
                </c:pt>
                <c:pt idx="2">
                  <c:v>Public Debt</c:v>
                </c:pt>
                <c:pt idx="3">
                  <c:v>Loan and Advances (Payment of Loans and Advances )</c:v>
                </c:pt>
                <c:pt idx="4">
                  <c:v>Total-CONSOLIDATED FUND </c:v>
                </c:pt>
              </c:strCache>
            </c:strRef>
          </c:cat>
          <c:val>
            <c:numRef>
              <c:f>Sheet1!$M$235:$M$238</c:f>
              <c:numCache>
                <c:formatCode>General</c:formatCode>
                <c:ptCount val="4"/>
                <c:pt idx="0">
                  <c:v>841468752</c:v>
                </c:pt>
                <c:pt idx="1">
                  <c:v>114018520.09999999</c:v>
                </c:pt>
                <c:pt idx="2">
                  <c:v>222542712.59999999</c:v>
                </c:pt>
                <c:pt idx="3">
                  <c:v>30976786.800000001</c:v>
                </c:pt>
              </c:numCache>
            </c:numRef>
          </c:val>
          <c:extLst>
            <c:ext xmlns:c16="http://schemas.microsoft.com/office/drawing/2014/chart" uri="{C3380CC4-5D6E-409C-BE32-E72D297353CC}">
              <c16:uniqueId val="{00000000-3EDE-4DB5-BBD3-FD523B2489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a:t>
            </a:r>
            <a:r>
              <a:rPr lang="en-IN" baseline="0"/>
              <a:t> of sectoral decomposition of Capital Expenditure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Sheet1!$B$280</c:f>
              <c:strCache>
                <c:ptCount val="1"/>
                <c:pt idx="0">
                  <c:v> General Services</c:v>
                </c:pt>
              </c:strCache>
            </c:strRef>
          </c:tx>
          <c:spPr>
            <a:solidFill>
              <a:schemeClr val="accent1"/>
            </a:solidFill>
            <a:ln>
              <a:noFill/>
            </a:ln>
            <a:effectLst/>
          </c:spPr>
          <c:invertIfNegative val="0"/>
          <c:cat>
            <c:strRef>
              <c:f>Sheet1!$C$279:$L$279</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Sheet1!$C$280:$L$280</c:f>
              <c:numCache>
                <c:formatCode>General</c:formatCode>
                <c:ptCount val="10"/>
                <c:pt idx="0">
                  <c:v>2906983</c:v>
                </c:pt>
                <c:pt idx="1">
                  <c:v>4605592</c:v>
                </c:pt>
                <c:pt idx="2">
                  <c:v>3993719</c:v>
                </c:pt>
                <c:pt idx="3">
                  <c:v>4808974</c:v>
                </c:pt>
                <c:pt idx="4">
                  <c:v>7145568</c:v>
                </c:pt>
                <c:pt idx="5">
                  <c:v>5861614</c:v>
                </c:pt>
                <c:pt idx="6">
                  <c:v>3876119</c:v>
                </c:pt>
                <c:pt idx="7">
                  <c:v>5620713</c:v>
                </c:pt>
                <c:pt idx="8">
                  <c:v>7010148</c:v>
                </c:pt>
                <c:pt idx="9">
                  <c:v>19764600</c:v>
                </c:pt>
              </c:numCache>
            </c:numRef>
          </c:val>
          <c:extLst>
            <c:ext xmlns:c16="http://schemas.microsoft.com/office/drawing/2014/chart" uri="{C3380CC4-5D6E-409C-BE32-E72D297353CC}">
              <c16:uniqueId val="{00000000-B6B3-470E-A2DF-0D42DEF708CD}"/>
            </c:ext>
          </c:extLst>
        </c:ser>
        <c:ser>
          <c:idx val="1"/>
          <c:order val="1"/>
          <c:tx>
            <c:strRef>
              <c:f>Sheet1!$B$281</c:f>
              <c:strCache>
                <c:ptCount val="1"/>
                <c:pt idx="0">
                  <c:v> Social Services </c:v>
                </c:pt>
              </c:strCache>
            </c:strRef>
          </c:tx>
          <c:spPr>
            <a:solidFill>
              <a:schemeClr val="accent2"/>
            </a:solidFill>
            <a:ln>
              <a:noFill/>
            </a:ln>
            <a:effectLst/>
          </c:spPr>
          <c:invertIfNegative val="0"/>
          <c:cat>
            <c:strRef>
              <c:f>Sheet1!$C$279:$L$279</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Sheet1!$C$281:$L$281</c:f>
              <c:numCache>
                <c:formatCode>General</c:formatCode>
                <c:ptCount val="10"/>
                <c:pt idx="0">
                  <c:v>18975599</c:v>
                </c:pt>
                <c:pt idx="1">
                  <c:v>15399887</c:v>
                </c:pt>
                <c:pt idx="2">
                  <c:v>15864082</c:v>
                </c:pt>
                <c:pt idx="3">
                  <c:v>31727019</c:v>
                </c:pt>
                <c:pt idx="4">
                  <c:v>38046538</c:v>
                </c:pt>
                <c:pt idx="5">
                  <c:v>32335623</c:v>
                </c:pt>
                <c:pt idx="6">
                  <c:v>29861216</c:v>
                </c:pt>
                <c:pt idx="7">
                  <c:v>54712419</c:v>
                </c:pt>
                <c:pt idx="8">
                  <c:v>52286667</c:v>
                </c:pt>
                <c:pt idx="9">
                  <c:v>67968487</c:v>
                </c:pt>
              </c:numCache>
            </c:numRef>
          </c:val>
          <c:extLst>
            <c:ext xmlns:c16="http://schemas.microsoft.com/office/drawing/2014/chart" uri="{C3380CC4-5D6E-409C-BE32-E72D297353CC}">
              <c16:uniqueId val="{00000001-B6B3-470E-A2DF-0D42DEF708CD}"/>
            </c:ext>
          </c:extLst>
        </c:ser>
        <c:ser>
          <c:idx val="2"/>
          <c:order val="2"/>
          <c:tx>
            <c:strRef>
              <c:f>Sheet1!$B$282</c:f>
              <c:strCache>
                <c:ptCount val="1"/>
                <c:pt idx="0">
                  <c:v> Economic Services </c:v>
                </c:pt>
              </c:strCache>
            </c:strRef>
          </c:tx>
          <c:spPr>
            <a:solidFill>
              <a:schemeClr val="accent3"/>
            </a:solidFill>
            <a:ln>
              <a:noFill/>
            </a:ln>
            <a:effectLst/>
          </c:spPr>
          <c:invertIfNegative val="0"/>
          <c:cat>
            <c:strRef>
              <c:f>Sheet1!$C$279:$L$279</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Sheet1!$C$282:$L$282</c:f>
              <c:numCache>
                <c:formatCode>General</c:formatCode>
                <c:ptCount val="10"/>
                <c:pt idx="0">
                  <c:v>15272728</c:v>
                </c:pt>
                <c:pt idx="1">
                  <c:v>49077810</c:v>
                </c:pt>
                <c:pt idx="2">
                  <c:v>48773155</c:v>
                </c:pt>
                <c:pt idx="3">
                  <c:v>98843075</c:v>
                </c:pt>
                <c:pt idx="4">
                  <c:v>107873914</c:v>
                </c:pt>
                <c:pt idx="5">
                  <c:v>138462079</c:v>
                </c:pt>
                <c:pt idx="6">
                  <c:v>24959711</c:v>
                </c:pt>
                <c:pt idx="7">
                  <c:v>50122503</c:v>
                </c:pt>
                <c:pt idx="8">
                  <c:v>87159399</c:v>
                </c:pt>
                <c:pt idx="9">
                  <c:v>96869260</c:v>
                </c:pt>
              </c:numCache>
            </c:numRef>
          </c:val>
          <c:extLst>
            <c:ext xmlns:c16="http://schemas.microsoft.com/office/drawing/2014/chart" uri="{C3380CC4-5D6E-409C-BE32-E72D297353CC}">
              <c16:uniqueId val="{00000002-B6B3-470E-A2DF-0D42DEF708CD}"/>
            </c:ext>
          </c:extLst>
        </c:ser>
        <c:ser>
          <c:idx val="3"/>
          <c:order val="3"/>
          <c:tx>
            <c:strRef>
              <c:f>Sheet1!$B$283</c:f>
              <c:strCache>
                <c:ptCount val="1"/>
                <c:pt idx="0">
                  <c:v>Public Debt</c:v>
                </c:pt>
              </c:strCache>
            </c:strRef>
          </c:tx>
          <c:spPr>
            <a:solidFill>
              <a:schemeClr val="accent4"/>
            </a:solidFill>
            <a:ln>
              <a:noFill/>
            </a:ln>
            <a:effectLst/>
          </c:spPr>
          <c:invertIfNegative val="0"/>
          <c:cat>
            <c:strRef>
              <c:f>Sheet1!$C$279:$L$279</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Sheet1!$C$283:$L$283</c:f>
              <c:numCache>
                <c:formatCode>General</c:formatCode>
                <c:ptCount val="10"/>
                <c:pt idx="0">
                  <c:v>82274109</c:v>
                </c:pt>
                <c:pt idx="1">
                  <c:v>72146791</c:v>
                </c:pt>
                <c:pt idx="2">
                  <c:v>52758359</c:v>
                </c:pt>
                <c:pt idx="3">
                  <c:v>63388479</c:v>
                </c:pt>
                <c:pt idx="4">
                  <c:v>171838732</c:v>
                </c:pt>
                <c:pt idx="5">
                  <c:v>157755109</c:v>
                </c:pt>
                <c:pt idx="6">
                  <c:v>294976002</c:v>
                </c:pt>
                <c:pt idx="7">
                  <c:v>254729556</c:v>
                </c:pt>
                <c:pt idx="8">
                  <c:v>523356271</c:v>
                </c:pt>
                <c:pt idx="9">
                  <c:v>552203718</c:v>
                </c:pt>
              </c:numCache>
            </c:numRef>
          </c:val>
          <c:extLst>
            <c:ext xmlns:c16="http://schemas.microsoft.com/office/drawing/2014/chart" uri="{C3380CC4-5D6E-409C-BE32-E72D297353CC}">
              <c16:uniqueId val="{00000003-B6B3-470E-A2DF-0D42DEF708CD}"/>
            </c:ext>
          </c:extLst>
        </c:ser>
        <c:ser>
          <c:idx val="4"/>
          <c:order val="4"/>
          <c:tx>
            <c:strRef>
              <c:f>Sheet1!$B$284</c:f>
              <c:strCache>
                <c:ptCount val="1"/>
                <c:pt idx="0">
                  <c:v>Loan and Advances (Payment of Loans and Advances )</c:v>
                </c:pt>
              </c:strCache>
            </c:strRef>
          </c:tx>
          <c:spPr>
            <a:solidFill>
              <a:schemeClr val="accent5"/>
            </a:solidFill>
            <a:ln>
              <a:noFill/>
            </a:ln>
            <a:effectLst/>
          </c:spPr>
          <c:invertIfNegative val="0"/>
          <c:cat>
            <c:strRef>
              <c:f>Sheet1!$C$279:$L$279</c:f>
              <c:strCache>
                <c:ptCount val="10"/>
                <c:pt idx="0">
                  <c:v>Actuals 2014-2015</c:v>
                </c:pt>
                <c:pt idx="1">
                  <c:v>Actuals 2015-2016</c:v>
                </c:pt>
                <c:pt idx="2">
                  <c:v>Actuals 2016-17</c:v>
                </c:pt>
                <c:pt idx="3">
                  <c:v>Actuals 2017-18</c:v>
                </c:pt>
                <c:pt idx="4">
                  <c:v>Actuals 2018-19</c:v>
                </c:pt>
                <c:pt idx="5">
                  <c:v>Actuals 2019-2020</c:v>
                </c:pt>
                <c:pt idx="6">
                  <c:v>Actuals 2020-2021</c:v>
                </c:pt>
                <c:pt idx="7">
                  <c:v>Actuals 2021-22</c:v>
                </c:pt>
                <c:pt idx="8">
                  <c:v>Revised Estimates 2022-23</c:v>
                </c:pt>
                <c:pt idx="9">
                  <c:v>Budget Estimates 2023-24</c:v>
                </c:pt>
              </c:strCache>
            </c:strRef>
          </c:cat>
          <c:val>
            <c:numRef>
              <c:f>Sheet1!$C$284:$L$284</c:f>
              <c:numCache>
                <c:formatCode>General</c:formatCode>
                <c:ptCount val="10"/>
                <c:pt idx="0">
                  <c:v>8428658</c:v>
                </c:pt>
                <c:pt idx="1">
                  <c:v>132502952</c:v>
                </c:pt>
                <c:pt idx="2">
                  <c:v>45149120</c:v>
                </c:pt>
                <c:pt idx="3">
                  <c:v>13948916</c:v>
                </c:pt>
                <c:pt idx="4">
                  <c:v>7556468</c:v>
                </c:pt>
                <c:pt idx="5">
                  <c:v>13092494</c:v>
                </c:pt>
                <c:pt idx="6">
                  <c:v>9257002</c:v>
                </c:pt>
                <c:pt idx="7">
                  <c:v>9662631</c:v>
                </c:pt>
                <c:pt idx="8">
                  <c:v>28190537</c:v>
                </c:pt>
                <c:pt idx="9">
                  <c:v>41979090</c:v>
                </c:pt>
              </c:numCache>
            </c:numRef>
          </c:val>
          <c:extLst>
            <c:ext xmlns:c16="http://schemas.microsoft.com/office/drawing/2014/chart" uri="{C3380CC4-5D6E-409C-BE32-E72D297353CC}">
              <c16:uniqueId val="{00000004-B6B3-470E-A2DF-0D42DEF708CD}"/>
            </c:ext>
          </c:extLst>
        </c:ser>
        <c:dLbls>
          <c:showLegendKey val="0"/>
          <c:showVal val="0"/>
          <c:showCatName val="0"/>
          <c:showSerName val="0"/>
          <c:showPercent val="0"/>
          <c:showBubbleSize val="0"/>
        </c:dLbls>
        <c:gapWidth val="219"/>
        <c:overlap val="-27"/>
        <c:axId val="401422960"/>
        <c:axId val="401419024"/>
      </c:barChart>
      <c:catAx>
        <c:axId val="4014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19024"/>
        <c:crosses val="autoZero"/>
        <c:auto val="1"/>
        <c:lblAlgn val="ctr"/>
        <c:lblOffset val="100"/>
        <c:noMultiLvlLbl val="0"/>
      </c:catAx>
      <c:valAx>
        <c:axId val="40141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42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Components</a:t>
            </a:r>
            <a:r>
              <a:rPr lang="en-IN" baseline="0"/>
              <a:t> of State Taxes on Taxes on Commodities and Services (in crores)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'Tax revenue'!$B$89</c:f>
              <c:strCache>
                <c:ptCount val="1"/>
                <c:pt idx="0">
                  <c:v>State Excise </c:v>
                </c:pt>
              </c:strCache>
            </c:strRef>
          </c:tx>
          <c:spPr>
            <a:solidFill>
              <a:schemeClr val="accent1"/>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revenue'!$C$89:$L$89</c:f>
              <c:numCache>
                <c:formatCode>General</c:formatCode>
                <c:ptCount val="10"/>
                <c:pt idx="0">
                  <c:v>3470.4517999999998</c:v>
                </c:pt>
                <c:pt idx="1">
                  <c:v>4371.0834999999997</c:v>
                </c:pt>
                <c:pt idx="2">
                  <c:v>4613.1291000000001</c:v>
                </c:pt>
                <c:pt idx="3">
                  <c:v>4966.2105000000001</c:v>
                </c:pt>
                <c:pt idx="4">
                  <c:v>6041.8725000000004</c:v>
                </c:pt>
                <c:pt idx="5">
                  <c:v>6322.7017999999998</c:v>
                </c:pt>
                <c:pt idx="6">
                  <c:v>6864.4218000000001</c:v>
                </c:pt>
                <c:pt idx="7">
                  <c:v>7933.4227000000001</c:v>
                </c:pt>
                <c:pt idx="8">
                  <c:v>10000</c:v>
                </c:pt>
                <c:pt idx="9">
                  <c:v>11500</c:v>
                </c:pt>
              </c:numCache>
            </c:numRef>
          </c:val>
          <c:extLst>
            <c:ext xmlns:c16="http://schemas.microsoft.com/office/drawing/2014/chart" uri="{C3380CC4-5D6E-409C-BE32-E72D297353CC}">
              <c16:uniqueId val="{00000000-10C5-4885-A89E-1F76E1A4256A}"/>
            </c:ext>
          </c:extLst>
        </c:ser>
        <c:ser>
          <c:idx val="1"/>
          <c:order val="1"/>
          <c:tx>
            <c:strRef>
              <c:f>'Tax revenue'!$B$90</c:f>
              <c:strCache>
                <c:ptCount val="1"/>
                <c:pt idx="0">
                  <c:v>Sales Tax</c:v>
                </c:pt>
              </c:strCache>
            </c:strRef>
          </c:tx>
          <c:spPr>
            <a:solidFill>
              <a:schemeClr val="accent2"/>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revenue'!$C$90:$L$90</c:f>
              <c:numCache>
                <c:formatCode>General</c:formatCode>
                <c:ptCount val="10"/>
                <c:pt idx="0">
                  <c:v>18993.253000000001</c:v>
                </c:pt>
                <c:pt idx="1">
                  <c:v>21060.225600000002</c:v>
                </c:pt>
                <c:pt idx="2">
                  <c:v>23488.408800000001</c:v>
                </c:pt>
                <c:pt idx="3">
                  <c:v>15608.9175</c:v>
                </c:pt>
                <c:pt idx="4">
                  <c:v>8997.9989999999998</c:v>
                </c:pt>
                <c:pt idx="5">
                  <c:v>8397.8058000000001</c:v>
                </c:pt>
                <c:pt idx="6">
                  <c:v>8660.1651000000002</c:v>
                </c:pt>
                <c:pt idx="7">
                  <c:v>11220.705900000001</c:v>
                </c:pt>
                <c:pt idx="8">
                  <c:v>11500</c:v>
                </c:pt>
                <c:pt idx="9">
                  <c:v>12950</c:v>
                </c:pt>
              </c:numCache>
            </c:numRef>
          </c:val>
          <c:extLst>
            <c:ext xmlns:c16="http://schemas.microsoft.com/office/drawing/2014/chart" uri="{C3380CC4-5D6E-409C-BE32-E72D297353CC}">
              <c16:uniqueId val="{00000001-10C5-4885-A89E-1F76E1A4256A}"/>
            </c:ext>
          </c:extLst>
        </c:ser>
        <c:ser>
          <c:idx val="2"/>
          <c:order val="2"/>
          <c:tx>
            <c:strRef>
              <c:f>'Tax revenue'!$B$91</c:f>
              <c:strCache>
                <c:ptCount val="1"/>
                <c:pt idx="0">
                  <c:v>Taxes on Vehicles </c:v>
                </c:pt>
              </c:strCache>
            </c:strRef>
          </c:tx>
          <c:spPr>
            <a:solidFill>
              <a:schemeClr val="accent3"/>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revenue'!$C$91:$L$91</c:f>
              <c:numCache>
                <c:formatCode>General</c:formatCode>
                <c:ptCount val="10"/>
                <c:pt idx="0">
                  <c:v>1191.5047</c:v>
                </c:pt>
                <c:pt idx="1">
                  <c:v>1400.3806999999999</c:v>
                </c:pt>
                <c:pt idx="2">
                  <c:v>1583.0600999999999</c:v>
                </c:pt>
                <c:pt idx="3">
                  <c:v>2777.5650999999998</c:v>
                </c:pt>
                <c:pt idx="4">
                  <c:v>2908.2905000000001</c:v>
                </c:pt>
                <c:pt idx="5">
                  <c:v>2915.7624999999998</c:v>
                </c:pt>
                <c:pt idx="6">
                  <c:v>2495.0839000000001</c:v>
                </c:pt>
                <c:pt idx="7">
                  <c:v>3264.614</c:v>
                </c:pt>
                <c:pt idx="8">
                  <c:v>4200</c:v>
                </c:pt>
                <c:pt idx="9">
                  <c:v>4700</c:v>
                </c:pt>
              </c:numCache>
            </c:numRef>
          </c:val>
          <c:extLst>
            <c:ext xmlns:c16="http://schemas.microsoft.com/office/drawing/2014/chart" uri="{C3380CC4-5D6E-409C-BE32-E72D297353CC}">
              <c16:uniqueId val="{00000002-10C5-4885-A89E-1F76E1A4256A}"/>
            </c:ext>
          </c:extLst>
        </c:ser>
        <c:ser>
          <c:idx val="3"/>
          <c:order val="3"/>
          <c:tx>
            <c:strRef>
              <c:f>'Tax revenue'!$B$92</c:f>
              <c:strCache>
                <c:ptCount val="1"/>
                <c:pt idx="0">
                  <c:v>Taxes on Goods and Passengers</c:v>
                </c:pt>
              </c:strCache>
            </c:strRef>
          </c:tx>
          <c:spPr>
            <a:solidFill>
              <a:schemeClr val="accent4"/>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revenue'!$C$92:$L$92</c:f>
              <c:numCache>
                <c:formatCode>General</c:formatCode>
                <c:ptCount val="10"/>
                <c:pt idx="0">
                  <c:v>527.06939999999997</c:v>
                </c:pt>
                <c:pt idx="1">
                  <c:v>554.25319999999999</c:v>
                </c:pt>
                <c:pt idx="2">
                  <c:v>594.59310000000005</c:v>
                </c:pt>
                <c:pt idx="3">
                  <c:v>2317.4675999999999</c:v>
                </c:pt>
                <c:pt idx="4">
                  <c:v>20.696000000000002</c:v>
                </c:pt>
                <c:pt idx="5">
                  <c:v>15.8477</c:v>
                </c:pt>
                <c:pt idx="6">
                  <c:v>3.7404999999999999</c:v>
                </c:pt>
                <c:pt idx="7">
                  <c:v>5.9424000000000001</c:v>
                </c:pt>
                <c:pt idx="8">
                  <c:v>5</c:v>
                </c:pt>
                <c:pt idx="9">
                  <c:v>5</c:v>
                </c:pt>
              </c:numCache>
            </c:numRef>
          </c:val>
          <c:extLst>
            <c:ext xmlns:c16="http://schemas.microsoft.com/office/drawing/2014/chart" uri="{C3380CC4-5D6E-409C-BE32-E72D297353CC}">
              <c16:uniqueId val="{00000003-10C5-4885-A89E-1F76E1A4256A}"/>
            </c:ext>
          </c:extLst>
        </c:ser>
        <c:ser>
          <c:idx val="4"/>
          <c:order val="4"/>
          <c:tx>
            <c:strRef>
              <c:f>'Tax revenue'!$B$93</c:f>
              <c:strCache>
                <c:ptCount val="1"/>
                <c:pt idx="0">
                  <c:v>Taxes and Duties on Electricity</c:v>
                </c:pt>
              </c:strCache>
            </c:strRef>
          </c:tx>
          <c:spPr>
            <a:solidFill>
              <a:schemeClr val="accent5"/>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revenue'!$C$93:$L$93</c:f>
              <c:numCache>
                <c:formatCode>General</c:formatCode>
                <c:ptCount val="10"/>
                <c:pt idx="0">
                  <c:v>239.7363</c:v>
                </c:pt>
                <c:pt idx="1">
                  <c:v>256.6585</c:v>
                </c:pt>
                <c:pt idx="2">
                  <c:v>275.6918</c:v>
                </c:pt>
                <c:pt idx="3">
                  <c:v>306.03199999999998</c:v>
                </c:pt>
                <c:pt idx="4">
                  <c:v>336.9205</c:v>
                </c:pt>
                <c:pt idx="5">
                  <c:v>262.00850000000003</c:v>
                </c:pt>
                <c:pt idx="6">
                  <c:v>476.06540000000001</c:v>
                </c:pt>
                <c:pt idx="7">
                  <c:v>404.36200000000002</c:v>
                </c:pt>
                <c:pt idx="8">
                  <c:v>450</c:v>
                </c:pt>
                <c:pt idx="9">
                  <c:v>500</c:v>
                </c:pt>
              </c:numCache>
            </c:numRef>
          </c:val>
          <c:extLst>
            <c:ext xmlns:c16="http://schemas.microsoft.com/office/drawing/2014/chart" uri="{C3380CC4-5D6E-409C-BE32-E72D297353CC}">
              <c16:uniqueId val="{00000004-10C5-4885-A89E-1F76E1A4256A}"/>
            </c:ext>
          </c:extLst>
        </c:ser>
        <c:ser>
          <c:idx val="5"/>
          <c:order val="5"/>
          <c:tx>
            <c:strRef>
              <c:f>'Tax revenue'!$B$94</c:f>
              <c:strCache>
                <c:ptCount val="1"/>
                <c:pt idx="0">
                  <c:v>Other Taxes and Duties on Commodities &amp; Services </c:v>
                </c:pt>
              </c:strCache>
            </c:strRef>
          </c:tx>
          <c:spPr>
            <a:solidFill>
              <a:schemeClr val="accent6"/>
            </a:solidFill>
            <a:ln>
              <a:noFill/>
            </a:ln>
            <a:effectLst/>
          </c:spPr>
          <c:invertIfNegative val="0"/>
          <c:cat>
            <c:strRef>
              <c:f>'Tax revenue'!$C$83:$L$83</c:f>
              <c:strCache>
                <c:ptCount val="10"/>
                <c:pt idx="0">
                  <c:v>2014-15</c:v>
                </c:pt>
                <c:pt idx="1">
                  <c:v> 2015-16</c:v>
                </c:pt>
                <c:pt idx="2">
                  <c:v>2016-17</c:v>
                </c:pt>
                <c:pt idx="3">
                  <c:v>  2017-18</c:v>
                </c:pt>
                <c:pt idx="4">
                  <c:v>2018-19</c:v>
                </c:pt>
                <c:pt idx="5">
                  <c:v>   2019-20</c:v>
                </c:pt>
                <c:pt idx="6">
                  <c:v>2020-21</c:v>
                </c:pt>
                <c:pt idx="7">
                  <c:v>2021-22</c:v>
                </c:pt>
                <c:pt idx="8">
                  <c:v>2022-23 (RE)</c:v>
                </c:pt>
                <c:pt idx="9">
                  <c:v>2023-24 (BE)</c:v>
                </c:pt>
              </c:strCache>
            </c:strRef>
          </c:cat>
          <c:val>
            <c:numRef>
              <c:f>'Tax revenue'!$C$94:$L$94</c:f>
              <c:numCache>
                <c:formatCode>General</c:formatCode>
                <c:ptCount val="10"/>
                <c:pt idx="0">
                  <c:v>88.580100000000002</c:v>
                </c:pt>
                <c:pt idx="1">
                  <c:v>84.215800000000002</c:v>
                </c:pt>
                <c:pt idx="2">
                  <c:v>172.09880000000001</c:v>
                </c:pt>
                <c:pt idx="3">
                  <c:v>79.190399999999997</c:v>
                </c:pt>
                <c:pt idx="4">
                  <c:v>11.7407</c:v>
                </c:pt>
                <c:pt idx="5">
                  <c:v>8.3884000000000007</c:v>
                </c:pt>
                <c:pt idx="6">
                  <c:v>4.9241000000000001</c:v>
                </c:pt>
                <c:pt idx="7">
                  <c:v>6.3018000000000001</c:v>
                </c:pt>
                <c:pt idx="8">
                  <c:v>6.3</c:v>
                </c:pt>
                <c:pt idx="9">
                  <c:v>6.5</c:v>
                </c:pt>
              </c:numCache>
            </c:numRef>
          </c:val>
          <c:extLst>
            <c:ext xmlns:c16="http://schemas.microsoft.com/office/drawing/2014/chart" uri="{C3380CC4-5D6E-409C-BE32-E72D297353CC}">
              <c16:uniqueId val="{00000005-10C5-4885-A89E-1F76E1A4256A}"/>
            </c:ext>
          </c:extLst>
        </c:ser>
        <c:dLbls>
          <c:showLegendKey val="0"/>
          <c:showVal val="0"/>
          <c:showCatName val="0"/>
          <c:showSerName val="0"/>
          <c:showPercent val="0"/>
          <c:showBubbleSize val="0"/>
        </c:dLbls>
        <c:gapWidth val="150"/>
        <c:overlap val="100"/>
        <c:axId val="559439912"/>
        <c:axId val="559444176"/>
      </c:barChart>
      <c:catAx>
        <c:axId val="55943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44176"/>
        <c:crosses val="autoZero"/>
        <c:auto val="1"/>
        <c:lblAlgn val="ctr"/>
        <c:lblOffset val="100"/>
        <c:noMultiLvlLbl val="0"/>
      </c:catAx>
      <c:valAx>
        <c:axId val="55944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39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Composition</a:t>
            </a:r>
            <a:r>
              <a:rPr lang="en-IN" baseline="0"/>
              <a:t> of Public Debt (Debt Incurred)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DEBT!$B$4</c:f>
              <c:strCache>
                <c:ptCount val="1"/>
                <c:pt idx="0">
                  <c:v>Internal Debt of the State Government </c:v>
                </c:pt>
              </c:strCache>
            </c:strRef>
          </c:tx>
          <c:spPr>
            <a:solidFill>
              <a:schemeClr val="accent1"/>
            </a:solidFill>
            <a:ln>
              <a:noFill/>
            </a:ln>
            <a:effectLst/>
          </c:spPr>
          <c:invertIfNegative val="0"/>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DEBT!$C$4:$L$4</c:f>
              <c:numCache>
                <c:formatCode>General</c:formatCode>
                <c:ptCount val="10"/>
                <c:pt idx="0">
                  <c:v>18727.9895</c:v>
                </c:pt>
                <c:pt idx="1">
                  <c:v>37901.194199999998</c:v>
                </c:pt>
                <c:pt idx="2">
                  <c:v>28046.266500000002</c:v>
                </c:pt>
                <c:pt idx="3">
                  <c:v>21348.746299999999</c:v>
                </c:pt>
                <c:pt idx="4">
                  <c:v>34140.136500000001</c:v>
                </c:pt>
                <c:pt idx="5">
                  <c:v>44329.433900000004</c:v>
                </c:pt>
                <c:pt idx="6">
                  <c:v>49340.044000000002</c:v>
                </c:pt>
                <c:pt idx="7">
                  <c:v>47568.211199999998</c:v>
                </c:pt>
                <c:pt idx="8">
                  <c:v>79588.98</c:v>
                </c:pt>
                <c:pt idx="9">
                  <c:v>63840</c:v>
                </c:pt>
              </c:numCache>
            </c:numRef>
          </c:val>
          <c:extLst>
            <c:ext xmlns:c16="http://schemas.microsoft.com/office/drawing/2014/chart" uri="{C3380CC4-5D6E-409C-BE32-E72D297353CC}">
              <c16:uniqueId val="{00000000-BBA5-4136-86D4-09364CEB89BA}"/>
            </c:ext>
          </c:extLst>
        </c:ser>
        <c:ser>
          <c:idx val="1"/>
          <c:order val="1"/>
          <c:tx>
            <c:strRef>
              <c:f>DEBT!$B$5</c:f>
              <c:strCache>
                <c:ptCount val="1"/>
                <c:pt idx="0">
                  <c:v>Loans and Advances from the Central Government </c:v>
                </c:pt>
              </c:strCache>
            </c:strRef>
          </c:tx>
          <c:spPr>
            <a:solidFill>
              <a:schemeClr val="accent2"/>
            </a:solidFill>
            <a:ln>
              <a:noFill/>
            </a:ln>
            <a:effectLst/>
          </c:spPr>
          <c:invertIfNegative val="0"/>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DEBT!$C$5:$L$5</c:f>
              <c:numCache>
                <c:formatCode>General</c:formatCode>
                <c:ptCount val="10"/>
                <c:pt idx="0">
                  <c:v>130.75810000000001</c:v>
                </c:pt>
                <c:pt idx="1">
                  <c:v>97.236000000000004</c:v>
                </c:pt>
                <c:pt idx="2">
                  <c:v>123.2559</c:v>
                </c:pt>
                <c:pt idx="3">
                  <c:v>141.0103</c:v>
                </c:pt>
                <c:pt idx="4">
                  <c:v>124.8323</c:v>
                </c:pt>
                <c:pt idx="5">
                  <c:v>102.3877</c:v>
                </c:pt>
                <c:pt idx="6">
                  <c:v>4476.6835000000001</c:v>
                </c:pt>
                <c:pt idx="7">
                  <c:v>7537.3854000000001</c:v>
                </c:pt>
                <c:pt idx="8">
                  <c:v>1315</c:v>
                </c:pt>
                <c:pt idx="9">
                  <c:v>1000</c:v>
                </c:pt>
              </c:numCache>
            </c:numRef>
          </c:val>
          <c:extLst>
            <c:ext xmlns:c16="http://schemas.microsoft.com/office/drawing/2014/chart" uri="{C3380CC4-5D6E-409C-BE32-E72D297353CC}">
              <c16:uniqueId val="{00000001-BBA5-4136-86D4-09364CEB89BA}"/>
            </c:ext>
          </c:extLst>
        </c:ser>
        <c:dLbls>
          <c:showLegendKey val="0"/>
          <c:showVal val="0"/>
          <c:showCatName val="0"/>
          <c:showSerName val="0"/>
          <c:showPercent val="0"/>
          <c:showBubbleSize val="0"/>
        </c:dLbls>
        <c:gapWidth val="150"/>
        <c:overlap val="100"/>
        <c:axId val="425749712"/>
        <c:axId val="425747088"/>
      </c:barChart>
      <c:catAx>
        <c:axId val="4257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47088"/>
        <c:crosses val="autoZero"/>
        <c:auto val="1"/>
        <c:lblAlgn val="ctr"/>
        <c:lblOffset val="100"/>
        <c:noMultiLvlLbl val="0"/>
      </c:catAx>
      <c:valAx>
        <c:axId val="4257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4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DEBT!$B$9</c:f>
              <c:strCache>
                <c:ptCount val="1"/>
                <c:pt idx="0">
                  <c:v>Public Debt (as % of current GSDP)</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DEBT!$C$9:$L$9</c:f>
              <c:numCache>
                <c:formatCode>0.00</c:formatCode>
                <c:ptCount val="10"/>
                <c:pt idx="0">
                  <c:v>4.314074302763494</c:v>
                </c:pt>
                <c:pt idx="1">
                  <c:v>7.6686407707092492</c:v>
                </c:pt>
                <c:pt idx="2">
                  <c:v>5.0175115189643504</c:v>
                </c:pt>
                <c:pt idx="3">
                  <c:v>3.3639131898322954</c:v>
                </c:pt>
                <c:pt idx="4">
                  <c:v>4.9024208896057084</c:v>
                </c:pt>
                <c:pt idx="5">
                  <c:v>6.0683084881365748</c:v>
                </c:pt>
                <c:pt idx="6">
                  <c:v>7.2543940718371847</c:v>
                </c:pt>
                <c:pt idx="7">
                  <c:v>6.3291422472441825</c:v>
                </c:pt>
                <c:pt idx="8">
                  <c:v>8.1379719328818734</c:v>
                </c:pt>
                <c:pt idx="9">
                  <c:v>5.7717945465205283</c:v>
                </c:pt>
              </c:numCache>
            </c:numRef>
          </c:val>
          <c:smooth val="0"/>
          <c:extLst>
            <c:ext xmlns:c16="http://schemas.microsoft.com/office/drawing/2014/chart" uri="{C3380CC4-5D6E-409C-BE32-E72D297353CC}">
              <c16:uniqueId val="{00000000-5EAA-4FAE-9DE6-ED8B373E01BA}"/>
            </c:ext>
          </c:extLst>
        </c:ser>
        <c:dLbls>
          <c:dLblPos val="ctr"/>
          <c:showLegendKey val="0"/>
          <c:showVal val="1"/>
          <c:showCatName val="0"/>
          <c:showSerName val="0"/>
          <c:showPercent val="0"/>
          <c:showBubbleSize val="0"/>
        </c:dLbls>
        <c:marker val="1"/>
        <c:smooth val="0"/>
        <c:axId val="431936616"/>
        <c:axId val="431941864"/>
      </c:lineChart>
      <c:catAx>
        <c:axId val="4319366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31941864"/>
        <c:crosses val="autoZero"/>
        <c:auto val="1"/>
        <c:lblAlgn val="ctr"/>
        <c:lblOffset val="100"/>
        <c:noMultiLvlLbl val="0"/>
      </c:catAx>
      <c:valAx>
        <c:axId val="431941864"/>
        <c:scaling>
          <c:orientation val="minMax"/>
        </c:scaling>
        <c:delete val="1"/>
        <c:axPos val="l"/>
        <c:numFmt formatCode="0.00" sourceLinked="1"/>
        <c:majorTickMark val="none"/>
        <c:minorTickMark val="none"/>
        <c:tickLblPos val="nextTo"/>
        <c:crossAx val="43193661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
            </a:r>
            <a:r>
              <a:rPr lang="en-IN" baseline="0"/>
              <a:t> Debt (Expenditure side)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DEBT!$B$26</c:f>
              <c:strCache>
                <c:ptCount val="1"/>
                <c:pt idx="0">
                  <c:v>Internal Debt of the State Govt.</c:v>
                </c:pt>
              </c:strCache>
            </c:strRef>
          </c:tx>
          <c:spPr>
            <a:solidFill>
              <a:schemeClr val="accent1"/>
            </a:solidFill>
            <a:ln>
              <a:noFill/>
            </a:ln>
            <a:effectLst/>
          </c:spPr>
          <c:invertIfNegative val="0"/>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DEBT!$C$26:$L$26</c:f>
              <c:numCache>
                <c:formatCode>General</c:formatCode>
                <c:ptCount val="10"/>
                <c:pt idx="0">
                  <c:v>80736670</c:v>
                </c:pt>
                <c:pt idx="1">
                  <c:v>70385379</c:v>
                </c:pt>
                <c:pt idx="2">
                  <c:v>50895175</c:v>
                </c:pt>
                <c:pt idx="3">
                  <c:v>61532516</c:v>
                </c:pt>
                <c:pt idx="4">
                  <c:v>169847077</c:v>
                </c:pt>
                <c:pt idx="5">
                  <c:v>155116286</c:v>
                </c:pt>
                <c:pt idx="6">
                  <c:v>291674423</c:v>
                </c:pt>
                <c:pt idx="7">
                  <c:v>253181822</c:v>
                </c:pt>
                <c:pt idx="8">
                  <c:v>518648220</c:v>
                </c:pt>
                <c:pt idx="9">
                  <c:v>549684300</c:v>
                </c:pt>
              </c:numCache>
            </c:numRef>
          </c:val>
          <c:extLst>
            <c:ext xmlns:c16="http://schemas.microsoft.com/office/drawing/2014/chart" uri="{C3380CC4-5D6E-409C-BE32-E72D297353CC}">
              <c16:uniqueId val="{00000000-2155-4B9F-9C64-AC698779A43C}"/>
            </c:ext>
          </c:extLst>
        </c:ser>
        <c:ser>
          <c:idx val="1"/>
          <c:order val="1"/>
          <c:tx>
            <c:strRef>
              <c:f>DEBT!$B$27</c:f>
              <c:strCache>
                <c:ptCount val="1"/>
                <c:pt idx="0">
                  <c:v>Loans and Advances from Central Govt. </c:v>
                </c:pt>
              </c:strCache>
            </c:strRef>
          </c:tx>
          <c:spPr>
            <a:solidFill>
              <a:schemeClr val="accent2"/>
            </a:solidFill>
            <a:ln>
              <a:noFill/>
            </a:ln>
            <a:effectLst/>
          </c:spPr>
          <c:invertIfNegative val="0"/>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DEBT!$C$27:$L$27</c:f>
              <c:numCache>
                <c:formatCode>General</c:formatCode>
                <c:ptCount val="10"/>
                <c:pt idx="0">
                  <c:v>1537439</c:v>
                </c:pt>
                <c:pt idx="1">
                  <c:v>1761412</c:v>
                </c:pt>
                <c:pt idx="2">
                  <c:v>1863184</c:v>
                </c:pt>
                <c:pt idx="3">
                  <c:v>1855963</c:v>
                </c:pt>
                <c:pt idx="4">
                  <c:v>1991655</c:v>
                </c:pt>
                <c:pt idx="5">
                  <c:v>2638823</c:v>
                </c:pt>
                <c:pt idx="6">
                  <c:v>3301579</c:v>
                </c:pt>
                <c:pt idx="7">
                  <c:v>1547734</c:v>
                </c:pt>
                <c:pt idx="8">
                  <c:v>4708051</c:v>
                </c:pt>
                <c:pt idx="9">
                  <c:v>2519418</c:v>
                </c:pt>
              </c:numCache>
            </c:numRef>
          </c:val>
          <c:extLst>
            <c:ext xmlns:c16="http://schemas.microsoft.com/office/drawing/2014/chart" uri="{C3380CC4-5D6E-409C-BE32-E72D297353CC}">
              <c16:uniqueId val="{00000001-2155-4B9F-9C64-AC698779A43C}"/>
            </c:ext>
          </c:extLst>
        </c:ser>
        <c:dLbls>
          <c:showLegendKey val="0"/>
          <c:showVal val="0"/>
          <c:showCatName val="0"/>
          <c:showSerName val="0"/>
          <c:showPercent val="0"/>
          <c:showBubbleSize val="0"/>
        </c:dLbls>
        <c:gapWidth val="150"/>
        <c:overlap val="100"/>
        <c:axId val="431943504"/>
        <c:axId val="431943832"/>
        <c:extLst>
          <c:ext xmlns:c15="http://schemas.microsoft.com/office/drawing/2012/chart" uri="{02D57815-91ED-43cb-92C2-25804820EDAC}">
            <c15:filteredBarSeries>
              <c15:ser>
                <c:idx val="2"/>
                <c:order val="2"/>
                <c:tx>
                  <c:strRef>
                    <c:extLst>
                      <c:ext uri="{02D57815-91ED-43cb-92C2-25804820EDAC}">
                        <c15:formulaRef>
                          <c15:sqref>DEBT!$B$28</c15:sqref>
                        </c15:formulaRef>
                      </c:ext>
                    </c:extLst>
                    <c:strCache>
                      <c:ptCount val="1"/>
                      <c:pt idx="0">
                        <c:v>Public Debt</c:v>
                      </c:pt>
                    </c:strCache>
                  </c:strRef>
                </c:tx>
                <c:spPr>
                  <a:solidFill>
                    <a:schemeClr val="accent3"/>
                  </a:solidFill>
                  <a:ln>
                    <a:noFill/>
                  </a:ln>
                  <a:effectLst/>
                </c:spPr>
                <c:invertIfNegative val="0"/>
                <c:cat>
                  <c:strRef>
                    <c:extLst>
                      <c:ext uri="{02D57815-91ED-43cb-92C2-25804820EDAC}">
                        <c15:formulaRef>
                          <c15:sqref>DEBT!$C$2:$L$2</c15:sqref>
                        </c15:formulaRef>
                      </c:ext>
                    </c:extLst>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extLst>
                      <c:ext uri="{02D57815-91ED-43cb-92C2-25804820EDAC}">
                        <c15:formulaRef>
                          <c15:sqref>DEBT!$C$28:$L$28</c15:sqref>
                        </c15:formulaRef>
                      </c:ext>
                    </c:extLst>
                    <c:numCache>
                      <c:formatCode>General</c:formatCode>
                      <c:ptCount val="10"/>
                      <c:pt idx="0">
                        <c:v>82274109</c:v>
                      </c:pt>
                      <c:pt idx="1">
                        <c:v>72146791</c:v>
                      </c:pt>
                      <c:pt idx="2">
                        <c:v>52758359</c:v>
                      </c:pt>
                      <c:pt idx="3">
                        <c:v>63388479</c:v>
                      </c:pt>
                      <c:pt idx="4">
                        <c:v>171838732</c:v>
                      </c:pt>
                      <c:pt idx="5">
                        <c:v>157755109</c:v>
                      </c:pt>
                      <c:pt idx="6">
                        <c:v>294976002</c:v>
                      </c:pt>
                      <c:pt idx="7">
                        <c:v>254729556</c:v>
                      </c:pt>
                      <c:pt idx="8">
                        <c:v>523356271</c:v>
                      </c:pt>
                      <c:pt idx="9">
                        <c:v>552203718</c:v>
                      </c:pt>
                    </c:numCache>
                  </c:numRef>
                </c:val>
                <c:extLst>
                  <c:ext xmlns:c16="http://schemas.microsoft.com/office/drawing/2014/chart" uri="{C3380CC4-5D6E-409C-BE32-E72D297353CC}">
                    <c16:uniqueId val="{00000002-2155-4B9F-9C64-AC698779A43C}"/>
                  </c:ext>
                </c:extLst>
              </c15:ser>
            </c15:filteredBarSeries>
          </c:ext>
        </c:extLst>
      </c:barChart>
      <c:catAx>
        <c:axId val="43194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43832"/>
        <c:crosses val="autoZero"/>
        <c:auto val="1"/>
        <c:lblAlgn val="ctr"/>
        <c:lblOffset val="100"/>
        <c:noMultiLvlLbl val="0"/>
      </c:catAx>
      <c:valAx>
        <c:axId val="431943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4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DEBT!$B$43</c:f>
              <c:strCache>
                <c:ptCount val="1"/>
                <c:pt idx="0">
                  <c:v>Expenditure side Public Debt as percent of GSDP</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DEBT!$C$43:$L$43</c:f>
              <c:numCache>
                <c:formatCode>0.00</c:formatCode>
                <c:ptCount val="10"/>
                <c:pt idx="0">
                  <c:v>1.8820794834735619</c:v>
                </c:pt>
                <c:pt idx="1">
                  <c:v>1.4560281043884782</c:v>
                </c:pt>
                <c:pt idx="2">
                  <c:v>0.93972368521291139</c:v>
                </c:pt>
                <c:pt idx="3">
                  <c:v>0.99225572704489096</c:v>
                </c:pt>
                <c:pt idx="4">
                  <c:v>2.458562838090653</c:v>
                </c:pt>
                <c:pt idx="5">
                  <c:v>2.1545519236411645</c:v>
                </c:pt>
                <c:pt idx="6">
                  <c:v>3.9762212599103757</c:v>
                </c:pt>
                <c:pt idx="7">
                  <c:v>2.9256912073815617</c:v>
                </c:pt>
                <c:pt idx="8">
                  <c:v>5.264337606500594</c:v>
                </c:pt>
                <c:pt idx="9">
                  <c:v>4.9154941519444169</c:v>
                </c:pt>
              </c:numCache>
            </c:numRef>
          </c:val>
          <c:smooth val="0"/>
          <c:extLst>
            <c:ext xmlns:c16="http://schemas.microsoft.com/office/drawing/2014/chart" uri="{C3380CC4-5D6E-409C-BE32-E72D297353CC}">
              <c16:uniqueId val="{00000000-D49B-409B-91C2-A2DB5854989D}"/>
            </c:ext>
          </c:extLst>
        </c:ser>
        <c:dLbls>
          <c:dLblPos val="ctr"/>
          <c:showLegendKey val="0"/>
          <c:showVal val="1"/>
          <c:showCatName val="0"/>
          <c:showSerName val="0"/>
          <c:showPercent val="0"/>
          <c:showBubbleSize val="0"/>
        </c:dLbls>
        <c:marker val="1"/>
        <c:smooth val="0"/>
        <c:axId val="431663144"/>
        <c:axId val="431665768"/>
      </c:lineChart>
      <c:catAx>
        <c:axId val="4316631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31665768"/>
        <c:crosses val="autoZero"/>
        <c:auto val="1"/>
        <c:lblAlgn val="ctr"/>
        <c:lblOffset val="100"/>
        <c:noMultiLvlLbl val="0"/>
      </c:catAx>
      <c:valAx>
        <c:axId val="431665768"/>
        <c:scaling>
          <c:orientation val="minMax"/>
        </c:scaling>
        <c:delete val="1"/>
        <c:axPos val="l"/>
        <c:numFmt formatCode="0.00" sourceLinked="1"/>
        <c:majorTickMark val="none"/>
        <c:minorTickMark val="none"/>
        <c:tickLblPos val="nextTo"/>
        <c:crossAx val="43166314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lOANS AND aDVANCES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cked"/>
        <c:varyColors val="0"/>
        <c:ser>
          <c:idx val="0"/>
          <c:order val="0"/>
          <c:tx>
            <c:strRef>
              <c:f>DEBT!$B$50</c:f>
              <c:strCache>
                <c:ptCount val="1"/>
                <c:pt idx="0">
                  <c:v>Recoveries of Loan &amp; Advances as percent of GSDP</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DEBT!$C$50:$L$50</c:f>
              <c:numCache>
                <c:formatCode>0.00</c:formatCode>
                <c:ptCount val="10"/>
                <c:pt idx="0">
                  <c:v>6.2408875998979839E-2</c:v>
                </c:pt>
                <c:pt idx="1">
                  <c:v>6.6251801624813977E-2</c:v>
                </c:pt>
                <c:pt idx="2">
                  <c:v>0.1733516211102917</c:v>
                </c:pt>
                <c:pt idx="3">
                  <c:v>0.99258171255269467</c:v>
                </c:pt>
                <c:pt idx="4">
                  <c:v>0.76857845374256573</c:v>
                </c:pt>
                <c:pt idx="5">
                  <c:v>0.73650330975576428</c:v>
                </c:pt>
                <c:pt idx="6">
                  <c:v>5.8226091425724352E-2</c:v>
                </c:pt>
                <c:pt idx="7">
                  <c:v>5.7455252024565653E-2</c:v>
                </c:pt>
                <c:pt idx="8">
                  <c:v>7.4692576828734633E-2</c:v>
                </c:pt>
                <c:pt idx="9">
                  <c:v>0.10083723864251445</c:v>
                </c:pt>
              </c:numCache>
            </c:numRef>
          </c:val>
          <c:smooth val="0"/>
          <c:extLst>
            <c:ext xmlns:c16="http://schemas.microsoft.com/office/drawing/2014/chart" uri="{C3380CC4-5D6E-409C-BE32-E72D297353CC}">
              <c16:uniqueId val="{00000000-ECE5-4DD0-8B87-F7B289EA6934}"/>
            </c:ext>
          </c:extLst>
        </c:ser>
        <c:ser>
          <c:idx val="1"/>
          <c:order val="1"/>
          <c:tx>
            <c:strRef>
              <c:f>DEBT!$B$51</c:f>
              <c:strCache>
                <c:ptCount val="1"/>
                <c:pt idx="0">
                  <c:v>Payment of Loans and Advances as percent of GSDP</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DEBT!$C$51:$L$51</c:f>
              <c:numCache>
                <c:formatCode>0.00</c:formatCode>
                <c:ptCount val="10"/>
                <c:pt idx="0">
                  <c:v>0.19281162066447058</c:v>
                </c:pt>
                <c:pt idx="1">
                  <c:v>2.674103994818529</c:v>
                </c:pt>
                <c:pt idx="2">
                  <c:v>0.80418910357920648</c:v>
                </c:pt>
                <c:pt idx="3">
                  <c:v>0.2183502744570999</c:v>
                </c:pt>
                <c:pt idx="4">
                  <c:v>0.10811329434170407</c:v>
                </c:pt>
                <c:pt idx="5">
                  <c:v>0.17881169308412323</c:v>
                </c:pt>
                <c:pt idx="6">
                  <c:v>0.1247826531848949</c:v>
                </c:pt>
                <c:pt idx="7">
                  <c:v>0.11097995458710143</c:v>
                </c:pt>
                <c:pt idx="8">
                  <c:v>0.28356305694586098</c:v>
                </c:pt>
                <c:pt idx="9">
                  <c:v>0.37368088021266882</c:v>
                </c:pt>
              </c:numCache>
            </c:numRef>
          </c:val>
          <c:smooth val="0"/>
          <c:extLst>
            <c:ext xmlns:c16="http://schemas.microsoft.com/office/drawing/2014/chart" uri="{C3380CC4-5D6E-409C-BE32-E72D297353CC}">
              <c16:uniqueId val="{00000001-ECE5-4DD0-8B87-F7B289EA6934}"/>
            </c:ext>
          </c:extLst>
        </c:ser>
        <c:dLbls>
          <c:dLblPos val="ctr"/>
          <c:showLegendKey val="0"/>
          <c:showVal val="1"/>
          <c:showCatName val="0"/>
          <c:showSerName val="0"/>
          <c:showPercent val="0"/>
          <c:showBubbleSize val="0"/>
        </c:dLbls>
        <c:marker val="1"/>
        <c:smooth val="0"/>
        <c:axId val="468595520"/>
        <c:axId val="468598800"/>
      </c:lineChart>
      <c:catAx>
        <c:axId val="4685955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68598800"/>
        <c:crosses val="autoZero"/>
        <c:auto val="1"/>
        <c:lblAlgn val="ctr"/>
        <c:lblOffset val="100"/>
        <c:noMultiLvlLbl val="0"/>
      </c:catAx>
      <c:valAx>
        <c:axId val="468598800"/>
        <c:scaling>
          <c:orientation val="minMax"/>
        </c:scaling>
        <c:delete val="1"/>
        <c:axPos val="l"/>
        <c:numFmt formatCode="0.00" sourceLinked="1"/>
        <c:majorTickMark val="none"/>
        <c:minorTickMark val="none"/>
        <c:tickLblPos val="nextTo"/>
        <c:crossAx val="4685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pUBIC</a:t>
            </a:r>
            <a:r>
              <a:rPr lang="en-IN" baseline="0"/>
              <a:t> dEBT AS PERCENT OF gsdp</a:t>
            </a:r>
            <a:endParaRPr lang="en-IN"/>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DEBT!$B$63</c:f>
              <c:strCache>
                <c:ptCount val="1"/>
                <c:pt idx="0">
                  <c:v>Debt incurred as % of GDP</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DEBT!$C$63:$L$63</c:f>
              <c:numCache>
                <c:formatCode>0.00</c:formatCode>
                <c:ptCount val="10"/>
                <c:pt idx="0">
                  <c:v>4.314074302763494</c:v>
                </c:pt>
                <c:pt idx="1">
                  <c:v>7.6686407707092492</c:v>
                </c:pt>
                <c:pt idx="2">
                  <c:v>5.0175115189643504</c:v>
                </c:pt>
                <c:pt idx="3">
                  <c:v>3.3639131898322954</c:v>
                </c:pt>
                <c:pt idx="4">
                  <c:v>4.9024208896057084</c:v>
                </c:pt>
                <c:pt idx="5">
                  <c:v>6.0683084881365748</c:v>
                </c:pt>
                <c:pt idx="6">
                  <c:v>7.2543940718371847</c:v>
                </c:pt>
                <c:pt idx="7">
                  <c:v>6.3291422472441825</c:v>
                </c:pt>
                <c:pt idx="8">
                  <c:v>8.1379719328818734</c:v>
                </c:pt>
                <c:pt idx="9">
                  <c:v>5.7717945465205283</c:v>
                </c:pt>
              </c:numCache>
            </c:numRef>
          </c:val>
          <c:smooth val="0"/>
          <c:extLst>
            <c:ext xmlns:c16="http://schemas.microsoft.com/office/drawing/2014/chart" uri="{C3380CC4-5D6E-409C-BE32-E72D297353CC}">
              <c16:uniqueId val="{00000000-1824-4BF2-AD0C-6E4E94CE74A8}"/>
            </c:ext>
          </c:extLst>
        </c:ser>
        <c:ser>
          <c:idx val="1"/>
          <c:order val="1"/>
          <c:tx>
            <c:strRef>
              <c:f>DEBT!$B$64</c:f>
              <c:strCache>
                <c:ptCount val="1"/>
                <c:pt idx="0">
                  <c:v>Repayment as % of GDP</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DEBT!$C$64:$L$64</c:f>
              <c:numCache>
                <c:formatCode>0.00</c:formatCode>
                <c:ptCount val="10"/>
                <c:pt idx="0">
                  <c:v>1.8820794834735619</c:v>
                </c:pt>
                <c:pt idx="1">
                  <c:v>1.4560281043884782</c:v>
                </c:pt>
                <c:pt idx="2">
                  <c:v>0.93972368521291116</c:v>
                </c:pt>
                <c:pt idx="3">
                  <c:v>0.99225572704489096</c:v>
                </c:pt>
                <c:pt idx="4">
                  <c:v>2.4585628380906535</c:v>
                </c:pt>
                <c:pt idx="5">
                  <c:v>2.1545519236411645</c:v>
                </c:pt>
                <c:pt idx="6">
                  <c:v>3.9762212599103757</c:v>
                </c:pt>
                <c:pt idx="7">
                  <c:v>2.9256912073815617</c:v>
                </c:pt>
                <c:pt idx="8">
                  <c:v>5.264337606500594</c:v>
                </c:pt>
                <c:pt idx="9">
                  <c:v>4.9154941519444169</c:v>
                </c:pt>
              </c:numCache>
            </c:numRef>
          </c:val>
          <c:smooth val="0"/>
          <c:extLst>
            <c:ext xmlns:c16="http://schemas.microsoft.com/office/drawing/2014/chart" uri="{C3380CC4-5D6E-409C-BE32-E72D297353CC}">
              <c16:uniqueId val="{00000001-1824-4BF2-AD0C-6E4E94CE74A8}"/>
            </c:ext>
          </c:extLst>
        </c:ser>
        <c:ser>
          <c:idx val="2"/>
          <c:order val="2"/>
          <c:tx>
            <c:strRef>
              <c:f>DEBT!$B$65</c:f>
              <c:strCache>
                <c:ptCount val="1"/>
                <c:pt idx="0">
                  <c:v>Net debt as % of GDP</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DEBT!$C$65:$L$65</c:f>
              <c:numCache>
                <c:formatCode>0.00</c:formatCode>
                <c:ptCount val="10"/>
                <c:pt idx="0">
                  <c:v>2.4319948192899319</c:v>
                </c:pt>
                <c:pt idx="1">
                  <c:v>6.2126126663207701</c:v>
                </c:pt>
                <c:pt idx="2">
                  <c:v>4.077787833751441</c:v>
                </c:pt>
                <c:pt idx="3">
                  <c:v>2.3716574627874043</c:v>
                </c:pt>
                <c:pt idx="4">
                  <c:v>2.443858051515055</c:v>
                </c:pt>
                <c:pt idx="5">
                  <c:v>3.9137565644954102</c:v>
                </c:pt>
                <c:pt idx="6">
                  <c:v>3.278172811926809</c:v>
                </c:pt>
                <c:pt idx="7">
                  <c:v>3.4034510398626203</c:v>
                </c:pt>
                <c:pt idx="8">
                  <c:v>2.8736343263812789</c:v>
                </c:pt>
                <c:pt idx="9">
                  <c:v>0.85630039457611162</c:v>
                </c:pt>
              </c:numCache>
            </c:numRef>
          </c:val>
          <c:smooth val="0"/>
          <c:extLst>
            <c:ext xmlns:c16="http://schemas.microsoft.com/office/drawing/2014/chart" uri="{C3380CC4-5D6E-409C-BE32-E72D297353CC}">
              <c16:uniqueId val="{00000002-1824-4BF2-AD0C-6E4E94CE74A8}"/>
            </c:ext>
          </c:extLst>
        </c:ser>
        <c:dLbls>
          <c:dLblPos val="ctr"/>
          <c:showLegendKey val="0"/>
          <c:showVal val="1"/>
          <c:showCatName val="0"/>
          <c:showSerName val="0"/>
          <c:showPercent val="0"/>
          <c:showBubbleSize val="0"/>
        </c:dLbls>
        <c:marker val="1"/>
        <c:smooth val="0"/>
        <c:axId val="465219072"/>
        <c:axId val="465219400"/>
      </c:lineChart>
      <c:catAx>
        <c:axId val="4652190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65219400"/>
        <c:crosses val="autoZero"/>
        <c:auto val="1"/>
        <c:lblAlgn val="ctr"/>
        <c:lblOffset val="100"/>
        <c:noMultiLvlLbl val="0"/>
      </c:catAx>
      <c:valAx>
        <c:axId val="465219400"/>
        <c:scaling>
          <c:orientation val="minMax"/>
        </c:scaling>
        <c:delete val="1"/>
        <c:axPos val="l"/>
        <c:numFmt formatCode="0.00" sourceLinked="1"/>
        <c:majorTickMark val="none"/>
        <c:minorTickMark val="none"/>
        <c:tickLblPos val="nextTo"/>
        <c:crossAx val="46521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Public debt as percent of  TOTAL REVENUE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DEBT!$B$13</c:f>
              <c:strCache>
                <c:ptCount val="1"/>
                <c:pt idx="0">
                  <c:v>Public debt as percent of  TR</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DEBT!$C$13:$L$13</c:f>
              <c:numCache>
                <c:formatCode>0.00</c:formatCode>
                <c:ptCount val="10"/>
                <c:pt idx="0">
                  <c:v>3.6462062629201439E-3</c:v>
                </c:pt>
                <c:pt idx="1">
                  <c:v>4.8283513955020268E-3</c:v>
                </c:pt>
                <c:pt idx="2">
                  <c:v>3.5308369880058563E-3</c:v>
                </c:pt>
                <c:pt idx="3">
                  <c:v>2.4367524717896502E-3</c:v>
                </c:pt>
                <c:pt idx="4">
                  <c:v>3.6757975570754849E-3</c:v>
                </c:pt>
                <c:pt idx="5">
                  <c:v>4.2795579685849213E-3</c:v>
                </c:pt>
                <c:pt idx="6">
                  <c:v>5.5172876812039943E-3</c:v>
                </c:pt>
                <c:pt idx="7">
                  <c:v>4.9897825427323321E-3</c:v>
                </c:pt>
                <c:pt idx="8">
                  <c:v>6.1072416622324028E-3</c:v>
                </c:pt>
                <c:pt idx="9">
                  <c:v>4.3595894831963506E-3</c:v>
                </c:pt>
              </c:numCache>
            </c:numRef>
          </c:val>
          <c:smooth val="0"/>
          <c:extLst>
            <c:ext xmlns:c16="http://schemas.microsoft.com/office/drawing/2014/chart" uri="{C3380CC4-5D6E-409C-BE32-E72D297353CC}">
              <c16:uniqueId val="{00000000-31C8-473A-A854-46160E85F11A}"/>
            </c:ext>
          </c:extLst>
        </c:ser>
        <c:dLbls>
          <c:dLblPos val="ctr"/>
          <c:showLegendKey val="0"/>
          <c:showVal val="1"/>
          <c:showCatName val="0"/>
          <c:showSerName val="0"/>
          <c:showPercent val="0"/>
          <c:showBubbleSize val="0"/>
        </c:dLbls>
        <c:marker val="1"/>
        <c:smooth val="0"/>
        <c:axId val="473775944"/>
        <c:axId val="473776272"/>
      </c:lineChart>
      <c:catAx>
        <c:axId val="4737759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73776272"/>
        <c:crosses val="autoZero"/>
        <c:auto val="1"/>
        <c:lblAlgn val="ctr"/>
        <c:lblOffset val="100"/>
        <c:noMultiLvlLbl val="0"/>
      </c:catAx>
      <c:valAx>
        <c:axId val="473776272"/>
        <c:scaling>
          <c:orientation val="minMax"/>
        </c:scaling>
        <c:delete val="1"/>
        <c:axPos val="l"/>
        <c:numFmt formatCode="0.00" sourceLinked="1"/>
        <c:majorTickMark val="none"/>
        <c:minorTickMark val="none"/>
        <c:tickLblPos val="nextTo"/>
        <c:crossAx val="47377594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DEBT!$B$31</c:f>
              <c:strCache>
                <c:ptCount val="1"/>
                <c:pt idx="0">
                  <c:v>Repayments as percent of TE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DEBT!$C$31:$L$31</c:f>
              <c:numCache>
                <c:formatCode>0.00</c:formatCode>
                <c:ptCount val="10"/>
                <c:pt idx="0">
                  <c:v>15.327836490873903</c:v>
                </c:pt>
                <c:pt idx="1">
                  <c:v>9.0871476700096423</c:v>
                </c:pt>
                <c:pt idx="2">
                  <c:v>6.6128620407029564</c:v>
                </c:pt>
                <c:pt idx="3">
                  <c:v>7.1877050895139654</c:v>
                </c:pt>
                <c:pt idx="4">
                  <c:v>18.434115465955099</c:v>
                </c:pt>
                <c:pt idx="5">
                  <c:v>15.194563479385522</c:v>
                </c:pt>
                <c:pt idx="6">
                  <c:v>30.240922064341515</c:v>
                </c:pt>
                <c:pt idx="7">
                  <c:v>23.065626180821678</c:v>
                </c:pt>
                <c:pt idx="8">
                  <c:v>39.506872498012982</c:v>
                </c:pt>
                <c:pt idx="9">
                  <c:v>37.128030869443606</c:v>
                </c:pt>
              </c:numCache>
            </c:numRef>
          </c:val>
          <c:smooth val="0"/>
          <c:extLst>
            <c:ext xmlns:c16="http://schemas.microsoft.com/office/drawing/2014/chart" uri="{C3380CC4-5D6E-409C-BE32-E72D297353CC}">
              <c16:uniqueId val="{00000000-5B35-4822-AF1F-36636FFCC619}"/>
            </c:ext>
          </c:extLst>
        </c:ser>
        <c:dLbls>
          <c:dLblPos val="ctr"/>
          <c:showLegendKey val="0"/>
          <c:showVal val="1"/>
          <c:showCatName val="0"/>
          <c:showSerName val="0"/>
          <c:showPercent val="0"/>
          <c:showBubbleSize val="0"/>
        </c:dLbls>
        <c:marker val="1"/>
        <c:smooth val="0"/>
        <c:axId val="536357552"/>
        <c:axId val="536367064"/>
      </c:lineChart>
      <c:catAx>
        <c:axId val="536357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36367064"/>
        <c:crosses val="autoZero"/>
        <c:auto val="1"/>
        <c:lblAlgn val="ctr"/>
        <c:lblOffset val="100"/>
        <c:noMultiLvlLbl val="0"/>
      </c:catAx>
      <c:valAx>
        <c:axId val="536367064"/>
        <c:scaling>
          <c:orientation val="minMax"/>
        </c:scaling>
        <c:delete val="1"/>
        <c:axPos val="l"/>
        <c:numFmt formatCode="0.00" sourceLinked="1"/>
        <c:majorTickMark val="none"/>
        <c:minorTickMark val="none"/>
        <c:tickLblPos val="nextTo"/>
        <c:crossAx val="53635755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Loans and advances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3.5653303398510139E-2"/>
          <c:y val="0.19921776510615943"/>
          <c:w val="0.96434669660148986"/>
          <c:h val="0.66544922303784582"/>
        </c:manualLayout>
      </c:layout>
      <c:lineChart>
        <c:grouping val="standard"/>
        <c:varyColors val="0"/>
        <c:ser>
          <c:idx val="0"/>
          <c:order val="0"/>
          <c:tx>
            <c:strRef>
              <c:f>DEBT!$B$53</c:f>
              <c:strCache>
                <c:ptCount val="1"/>
                <c:pt idx="0">
                  <c:v>Recoveries of Loan &amp; Advances as percent of TR</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DEBT!$C$53:$L$53</c:f>
              <c:numCache>
                <c:formatCode>0.00</c:formatCode>
                <c:ptCount val="10"/>
                <c:pt idx="0">
                  <c:v>0.50826389389575699</c:v>
                </c:pt>
                <c:pt idx="1">
                  <c:v>0.41348096438133097</c:v>
                </c:pt>
                <c:pt idx="2">
                  <c:v>1.2198802403015341</c:v>
                </c:pt>
                <c:pt idx="3">
                  <c:v>7.1900664643387042</c:v>
                </c:pt>
                <c:pt idx="4">
                  <c:v>5.7627422579683829</c:v>
                </c:pt>
                <c:pt idx="5">
                  <c:v>5.1940480849257575</c:v>
                </c:pt>
                <c:pt idx="6">
                  <c:v>0.44283518894424967</c:v>
                </c:pt>
                <c:pt idx="7">
                  <c:v>0.45296693033766711</c:v>
                </c:pt>
                <c:pt idx="8">
                  <c:v>0.56053967847294162</c:v>
                </c:pt>
                <c:pt idx="9">
                  <c:v>0.76165040449244803</c:v>
                </c:pt>
              </c:numCache>
            </c:numRef>
          </c:val>
          <c:smooth val="0"/>
          <c:extLst>
            <c:ext xmlns:c16="http://schemas.microsoft.com/office/drawing/2014/chart" uri="{C3380CC4-5D6E-409C-BE32-E72D297353CC}">
              <c16:uniqueId val="{00000000-72CF-4B9A-AD9C-4215701279EA}"/>
            </c:ext>
          </c:extLst>
        </c:ser>
        <c:ser>
          <c:idx val="1"/>
          <c:order val="1"/>
          <c:tx>
            <c:strRef>
              <c:f>DEBT!$B$54</c:f>
              <c:strCache>
                <c:ptCount val="1"/>
                <c:pt idx="0">
                  <c:v>Payment of Loans and Advances as percent of TE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DEBT!$C$2:$L$2</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DEBT!$C$54:$L$54</c:f>
              <c:numCache>
                <c:formatCode>0.00</c:formatCode>
                <c:ptCount val="10"/>
                <c:pt idx="0">
                  <c:v>1.5702763996082441</c:v>
                </c:pt>
                <c:pt idx="1">
                  <c:v>16.689223108151815</c:v>
                </c:pt>
                <c:pt idx="2">
                  <c:v>5.6591013723368961</c:v>
                </c:pt>
                <c:pt idx="3">
                  <c:v>1.5816863901467453</c:v>
                </c:pt>
                <c:pt idx="4">
                  <c:v>0.8106251833073046</c:v>
                </c:pt>
                <c:pt idx="5">
                  <c:v>1.2610351097185326</c:v>
                </c:pt>
                <c:pt idx="6">
                  <c:v>0.94902729080806225</c:v>
                </c:pt>
                <c:pt idx="7">
                  <c:v>0.87494611174691928</c:v>
                </c:pt>
                <c:pt idx="8">
                  <c:v>2.128034023135871</c:v>
                </c:pt>
                <c:pt idx="9">
                  <c:v>2.8225107846723181</c:v>
                </c:pt>
              </c:numCache>
            </c:numRef>
          </c:val>
          <c:smooth val="0"/>
          <c:extLst>
            <c:ext xmlns:c16="http://schemas.microsoft.com/office/drawing/2014/chart" uri="{C3380CC4-5D6E-409C-BE32-E72D297353CC}">
              <c16:uniqueId val="{00000001-72CF-4B9A-AD9C-4215701279EA}"/>
            </c:ext>
          </c:extLst>
        </c:ser>
        <c:dLbls>
          <c:dLblPos val="ctr"/>
          <c:showLegendKey val="0"/>
          <c:showVal val="1"/>
          <c:showCatName val="0"/>
          <c:showSerName val="0"/>
          <c:showPercent val="0"/>
          <c:showBubbleSize val="0"/>
        </c:dLbls>
        <c:marker val="1"/>
        <c:smooth val="0"/>
        <c:axId val="465597632"/>
        <c:axId val="465599928"/>
      </c:lineChart>
      <c:catAx>
        <c:axId val="4655976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65599928"/>
        <c:crosses val="autoZero"/>
        <c:auto val="1"/>
        <c:lblAlgn val="ctr"/>
        <c:lblOffset val="100"/>
        <c:noMultiLvlLbl val="0"/>
      </c:catAx>
      <c:valAx>
        <c:axId val="465599928"/>
        <c:scaling>
          <c:orientation val="minMax"/>
        </c:scaling>
        <c:delete val="1"/>
        <c:axPos val="l"/>
        <c:numFmt formatCode="0.00" sourceLinked="1"/>
        <c:majorTickMark val="none"/>
        <c:minorTickMark val="none"/>
        <c:tickLblPos val="nextTo"/>
        <c:crossAx val="46559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Internal debt incurred and repaid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DEBT!$B$73</c:f>
              <c:strCache>
                <c:ptCount val="1"/>
                <c:pt idx="0">
                  <c:v>Internal Debt incurred</c:v>
                </c:pt>
              </c:strCache>
            </c:strRef>
          </c:tx>
          <c:spPr>
            <a:solidFill>
              <a:schemeClr val="accent1"/>
            </a:solidFill>
            <a:ln>
              <a:noFill/>
            </a:ln>
            <a:effectLst/>
            <a:sp3d/>
          </c:spPr>
          <c:invertIfNegative val="0"/>
          <c:cat>
            <c:strRef>
              <c:f>DEBT!$C$71:$L$71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DEBT!$C$73:$L$73</c:f>
              <c:numCache>
                <c:formatCode>General</c:formatCode>
                <c:ptCount val="10"/>
                <c:pt idx="0">
                  <c:v>18727.9895</c:v>
                </c:pt>
                <c:pt idx="1">
                  <c:v>37901.194199999998</c:v>
                </c:pt>
                <c:pt idx="2">
                  <c:v>28046.266500000002</c:v>
                </c:pt>
                <c:pt idx="3">
                  <c:v>21348.746299999999</c:v>
                </c:pt>
                <c:pt idx="4">
                  <c:v>34140.136500000001</c:v>
                </c:pt>
                <c:pt idx="5">
                  <c:v>44329.433900000004</c:v>
                </c:pt>
                <c:pt idx="6">
                  <c:v>49340.044000000002</c:v>
                </c:pt>
                <c:pt idx="7">
                  <c:v>47568.211199999998</c:v>
                </c:pt>
                <c:pt idx="8">
                  <c:v>79588.98</c:v>
                </c:pt>
                <c:pt idx="9">
                  <c:v>63840</c:v>
                </c:pt>
              </c:numCache>
            </c:numRef>
          </c:val>
          <c:extLst>
            <c:ext xmlns:c16="http://schemas.microsoft.com/office/drawing/2014/chart" uri="{C3380CC4-5D6E-409C-BE32-E72D297353CC}">
              <c16:uniqueId val="{00000000-6A98-4957-AB83-47D3AF1C7717}"/>
            </c:ext>
          </c:extLst>
        </c:ser>
        <c:ser>
          <c:idx val="1"/>
          <c:order val="1"/>
          <c:tx>
            <c:strRef>
              <c:f>DEBT!$B$74</c:f>
              <c:strCache>
                <c:ptCount val="1"/>
                <c:pt idx="0">
                  <c:v>Internal Debt repaid</c:v>
                </c:pt>
              </c:strCache>
            </c:strRef>
          </c:tx>
          <c:spPr>
            <a:solidFill>
              <a:schemeClr val="accent2"/>
            </a:solidFill>
            <a:ln>
              <a:noFill/>
            </a:ln>
            <a:effectLst/>
            <a:sp3d/>
          </c:spPr>
          <c:invertIfNegative val="0"/>
          <c:cat>
            <c:strRef>
              <c:f>DEBT!$C$71:$L$71</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DEBT!$C$74:$L$74</c:f>
              <c:numCache>
                <c:formatCode>General</c:formatCode>
                <c:ptCount val="10"/>
                <c:pt idx="0">
                  <c:v>8073.6670000000004</c:v>
                </c:pt>
                <c:pt idx="1">
                  <c:v>7038.5379000000003</c:v>
                </c:pt>
                <c:pt idx="2">
                  <c:v>5089.5174999999999</c:v>
                </c:pt>
                <c:pt idx="3">
                  <c:v>6153.2515999999996</c:v>
                </c:pt>
                <c:pt idx="4">
                  <c:v>16984.707699999999</c:v>
                </c:pt>
                <c:pt idx="5">
                  <c:v>15511.6286</c:v>
                </c:pt>
                <c:pt idx="6">
                  <c:v>29167.442299999999</c:v>
                </c:pt>
                <c:pt idx="7">
                  <c:v>25318.182199999999</c:v>
                </c:pt>
                <c:pt idx="8">
                  <c:v>51864.822</c:v>
                </c:pt>
                <c:pt idx="9">
                  <c:v>54968.43</c:v>
                </c:pt>
              </c:numCache>
            </c:numRef>
          </c:val>
          <c:extLst>
            <c:ext xmlns:c16="http://schemas.microsoft.com/office/drawing/2014/chart" uri="{C3380CC4-5D6E-409C-BE32-E72D297353CC}">
              <c16:uniqueId val="{00000001-6A98-4957-AB83-47D3AF1C7717}"/>
            </c:ext>
          </c:extLst>
        </c:ser>
        <c:dLbls>
          <c:showLegendKey val="0"/>
          <c:showVal val="0"/>
          <c:showCatName val="0"/>
          <c:showSerName val="0"/>
          <c:showPercent val="0"/>
          <c:showBubbleSize val="0"/>
        </c:dLbls>
        <c:gapWidth val="150"/>
        <c:shape val="box"/>
        <c:axId val="468585680"/>
        <c:axId val="468584696"/>
        <c:axId val="0"/>
      </c:bar3DChart>
      <c:catAx>
        <c:axId val="468585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84696"/>
        <c:crosses val="autoZero"/>
        <c:auto val="1"/>
        <c:lblAlgn val="ctr"/>
        <c:lblOffset val="100"/>
        <c:noMultiLvlLbl val="0"/>
      </c:catAx>
      <c:valAx>
        <c:axId val="468584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8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Components of State Taxes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'Tax revenue'!$B$106</c:f>
              <c:strCache>
                <c:ptCount val="1"/>
                <c:pt idx="0">
                  <c:v>Taxes on Property and Capital Transactions</c:v>
                </c:pt>
              </c:strCache>
            </c:strRef>
          </c:tx>
          <c:spPr>
            <a:solidFill>
              <a:schemeClr val="accent1"/>
            </a:solidFill>
            <a:ln>
              <a:noFill/>
            </a:ln>
            <a:effectLst/>
          </c:spPr>
          <c:invertIfNegative val="0"/>
          <c:cat>
            <c:strRef>
              <c:f>'Tax revenue'!$C$105:$L$105</c:f>
              <c:strCache>
                <c:ptCount val="10"/>
                <c:pt idx="0">
                  <c:v>
2014-15</c:v>
                </c:pt>
                <c:pt idx="1">
                  <c:v> 
2015-16</c:v>
                </c:pt>
                <c:pt idx="2">
                  <c:v>    2016-17</c:v>
                </c:pt>
                <c:pt idx="3">
                  <c:v>   2017-18</c:v>
                </c:pt>
                <c:pt idx="4">
                  <c:v>
2018-19</c:v>
                </c:pt>
                <c:pt idx="5">
                  <c:v>   2019-20</c:v>
                </c:pt>
                <c:pt idx="6">
                  <c:v>
2020-21</c:v>
                </c:pt>
                <c:pt idx="7">
                  <c:v>
2021-22</c:v>
                </c:pt>
                <c:pt idx="8">
                  <c:v> 2022-23 (RE)</c:v>
                </c:pt>
                <c:pt idx="9">
                  <c:v> 2023-24 (BE)</c:v>
                </c:pt>
              </c:strCache>
            </c:strRef>
          </c:cat>
          <c:val>
            <c:numRef>
              <c:f>'Tax revenue'!$C$106:$L$106</c:f>
              <c:numCache>
                <c:formatCode>General</c:formatCode>
                <c:ptCount val="10"/>
                <c:pt idx="0">
                  <c:v>3123.9782</c:v>
                </c:pt>
                <c:pt idx="1">
                  <c:v>3206.1781999999998</c:v>
                </c:pt>
                <c:pt idx="2">
                  <c:v>3298.7231000000002</c:v>
                </c:pt>
                <c:pt idx="3">
                  <c:v>4210.5608000000002</c:v>
                </c:pt>
                <c:pt idx="4">
                  <c:v>5655.3549999999996</c:v>
                </c:pt>
                <c:pt idx="5">
                  <c:v>6033.9790999999996</c:v>
                </c:pt>
                <c:pt idx="6">
                  <c:v>5173.6153000000004</c:v>
                </c:pt>
                <c:pt idx="7">
                  <c:v>7619.6625999999997</c:v>
                </c:pt>
                <c:pt idx="8">
                  <c:v>10675</c:v>
                </c:pt>
                <c:pt idx="9">
                  <c:v>12575</c:v>
                </c:pt>
              </c:numCache>
            </c:numRef>
          </c:val>
          <c:extLst>
            <c:ext xmlns:c16="http://schemas.microsoft.com/office/drawing/2014/chart" uri="{C3380CC4-5D6E-409C-BE32-E72D297353CC}">
              <c16:uniqueId val="{00000000-8348-408A-B95B-C8D5B01C5B6D}"/>
            </c:ext>
          </c:extLst>
        </c:ser>
        <c:ser>
          <c:idx val="1"/>
          <c:order val="1"/>
          <c:tx>
            <c:strRef>
              <c:f>'Tax revenue'!$B$107</c:f>
              <c:strCache>
                <c:ptCount val="1"/>
                <c:pt idx="0">
                  <c:v>Taxes on Commodities and Services </c:v>
                </c:pt>
              </c:strCache>
            </c:strRef>
          </c:tx>
          <c:spPr>
            <a:solidFill>
              <a:schemeClr val="accent2"/>
            </a:solidFill>
            <a:ln>
              <a:noFill/>
            </a:ln>
            <a:effectLst/>
          </c:spPr>
          <c:invertIfNegative val="0"/>
          <c:cat>
            <c:strRef>
              <c:f>'Tax revenue'!$C$105:$L$105</c:f>
              <c:strCache>
                <c:ptCount val="10"/>
                <c:pt idx="0">
                  <c:v>
2014-15</c:v>
                </c:pt>
                <c:pt idx="1">
                  <c:v> 
2015-16</c:v>
                </c:pt>
                <c:pt idx="2">
                  <c:v>    2016-17</c:v>
                </c:pt>
                <c:pt idx="3">
                  <c:v>   2017-18</c:v>
                </c:pt>
                <c:pt idx="4">
                  <c:v>
2018-19</c:v>
                </c:pt>
                <c:pt idx="5">
                  <c:v>   2019-20</c:v>
                </c:pt>
                <c:pt idx="6">
                  <c:v>
2020-21</c:v>
                </c:pt>
                <c:pt idx="7">
                  <c:v>
2021-22</c:v>
                </c:pt>
                <c:pt idx="8">
                  <c:v> 2022-23 (RE)</c:v>
                </c:pt>
                <c:pt idx="9">
                  <c:v> 2023-24 (BE)</c:v>
                </c:pt>
              </c:strCache>
            </c:strRef>
          </c:cat>
          <c:val>
            <c:numRef>
              <c:f>'Tax revenue'!$C$107:$L$107</c:f>
              <c:numCache>
                <c:formatCode>General</c:formatCode>
                <c:ptCount val="10"/>
                <c:pt idx="0">
                  <c:v>24510.595300000001</c:v>
                </c:pt>
                <c:pt idx="1">
                  <c:v>27726.817299999999</c:v>
                </c:pt>
                <c:pt idx="2">
                  <c:v>30726.9817</c:v>
                </c:pt>
                <c:pt idx="3">
                  <c:v>26055.383099999999</c:v>
                </c:pt>
                <c:pt idx="4">
                  <c:v>18317.519199999999</c:v>
                </c:pt>
                <c:pt idx="5">
                  <c:v>17922.5147</c:v>
                </c:pt>
                <c:pt idx="6">
                  <c:v>18504.400799999999</c:v>
                </c:pt>
                <c:pt idx="7">
                  <c:v>22835.3488</c:v>
                </c:pt>
                <c:pt idx="8">
                  <c:v>26161.3</c:v>
                </c:pt>
                <c:pt idx="9">
                  <c:v>29661.5</c:v>
                </c:pt>
              </c:numCache>
            </c:numRef>
          </c:val>
          <c:extLst>
            <c:ext xmlns:c16="http://schemas.microsoft.com/office/drawing/2014/chart" uri="{C3380CC4-5D6E-409C-BE32-E72D297353CC}">
              <c16:uniqueId val="{00000001-8348-408A-B95B-C8D5B01C5B6D}"/>
            </c:ext>
          </c:extLst>
        </c:ser>
        <c:dLbls>
          <c:showLegendKey val="0"/>
          <c:showVal val="0"/>
          <c:showCatName val="0"/>
          <c:showSerName val="0"/>
          <c:showPercent val="0"/>
          <c:showBubbleSize val="0"/>
        </c:dLbls>
        <c:gapWidth val="219"/>
        <c:overlap val="100"/>
        <c:axId val="556830000"/>
        <c:axId val="556833936"/>
        <c:extLst>
          <c:ext xmlns:c15="http://schemas.microsoft.com/office/drawing/2012/chart" uri="{02D57815-91ED-43cb-92C2-25804820EDAC}">
            <c15:filteredBarSeries>
              <c15:ser>
                <c:idx val="2"/>
                <c:order val="2"/>
                <c:tx>
                  <c:strRef>
                    <c:extLst>
                      <c:ext uri="{02D57815-91ED-43cb-92C2-25804820EDAC}">
                        <c15:formulaRef>
                          <c15:sqref>'Tax revenue'!$B$108</c15:sqref>
                        </c15:formulaRef>
                      </c:ext>
                    </c:extLst>
                    <c:strCache>
                      <c:ptCount val="1"/>
                      <c:pt idx="0">
                        <c:v> State Taxes</c:v>
                      </c:pt>
                    </c:strCache>
                  </c:strRef>
                </c:tx>
                <c:spPr>
                  <a:solidFill>
                    <a:schemeClr val="accent3"/>
                  </a:solidFill>
                  <a:ln>
                    <a:noFill/>
                  </a:ln>
                  <a:effectLst/>
                </c:spPr>
                <c:invertIfNegative val="0"/>
                <c:cat>
                  <c:strRef>
                    <c:extLst>
                      <c:ext uri="{02D57815-91ED-43cb-92C2-25804820EDAC}">
                        <c15:formulaRef>
                          <c15:sqref>'Tax revenue'!$C$105:$L$105</c15:sqref>
                        </c15:formulaRef>
                      </c:ext>
                    </c:extLst>
                    <c:strCache>
                      <c:ptCount val="10"/>
                      <c:pt idx="0">
                        <c:v>
2014-15</c:v>
                      </c:pt>
                      <c:pt idx="1">
                        <c:v> 
2015-16</c:v>
                      </c:pt>
                      <c:pt idx="2">
                        <c:v>    2016-17</c:v>
                      </c:pt>
                      <c:pt idx="3">
                        <c:v>   2017-18</c:v>
                      </c:pt>
                      <c:pt idx="4">
                        <c:v>
2018-19</c:v>
                      </c:pt>
                      <c:pt idx="5">
                        <c:v>   2019-20</c:v>
                      </c:pt>
                      <c:pt idx="6">
                        <c:v>
2020-21</c:v>
                      </c:pt>
                      <c:pt idx="7">
                        <c:v>
2021-22</c:v>
                      </c:pt>
                      <c:pt idx="8">
                        <c:v> 2022-23 (RE)</c:v>
                      </c:pt>
                      <c:pt idx="9">
                        <c:v> 2023-24 (BE)</c:v>
                      </c:pt>
                    </c:strCache>
                  </c:strRef>
                </c:cat>
                <c:val>
                  <c:numRef>
                    <c:extLst>
                      <c:ext uri="{02D57815-91ED-43cb-92C2-25804820EDAC}">
                        <c15:formulaRef>
                          <c15:sqref>'Tax revenue'!$C$108:$L$108</c15:sqref>
                        </c15:formulaRef>
                      </c:ext>
                    </c:extLst>
                    <c:numCache>
                      <c:formatCode>General</c:formatCode>
                      <c:ptCount val="10"/>
                      <c:pt idx="0">
                        <c:v>27634.573499999999</c:v>
                      </c:pt>
                      <c:pt idx="1">
                        <c:v>30932.995500000001</c:v>
                      </c:pt>
                      <c:pt idx="2">
                        <c:v>34025.7048</c:v>
                      </c:pt>
                      <c:pt idx="3">
                        <c:v>30265.943899999998</c:v>
                      </c:pt>
                      <c:pt idx="4">
                        <c:v>23972.874199999998</c:v>
                      </c:pt>
                      <c:pt idx="5">
                        <c:v>23956.4938</c:v>
                      </c:pt>
                      <c:pt idx="6">
                        <c:v>23678.016100000001</c:v>
                      </c:pt>
                      <c:pt idx="7">
                        <c:v>30455.011399999999</c:v>
                      </c:pt>
                      <c:pt idx="8">
                        <c:v>36836.300000000003</c:v>
                      </c:pt>
                      <c:pt idx="9">
                        <c:v>42236.5</c:v>
                      </c:pt>
                    </c:numCache>
                  </c:numRef>
                </c:val>
                <c:extLst>
                  <c:ext xmlns:c16="http://schemas.microsoft.com/office/drawing/2014/chart" uri="{C3380CC4-5D6E-409C-BE32-E72D297353CC}">
                    <c16:uniqueId val="{00000002-8348-408A-B95B-C8D5B01C5B6D}"/>
                  </c:ext>
                </c:extLst>
              </c15:ser>
            </c15:filteredBarSeries>
          </c:ext>
        </c:extLst>
      </c:barChart>
      <c:catAx>
        <c:axId val="5568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33936"/>
        <c:crosses val="autoZero"/>
        <c:auto val="1"/>
        <c:lblAlgn val="ctr"/>
        <c:lblOffset val="100"/>
        <c:noMultiLvlLbl val="0"/>
      </c:catAx>
      <c:valAx>
        <c:axId val="5568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3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DEBT!$A$79</c:f>
              <c:strCache>
                <c:ptCount val="1"/>
                <c:pt idx="0">
                  <c:v>Total Outstanding Liabilities</c:v>
                </c:pt>
              </c:strCache>
            </c:strRef>
          </c:tx>
          <c:spPr>
            <a:solidFill>
              <a:schemeClr val="accent1"/>
            </a:solidFill>
            <a:ln>
              <a:noFill/>
            </a:ln>
            <a:effectLst/>
          </c:spPr>
          <c:invertIfNegative val="0"/>
          <c:cat>
            <c:strRef>
              <c:f>DEBT!$B$78:$K$78</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DEBT!$B$79:$K$79</c:f>
              <c:numCache>
                <c:formatCode>#,##0.00</c:formatCode>
                <c:ptCount val="10"/>
                <c:pt idx="0">
                  <c:v>79608.800000000003</c:v>
                </c:pt>
                <c:pt idx="1">
                  <c:v>92667.4</c:v>
                </c:pt>
                <c:pt idx="2">
                  <c:v>123854.1</c:v>
                </c:pt>
                <c:pt idx="3">
                  <c:v>149412.29999999999</c:v>
                </c:pt>
                <c:pt idx="4">
                  <c:v>167262.1</c:v>
                </c:pt>
                <c:pt idx="5">
                  <c:v>187635.8</c:v>
                </c:pt>
                <c:pt idx="6">
                  <c:v>219245.9</c:v>
                </c:pt>
                <c:pt idx="7">
                  <c:v>246279</c:v>
                </c:pt>
                <c:pt idx="8">
                  <c:v>262331.59999999998</c:v>
                </c:pt>
                <c:pt idx="9">
                  <c:v>287266.2</c:v>
                </c:pt>
              </c:numCache>
            </c:numRef>
          </c:val>
          <c:extLst>
            <c:ext xmlns:c16="http://schemas.microsoft.com/office/drawing/2014/chart" uri="{C3380CC4-5D6E-409C-BE32-E72D297353CC}">
              <c16:uniqueId val="{00000000-739C-4904-A54C-32044041FF13}"/>
            </c:ext>
          </c:extLst>
        </c:ser>
        <c:dLbls>
          <c:showLegendKey val="0"/>
          <c:showVal val="0"/>
          <c:showCatName val="0"/>
          <c:showSerName val="0"/>
          <c:showPercent val="0"/>
          <c:showBubbleSize val="0"/>
        </c:dLbls>
        <c:gapWidth val="219"/>
        <c:overlap val="-27"/>
        <c:axId val="388198640"/>
        <c:axId val="388199296"/>
      </c:barChart>
      <c:catAx>
        <c:axId val="3881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99296"/>
        <c:crosses val="autoZero"/>
        <c:auto val="1"/>
        <c:lblAlgn val="ctr"/>
        <c:lblOffset val="100"/>
        <c:noMultiLvlLbl val="0"/>
      </c:catAx>
      <c:valAx>
        <c:axId val="388199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9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DEBT!$A$82</c:f>
              <c:strCache>
                <c:ptCount val="1"/>
                <c:pt idx="0">
                  <c:v>Debt-GSDP ratio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DEBT!$B$78:$K$78</c:f>
              <c:strCache>
                <c:ptCount val="10"/>
                <c:pt idx="0">
                  <c:v>2014-15</c:v>
                </c:pt>
                <c:pt idx="1">
                  <c:v>2015-16</c:v>
                </c:pt>
                <c:pt idx="2">
                  <c:v>2016-17</c:v>
                </c:pt>
                <c:pt idx="3">
                  <c:v>2017-18</c:v>
                </c:pt>
                <c:pt idx="4">
                  <c:v>2018-19</c:v>
                </c:pt>
                <c:pt idx="5">
                  <c:v>2019-20</c:v>
                </c:pt>
                <c:pt idx="6">
                  <c:v>2020-21</c:v>
                </c:pt>
                <c:pt idx="7">
                  <c:v>2021-22</c:v>
                </c:pt>
                <c:pt idx="8">
                  <c:v>2022-23 (RE)</c:v>
                </c:pt>
                <c:pt idx="9">
                  <c:v>2023-24 (BE)</c:v>
                </c:pt>
              </c:strCache>
            </c:strRef>
          </c:cat>
          <c:val>
            <c:numRef>
              <c:f>DEBT!$B$82:$K$82</c:f>
              <c:numCache>
                <c:formatCode>0.00</c:formatCode>
                <c:ptCount val="10"/>
                <c:pt idx="0">
                  <c:v>18.211086209873155</c:v>
                </c:pt>
                <c:pt idx="1">
                  <c:v>18.701641041887623</c:v>
                </c:pt>
                <c:pt idx="2">
                  <c:v>22.060699666706547</c:v>
                </c:pt>
                <c:pt idx="3">
                  <c:v>23.388352695124514</c:v>
                </c:pt>
                <c:pt idx="4">
                  <c:v>23.930832036225841</c:v>
                </c:pt>
                <c:pt idx="5">
                  <c:v>25.62649643467007</c:v>
                </c:pt>
                <c:pt idx="6">
                  <c:v>29.55393668696426</c:v>
                </c:pt>
                <c:pt idx="7">
                  <c:v>28.286325159013888</c:v>
                </c:pt>
                <c:pt idx="8">
                  <c:v>26.387418738954427</c:v>
                </c:pt>
                <c:pt idx="9">
                  <c:v>25.571275239970319</c:v>
                </c:pt>
              </c:numCache>
            </c:numRef>
          </c:val>
          <c:smooth val="0"/>
          <c:extLst>
            <c:ext xmlns:c16="http://schemas.microsoft.com/office/drawing/2014/chart" uri="{C3380CC4-5D6E-409C-BE32-E72D297353CC}">
              <c16:uniqueId val="{00000000-5F02-479C-BB94-96A09F2DEF2F}"/>
            </c:ext>
          </c:extLst>
        </c:ser>
        <c:dLbls>
          <c:dLblPos val="ctr"/>
          <c:showLegendKey val="0"/>
          <c:showVal val="1"/>
          <c:showCatName val="0"/>
          <c:showSerName val="0"/>
          <c:showPercent val="0"/>
          <c:showBubbleSize val="0"/>
        </c:dLbls>
        <c:marker val="1"/>
        <c:smooth val="0"/>
        <c:axId val="487200416"/>
        <c:axId val="487195168"/>
      </c:lineChart>
      <c:catAx>
        <c:axId val="4872004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87195168"/>
        <c:crosses val="autoZero"/>
        <c:auto val="1"/>
        <c:lblAlgn val="ctr"/>
        <c:lblOffset val="100"/>
        <c:noMultiLvlLbl val="0"/>
      </c:catAx>
      <c:valAx>
        <c:axId val="487195168"/>
        <c:scaling>
          <c:orientation val="minMax"/>
        </c:scaling>
        <c:delete val="1"/>
        <c:axPos val="l"/>
        <c:numFmt formatCode="0.00" sourceLinked="1"/>
        <c:majorTickMark val="none"/>
        <c:minorTickMark val="none"/>
        <c:tickLblPos val="nextTo"/>
        <c:crossAx val="48720041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 in</a:t>
            </a:r>
            <a:r>
              <a:rPr lang="en-IN" baseline="0"/>
              <a:t> Deficit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Deficit!$C$14</c:f>
              <c:strCache>
                <c:ptCount val="1"/>
                <c:pt idx="0">
                  <c:v>Revenue deficit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Deficit!$B$15:$B$24</c:f>
              <c:strCache>
                <c:ptCount val="10"/>
                <c:pt idx="0">
                  <c:v> 2014-15</c:v>
                </c:pt>
                <c:pt idx="1">
                  <c:v> 2015-16</c:v>
                </c:pt>
                <c:pt idx="2">
                  <c:v> 2016-17</c:v>
                </c:pt>
                <c:pt idx="3">
                  <c:v> 2017-18</c:v>
                </c:pt>
                <c:pt idx="4">
                  <c:v>2018-19</c:v>
                </c:pt>
                <c:pt idx="5">
                  <c:v>2019-20</c:v>
                </c:pt>
                <c:pt idx="6">
                  <c:v>2020-21</c:v>
                </c:pt>
                <c:pt idx="7">
                  <c:v> 2021-22</c:v>
                </c:pt>
                <c:pt idx="8">
                  <c:v>2022-23 (RE)</c:v>
                </c:pt>
                <c:pt idx="9">
                  <c:v>2023-24 (BE)</c:v>
                </c:pt>
              </c:strCache>
            </c:strRef>
          </c:cat>
          <c:val>
            <c:numRef>
              <c:f>Deficit!$C$15:$C$24</c:f>
              <c:numCache>
                <c:formatCode>General</c:formatCode>
                <c:ptCount val="10"/>
                <c:pt idx="0">
                  <c:v>-8319.2099999999991</c:v>
                </c:pt>
                <c:pt idx="1">
                  <c:v>-11679.15</c:v>
                </c:pt>
                <c:pt idx="2">
                  <c:v>-15906.61</c:v>
                </c:pt>
                <c:pt idx="3">
                  <c:v>-10562.48</c:v>
                </c:pt>
                <c:pt idx="4">
                  <c:v>-11270.42</c:v>
                </c:pt>
                <c:pt idx="5">
                  <c:v>-16990.080000000002</c:v>
                </c:pt>
                <c:pt idx="6">
                  <c:v>-18033.59</c:v>
                </c:pt>
                <c:pt idx="7">
                  <c:v>-12939.56</c:v>
                </c:pt>
                <c:pt idx="8">
                  <c:v>-18005.060000000001</c:v>
                </c:pt>
                <c:pt idx="9">
                  <c:v>-16949.03</c:v>
                </c:pt>
              </c:numCache>
            </c:numRef>
          </c:val>
          <c:smooth val="0"/>
          <c:extLst>
            <c:ext xmlns:c16="http://schemas.microsoft.com/office/drawing/2014/chart" uri="{C3380CC4-5D6E-409C-BE32-E72D297353CC}">
              <c16:uniqueId val="{00000000-DC4F-49A6-BA35-3549E46078E9}"/>
            </c:ext>
          </c:extLst>
        </c:ser>
        <c:ser>
          <c:idx val="1"/>
          <c:order val="1"/>
          <c:tx>
            <c:strRef>
              <c:f>Deficit!$D$14</c:f>
              <c:strCache>
                <c:ptCount val="1"/>
                <c:pt idx="0">
                  <c:v>Primary deficit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Deficit!$B$15:$B$24</c:f>
              <c:strCache>
                <c:ptCount val="10"/>
                <c:pt idx="0">
                  <c:v> 2014-15</c:v>
                </c:pt>
                <c:pt idx="1">
                  <c:v> 2015-16</c:v>
                </c:pt>
                <c:pt idx="2">
                  <c:v> 2016-17</c:v>
                </c:pt>
                <c:pt idx="3">
                  <c:v> 2017-18</c:v>
                </c:pt>
                <c:pt idx="4">
                  <c:v>2018-19</c:v>
                </c:pt>
                <c:pt idx="5">
                  <c:v>2019-20</c:v>
                </c:pt>
                <c:pt idx="6">
                  <c:v>2020-21</c:v>
                </c:pt>
                <c:pt idx="7">
                  <c:v> 2021-22</c:v>
                </c:pt>
                <c:pt idx="8">
                  <c:v>2022-23 (RE)</c:v>
                </c:pt>
                <c:pt idx="9">
                  <c:v>2023-24 (BE)</c:v>
                </c:pt>
              </c:strCache>
            </c:strRef>
          </c:cat>
          <c:val>
            <c:numRef>
              <c:f>Deficit!$D$15:$D$24</c:f>
              <c:numCache>
                <c:formatCode>General</c:formatCode>
                <c:ptCount val="10"/>
                <c:pt idx="0">
                  <c:v>-5657.78</c:v>
                </c:pt>
                <c:pt idx="1">
                  <c:v>-23195.46</c:v>
                </c:pt>
                <c:pt idx="2">
                  <c:v>-15743.2</c:v>
                </c:pt>
                <c:pt idx="3">
                  <c:v>-7153.21</c:v>
                </c:pt>
                <c:pt idx="4">
                  <c:v>-8360.2900000000009</c:v>
                </c:pt>
                <c:pt idx="5">
                  <c:v>-14930.6</c:v>
                </c:pt>
                <c:pt idx="6">
                  <c:v>-8019.4</c:v>
                </c:pt>
                <c:pt idx="7">
                  <c:v>-6022.4</c:v>
                </c:pt>
                <c:pt idx="8">
                  <c:v>-16949.03</c:v>
                </c:pt>
                <c:pt idx="9">
                  <c:v>-12024.48</c:v>
                </c:pt>
              </c:numCache>
            </c:numRef>
          </c:val>
          <c:smooth val="0"/>
          <c:extLst>
            <c:ext xmlns:c16="http://schemas.microsoft.com/office/drawing/2014/chart" uri="{C3380CC4-5D6E-409C-BE32-E72D297353CC}">
              <c16:uniqueId val="{00000001-DC4F-49A6-BA35-3549E46078E9}"/>
            </c:ext>
          </c:extLst>
        </c:ser>
        <c:ser>
          <c:idx val="2"/>
          <c:order val="2"/>
          <c:tx>
            <c:strRef>
              <c:f>Deficit!$E$14</c:f>
              <c:strCache>
                <c:ptCount val="1"/>
                <c:pt idx="0">
                  <c:v>Fiscal Deficit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Deficit!$B$15:$B$24</c:f>
              <c:strCache>
                <c:ptCount val="10"/>
                <c:pt idx="0">
                  <c:v> 2014-15</c:v>
                </c:pt>
                <c:pt idx="1">
                  <c:v> 2015-16</c:v>
                </c:pt>
                <c:pt idx="2">
                  <c:v> 2016-17</c:v>
                </c:pt>
                <c:pt idx="3">
                  <c:v> 2017-18</c:v>
                </c:pt>
                <c:pt idx="4">
                  <c:v>2018-19</c:v>
                </c:pt>
                <c:pt idx="5">
                  <c:v>2019-20</c:v>
                </c:pt>
                <c:pt idx="6">
                  <c:v>2020-21</c:v>
                </c:pt>
                <c:pt idx="7">
                  <c:v> 2021-22</c:v>
                </c:pt>
                <c:pt idx="8">
                  <c:v>2022-23 (RE)</c:v>
                </c:pt>
                <c:pt idx="9">
                  <c:v>2023-24 (BE)</c:v>
                </c:pt>
              </c:strCache>
            </c:strRef>
          </c:cat>
          <c:val>
            <c:numRef>
              <c:f>Deficit!$E$15:$E$24</c:f>
              <c:numCache>
                <c:formatCode>General</c:formatCode>
                <c:ptCount val="10"/>
                <c:pt idx="0">
                  <c:v>-12586.05</c:v>
                </c:pt>
                <c:pt idx="1">
                  <c:v>-31479.51</c:v>
                </c:pt>
                <c:pt idx="2">
                  <c:v>-26285.11</c:v>
                </c:pt>
                <c:pt idx="3">
                  <c:v>-19114.48</c:v>
                </c:pt>
                <c:pt idx="4">
                  <c:v>-21911.75</c:v>
                </c:pt>
                <c:pt idx="5">
                  <c:v>-23989.59</c:v>
                </c:pt>
                <c:pt idx="6">
                  <c:v>-25134.07</c:v>
                </c:pt>
                <c:pt idx="7">
                  <c:v>-24384</c:v>
                </c:pt>
                <c:pt idx="8">
                  <c:v>-32727.17</c:v>
                </c:pt>
                <c:pt idx="9">
                  <c:v>-33274.379999999997</c:v>
                </c:pt>
              </c:numCache>
            </c:numRef>
          </c:val>
          <c:smooth val="0"/>
          <c:extLst>
            <c:ext xmlns:c16="http://schemas.microsoft.com/office/drawing/2014/chart" uri="{C3380CC4-5D6E-409C-BE32-E72D297353CC}">
              <c16:uniqueId val="{00000002-DC4F-49A6-BA35-3549E46078E9}"/>
            </c:ext>
          </c:extLst>
        </c:ser>
        <c:dLbls>
          <c:showLegendKey val="0"/>
          <c:showVal val="0"/>
          <c:showCatName val="0"/>
          <c:showSerName val="0"/>
          <c:showPercent val="0"/>
          <c:showBubbleSize val="0"/>
        </c:dLbls>
        <c:marker val="1"/>
        <c:smooth val="0"/>
        <c:axId val="498069840"/>
        <c:axId val="498074104"/>
      </c:lineChart>
      <c:catAx>
        <c:axId val="49806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74104"/>
        <c:crosses val="autoZero"/>
        <c:auto val="1"/>
        <c:lblAlgn val="ctr"/>
        <c:lblOffset val="100"/>
        <c:noMultiLvlLbl val="0"/>
      </c:catAx>
      <c:valAx>
        <c:axId val="49807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6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Trends in Deficits as percent of GSDP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Deficit!$B$35</c:f>
              <c:strCache>
                <c:ptCount val="1"/>
                <c:pt idx="0">
                  <c:v>RD as percent of GSDP</c:v>
                </c:pt>
              </c:strCache>
            </c:strRef>
          </c:tx>
          <c:spPr>
            <a:solidFill>
              <a:schemeClr val="accent2"/>
            </a:solidFill>
            <a:ln>
              <a:noFill/>
            </a:ln>
            <a:effectLst/>
          </c:spPr>
          <c:invertIfNegative val="0"/>
          <c:cat>
            <c:strRef>
              <c:f>Deficit!$C$30:$L$30</c:f>
              <c:strCache>
                <c:ptCount val="10"/>
                <c:pt idx="0">
                  <c:v> 2014-15</c:v>
                </c:pt>
                <c:pt idx="1">
                  <c:v> 2015-16</c:v>
                </c:pt>
                <c:pt idx="2">
                  <c:v> 2016-17</c:v>
                </c:pt>
                <c:pt idx="3">
                  <c:v> 2017-18</c:v>
                </c:pt>
                <c:pt idx="4">
                  <c:v>2018-19</c:v>
                </c:pt>
                <c:pt idx="5">
                  <c:v>2019-20</c:v>
                </c:pt>
                <c:pt idx="6">
                  <c:v>2020-21</c:v>
                </c:pt>
                <c:pt idx="7">
                  <c:v> 2021-22</c:v>
                </c:pt>
                <c:pt idx="8">
                  <c:v>2022-23 (RE)</c:v>
                </c:pt>
                <c:pt idx="9">
                  <c:v>2023-24 (BE)</c:v>
                </c:pt>
              </c:strCache>
            </c:strRef>
          </c:cat>
          <c:val>
            <c:numRef>
              <c:f>Deficit!$C$35:$L$35</c:f>
              <c:numCache>
                <c:formatCode>0%</c:formatCode>
                <c:ptCount val="10"/>
                <c:pt idx="0">
                  <c:v>-1.9030791885826546E-2</c:v>
                </c:pt>
                <c:pt idx="1">
                  <c:v>-2.3570238398224384E-2</c:v>
                </c:pt>
                <c:pt idx="2">
                  <c:v>-2.8332606342901124E-2</c:v>
                </c:pt>
                <c:pt idx="3">
                  <c:v>-1.6534047570059413E-2</c:v>
                </c:pt>
                <c:pt idx="4">
                  <c:v>-1.6125023421188687E-2</c:v>
                </c:pt>
                <c:pt idx="5">
                  <c:v>-2.3204325855980538E-2</c:v>
                </c:pt>
                <c:pt idx="6">
                  <c:v>-2.4308941562814709E-2</c:v>
                </c:pt>
                <c:pt idx="7">
                  <c:v>-1.486170569047989E-2</c:v>
                </c:pt>
                <c:pt idx="8">
                  <c:v>-1.8110935077588781E-2</c:v>
                </c:pt>
                <c:pt idx="9">
                  <c:v>-1.5087340981309812E-2</c:v>
                </c:pt>
              </c:numCache>
            </c:numRef>
          </c:val>
          <c:extLst>
            <c:ext xmlns:c16="http://schemas.microsoft.com/office/drawing/2014/chart" uri="{C3380CC4-5D6E-409C-BE32-E72D297353CC}">
              <c16:uniqueId val="{00000000-5ACB-4348-B369-D781B21F6421}"/>
            </c:ext>
          </c:extLst>
        </c:ser>
        <c:ser>
          <c:idx val="1"/>
          <c:order val="1"/>
          <c:tx>
            <c:strRef>
              <c:f>Deficit!$B$36</c:f>
              <c:strCache>
                <c:ptCount val="1"/>
                <c:pt idx="0">
                  <c:v>PD as percent of GSDP</c:v>
                </c:pt>
              </c:strCache>
            </c:strRef>
          </c:tx>
          <c:spPr>
            <a:solidFill>
              <a:schemeClr val="accent4"/>
            </a:solidFill>
            <a:ln>
              <a:noFill/>
            </a:ln>
            <a:effectLst/>
          </c:spPr>
          <c:invertIfNegative val="0"/>
          <c:cat>
            <c:strRef>
              <c:f>Deficit!$C$30:$L$30</c:f>
              <c:strCache>
                <c:ptCount val="10"/>
                <c:pt idx="0">
                  <c:v> 2014-15</c:v>
                </c:pt>
                <c:pt idx="1">
                  <c:v> 2015-16</c:v>
                </c:pt>
                <c:pt idx="2">
                  <c:v> 2016-17</c:v>
                </c:pt>
                <c:pt idx="3">
                  <c:v> 2017-18</c:v>
                </c:pt>
                <c:pt idx="4">
                  <c:v>2018-19</c:v>
                </c:pt>
                <c:pt idx="5">
                  <c:v>2019-20</c:v>
                </c:pt>
                <c:pt idx="6">
                  <c:v>2020-21</c:v>
                </c:pt>
                <c:pt idx="7">
                  <c:v> 2021-22</c:v>
                </c:pt>
                <c:pt idx="8">
                  <c:v>2022-23 (RE)</c:v>
                </c:pt>
                <c:pt idx="9">
                  <c:v>2023-24 (BE)</c:v>
                </c:pt>
              </c:strCache>
            </c:strRef>
          </c:cat>
          <c:val>
            <c:numRef>
              <c:f>Deficit!$C$36:$L$36</c:f>
              <c:numCache>
                <c:formatCode>0%</c:formatCode>
                <c:ptCount val="10"/>
                <c:pt idx="0">
                  <c:v>-1.2942579129002841E-2</c:v>
                </c:pt>
                <c:pt idx="1">
                  <c:v>-4.6811841782704887E-2</c:v>
                </c:pt>
                <c:pt idx="2">
                  <c:v>-2.8041542992351041E-2</c:v>
                </c:pt>
                <c:pt idx="3">
                  <c:v>-1.119732434225908E-2</c:v>
                </c:pt>
                <c:pt idx="4">
                  <c:v>-1.1961388489331327E-2</c:v>
                </c:pt>
                <c:pt idx="5">
                  <c:v>-2.0391576003485741E-2</c:v>
                </c:pt>
                <c:pt idx="6">
                  <c:v>-1.0810001001954478E-2</c:v>
                </c:pt>
                <c:pt idx="7">
                  <c:v>-6.9170154433648512E-3</c:v>
                </c:pt>
                <c:pt idx="8">
                  <c:v>-1.7048695308880087E-2</c:v>
                </c:pt>
                <c:pt idx="9">
                  <c:v>-1.0703705750886052E-2</c:v>
                </c:pt>
              </c:numCache>
            </c:numRef>
          </c:val>
          <c:extLst>
            <c:ext xmlns:c16="http://schemas.microsoft.com/office/drawing/2014/chart" uri="{C3380CC4-5D6E-409C-BE32-E72D297353CC}">
              <c16:uniqueId val="{00000001-5ACB-4348-B369-D781B21F6421}"/>
            </c:ext>
          </c:extLst>
        </c:ser>
        <c:ser>
          <c:idx val="2"/>
          <c:order val="2"/>
          <c:tx>
            <c:strRef>
              <c:f>Deficit!$B$37</c:f>
              <c:strCache>
                <c:ptCount val="1"/>
                <c:pt idx="0">
                  <c:v>FD as percent of GSDP</c:v>
                </c:pt>
              </c:strCache>
            </c:strRef>
          </c:tx>
          <c:spPr>
            <a:solidFill>
              <a:schemeClr val="accent6"/>
            </a:solidFill>
            <a:ln>
              <a:noFill/>
            </a:ln>
            <a:effectLst/>
          </c:spPr>
          <c:invertIfNegative val="0"/>
          <c:cat>
            <c:strRef>
              <c:f>Deficit!$C$30:$L$30</c:f>
              <c:strCache>
                <c:ptCount val="10"/>
                <c:pt idx="0">
                  <c:v> 2014-15</c:v>
                </c:pt>
                <c:pt idx="1">
                  <c:v> 2015-16</c:v>
                </c:pt>
                <c:pt idx="2">
                  <c:v> 2016-17</c:v>
                </c:pt>
                <c:pt idx="3">
                  <c:v> 2017-18</c:v>
                </c:pt>
                <c:pt idx="4">
                  <c:v>2018-19</c:v>
                </c:pt>
                <c:pt idx="5">
                  <c:v>2019-20</c:v>
                </c:pt>
                <c:pt idx="6">
                  <c:v>2020-21</c:v>
                </c:pt>
                <c:pt idx="7">
                  <c:v> 2021-22</c:v>
                </c:pt>
                <c:pt idx="8">
                  <c:v>2022-23 (RE)</c:v>
                </c:pt>
                <c:pt idx="9">
                  <c:v>2023-24 (BE)</c:v>
                </c:pt>
              </c:strCache>
            </c:strRef>
          </c:cat>
          <c:val>
            <c:numRef>
              <c:f>Deficit!$C$37:$L$37</c:f>
              <c:numCache>
                <c:formatCode>0%</c:formatCode>
                <c:ptCount val="10"/>
                <c:pt idx="0">
                  <c:v>-2.8791495612516961E-2</c:v>
                </c:pt>
                <c:pt idx="1">
                  <c:v>-6.3530270213096721E-2</c:v>
                </c:pt>
                <c:pt idx="2">
                  <c:v>-4.6818629130270607E-2</c:v>
                </c:pt>
                <c:pt idx="3">
                  <c:v>-2.9920977042981311E-2</c:v>
                </c:pt>
                <c:pt idx="4">
                  <c:v>-3.1349983580845363E-2</c:v>
                </c:pt>
                <c:pt idx="5">
                  <c:v>-3.2763957763081289E-2</c:v>
                </c:pt>
                <c:pt idx="6">
                  <c:v>-3.3880255615531589E-2</c:v>
                </c:pt>
                <c:pt idx="7">
                  <c:v>-2.8006194303103169E-2</c:v>
                </c:pt>
                <c:pt idx="8">
                  <c:v>-3.2919615438282965E-2</c:v>
                </c:pt>
                <c:pt idx="9">
                  <c:v>-2.9619507252136294E-2</c:v>
                </c:pt>
              </c:numCache>
            </c:numRef>
          </c:val>
          <c:extLst>
            <c:ext xmlns:c16="http://schemas.microsoft.com/office/drawing/2014/chart" uri="{C3380CC4-5D6E-409C-BE32-E72D297353CC}">
              <c16:uniqueId val="{00000002-5ACB-4348-B369-D781B21F6421}"/>
            </c:ext>
          </c:extLst>
        </c:ser>
        <c:dLbls>
          <c:showLegendKey val="0"/>
          <c:showVal val="0"/>
          <c:showCatName val="0"/>
          <c:showSerName val="0"/>
          <c:showPercent val="0"/>
          <c:showBubbleSize val="0"/>
        </c:dLbls>
        <c:gapWidth val="182"/>
        <c:axId val="510665568"/>
        <c:axId val="510670816"/>
      </c:barChart>
      <c:catAx>
        <c:axId val="51066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0670816"/>
        <c:crosses val="autoZero"/>
        <c:auto val="1"/>
        <c:lblAlgn val="ctr"/>
        <c:lblOffset val="100"/>
        <c:noMultiLvlLbl val="0"/>
      </c:catAx>
      <c:valAx>
        <c:axId val="510670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6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9"/>
          <c:order val="9"/>
          <c:tx>
            <c:strRef>
              <c:f>Deficit!$A$116</c:f>
              <c:strCache>
                <c:ptCount val="1"/>
                <c:pt idx="0">
                  <c:v>FDP as percent of GSDP</c:v>
                </c:pt>
              </c:strCache>
            </c:strRef>
          </c:tx>
          <c:spPr>
            <a:solidFill>
              <a:schemeClr val="accent4">
                <a:lumMod val="60000"/>
              </a:schemeClr>
            </a:solidFill>
            <a:ln>
              <a:noFill/>
            </a:ln>
            <a:effectLst/>
          </c:spPr>
          <c:invertIfNegative val="0"/>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Deficit!$B$116:$K$116</c:f>
              <c:numCache>
                <c:formatCode>0.00</c:formatCode>
                <c:ptCount val="10"/>
                <c:pt idx="0">
                  <c:v>-2.8791495612517002</c:v>
                </c:pt>
                <c:pt idx="1">
                  <c:v>-6.3530270213096722</c:v>
                </c:pt>
                <c:pt idx="2">
                  <c:v>-4.6818629130270617</c:v>
                </c:pt>
                <c:pt idx="3">
                  <c:v>-2.9920977042981312</c:v>
                </c:pt>
                <c:pt idx="4">
                  <c:v>-3.1349983580845362</c:v>
                </c:pt>
                <c:pt idx="5">
                  <c:v>-3.2763957763081288</c:v>
                </c:pt>
                <c:pt idx="6">
                  <c:v>-3.3880255615531589</c:v>
                </c:pt>
                <c:pt idx="7">
                  <c:v>-2.8006194303103173</c:v>
                </c:pt>
                <c:pt idx="8">
                  <c:v>-3.2919615438282963</c:v>
                </c:pt>
                <c:pt idx="9">
                  <c:v>-2.9619507252136299</c:v>
                </c:pt>
              </c:numCache>
            </c:numRef>
          </c:val>
          <c:extLst>
            <c:ext xmlns:c16="http://schemas.microsoft.com/office/drawing/2014/chart" uri="{C3380CC4-5D6E-409C-BE32-E72D297353CC}">
              <c16:uniqueId val="{00000009-D242-449A-A7A0-F9BAE4DF842C}"/>
            </c:ext>
          </c:extLst>
        </c:ser>
        <c:dLbls>
          <c:showLegendKey val="0"/>
          <c:showVal val="0"/>
          <c:showCatName val="0"/>
          <c:showSerName val="0"/>
          <c:showPercent val="0"/>
          <c:showBubbleSize val="0"/>
        </c:dLbls>
        <c:gapWidth val="75"/>
        <c:axId val="559460048"/>
        <c:axId val="559459064"/>
      </c:barChart>
      <c:lineChart>
        <c:grouping val="standard"/>
        <c:varyColors val="0"/>
        <c:ser>
          <c:idx val="0"/>
          <c:order val="0"/>
          <c:tx>
            <c:strRef>
              <c:f>Deficit!$A$107</c:f>
              <c:strCache>
                <c:ptCount val="1"/>
                <c:pt idx="0">
                  <c:v>Market Borrowings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Deficit!$B$107:$K$107</c:f>
              <c:numCache>
                <c:formatCode>0%</c:formatCode>
                <c:ptCount val="10"/>
                <c:pt idx="0">
                  <c:v>0.9828341695766345</c:v>
                </c:pt>
                <c:pt idx="1">
                  <c:v>0.41836737611227115</c:v>
                </c:pt>
                <c:pt idx="2">
                  <c:v>0.58436126004418465</c:v>
                </c:pt>
                <c:pt idx="3">
                  <c:v>0.82866497022152841</c:v>
                </c:pt>
                <c:pt idx="4">
                  <c:v>0.82010793295834428</c:v>
                </c:pt>
                <c:pt idx="5">
                  <c:v>0.86191135404981911</c:v>
                </c:pt>
                <c:pt idx="6">
                  <c:v>1.0165484539511507</c:v>
                </c:pt>
                <c:pt idx="7">
                  <c:v>0.99003895997375335</c:v>
                </c:pt>
                <c:pt idx="8">
                  <c:v>1.0288087848720193</c:v>
                </c:pt>
                <c:pt idx="9">
                  <c:v>1.0083980527961753</c:v>
                </c:pt>
              </c:numCache>
            </c:numRef>
          </c:val>
          <c:smooth val="0"/>
          <c:extLst>
            <c:ext xmlns:c16="http://schemas.microsoft.com/office/drawing/2014/chart" uri="{C3380CC4-5D6E-409C-BE32-E72D297353CC}">
              <c16:uniqueId val="{00000000-D242-449A-A7A0-F9BAE4DF842C}"/>
            </c:ext>
          </c:extLst>
        </c:ser>
        <c:ser>
          <c:idx val="1"/>
          <c:order val="1"/>
          <c:tx>
            <c:strRef>
              <c:f>Deficit!$A$108</c:f>
              <c:strCache>
                <c:ptCount val="1"/>
                <c:pt idx="0">
                  <c:v>Loans from Centre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Deficit!$B$108:$K$108</c:f>
              <c:numCache>
                <c:formatCode>0%</c:formatCode>
                <c:ptCount val="10"/>
                <c:pt idx="0">
                  <c:v>-1.5890609047318261E-3</c:v>
                </c:pt>
                <c:pt idx="1">
                  <c:v>-2.541335617994054E-3</c:v>
                </c:pt>
                <c:pt idx="2">
                  <c:v>8.3697576308411868E-3</c:v>
                </c:pt>
                <c:pt idx="3">
                  <c:v>-2.3333096165838673E-3</c:v>
                </c:pt>
                <c:pt idx="4">
                  <c:v>-3.3908747589763482E-3</c:v>
                </c:pt>
                <c:pt idx="5">
                  <c:v>-6.7320867092768152E-3</c:v>
                </c:pt>
                <c:pt idx="6">
                  <c:v>0.16497527061872591</c:v>
                </c:pt>
                <c:pt idx="7">
                  <c:v>0.30276492782152231</c:v>
                </c:pt>
                <c:pt idx="8">
                  <c:v>2.5794775411378378E-2</c:v>
                </c:pt>
                <c:pt idx="9">
                  <c:v>2.2545874633877479E-2</c:v>
                </c:pt>
              </c:numCache>
            </c:numRef>
          </c:val>
          <c:smooth val="0"/>
          <c:extLst>
            <c:ext xmlns:c16="http://schemas.microsoft.com/office/drawing/2014/chart" uri="{C3380CC4-5D6E-409C-BE32-E72D297353CC}">
              <c16:uniqueId val="{00000001-D242-449A-A7A0-F9BAE4DF842C}"/>
            </c:ext>
          </c:extLst>
        </c:ser>
        <c:ser>
          <c:idx val="2"/>
          <c:order val="2"/>
          <c:tx>
            <c:strRef>
              <c:f>Deficit!$A$109</c:f>
              <c:strCache>
                <c:ptCount val="1"/>
                <c:pt idx="0">
                  <c:v>Special Securities issued to NSSF</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Deficit!$B$109:$K$109</c:f>
              <c:numCache>
                <c:formatCode>0%</c:formatCode>
                <c:ptCount val="10"/>
                <c:pt idx="0">
                  <c:v>5.6411662117979829E-2</c:v>
                </c:pt>
                <c:pt idx="1">
                  <c:v>3.2084362177174933E-2</c:v>
                </c:pt>
                <c:pt idx="2">
                  <c:v>-3.5761691695412344E-2</c:v>
                </c:pt>
                <c:pt idx="3">
                  <c:v>-4.9915038232795243E-2</c:v>
                </c:pt>
                <c:pt idx="4">
                  <c:v>-4.4752244800164299E-2</c:v>
                </c:pt>
                <c:pt idx="5">
                  <c:v>-4.1868160314536426E-2</c:v>
                </c:pt>
                <c:pt idx="6">
                  <c:v>-3.9961693430471068E-2</c:v>
                </c:pt>
                <c:pt idx="7">
                  <c:v>-4.100475721784777E-2</c:v>
                </c:pt>
                <c:pt idx="8">
                  <c:v>-3.0689790776287716E-2</c:v>
                </c:pt>
                <c:pt idx="9">
                  <c:v>-3.0185085341935751E-2</c:v>
                </c:pt>
              </c:numCache>
            </c:numRef>
          </c:val>
          <c:smooth val="0"/>
          <c:extLst>
            <c:ext xmlns:c16="http://schemas.microsoft.com/office/drawing/2014/chart" uri="{C3380CC4-5D6E-409C-BE32-E72D297353CC}">
              <c16:uniqueId val="{00000002-D242-449A-A7A0-F9BAE4DF842C}"/>
            </c:ext>
          </c:extLst>
        </c:ser>
        <c:ser>
          <c:idx val="3"/>
          <c:order val="3"/>
          <c:tx>
            <c:strRef>
              <c:f>Deficit!$A$110</c:f>
              <c:strCache>
                <c:ptCount val="1"/>
                <c:pt idx="0">
                  <c:v>Loans from Financial Institutions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Deficit!$B$110:$K$110</c:f>
              <c:numCache>
                <c:formatCode>0%</c:formatCode>
                <c:ptCount val="10"/>
                <c:pt idx="0">
                  <c:v>-0.16208421228264627</c:v>
                </c:pt>
                <c:pt idx="1">
                  <c:v>-5.7180051404866214E-3</c:v>
                </c:pt>
                <c:pt idx="2">
                  <c:v>4.5653223440951926E-3</c:v>
                </c:pt>
                <c:pt idx="3">
                  <c:v>2.388241793655909E-2</c:v>
                </c:pt>
                <c:pt idx="4">
                  <c:v>1.5744977010051685E-2</c:v>
                </c:pt>
                <c:pt idx="5">
                  <c:v>0.3854588594469518</c:v>
                </c:pt>
                <c:pt idx="6">
                  <c:v>-0.17473493150930192</c:v>
                </c:pt>
                <c:pt idx="7">
                  <c:v>0.10534694881889764</c:v>
                </c:pt>
                <c:pt idx="8">
                  <c:v>7.5946071719613963E-3</c:v>
                </c:pt>
                <c:pt idx="9">
                  <c:v>4.5444573272289381E-2</c:v>
                </c:pt>
              </c:numCache>
            </c:numRef>
          </c:val>
          <c:smooth val="0"/>
          <c:extLst>
            <c:ext xmlns:c16="http://schemas.microsoft.com/office/drawing/2014/chart" uri="{C3380CC4-5D6E-409C-BE32-E72D297353CC}">
              <c16:uniqueId val="{00000003-D242-449A-A7A0-F9BAE4DF842C}"/>
            </c:ext>
          </c:extLst>
        </c:ser>
        <c:ser>
          <c:idx val="4"/>
          <c:order val="4"/>
          <c:tx>
            <c:strRef>
              <c:f>Deficit!$A$111</c:f>
              <c:strCache>
                <c:ptCount val="1"/>
                <c:pt idx="0">
                  <c:v>Provident Funds, etc.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Deficit!$B$111:$K$111</c:f>
              <c:numCache>
                <c:formatCode>0%</c:formatCode>
                <c:ptCount val="10"/>
                <c:pt idx="0">
                  <c:v>8.2631167046054957E-2</c:v>
                </c:pt>
                <c:pt idx="1">
                  <c:v>3.3355029986171958E-2</c:v>
                </c:pt>
                <c:pt idx="2">
                  <c:v>4.6033666969626526E-2</c:v>
                </c:pt>
                <c:pt idx="3">
                  <c:v>6.4155551184233106E-2</c:v>
                </c:pt>
                <c:pt idx="4">
                  <c:v>5.329104247720972E-2</c:v>
                </c:pt>
                <c:pt idx="5">
                  <c:v>5.1989216989535882E-2</c:v>
                </c:pt>
                <c:pt idx="6">
                  <c:v>4.1159271061153246E-2</c:v>
                </c:pt>
                <c:pt idx="7">
                  <c:v>4.4340551181102361E-2</c:v>
                </c:pt>
                <c:pt idx="8">
                  <c:v>3.3933884292470143E-2</c:v>
                </c:pt>
                <c:pt idx="9">
                  <c:v>3.0622659235123244E-2</c:v>
                </c:pt>
              </c:numCache>
            </c:numRef>
          </c:val>
          <c:smooth val="0"/>
          <c:extLst>
            <c:ext xmlns:c16="http://schemas.microsoft.com/office/drawing/2014/chart" uri="{C3380CC4-5D6E-409C-BE32-E72D297353CC}">
              <c16:uniqueId val="{00000004-D242-449A-A7A0-F9BAE4DF842C}"/>
            </c:ext>
          </c:extLst>
        </c:ser>
        <c:ser>
          <c:idx val="5"/>
          <c:order val="5"/>
          <c:tx>
            <c:strRef>
              <c:f>Deficit!$A$112</c:f>
              <c:strCache>
                <c:ptCount val="1"/>
                <c:pt idx="0">
                  <c:v>Reserve Funds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Deficit!$B$112:$K$112</c:f>
              <c:numCache>
                <c:formatCode>0%</c:formatCode>
                <c:ptCount val="10"/>
                <c:pt idx="0">
                  <c:v>3.1781218094636523E-3</c:v>
                </c:pt>
                <c:pt idx="1">
                  <c:v>2.2236686657447972E-3</c:v>
                </c:pt>
                <c:pt idx="2">
                  <c:v>3.0435482293967955E-3</c:v>
                </c:pt>
                <c:pt idx="3">
                  <c:v>3.5245531136604294E-2</c:v>
                </c:pt>
                <c:pt idx="4">
                  <c:v>2.526041963786553E-2</c:v>
                </c:pt>
                <c:pt idx="5">
                  <c:v>8.0255644219013322E-2</c:v>
                </c:pt>
                <c:pt idx="6">
                  <c:v>2.3669067524678653E-2</c:v>
                </c:pt>
                <c:pt idx="7">
                  <c:v>1.2794045275590553E-2</c:v>
                </c:pt>
                <c:pt idx="8">
                  <c:v>2.8615367598237185E-2</c:v>
                </c:pt>
                <c:pt idx="9">
                  <c:v>7.4991630197166715E-3</c:v>
                </c:pt>
              </c:numCache>
            </c:numRef>
          </c:val>
          <c:smooth val="0"/>
          <c:extLst>
            <c:ext xmlns:c16="http://schemas.microsoft.com/office/drawing/2014/chart" uri="{C3380CC4-5D6E-409C-BE32-E72D297353CC}">
              <c16:uniqueId val="{00000005-D242-449A-A7A0-F9BAE4DF842C}"/>
            </c:ext>
          </c:extLst>
        </c:ser>
        <c:ser>
          <c:idx val="6"/>
          <c:order val="6"/>
          <c:tx>
            <c:strRef>
              <c:f>Deficit!$A$113</c:f>
              <c:strCache>
                <c:ptCount val="1"/>
                <c:pt idx="0">
                  <c:v>Deposits and Advances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Deficit!$B$113:$K$113</c:f>
              <c:numCache>
                <c:formatCode>0%</c:formatCode>
                <c:ptCount val="10"/>
                <c:pt idx="0">
                  <c:v>3.7342931261197913E-2</c:v>
                </c:pt>
                <c:pt idx="1">
                  <c:v>1.1753677233222499E-2</c:v>
                </c:pt>
                <c:pt idx="2">
                  <c:v>3.0815925822642552E-2</c:v>
                </c:pt>
                <c:pt idx="3">
                  <c:v>3.4193972318368064E-2</c:v>
                </c:pt>
                <c:pt idx="4">
                  <c:v>6.1040309423026455E-2</c:v>
                </c:pt>
                <c:pt idx="5">
                  <c:v>-2.0125396057206479E-2</c:v>
                </c:pt>
                <c:pt idx="6">
                  <c:v>6.1661322658845143E-2</c:v>
                </c:pt>
                <c:pt idx="7">
                  <c:v>7.4675606955380586E-2</c:v>
                </c:pt>
                <c:pt idx="8">
                  <c:v>2.8615367598237185E-2</c:v>
                </c:pt>
                <c:pt idx="9">
                  <c:v>6.6717997450290592E-3</c:v>
                </c:pt>
              </c:numCache>
            </c:numRef>
          </c:val>
          <c:smooth val="0"/>
          <c:extLst>
            <c:ext xmlns:c16="http://schemas.microsoft.com/office/drawing/2014/chart" uri="{C3380CC4-5D6E-409C-BE32-E72D297353CC}">
              <c16:uniqueId val="{00000006-D242-449A-A7A0-F9BAE4DF842C}"/>
            </c:ext>
          </c:extLst>
        </c:ser>
        <c:ser>
          <c:idx val="7"/>
          <c:order val="7"/>
          <c:tx>
            <c:strRef>
              <c:f>Deficit!$A$114</c:f>
              <c:strCache>
                <c:ptCount val="1"/>
                <c:pt idx="0">
                  <c:v>Suspense and Miscellaneous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Deficit!$B$114:$K$114</c:f>
              <c:numCache>
                <c:formatCode>0%</c:formatCode>
                <c:ptCount val="10"/>
                <c:pt idx="0">
                  <c:v>-4.7671827141954788E-3</c:v>
                </c:pt>
                <c:pt idx="1">
                  <c:v>6.3533390449851349E-4</c:v>
                </c:pt>
                <c:pt idx="2">
                  <c:v>-0.22027680310259307</c:v>
                </c:pt>
                <c:pt idx="3">
                  <c:v>2.5373434171371652E-3</c:v>
                </c:pt>
                <c:pt idx="4">
                  <c:v>-3.0440288886099923E-3</c:v>
                </c:pt>
                <c:pt idx="5">
                  <c:v>-5.1272239333811042E-4</c:v>
                </c:pt>
                <c:pt idx="6">
                  <c:v>6.2146719572277791E-2</c:v>
                </c:pt>
                <c:pt idx="7">
                  <c:v>0.29559260170603674</c:v>
                </c:pt>
                <c:pt idx="8">
                  <c:v>0.20709092781319008</c:v>
                </c:pt>
                <c:pt idx="9">
                  <c:v>7.0476144108470251E-2</c:v>
                </c:pt>
              </c:numCache>
            </c:numRef>
          </c:val>
          <c:smooth val="0"/>
          <c:extLst>
            <c:ext xmlns:c16="http://schemas.microsoft.com/office/drawing/2014/chart" uri="{C3380CC4-5D6E-409C-BE32-E72D297353CC}">
              <c16:uniqueId val="{00000007-D242-449A-A7A0-F9BAE4DF842C}"/>
            </c:ext>
          </c:extLst>
        </c:ser>
        <c:ser>
          <c:idx val="8"/>
          <c:order val="8"/>
          <c:tx>
            <c:strRef>
              <c:f>Deficit!$A$115</c:f>
              <c:strCache>
                <c:ptCount val="1"/>
                <c:pt idx="0">
                  <c:v>Remittances</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Deficit!$B$105:$K$105</c:f>
              <c:strCache>
                <c:ptCount val="10"/>
                <c:pt idx="0">
                  <c:v>2014-15</c:v>
                </c:pt>
                <c:pt idx="1">
                  <c:v>2015-16</c:v>
                </c:pt>
                <c:pt idx="2">
                  <c:v>2016-17</c:v>
                </c:pt>
                <c:pt idx="3">
                  <c:v>2017-18</c:v>
                </c:pt>
                <c:pt idx="4">
                  <c:v>2018-19 </c:v>
                </c:pt>
                <c:pt idx="5">
                  <c:v>2019-20 </c:v>
                </c:pt>
                <c:pt idx="6">
                  <c:v>2020-21 </c:v>
                </c:pt>
                <c:pt idx="7">
                  <c:v>2021-22 </c:v>
                </c:pt>
                <c:pt idx="8">
                  <c:v>2022-23 RE</c:v>
                </c:pt>
                <c:pt idx="9">
                  <c:v>2023-24 BE</c:v>
                </c:pt>
              </c:strCache>
            </c:strRef>
          </c:cat>
          <c:val>
            <c:numRef>
              <c:f>Deficit!$B$115:$K$115</c:f>
              <c:numCache>
                <c:formatCode>0%</c:formatCode>
                <c:ptCount val="10"/>
                <c:pt idx="0">
                  <c:v>-7.9453045236591306E-4</c:v>
                </c:pt>
                <c:pt idx="1">
                  <c:v>-6.3533390449851349E-4</c:v>
                </c:pt>
                <c:pt idx="2">
                  <c:v>-1.9022176433729971E-3</c:v>
                </c:pt>
                <c:pt idx="3">
                  <c:v>-1.3131406138173784E-3</c:v>
                </c:pt>
                <c:pt idx="4">
                  <c:v>7.790340798886442E-3</c:v>
                </c:pt>
                <c:pt idx="5">
                  <c:v>-2.2384709367688238E-3</c:v>
                </c:pt>
                <c:pt idx="6">
                  <c:v>1.5556573209193738E-3</c:v>
                </c:pt>
                <c:pt idx="7">
                  <c:v>8.7147309711286093E-4</c:v>
                </c:pt>
                <c:pt idx="8">
                  <c:v>4.5283475473131352E-4</c:v>
                </c:pt>
                <c:pt idx="9">
                  <c:v>-9.3735781102457822E-4</c:v>
                </c:pt>
              </c:numCache>
            </c:numRef>
          </c:val>
          <c:smooth val="0"/>
          <c:extLst>
            <c:ext xmlns:c16="http://schemas.microsoft.com/office/drawing/2014/chart" uri="{C3380CC4-5D6E-409C-BE32-E72D297353CC}">
              <c16:uniqueId val="{00000008-D242-449A-A7A0-F9BAE4DF842C}"/>
            </c:ext>
          </c:extLst>
        </c:ser>
        <c:dLbls>
          <c:showLegendKey val="0"/>
          <c:showVal val="0"/>
          <c:showCatName val="0"/>
          <c:showSerName val="0"/>
          <c:showPercent val="0"/>
          <c:showBubbleSize val="0"/>
        </c:dLbls>
        <c:marker val="1"/>
        <c:smooth val="0"/>
        <c:axId val="476650768"/>
        <c:axId val="476650440"/>
      </c:lineChart>
      <c:valAx>
        <c:axId val="476650440"/>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50768"/>
        <c:crosses val="max"/>
        <c:crossBetween val="between"/>
      </c:valAx>
      <c:catAx>
        <c:axId val="47665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50440"/>
        <c:crosses val="autoZero"/>
        <c:auto val="1"/>
        <c:lblAlgn val="ctr"/>
        <c:lblOffset val="100"/>
        <c:noMultiLvlLbl val="0"/>
      </c:catAx>
      <c:valAx>
        <c:axId val="5594590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60048"/>
        <c:crosses val="autoZero"/>
        <c:crossBetween val="between"/>
      </c:valAx>
      <c:catAx>
        <c:axId val="559460048"/>
        <c:scaling>
          <c:orientation val="minMax"/>
        </c:scaling>
        <c:delete val="1"/>
        <c:axPos val="b"/>
        <c:numFmt formatCode="General" sourceLinked="1"/>
        <c:majorTickMark val="out"/>
        <c:minorTickMark val="none"/>
        <c:tickLblPos val="nextTo"/>
        <c:crossAx val="5594590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Major componenets of TAX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[1]Sheet2!$B$4</c:f>
              <c:strCache>
                <c:ptCount val="1"/>
                <c:pt idx="0">
                  <c:v>Total-I- Goods and Service Tax (GST) </c:v>
                </c:pt>
              </c:strCache>
            </c:strRef>
          </c:tx>
          <c:spPr>
            <a:solidFill>
              <a:schemeClr val="accent1"/>
            </a:solidFill>
            <a:ln>
              <a:noFill/>
            </a:ln>
            <a:effectLst/>
          </c:spPr>
          <c:invertIfNegative val="0"/>
          <c:cat>
            <c:strRef>
              <c:f>[1]Sheet2!$C$3:$L$3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[1]Sheet2!$C$4:$L$4</c:f>
              <c:numCache>
                <c:formatCode>General</c:formatCode>
                <c:ptCount val="10"/>
                <c:pt idx="0">
                  <c:v>0</c:v>
                </c:pt>
                <c:pt idx="1">
                  <c:v>0</c:v>
                </c:pt>
                <c:pt idx="2">
                  <c:v>0</c:v>
                </c:pt>
                <c:pt idx="3">
                  <c:v>108334347</c:v>
                </c:pt>
                <c:pt idx="4">
                  <c:v>186127215</c:v>
                </c:pt>
                <c:pt idx="5">
                  <c:v>188729515</c:v>
                </c:pt>
                <c:pt idx="6">
                  <c:v>182357880</c:v>
                </c:pt>
                <c:pt idx="7">
                  <c:v>229221479</c:v>
                </c:pt>
                <c:pt idx="8">
                  <c:v>285000000</c:v>
                </c:pt>
                <c:pt idx="9">
                  <c:v>334800000</c:v>
                </c:pt>
              </c:numCache>
            </c:numRef>
          </c:val>
          <c:extLst>
            <c:ext xmlns:c16="http://schemas.microsoft.com/office/drawing/2014/chart" uri="{C3380CC4-5D6E-409C-BE32-E72D297353CC}">
              <c16:uniqueId val="{00000000-8B44-47F7-A04A-419E64550988}"/>
            </c:ext>
          </c:extLst>
        </c:ser>
        <c:ser>
          <c:idx val="1"/>
          <c:order val="1"/>
          <c:tx>
            <c:strRef>
              <c:f>[1]Sheet2!$B$5</c:f>
              <c:strCache>
                <c:ptCount val="1"/>
                <c:pt idx="0">
                  <c:v>Total-II- Central Taxes </c:v>
                </c:pt>
              </c:strCache>
            </c:strRef>
          </c:tx>
          <c:spPr>
            <a:solidFill>
              <a:schemeClr val="accent2"/>
            </a:solidFill>
            <a:ln>
              <a:noFill/>
            </a:ln>
            <a:effectLst/>
          </c:spPr>
          <c:invertIfNegative val="0"/>
          <c:cat>
            <c:strRef>
              <c:f>[1]Sheet2!$C$3:$L$3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[1]Sheet2!$C$5:$L$5</c:f>
              <c:numCache>
                <c:formatCode>General</c:formatCode>
                <c:ptCount val="10"/>
                <c:pt idx="0">
                  <c:v>35480900</c:v>
                </c:pt>
                <c:pt idx="1">
                  <c:v>54923100</c:v>
                </c:pt>
                <c:pt idx="2">
                  <c:v>65974500</c:v>
                </c:pt>
                <c:pt idx="3">
                  <c:v>72975200</c:v>
                </c:pt>
                <c:pt idx="4">
                  <c:v>82503400</c:v>
                </c:pt>
                <c:pt idx="5">
                  <c:v>71070300</c:v>
                </c:pt>
                <c:pt idx="6">
                  <c:v>64375900</c:v>
                </c:pt>
                <c:pt idx="7">
                  <c:v>97221600</c:v>
                </c:pt>
                <c:pt idx="8">
                  <c:v>103780000</c:v>
                </c:pt>
                <c:pt idx="9">
                  <c:v>111644300</c:v>
                </c:pt>
              </c:numCache>
            </c:numRef>
          </c:val>
          <c:extLst>
            <c:ext xmlns:c16="http://schemas.microsoft.com/office/drawing/2014/chart" uri="{C3380CC4-5D6E-409C-BE32-E72D297353CC}">
              <c16:uniqueId val="{00000001-8B44-47F7-A04A-419E64550988}"/>
            </c:ext>
          </c:extLst>
        </c:ser>
        <c:ser>
          <c:idx val="2"/>
          <c:order val="2"/>
          <c:tx>
            <c:strRef>
              <c:f>[1]Sheet2!$B$6</c:f>
              <c:strCache>
                <c:ptCount val="1"/>
                <c:pt idx="0">
                  <c:v>Total III- State Taxes</c:v>
                </c:pt>
              </c:strCache>
            </c:strRef>
          </c:tx>
          <c:spPr>
            <a:solidFill>
              <a:schemeClr val="accent3"/>
            </a:solidFill>
            <a:ln>
              <a:noFill/>
            </a:ln>
            <a:effectLst/>
          </c:spPr>
          <c:invertIfNegative val="0"/>
          <c:cat>
            <c:strRef>
              <c:f>[1]Sheet2!$C$3:$L$3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[1]Sheet2!$C$6:$L$6</c:f>
              <c:numCache>
                <c:formatCode>General</c:formatCode>
                <c:ptCount val="10"/>
                <c:pt idx="0">
                  <c:v>276345735</c:v>
                </c:pt>
                <c:pt idx="1">
                  <c:v>309329955</c:v>
                </c:pt>
                <c:pt idx="2">
                  <c:v>340257048</c:v>
                </c:pt>
                <c:pt idx="3">
                  <c:v>302659439</c:v>
                </c:pt>
                <c:pt idx="4">
                  <c:v>239728742</c:v>
                </c:pt>
                <c:pt idx="5">
                  <c:v>239564938</c:v>
                </c:pt>
                <c:pt idx="6">
                  <c:v>236780161</c:v>
                </c:pt>
                <c:pt idx="7">
                  <c:v>304550114</c:v>
                </c:pt>
                <c:pt idx="8">
                  <c:v>368363000</c:v>
                </c:pt>
                <c:pt idx="9">
                  <c:v>422365000</c:v>
                </c:pt>
              </c:numCache>
            </c:numRef>
          </c:val>
          <c:extLst>
            <c:ext xmlns:c16="http://schemas.microsoft.com/office/drawing/2014/chart" uri="{C3380CC4-5D6E-409C-BE32-E72D297353CC}">
              <c16:uniqueId val="{00000002-8B44-47F7-A04A-419E64550988}"/>
            </c:ext>
          </c:extLst>
        </c:ser>
        <c:dLbls>
          <c:showLegendKey val="0"/>
          <c:showVal val="0"/>
          <c:showCatName val="0"/>
          <c:showSerName val="0"/>
          <c:showPercent val="0"/>
          <c:showBubbleSize val="0"/>
        </c:dLbls>
        <c:gapWidth val="219"/>
        <c:overlap val="100"/>
        <c:axId val="381062512"/>
        <c:axId val="381069400"/>
        <c:extLst>
          <c:ext xmlns:c15="http://schemas.microsoft.com/office/drawing/2012/chart" uri="{02D57815-91ED-43cb-92C2-25804820EDAC}">
            <c15:filteredBarSeries>
              <c15:ser>
                <c:idx val="3"/>
                <c:order val="3"/>
                <c:tx>
                  <c:strRef>
                    <c:extLst>
                      <c:ext uri="{02D57815-91ED-43cb-92C2-25804820EDAC}">
                        <c15:formulaRef>
                          <c15:sqref>[1]Sheet2!$B$7</c15:sqref>
                        </c15:formulaRef>
                      </c:ext>
                    </c:extLst>
                    <c:strCache>
                      <c:ptCount val="1"/>
                      <c:pt idx="0">
                        <c:v>Total-A- TAX REVENUE</c:v>
                      </c:pt>
                    </c:strCache>
                  </c:strRef>
                </c:tx>
                <c:spPr>
                  <a:solidFill>
                    <a:schemeClr val="accent4"/>
                  </a:solidFill>
                  <a:ln>
                    <a:noFill/>
                  </a:ln>
                  <a:effectLst/>
                </c:spPr>
                <c:invertIfNegative val="0"/>
                <c:cat>
                  <c:strRef>
                    <c:extLst>
                      <c:ext uri="{02D57815-91ED-43cb-92C2-25804820EDAC}">
                        <c15:formulaRef>
                          <c15:sqref>[1]Sheet2!$C$3:$L$3</c15:sqref>
                        </c15:formulaRef>
                      </c:ext>
                    </c:extLst>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extLst>
                      <c:ext uri="{02D57815-91ED-43cb-92C2-25804820EDAC}">
                        <c15:formulaRef>
                          <c15:sqref>[1]Sheet2!$C$7:$L$7</c15:sqref>
                        </c15:formulaRef>
                      </c:ext>
                    </c:extLst>
                    <c:numCache>
                      <c:formatCode>General</c:formatCode>
                      <c:ptCount val="10"/>
                      <c:pt idx="0">
                        <c:v>311826635</c:v>
                      </c:pt>
                      <c:pt idx="1">
                        <c:v>364253055</c:v>
                      </c:pt>
                      <c:pt idx="2">
                        <c:v>406231548</c:v>
                      </c:pt>
                      <c:pt idx="3">
                        <c:v>483968986</c:v>
                      </c:pt>
                      <c:pt idx="4">
                        <c:v>508359357</c:v>
                      </c:pt>
                      <c:pt idx="5">
                        <c:v>499364753</c:v>
                      </c:pt>
                      <c:pt idx="6">
                        <c:v>483513941</c:v>
                      </c:pt>
                      <c:pt idx="7">
                        <c:v>630993193</c:v>
                      </c:pt>
                      <c:pt idx="8">
                        <c:v>757143000</c:v>
                      </c:pt>
                      <c:pt idx="9">
                        <c:v>868809300</c:v>
                      </c:pt>
                    </c:numCache>
                  </c:numRef>
                </c:val>
                <c:extLst>
                  <c:ext xmlns:c16="http://schemas.microsoft.com/office/drawing/2014/chart" uri="{C3380CC4-5D6E-409C-BE32-E72D297353CC}">
                    <c16:uniqueId val="{00000003-8B44-47F7-A04A-419E64550988}"/>
                  </c:ext>
                </c:extLst>
              </c15:ser>
            </c15:filteredBarSeries>
          </c:ext>
        </c:extLst>
      </c:barChart>
      <c:catAx>
        <c:axId val="38106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69400"/>
        <c:crosses val="autoZero"/>
        <c:auto val="1"/>
        <c:lblAlgn val="ctr"/>
        <c:lblOffset val="100"/>
        <c:noMultiLvlLbl val="0"/>
      </c:catAx>
      <c:valAx>
        <c:axId val="38106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6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TAX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[1]Sheet2!$B$4</c:f>
              <c:strCache>
                <c:ptCount val="1"/>
                <c:pt idx="0">
                  <c:v>Total-I- Goods and Service Tax (GST) </c:v>
                </c:pt>
              </c:strCache>
            </c:strRef>
          </c:tx>
          <c:spPr>
            <a:solidFill>
              <a:schemeClr val="accent1"/>
            </a:solidFill>
            <a:ln>
              <a:noFill/>
            </a:ln>
            <a:effectLst/>
          </c:spPr>
          <c:invertIfNegative val="0"/>
          <c:cat>
            <c:strRef>
              <c:f>[1]Sheet2!$C$3:$L$3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[1]Sheet2!$C$4:$L$4</c:f>
              <c:numCache>
                <c:formatCode>General</c:formatCode>
                <c:ptCount val="10"/>
                <c:pt idx="0">
                  <c:v>0</c:v>
                </c:pt>
                <c:pt idx="1">
                  <c:v>0</c:v>
                </c:pt>
                <c:pt idx="2">
                  <c:v>0</c:v>
                </c:pt>
                <c:pt idx="3">
                  <c:v>108334347</c:v>
                </c:pt>
                <c:pt idx="4">
                  <c:v>186127215</c:v>
                </c:pt>
                <c:pt idx="5">
                  <c:v>188729515</c:v>
                </c:pt>
                <c:pt idx="6">
                  <c:v>182357880</c:v>
                </c:pt>
                <c:pt idx="7">
                  <c:v>229221479</c:v>
                </c:pt>
                <c:pt idx="8">
                  <c:v>285000000</c:v>
                </c:pt>
                <c:pt idx="9">
                  <c:v>334800000</c:v>
                </c:pt>
              </c:numCache>
            </c:numRef>
          </c:val>
          <c:extLst>
            <c:ext xmlns:c16="http://schemas.microsoft.com/office/drawing/2014/chart" uri="{C3380CC4-5D6E-409C-BE32-E72D297353CC}">
              <c16:uniqueId val="{00000000-BD37-4133-A786-25D5C4A05A5E}"/>
            </c:ext>
          </c:extLst>
        </c:ser>
        <c:ser>
          <c:idx val="1"/>
          <c:order val="1"/>
          <c:tx>
            <c:strRef>
              <c:f>[1]Sheet2!$B$5</c:f>
              <c:strCache>
                <c:ptCount val="1"/>
                <c:pt idx="0">
                  <c:v>Total-II- Central Taxes </c:v>
                </c:pt>
              </c:strCache>
            </c:strRef>
          </c:tx>
          <c:spPr>
            <a:solidFill>
              <a:schemeClr val="accent2"/>
            </a:solidFill>
            <a:ln>
              <a:noFill/>
            </a:ln>
            <a:effectLst/>
          </c:spPr>
          <c:invertIfNegative val="0"/>
          <c:cat>
            <c:strRef>
              <c:f>[1]Sheet2!$C$3:$L$3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[1]Sheet2!$C$5:$L$5</c:f>
              <c:numCache>
                <c:formatCode>General</c:formatCode>
                <c:ptCount val="10"/>
                <c:pt idx="0">
                  <c:v>35480900</c:v>
                </c:pt>
                <c:pt idx="1">
                  <c:v>54923100</c:v>
                </c:pt>
                <c:pt idx="2">
                  <c:v>65974500</c:v>
                </c:pt>
                <c:pt idx="3">
                  <c:v>72975200</c:v>
                </c:pt>
                <c:pt idx="4">
                  <c:v>82503400</c:v>
                </c:pt>
                <c:pt idx="5">
                  <c:v>71070300</c:v>
                </c:pt>
                <c:pt idx="6">
                  <c:v>64375900</c:v>
                </c:pt>
                <c:pt idx="7">
                  <c:v>97221600</c:v>
                </c:pt>
                <c:pt idx="8">
                  <c:v>103780000</c:v>
                </c:pt>
                <c:pt idx="9">
                  <c:v>111644300</c:v>
                </c:pt>
              </c:numCache>
            </c:numRef>
          </c:val>
          <c:extLst>
            <c:ext xmlns:c16="http://schemas.microsoft.com/office/drawing/2014/chart" uri="{C3380CC4-5D6E-409C-BE32-E72D297353CC}">
              <c16:uniqueId val="{00000001-BD37-4133-A786-25D5C4A05A5E}"/>
            </c:ext>
          </c:extLst>
        </c:ser>
        <c:ser>
          <c:idx val="2"/>
          <c:order val="2"/>
          <c:tx>
            <c:strRef>
              <c:f>[1]Sheet2!$B$6</c:f>
              <c:strCache>
                <c:ptCount val="1"/>
                <c:pt idx="0">
                  <c:v>Total III- State Taxes</c:v>
                </c:pt>
              </c:strCache>
            </c:strRef>
          </c:tx>
          <c:spPr>
            <a:solidFill>
              <a:schemeClr val="accent3"/>
            </a:solidFill>
            <a:ln>
              <a:noFill/>
            </a:ln>
            <a:effectLst/>
          </c:spPr>
          <c:invertIfNegative val="0"/>
          <c:cat>
            <c:strRef>
              <c:f>[1]Sheet2!$C$3:$L$3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[1]Sheet2!$C$6:$L$6</c:f>
              <c:numCache>
                <c:formatCode>General</c:formatCode>
                <c:ptCount val="10"/>
                <c:pt idx="0">
                  <c:v>276345735</c:v>
                </c:pt>
                <c:pt idx="1">
                  <c:v>309329955</c:v>
                </c:pt>
                <c:pt idx="2">
                  <c:v>340257048</c:v>
                </c:pt>
                <c:pt idx="3">
                  <c:v>302659439</c:v>
                </c:pt>
                <c:pt idx="4">
                  <c:v>239728742</c:v>
                </c:pt>
                <c:pt idx="5">
                  <c:v>239564938</c:v>
                </c:pt>
                <c:pt idx="6">
                  <c:v>236780161</c:v>
                </c:pt>
                <c:pt idx="7">
                  <c:v>304550114</c:v>
                </c:pt>
                <c:pt idx="8">
                  <c:v>368363000</c:v>
                </c:pt>
                <c:pt idx="9">
                  <c:v>422365000</c:v>
                </c:pt>
              </c:numCache>
            </c:numRef>
          </c:val>
          <c:extLst>
            <c:ext xmlns:c16="http://schemas.microsoft.com/office/drawing/2014/chart" uri="{C3380CC4-5D6E-409C-BE32-E72D297353CC}">
              <c16:uniqueId val="{00000002-BD37-4133-A786-25D5C4A05A5E}"/>
            </c:ext>
          </c:extLst>
        </c:ser>
        <c:dLbls>
          <c:showLegendKey val="0"/>
          <c:showVal val="0"/>
          <c:showCatName val="0"/>
          <c:showSerName val="0"/>
          <c:showPercent val="0"/>
          <c:showBubbleSize val="0"/>
        </c:dLbls>
        <c:gapWidth val="219"/>
        <c:overlap val="100"/>
        <c:axId val="381062512"/>
        <c:axId val="381069400"/>
        <c:extLst>
          <c:ext xmlns:c15="http://schemas.microsoft.com/office/drawing/2012/chart" uri="{02D57815-91ED-43cb-92C2-25804820EDAC}">
            <c15:filteredBarSeries>
              <c15:ser>
                <c:idx val="3"/>
                <c:order val="3"/>
                <c:tx>
                  <c:strRef>
                    <c:extLst>
                      <c:ext uri="{02D57815-91ED-43cb-92C2-25804820EDAC}">
                        <c15:formulaRef>
                          <c15:sqref>[1]Sheet2!$B$7</c15:sqref>
                        </c15:formulaRef>
                      </c:ext>
                    </c:extLst>
                    <c:strCache>
                      <c:ptCount val="1"/>
                      <c:pt idx="0">
                        <c:v>Total-A- TAX REVENUE</c:v>
                      </c:pt>
                    </c:strCache>
                  </c:strRef>
                </c:tx>
                <c:spPr>
                  <a:solidFill>
                    <a:schemeClr val="accent4"/>
                  </a:solidFill>
                  <a:ln>
                    <a:noFill/>
                  </a:ln>
                  <a:effectLst/>
                </c:spPr>
                <c:invertIfNegative val="0"/>
                <c:cat>
                  <c:strRef>
                    <c:extLst>
                      <c:ext uri="{02D57815-91ED-43cb-92C2-25804820EDAC}">
                        <c15:formulaRef>
                          <c15:sqref>[1]Sheet2!$C$3:$L$3</c15:sqref>
                        </c15:formulaRef>
                      </c:ext>
                    </c:extLst>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extLst>
                      <c:ext uri="{02D57815-91ED-43cb-92C2-25804820EDAC}">
                        <c15:formulaRef>
                          <c15:sqref>[1]Sheet2!$C$7:$L$7</c15:sqref>
                        </c15:formulaRef>
                      </c:ext>
                    </c:extLst>
                    <c:numCache>
                      <c:formatCode>General</c:formatCode>
                      <c:ptCount val="10"/>
                      <c:pt idx="0">
                        <c:v>311826635</c:v>
                      </c:pt>
                      <c:pt idx="1">
                        <c:v>364253055</c:v>
                      </c:pt>
                      <c:pt idx="2">
                        <c:v>406231548</c:v>
                      </c:pt>
                      <c:pt idx="3">
                        <c:v>483968986</c:v>
                      </c:pt>
                      <c:pt idx="4">
                        <c:v>508359357</c:v>
                      </c:pt>
                      <c:pt idx="5">
                        <c:v>499364753</c:v>
                      </c:pt>
                      <c:pt idx="6">
                        <c:v>483513941</c:v>
                      </c:pt>
                      <c:pt idx="7">
                        <c:v>630993193</c:v>
                      </c:pt>
                      <c:pt idx="8">
                        <c:v>757143000</c:v>
                      </c:pt>
                      <c:pt idx="9">
                        <c:v>868809300</c:v>
                      </c:pt>
                    </c:numCache>
                  </c:numRef>
                </c:val>
                <c:extLst>
                  <c:ext xmlns:c16="http://schemas.microsoft.com/office/drawing/2014/chart" uri="{C3380CC4-5D6E-409C-BE32-E72D297353CC}">
                    <c16:uniqueId val="{00000003-BD37-4133-A786-25D5C4A05A5E}"/>
                  </c:ext>
                </c:extLst>
              </c15:ser>
            </c15:filteredBarSeries>
          </c:ext>
        </c:extLst>
      </c:barChart>
      <c:catAx>
        <c:axId val="38106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69400"/>
        <c:crosses val="autoZero"/>
        <c:auto val="1"/>
        <c:lblAlgn val="ctr"/>
        <c:lblOffset val="100"/>
        <c:noMultiLvlLbl val="0"/>
      </c:catAx>
      <c:valAx>
        <c:axId val="38106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6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Share</a:t>
            </a:r>
            <a:r>
              <a:rPr lang="en-IN" baseline="0"/>
              <a:t> of major components of taxes in Central taxes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[1]Sheet2!$A$55</c:f>
              <c:strCache>
                <c:ptCount val="1"/>
                <c:pt idx="0">
                  <c:v>Central Goods and Service Tax (CGST) </c:v>
                </c:pt>
              </c:strCache>
            </c:strRef>
          </c:tx>
          <c:spPr>
            <a:solidFill>
              <a:schemeClr val="accent1"/>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[1]Sheet2!$B$55:$K$55</c:f>
              <c:numCache>
                <c:formatCode>General</c:formatCode>
                <c:ptCount val="10"/>
                <c:pt idx="3">
                  <c:v>1.4300748747519706E-2</c:v>
                </c:pt>
                <c:pt idx="4">
                  <c:v>0.24696436752909576</c:v>
                </c:pt>
                <c:pt idx="5">
                  <c:v>0.28395405675788621</c:v>
                </c:pt>
                <c:pt idx="6">
                  <c:v>0.29630032356829183</c:v>
                </c:pt>
                <c:pt idx="7">
                  <c:v>0.28423210479975641</c:v>
                </c:pt>
                <c:pt idx="8">
                  <c:v>0.31963191366351901</c:v>
                </c:pt>
                <c:pt idx="9">
                  <c:v>0.32335282679008243</c:v>
                </c:pt>
              </c:numCache>
            </c:numRef>
          </c:val>
          <c:extLst>
            <c:ext xmlns:c16="http://schemas.microsoft.com/office/drawing/2014/chart" uri="{C3380CC4-5D6E-409C-BE32-E72D297353CC}">
              <c16:uniqueId val="{00000000-73EC-47D2-9B92-1E5BB5B02D0C}"/>
            </c:ext>
          </c:extLst>
        </c:ser>
        <c:ser>
          <c:idx val="1"/>
          <c:order val="1"/>
          <c:tx>
            <c:strRef>
              <c:f>[1]Sheet2!$A$56</c:f>
              <c:strCache>
                <c:ptCount val="1"/>
                <c:pt idx="0">
                  <c:v>Integrated Goods and Service Tax (IGST) </c:v>
                </c:pt>
              </c:strCache>
            </c:strRef>
          </c:tx>
          <c:spPr>
            <a:solidFill>
              <a:schemeClr val="accent2"/>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[1]Sheet2!$B$56:$K$56</c:f>
              <c:numCache>
                <c:formatCode>General</c:formatCode>
                <c:ptCount val="10"/>
                <c:pt idx="3">
                  <c:v>0.10100417676142032</c:v>
                </c:pt>
                <c:pt idx="4">
                  <c:v>1.970827868912069E-2</c:v>
                </c:pt>
                <c:pt idx="5">
                  <c:v>0</c:v>
                </c:pt>
                <c:pt idx="6">
                  <c:v>0</c:v>
                </c:pt>
                <c:pt idx="7">
                  <c:v>0</c:v>
                </c:pt>
                <c:pt idx="8">
                  <c:v>0</c:v>
                </c:pt>
                <c:pt idx="9">
                  <c:v>0</c:v>
                </c:pt>
              </c:numCache>
            </c:numRef>
          </c:val>
          <c:extLst>
            <c:ext xmlns:c16="http://schemas.microsoft.com/office/drawing/2014/chart" uri="{C3380CC4-5D6E-409C-BE32-E72D297353CC}">
              <c16:uniqueId val="{00000001-73EC-47D2-9B92-1E5BB5B02D0C}"/>
            </c:ext>
          </c:extLst>
        </c:ser>
        <c:ser>
          <c:idx val="2"/>
          <c:order val="2"/>
          <c:tx>
            <c:strRef>
              <c:f>[1]Sheet2!$A$57</c:f>
              <c:strCache>
                <c:ptCount val="1"/>
                <c:pt idx="0">
                  <c:v>Corporation tax</c:v>
                </c:pt>
              </c:strCache>
            </c:strRef>
          </c:tx>
          <c:spPr>
            <a:solidFill>
              <a:schemeClr val="accent3"/>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[1]Sheet2!$B$57:$K$57</c:f>
              <c:numCache>
                <c:formatCode>General</c:formatCode>
                <c:ptCount val="10"/>
                <c:pt idx="0">
                  <c:v>0.34923296759665057</c:v>
                </c:pt>
                <c:pt idx="1">
                  <c:v>0.31559944722712302</c:v>
                </c:pt>
                <c:pt idx="2">
                  <c:v>0.32111952345224293</c:v>
                </c:pt>
                <c:pt idx="3">
                  <c:v>0.30639450114559469</c:v>
                </c:pt>
                <c:pt idx="4">
                  <c:v>0.34796868977520928</c:v>
                </c:pt>
                <c:pt idx="5">
                  <c:v>0.34117345782978264</c:v>
                </c:pt>
                <c:pt idx="6">
                  <c:v>0.30237091830949159</c:v>
                </c:pt>
                <c:pt idx="7">
                  <c:v>0.29275078789075681</c:v>
                </c:pt>
                <c:pt idx="8">
                  <c:v>0.32116689150125266</c:v>
                </c:pt>
                <c:pt idx="9">
                  <c:v>0.32006560119952382</c:v>
                </c:pt>
              </c:numCache>
            </c:numRef>
          </c:val>
          <c:extLst>
            <c:ext xmlns:c16="http://schemas.microsoft.com/office/drawing/2014/chart" uri="{C3380CC4-5D6E-409C-BE32-E72D297353CC}">
              <c16:uniqueId val="{00000002-73EC-47D2-9B92-1E5BB5B02D0C}"/>
            </c:ext>
          </c:extLst>
        </c:ser>
        <c:ser>
          <c:idx val="3"/>
          <c:order val="3"/>
          <c:tx>
            <c:strRef>
              <c:f>[1]Sheet2!$A$58</c:f>
              <c:strCache>
                <c:ptCount val="1"/>
                <c:pt idx="0">
                  <c:v>Taxes on Income other than Corporation Tax </c:v>
                </c:pt>
              </c:strCache>
            </c:strRef>
          </c:tx>
          <c:spPr>
            <a:solidFill>
              <a:schemeClr val="accent4"/>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[1]Sheet2!$B$58:$K$58</c:f>
              <c:numCache>
                <c:formatCode>General</c:formatCode>
                <c:ptCount val="10"/>
                <c:pt idx="0">
                  <c:v>0.24938206189809164</c:v>
                </c:pt>
                <c:pt idx="1">
                  <c:v>0.21935943164169538</c:v>
                </c:pt>
                <c:pt idx="2">
                  <c:v>0.22317865235810805</c:v>
                </c:pt>
                <c:pt idx="3">
                  <c:v>0.2587289928633289</c:v>
                </c:pt>
                <c:pt idx="4">
                  <c:v>0.25626459030779336</c:v>
                </c:pt>
                <c:pt idx="5">
                  <c:v>0.26733107922718774</c:v>
                </c:pt>
                <c:pt idx="6">
                  <c:v>0.31007411158523607</c:v>
                </c:pt>
                <c:pt idx="7">
                  <c:v>0.29569457815958594</c:v>
                </c:pt>
                <c:pt idx="8">
                  <c:v>0.31230583927539024</c:v>
                </c:pt>
                <c:pt idx="9">
                  <c:v>0.31138087658751945</c:v>
                </c:pt>
              </c:numCache>
            </c:numRef>
          </c:val>
          <c:extLst>
            <c:ext xmlns:c16="http://schemas.microsoft.com/office/drawing/2014/chart" uri="{C3380CC4-5D6E-409C-BE32-E72D297353CC}">
              <c16:uniqueId val="{00000003-73EC-47D2-9B92-1E5BB5B02D0C}"/>
            </c:ext>
          </c:extLst>
        </c:ser>
        <c:ser>
          <c:idx val="4"/>
          <c:order val="4"/>
          <c:tx>
            <c:strRef>
              <c:f>[1]Sheet2!$A$59</c:f>
              <c:strCache>
                <c:ptCount val="1"/>
                <c:pt idx="0">
                  <c:v>Tax on Wealth </c:v>
                </c:pt>
              </c:strCache>
            </c:strRef>
          </c:tx>
          <c:spPr>
            <a:solidFill>
              <a:schemeClr val="accent5"/>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[1]Sheet2!$B$59:$K$59</c:f>
              <c:numCache>
                <c:formatCode>General</c:formatCode>
                <c:ptCount val="10"/>
                <c:pt idx="0">
                  <c:v>9.4416996186680725E-4</c:v>
                </c:pt>
                <c:pt idx="1">
                  <c:v>7.2829101052198432E-5</c:v>
                </c:pt>
                <c:pt idx="2">
                  <c:v>7.3513251331954008E-4</c:v>
                </c:pt>
                <c:pt idx="3">
                  <c:v>-9.5922998498119914E-6</c:v>
                </c:pt>
                <c:pt idx="4">
                  <c:v>1.2726748230981996E-4</c:v>
                </c:pt>
                <c:pt idx="5">
                  <c:v>1.5477632710147557E-5</c:v>
                </c:pt>
                <c:pt idx="6">
                  <c:v>0</c:v>
                </c:pt>
                <c:pt idx="7">
                  <c:v>1.0686925539180594E-3</c:v>
                </c:pt>
                <c:pt idx="8">
                  <c:v>-9.6357679707072655E-6</c:v>
                </c:pt>
                <c:pt idx="9">
                  <c:v>-8.0613161621327743E-6</c:v>
                </c:pt>
              </c:numCache>
            </c:numRef>
          </c:val>
          <c:extLst>
            <c:ext xmlns:c16="http://schemas.microsoft.com/office/drawing/2014/chart" uri="{C3380CC4-5D6E-409C-BE32-E72D297353CC}">
              <c16:uniqueId val="{00000004-73EC-47D2-9B92-1E5BB5B02D0C}"/>
            </c:ext>
          </c:extLst>
        </c:ser>
        <c:ser>
          <c:idx val="5"/>
          <c:order val="5"/>
          <c:tx>
            <c:strRef>
              <c:f>[1]Sheet2!$A$60</c:f>
              <c:strCache>
                <c:ptCount val="1"/>
                <c:pt idx="0">
                  <c:v>Customs</c:v>
                </c:pt>
              </c:strCache>
            </c:strRef>
          </c:tx>
          <c:spPr>
            <a:solidFill>
              <a:schemeClr val="accent6"/>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[1]Sheet2!$B$60:$K$60</c:f>
              <c:numCache>
                <c:formatCode>General</c:formatCode>
                <c:ptCount val="10"/>
                <c:pt idx="0">
                  <c:v>0.161740542094479</c:v>
                </c:pt>
                <c:pt idx="1">
                  <c:v>0.16037514269951988</c:v>
                </c:pt>
                <c:pt idx="2">
                  <c:v>0.13813367285845288</c:v>
                </c:pt>
                <c:pt idx="3">
                  <c:v>0.1009795108475208</c:v>
                </c:pt>
                <c:pt idx="4">
                  <c:v>7.0926773926892714E-2</c:v>
                </c:pt>
                <c:pt idx="5">
                  <c:v>6.3425931788665582E-2</c:v>
                </c:pt>
                <c:pt idx="6">
                  <c:v>5.2546061491955842E-2</c:v>
                </c:pt>
                <c:pt idx="7">
                  <c:v>7.2975552757823359E-2</c:v>
                </c:pt>
                <c:pt idx="8">
                  <c:v>3.2426286375024087E-2</c:v>
                </c:pt>
                <c:pt idx="9">
                  <c:v>3.1722174799788255E-2</c:v>
                </c:pt>
              </c:numCache>
            </c:numRef>
          </c:val>
          <c:extLst>
            <c:ext xmlns:c16="http://schemas.microsoft.com/office/drawing/2014/chart" uri="{C3380CC4-5D6E-409C-BE32-E72D297353CC}">
              <c16:uniqueId val="{00000005-73EC-47D2-9B92-1E5BB5B02D0C}"/>
            </c:ext>
          </c:extLst>
        </c:ser>
        <c:ser>
          <c:idx val="6"/>
          <c:order val="6"/>
          <c:tx>
            <c:strRef>
              <c:f>[1]Sheet2!$A$61</c:f>
              <c:strCache>
                <c:ptCount val="1"/>
                <c:pt idx="0">
                  <c:v>Union Excise Duties </c:v>
                </c:pt>
              </c:strCache>
            </c:strRef>
          </c:tx>
          <c:spPr>
            <a:solidFill>
              <a:schemeClr val="accent1">
                <a:lumMod val="60000"/>
              </a:schemeClr>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[1]Sheet2!$B$61:$K$61</c:f>
              <c:numCache>
                <c:formatCode>General</c:formatCode>
                <c:ptCount val="10"/>
                <c:pt idx="0">
                  <c:v>9.1328010281588129E-2</c:v>
                </c:pt>
                <c:pt idx="1">
                  <c:v>0.1334829971359956</c:v>
                </c:pt>
                <c:pt idx="2">
                  <c:v>0.15773518556411947</c:v>
                </c:pt>
                <c:pt idx="3">
                  <c:v>0.10554270491893136</c:v>
                </c:pt>
                <c:pt idx="4">
                  <c:v>4.7133815091256845E-2</c:v>
                </c:pt>
                <c:pt idx="5">
                  <c:v>4.4099996763767704E-2</c:v>
                </c:pt>
                <c:pt idx="6">
                  <c:v>3.352652157096056E-2</c:v>
                </c:pt>
                <c:pt idx="7">
                  <c:v>4.0158771301850617E-2</c:v>
                </c:pt>
                <c:pt idx="8">
                  <c:v>1.4050876854885335E-2</c:v>
                </c:pt>
                <c:pt idx="9">
                  <c:v>1.3285944736990603E-2</c:v>
                </c:pt>
              </c:numCache>
            </c:numRef>
          </c:val>
          <c:extLst>
            <c:ext xmlns:c16="http://schemas.microsoft.com/office/drawing/2014/chart" uri="{C3380CC4-5D6E-409C-BE32-E72D297353CC}">
              <c16:uniqueId val="{00000006-73EC-47D2-9B92-1E5BB5B02D0C}"/>
            </c:ext>
          </c:extLst>
        </c:ser>
        <c:ser>
          <c:idx val="7"/>
          <c:order val="7"/>
          <c:tx>
            <c:strRef>
              <c:f>[1]Sheet2!$A$62</c:f>
              <c:strCache>
                <c:ptCount val="1"/>
                <c:pt idx="0">
                  <c:v>Service Tax </c:v>
                </c:pt>
              </c:strCache>
            </c:strRef>
          </c:tx>
          <c:spPr>
            <a:solidFill>
              <a:schemeClr val="accent2">
                <a:lumMod val="60000"/>
              </a:schemeClr>
            </a:solidFill>
            <a:ln>
              <a:noFill/>
            </a:ln>
            <a:effectLst/>
          </c:spPr>
          <c:invertIfNegative val="0"/>
          <c:cat>
            <c:strRef>
              <c:f>[1]Sheet2!$B$54:$K$54</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[1]Sheet2!$B$62:$K$62</c:f>
              <c:numCache>
                <c:formatCode>General</c:formatCode>
                <c:ptCount val="10"/>
                <c:pt idx="0">
                  <c:v>0.14736379291393398</c:v>
                </c:pt>
                <c:pt idx="1">
                  <c:v>0.17110469001203502</c:v>
                </c:pt>
                <c:pt idx="2">
                  <c:v>0.15909783325375712</c:v>
                </c:pt>
                <c:pt idx="3">
                  <c:v>0.11305895701553405</c:v>
                </c:pt>
                <c:pt idx="4">
                  <c:v>9.0941706644817061E-3</c:v>
                </c:pt>
                <c:pt idx="5">
                  <c:v>0</c:v>
                </c:pt>
                <c:pt idx="6">
                  <c:v>4.4302293249492437E-3</c:v>
                </c:pt>
                <c:pt idx="7">
                  <c:v>1.3117455380285862E-2</c:v>
                </c:pt>
                <c:pt idx="8">
                  <c:v>4.2782809789940256E-4</c:v>
                </c:pt>
                <c:pt idx="9">
                  <c:v>2.0063720225752682E-4</c:v>
                </c:pt>
              </c:numCache>
            </c:numRef>
          </c:val>
          <c:extLst>
            <c:ext xmlns:c16="http://schemas.microsoft.com/office/drawing/2014/chart" uri="{C3380CC4-5D6E-409C-BE32-E72D297353CC}">
              <c16:uniqueId val="{00000007-73EC-47D2-9B92-1E5BB5B02D0C}"/>
            </c:ext>
          </c:extLst>
        </c:ser>
        <c:dLbls>
          <c:showLegendKey val="0"/>
          <c:showVal val="0"/>
          <c:showCatName val="0"/>
          <c:showSerName val="0"/>
          <c:showPercent val="0"/>
          <c:showBubbleSize val="0"/>
        </c:dLbls>
        <c:gapWidth val="219"/>
        <c:overlap val="-27"/>
        <c:axId val="374686040"/>
        <c:axId val="374684400"/>
      </c:barChart>
      <c:catAx>
        <c:axId val="374686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84400"/>
        <c:crosses val="autoZero"/>
        <c:auto val="1"/>
        <c:lblAlgn val="ctr"/>
        <c:lblOffset val="100"/>
        <c:noMultiLvlLbl val="0"/>
      </c:catAx>
      <c:valAx>
        <c:axId val="37468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86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GDP!$B$2</c:f>
              <c:strCache>
                <c:ptCount val="1"/>
                <c:pt idx="0">
                  <c:v>GSDP Constant Price ( Rs. Cr.)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GDP!$A$3:$A$11</c:f>
              <c:strCache>
                <c:ptCount val="9"/>
                <c:pt idx="0">
                  <c:v>2014-15</c:v>
                </c:pt>
                <c:pt idx="1">
                  <c:v>2015-16</c:v>
                </c:pt>
                <c:pt idx="2">
                  <c:v>2016-17</c:v>
                </c:pt>
                <c:pt idx="3">
                  <c:v>2017-18</c:v>
                </c:pt>
                <c:pt idx="4">
                  <c:v>2018-19</c:v>
                </c:pt>
                <c:pt idx="5">
                  <c:v>2019-20</c:v>
                </c:pt>
                <c:pt idx="6">
                  <c:v>2020-21</c:v>
                </c:pt>
                <c:pt idx="7">
                  <c:v>2021-2022 (Q)</c:v>
                </c:pt>
                <c:pt idx="8">
                  <c:v>2022-2023 (A)</c:v>
                </c:pt>
              </c:strCache>
            </c:strRef>
          </c:cat>
          <c:val>
            <c:numRef>
              <c:f>GDP!$B$3:$B$11</c:f>
              <c:numCache>
                <c:formatCode>General</c:formatCode>
                <c:ptCount val="9"/>
                <c:pt idx="0">
                  <c:v>370534.51</c:v>
                </c:pt>
                <c:pt idx="1">
                  <c:v>413405</c:v>
                </c:pt>
                <c:pt idx="2">
                  <c:v>456709</c:v>
                </c:pt>
                <c:pt idx="3">
                  <c:v>482036</c:v>
                </c:pt>
                <c:pt idx="4">
                  <c:v>532996</c:v>
                </c:pt>
                <c:pt idx="5">
                  <c:v>544275</c:v>
                </c:pt>
                <c:pt idx="6">
                  <c:v>510306</c:v>
                </c:pt>
                <c:pt idx="7">
                  <c:v>568086</c:v>
                </c:pt>
                <c:pt idx="8">
                  <c:v>608420</c:v>
                </c:pt>
              </c:numCache>
            </c:numRef>
          </c:val>
          <c:extLst>
            <c:ext xmlns:c16="http://schemas.microsoft.com/office/drawing/2014/chart" uri="{C3380CC4-5D6E-409C-BE32-E72D297353CC}">
              <c16:uniqueId val="{00000000-CFE0-E741-B253-F61CDD005925}"/>
            </c:ext>
          </c:extLst>
        </c:ser>
        <c:dLbls>
          <c:dLblPos val="outEnd"/>
          <c:showLegendKey val="0"/>
          <c:showVal val="1"/>
          <c:showCatName val="0"/>
          <c:showSerName val="0"/>
          <c:showPercent val="0"/>
          <c:showBubbleSize val="0"/>
        </c:dLbls>
        <c:gapWidth val="219"/>
        <c:overlap val="-27"/>
        <c:axId val="1404549551"/>
        <c:axId val="1405074239"/>
      </c:barChart>
      <c:catAx>
        <c:axId val="140454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74239"/>
        <c:crosses val="autoZero"/>
        <c:auto val="1"/>
        <c:lblAlgn val="ctr"/>
        <c:lblOffset val="100"/>
        <c:noMultiLvlLbl val="0"/>
      </c:catAx>
      <c:valAx>
        <c:axId val="140507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5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Non</a:t>
            </a:r>
            <a:r>
              <a:rPr lang="en-GB" baseline="0"/>
              <a:t> Tax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[2]Sheet1!$A$14</c:f>
              <c:strCache>
                <c:ptCount val="1"/>
                <c:pt idx="0">
                  <c:v>Total-(a) Interest Receipts, Dividends &amp; Profits </c:v>
                </c:pt>
              </c:strCache>
            </c:strRef>
          </c:tx>
          <c:spPr>
            <a:solidFill>
              <a:schemeClr val="accent1"/>
            </a:solidFill>
            <a:ln>
              <a:noFill/>
            </a:ln>
            <a:effectLst/>
          </c:spPr>
          <c:invertIfNegative val="0"/>
          <c:cat>
            <c:strRef>
              <c:f>[2]Sheet1!$B$13:$K$13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[2]Sheet1!$B$14:$K$14</c:f>
              <c:numCache>
                <c:formatCode>General</c:formatCode>
                <c:ptCount val="10"/>
                <c:pt idx="0">
                  <c:v>9393942</c:v>
                </c:pt>
                <c:pt idx="1">
                  <c:v>11033757</c:v>
                </c:pt>
                <c:pt idx="2">
                  <c:v>23156866</c:v>
                </c:pt>
                <c:pt idx="3">
                  <c:v>22353536</c:v>
                </c:pt>
                <c:pt idx="4">
                  <c:v>20104332</c:v>
                </c:pt>
                <c:pt idx="5">
                  <c:v>20618703</c:v>
                </c:pt>
                <c:pt idx="6">
                  <c:v>17248805</c:v>
                </c:pt>
                <c:pt idx="7">
                  <c:v>23858183</c:v>
                </c:pt>
                <c:pt idx="8">
                  <c:v>25835322</c:v>
                </c:pt>
                <c:pt idx="9">
                  <c:v>26501460</c:v>
                </c:pt>
              </c:numCache>
            </c:numRef>
          </c:val>
          <c:extLst>
            <c:ext xmlns:c16="http://schemas.microsoft.com/office/drawing/2014/chart" uri="{C3380CC4-5D6E-409C-BE32-E72D297353CC}">
              <c16:uniqueId val="{00000000-D544-49FD-9CE4-6195E76102B6}"/>
            </c:ext>
          </c:extLst>
        </c:ser>
        <c:ser>
          <c:idx val="1"/>
          <c:order val="1"/>
          <c:tx>
            <c:strRef>
              <c:f>[2]Sheet1!$A$19</c:f>
              <c:strCache>
                <c:ptCount val="1"/>
                <c:pt idx="0">
                  <c:v>Total (b) Other Non Tax Revenue </c:v>
                </c:pt>
              </c:strCache>
            </c:strRef>
          </c:tx>
          <c:spPr>
            <a:solidFill>
              <a:schemeClr val="accent2"/>
            </a:solidFill>
            <a:ln>
              <a:noFill/>
            </a:ln>
            <a:effectLst/>
          </c:spPr>
          <c:invertIfNegative val="0"/>
          <c:cat>
            <c:strRef>
              <c:f>[2]Sheet1!$B$13:$K$13</c:f>
              <c:strCache>
                <c:ptCount val="10"/>
                <c:pt idx="0">
                  <c:v>Actuals 2014-15</c:v>
                </c:pt>
                <c:pt idx="1">
                  <c:v>Actuals 2015-16</c:v>
                </c:pt>
                <c:pt idx="2">
                  <c:v>Actuals 2016-17</c:v>
                </c:pt>
                <c:pt idx="3">
                  <c:v>Actuals 2017-18</c:v>
                </c:pt>
                <c:pt idx="4">
                  <c:v>Actuals 2018-19</c:v>
                </c:pt>
                <c:pt idx="5">
                  <c:v>Actuals 2019-20</c:v>
                </c:pt>
                <c:pt idx="6">
                  <c:v>Actuals 2020-21</c:v>
                </c:pt>
                <c:pt idx="7">
                  <c:v>Actuals 2021-22</c:v>
                </c:pt>
                <c:pt idx="8">
                  <c:v>Revised Estimates 2022-23</c:v>
                </c:pt>
                <c:pt idx="9">
                  <c:v>Budget Estimates 2023-24</c:v>
                </c:pt>
              </c:strCache>
            </c:strRef>
          </c:cat>
          <c:val>
            <c:numRef>
              <c:f>[2]Sheet1!$B$19:$K$19</c:f>
              <c:numCache>
                <c:formatCode>General</c:formatCode>
                <c:ptCount val="10"/>
                <c:pt idx="0">
                  <c:v>36737207</c:v>
                </c:pt>
                <c:pt idx="1">
                  <c:v>36491093</c:v>
                </c:pt>
                <c:pt idx="2">
                  <c:v>38804017</c:v>
                </c:pt>
                <c:pt idx="3">
                  <c:v>68774996</c:v>
                </c:pt>
                <c:pt idx="4">
                  <c:v>59652046</c:v>
                </c:pt>
                <c:pt idx="5">
                  <c:v>53378743</c:v>
                </c:pt>
                <c:pt idx="6">
                  <c:v>52366108</c:v>
                </c:pt>
                <c:pt idx="7">
                  <c:v>50083142</c:v>
                </c:pt>
                <c:pt idx="8">
                  <c:v>83707636</c:v>
                </c:pt>
                <c:pt idx="9">
                  <c:v>100008616</c:v>
                </c:pt>
              </c:numCache>
            </c:numRef>
          </c:val>
          <c:extLst>
            <c:ext xmlns:c16="http://schemas.microsoft.com/office/drawing/2014/chart" uri="{C3380CC4-5D6E-409C-BE32-E72D297353CC}">
              <c16:uniqueId val="{00000001-D544-49FD-9CE4-6195E76102B6}"/>
            </c:ext>
          </c:extLst>
        </c:ser>
        <c:dLbls>
          <c:showLegendKey val="0"/>
          <c:showVal val="0"/>
          <c:showCatName val="0"/>
          <c:showSerName val="0"/>
          <c:showPercent val="0"/>
          <c:showBubbleSize val="0"/>
        </c:dLbls>
        <c:gapWidth val="219"/>
        <c:overlap val="-27"/>
        <c:axId val="1400589727"/>
        <c:axId val="1400528895"/>
      </c:barChart>
      <c:catAx>
        <c:axId val="14005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528895"/>
        <c:crosses val="autoZero"/>
        <c:auto val="1"/>
        <c:lblAlgn val="ctr"/>
        <c:lblOffset val="100"/>
        <c:noMultiLvlLbl val="0"/>
      </c:catAx>
      <c:valAx>
        <c:axId val="140052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589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12" Type="http://schemas.openxmlformats.org/officeDocument/2006/relationships/chart" Target="../charts/chart41.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16</xdr:col>
      <xdr:colOff>40822</xdr:colOff>
      <xdr:row>37</xdr:row>
      <xdr:rowOff>139700</xdr:rowOff>
    </xdr:from>
    <xdr:to>
      <xdr:col>25</xdr:col>
      <xdr:colOff>711200</xdr:colOff>
      <xdr:row>58</xdr:row>
      <xdr:rowOff>13607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202271</xdr:colOff>
      <xdr:row>77</xdr:row>
      <xdr:rowOff>94606</xdr:rowOff>
    </xdr:from>
    <xdr:to>
      <xdr:col>31</xdr:col>
      <xdr:colOff>406686</xdr:colOff>
      <xdr:row>97</xdr:row>
      <xdr:rowOff>128426</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484910</xdr:colOff>
      <xdr:row>100</xdr:row>
      <xdr:rowOff>173181</xdr:rowOff>
    </xdr:from>
    <xdr:to>
      <xdr:col>40</xdr:col>
      <xdr:colOff>623455</xdr:colOff>
      <xdr:row>121</xdr:row>
      <xdr:rowOff>-1</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352103</xdr:colOff>
      <xdr:row>107</xdr:row>
      <xdr:rowOff>62500</xdr:rowOff>
    </xdr:from>
    <xdr:to>
      <xdr:col>25</xdr:col>
      <xdr:colOff>85618</xdr:colOff>
      <xdr:row>124</xdr:row>
      <xdr:rowOff>171236</xdr:rowOff>
    </xdr:to>
    <xdr:graphicFrame macro="">
      <xdr:nvGraphicFramePr>
        <xdr:cNvPr id="18" name="Chart 17">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520552</xdr:colOff>
      <xdr:row>9</xdr:row>
      <xdr:rowOff>110756</xdr:rowOff>
    </xdr:from>
    <xdr:to>
      <xdr:col>23</xdr:col>
      <xdr:colOff>133350</xdr:colOff>
      <xdr:row>22</xdr:row>
      <xdr:rowOff>28576</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37</xdr:row>
      <xdr:rowOff>114299</xdr:rowOff>
    </xdr:from>
    <xdr:to>
      <xdr:col>23</xdr:col>
      <xdr:colOff>57150</xdr:colOff>
      <xdr:row>60</xdr:row>
      <xdr:rowOff>47625</xdr:rowOff>
    </xdr:to>
    <xdr:graphicFrame macro="">
      <xdr:nvGraphicFramePr>
        <xdr:cNvPr id="6" name="Chart 5">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771524</xdr:colOff>
      <xdr:row>119</xdr:row>
      <xdr:rowOff>161923</xdr:rowOff>
    </xdr:from>
    <xdr:to>
      <xdr:col>11</xdr:col>
      <xdr:colOff>1447800</xdr:colOff>
      <xdr:row>151</xdr:row>
      <xdr:rowOff>66674</xdr:rowOff>
    </xdr:to>
    <xdr:graphicFrame macro="">
      <xdr:nvGraphicFramePr>
        <xdr:cNvPr id="13" name="Chart 12">
          <a:extLst>
            <a:ext uri="{FF2B5EF4-FFF2-40B4-BE49-F238E27FC236}">
              <a16:creationId xmlns:a16="http://schemas.microsoft.com/office/drawing/2014/main" id="{00000000-0008-0000-0D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65</xdr:row>
      <xdr:rowOff>0</xdr:rowOff>
    </xdr:from>
    <xdr:to>
      <xdr:col>8</xdr:col>
      <xdr:colOff>161925</xdr:colOff>
      <xdr:row>88</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12</xdr:row>
      <xdr:rowOff>95249</xdr:rowOff>
    </xdr:from>
    <xdr:to>
      <xdr:col>9</xdr:col>
      <xdr:colOff>419100</xdr:colOff>
      <xdr:row>35</xdr:row>
      <xdr:rowOff>104774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64</xdr:row>
      <xdr:rowOff>142875</xdr:rowOff>
    </xdr:from>
    <xdr:to>
      <xdr:col>10</xdr:col>
      <xdr:colOff>523875</xdr:colOff>
      <xdr:row>86</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63500</xdr:colOff>
      <xdr:row>4</xdr:row>
      <xdr:rowOff>12700</xdr:rowOff>
    </xdr:from>
    <xdr:to>
      <xdr:col>17</xdr:col>
      <xdr:colOff>38100</xdr:colOff>
      <xdr:row>31</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4667250" cy="3181350"/>
    <xdr:pic>
      <xdr:nvPicPr>
        <xdr:cNvPr id="2" name="image8.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0</xdr:row>
      <xdr:rowOff>0</xdr:rowOff>
    </xdr:from>
    <xdr:ext cx="4381500" cy="2628900"/>
    <xdr:pic>
      <xdr:nvPicPr>
        <xdr:cNvPr id="3" name="image3.pn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18</xdr:row>
      <xdr:rowOff>0</xdr:rowOff>
    </xdr:from>
    <xdr:ext cx="4381500" cy="2628900"/>
    <xdr:pic>
      <xdr:nvPicPr>
        <xdr:cNvPr id="4" name="image11.png">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0</xdr:colOff>
      <xdr:row>18</xdr:row>
      <xdr:rowOff>0</xdr:rowOff>
    </xdr:from>
    <xdr:ext cx="4381500" cy="2628900"/>
    <xdr:pic>
      <xdr:nvPicPr>
        <xdr:cNvPr id="5" name="image2.png">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18</xdr:col>
      <xdr:colOff>0</xdr:colOff>
      <xdr:row>16</xdr:row>
      <xdr:rowOff>0</xdr:rowOff>
    </xdr:from>
    <xdr:ext cx="4381500" cy="2628900"/>
    <xdr:pic>
      <xdr:nvPicPr>
        <xdr:cNvPr id="6" name="image10.png">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34</xdr:row>
      <xdr:rowOff>0</xdr:rowOff>
    </xdr:from>
    <xdr:ext cx="4381500" cy="2628900"/>
    <xdr:pic>
      <xdr:nvPicPr>
        <xdr:cNvPr id="7" name="image5.png">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33</xdr:row>
      <xdr:rowOff>0</xdr:rowOff>
    </xdr:from>
    <xdr:ext cx="4381500" cy="2628900"/>
    <xdr:pic>
      <xdr:nvPicPr>
        <xdr:cNvPr id="8" name="image12.png">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19</xdr:col>
      <xdr:colOff>0</xdr:colOff>
      <xdr:row>33</xdr:row>
      <xdr:rowOff>0</xdr:rowOff>
    </xdr:from>
    <xdr:ext cx="4381500" cy="2628900"/>
    <xdr:pic>
      <xdr:nvPicPr>
        <xdr:cNvPr id="9" name="image3.png">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50</xdr:row>
      <xdr:rowOff>0</xdr:rowOff>
    </xdr:from>
    <xdr:ext cx="4772025" cy="2876550"/>
    <xdr:pic>
      <xdr:nvPicPr>
        <xdr:cNvPr id="10" name="image4.png">
          <a:extLst>
            <a:ext uri="{FF2B5EF4-FFF2-40B4-BE49-F238E27FC236}">
              <a16:creationId xmlns:a16="http://schemas.microsoft.com/office/drawing/2014/main" id="{00000000-0008-0000-07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11</xdr:col>
      <xdr:colOff>0</xdr:colOff>
      <xdr:row>50</xdr:row>
      <xdr:rowOff>0</xdr:rowOff>
    </xdr:from>
    <xdr:ext cx="4381500" cy="2628900"/>
    <xdr:pic>
      <xdr:nvPicPr>
        <xdr:cNvPr id="11" name="image7.png">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20</xdr:col>
      <xdr:colOff>0</xdr:colOff>
      <xdr:row>49</xdr:row>
      <xdr:rowOff>0</xdr:rowOff>
    </xdr:from>
    <xdr:ext cx="4381500" cy="2628900"/>
    <xdr:pic>
      <xdr:nvPicPr>
        <xdr:cNvPr id="12" name="image6.png">
          <a:extLst>
            <a:ext uri="{FF2B5EF4-FFF2-40B4-BE49-F238E27FC236}">
              <a16:creationId xmlns:a16="http://schemas.microsoft.com/office/drawing/2014/main" id="{00000000-0008-0000-07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2</xdr:col>
      <xdr:colOff>0</xdr:colOff>
      <xdr:row>69</xdr:row>
      <xdr:rowOff>0</xdr:rowOff>
    </xdr:from>
    <xdr:ext cx="4381500" cy="2628900"/>
    <xdr:pic>
      <xdr:nvPicPr>
        <xdr:cNvPr id="13" name="image9.png">
          <a:extLst>
            <a:ext uri="{FF2B5EF4-FFF2-40B4-BE49-F238E27FC236}">
              <a16:creationId xmlns:a16="http://schemas.microsoft.com/office/drawing/2014/main" id="{00000000-0008-0000-07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11</xdr:col>
      <xdr:colOff>0</xdr:colOff>
      <xdr:row>69</xdr:row>
      <xdr:rowOff>0</xdr:rowOff>
    </xdr:from>
    <xdr:ext cx="4381500" cy="2628900"/>
    <xdr:pic>
      <xdr:nvPicPr>
        <xdr:cNvPr id="14" name="image12.png">
          <a:extLst>
            <a:ext uri="{FF2B5EF4-FFF2-40B4-BE49-F238E27FC236}">
              <a16:creationId xmlns:a16="http://schemas.microsoft.com/office/drawing/2014/main" id="{00000000-0008-0000-07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21</xdr:row>
      <xdr:rowOff>0</xdr:rowOff>
    </xdr:from>
    <xdr:to>
      <xdr:col>10</xdr:col>
      <xdr:colOff>355600</xdr:colOff>
      <xdr:row>45</xdr:row>
      <xdr:rowOff>63500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14</xdr:row>
      <xdr:rowOff>0</xdr:rowOff>
    </xdr:from>
    <xdr:to>
      <xdr:col>21</xdr:col>
      <xdr:colOff>800100</xdr:colOff>
      <xdr:row>37</xdr:row>
      <xdr:rowOff>50800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336859</xdr:colOff>
      <xdr:row>49</xdr:row>
      <xdr:rowOff>45533</xdr:rowOff>
    </xdr:from>
    <xdr:to>
      <xdr:col>20</xdr:col>
      <xdr:colOff>34847</xdr:colOff>
      <xdr:row>68</xdr:row>
      <xdr:rowOff>23231</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597693</xdr:colOff>
      <xdr:row>78</xdr:row>
      <xdr:rowOff>69056</xdr:rowOff>
    </xdr:from>
    <xdr:to>
      <xdr:col>11</xdr:col>
      <xdr:colOff>190500</xdr:colOff>
      <xdr:row>98</xdr:row>
      <xdr:rowOff>190499</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410764</xdr:colOff>
      <xdr:row>110</xdr:row>
      <xdr:rowOff>164306</xdr:rowOff>
    </xdr:from>
    <xdr:to>
      <xdr:col>11</xdr:col>
      <xdr:colOff>750094</xdr:colOff>
      <xdr:row>130</xdr:row>
      <xdr:rowOff>119061</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273842</xdr:colOff>
      <xdr:row>139</xdr:row>
      <xdr:rowOff>45243</xdr:rowOff>
    </xdr:from>
    <xdr:to>
      <xdr:col>12</xdr:col>
      <xdr:colOff>214311</xdr:colOff>
      <xdr:row>158</xdr:row>
      <xdr:rowOff>130969</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666749</xdr:colOff>
      <xdr:row>180</xdr:row>
      <xdr:rowOff>9525</xdr:rowOff>
    </xdr:from>
    <xdr:to>
      <xdr:col>12</xdr:col>
      <xdr:colOff>607391</xdr:colOff>
      <xdr:row>199</xdr:row>
      <xdr:rowOff>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785812</xdr:colOff>
      <xdr:row>167</xdr:row>
      <xdr:rowOff>57150</xdr:rowOff>
    </xdr:from>
    <xdr:to>
      <xdr:col>19</xdr:col>
      <xdr:colOff>654843</xdr:colOff>
      <xdr:row>186</xdr:row>
      <xdr:rowOff>83342</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23810</xdr:colOff>
      <xdr:row>227</xdr:row>
      <xdr:rowOff>33337</xdr:rowOff>
    </xdr:from>
    <xdr:to>
      <xdr:col>11</xdr:col>
      <xdr:colOff>809624</xdr:colOff>
      <xdr:row>261</xdr:row>
      <xdr:rowOff>154781</xdr:rowOff>
    </xdr:to>
    <xdr:graphicFrame macro="">
      <xdr:nvGraphicFramePr>
        <xdr:cNvPr id="10" name="Chart 9">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398857</xdr:colOff>
      <xdr:row>285</xdr:row>
      <xdr:rowOff>33337</xdr:rowOff>
    </xdr:from>
    <xdr:to>
      <xdr:col>15</xdr:col>
      <xdr:colOff>155864</xdr:colOff>
      <xdr:row>315</xdr:row>
      <xdr:rowOff>86591</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803669</xdr:colOff>
      <xdr:row>274</xdr:row>
      <xdr:rowOff>69056</xdr:rowOff>
    </xdr:from>
    <xdr:to>
      <xdr:col>25</xdr:col>
      <xdr:colOff>238123</xdr:colOff>
      <xdr:row>291</xdr:row>
      <xdr:rowOff>11907</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648888</xdr:colOff>
      <xdr:row>330</xdr:row>
      <xdr:rowOff>33337</xdr:rowOff>
    </xdr:from>
    <xdr:to>
      <xdr:col>15</xdr:col>
      <xdr:colOff>155864</xdr:colOff>
      <xdr:row>359</xdr:row>
      <xdr:rowOff>103909</xdr:rowOff>
    </xdr:to>
    <xdr:graphicFrame macro="">
      <xdr:nvGraphicFramePr>
        <xdr:cNvPr id="13" name="Chart 12">
          <a:extLst>
            <a:ext uri="{FF2B5EF4-FFF2-40B4-BE49-F238E27FC236}">
              <a16:creationId xmlns:a16="http://schemas.microsoft.com/office/drawing/2014/main" id="{00000000-0008-0000-08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9525</xdr:colOff>
      <xdr:row>0</xdr:row>
      <xdr:rowOff>990600</xdr:rowOff>
    </xdr:from>
    <xdr:to>
      <xdr:col>19</xdr:col>
      <xdr:colOff>314325</xdr:colOff>
      <xdr:row>6</xdr:row>
      <xdr:rowOff>133350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1920874</xdr:colOff>
      <xdr:row>20</xdr:row>
      <xdr:rowOff>83608</xdr:rowOff>
    </xdr:from>
    <xdr:to>
      <xdr:col>9</xdr:col>
      <xdr:colOff>158750</xdr:colOff>
      <xdr:row>47</xdr:row>
      <xdr:rowOff>13229</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992187</xdr:colOff>
      <xdr:row>66</xdr:row>
      <xdr:rowOff>176211</xdr:rowOff>
    </xdr:from>
    <xdr:to>
      <xdr:col>9</xdr:col>
      <xdr:colOff>608542</xdr:colOff>
      <xdr:row>94</xdr:row>
      <xdr:rowOff>105832</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1127125</xdr:colOff>
      <xdr:row>123</xdr:row>
      <xdr:rowOff>96836</xdr:rowOff>
    </xdr:from>
    <xdr:to>
      <xdr:col>10</xdr:col>
      <xdr:colOff>1389063</xdr:colOff>
      <xdr:row>145</xdr:row>
      <xdr:rowOff>119061</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148</xdr:row>
      <xdr:rowOff>0</xdr:rowOff>
    </xdr:from>
    <xdr:to>
      <xdr:col>8</xdr:col>
      <xdr:colOff>921373</xdr:colOff>
      <xdr:row>177</xdr:row>
      <xdr:rowOff>72185</xdr:rowOff>
    </xdr:to>
    <xdr:graphicFrame macro="">
      <xdr:nvGraphicFramePr>
        <xdr:cNvPr id="7" name="Chart 6">
          <a:extLst>
            <a:ext uri="{FF2B5EF4-FFF2-40B4-BE49-F238E27FC236}">
              <a16:creationId xmlns:a16="http://schemas.microsoft.com/office/drawing/2014/main" id="{00000000-0008-0000-0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353217</xdr:colOff>
      <xdr:row>127</xdr:row>
      <xdr:rowOff>176212</xdr:rowOff>
    </xdr:from>
    <xdr:to>
      <xdr:col>17</xdr:col>
      <xdr:colOff>171978</xdr:colOff>
      <xdr:row>146</xdr:row>
      <xdr:rowOff>132292</xdr:rowOff>
    </xdr:to>
    <xdr:graphicFrame macro="">
      <xdr:nvGraphicFramePr>
        <xdr:cNvPr id="8" name="Chart 7">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899583</xdr:colOff>
      <xdr:row>243</xdr:row>
      <xdr:rowOff>83609</xdr:rowOff>
    </xdr:from>
    <xdr:to>
      <xdr:col>9</xdr:col>
      <xdr:colOff>661459</xdr:colOff>
      <xdr:row>272</xdr:row>
      <xdr:rowOff>171979</xdr:rowOff>
    </xdr:to>
    <xdr:graphicFrame macro="">
      <xdr:nvGraphicFramePr>
        <xdr:cNvPr id="9" name="Chart 8">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239</xdr:row>
      <xdr:rowOff>136523</xdr:rowOff>
    </xdr:from>
    <xdr:to>
      <xdr:col>17</xdr:col>
      <xdr:colOff>66145</xdr:colOff>
      <xdr:row>273</xdr:row>
      <xdr:rowOff>66145</xdr:rowOff>
    </xdr:to>
    <xdr:graphicFrame macro="">
      <xdr:nvGraphicFramePr>
        <xdr:cNvPr id="11" name="Chart 10">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582084</xdr:colOff>
      <xdr:row>286</xdr:row>
      <xdr:rowOff>30690</xdr:rowOff>
    </xdr:from>
    <xdr:to>
      <xdr:col>18</xdr:col>
      <xdr:colOff>912812</xdr:colOff>
      <xdr:row>322</xdr:row>
      <xdr:rowOff>119063</xdr:rowOff>
    </xdr:to>
    <xdr:graphicFrame macro="">
      <xdr:nvGraphicFramePr>
        <xdr:cNvPr id="14" name="Chart 13">
          <a:extLst>
            <a:ext uri="{FF2B5EF4-FFF2-40B4-BE49-F238E27FC236}">
              <a16:creationId xmlns:a16="http://schemas.microsoft.com/office/drawing/2014/main" id="{00000000-0008-0000-0A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476250</xdr:colOff>
      <xdr:row>1</xdr:row>
      <xdr:rowOff>333374</xdr:rowOff>
    </xdr:from>
    <xdr:to>
      <xdr:col>22</xdr:col>
      <xdr:colOff>323850</xdr:colOff>
      <xdr:row>20</xdr:row>
      <xdr:rowOff>161924</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495299</xdr:colOff>
      <xdr:row>20</xdr:row>
      <xdr:rowOff>142874</xdr:rowOff>
    </xdr:from>
    <xdr:to>
      <xdr:col>22</xdr:col>
      <xdr:colOff>200024</xdr:colOff>
      <xdr:row>46</xdr:row>
      <xdr:rowOff>152399</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466724</xdr:colOff>
      <xdr:row>49</xdr:row>
      <xdr:rowOff>66674</xdr:rowOff>
    </xdr:from>
    <xdr:to>
      <xdr:col>24</xdr:col>
      <xdr:colOff>171450</xdr:colOff>
      <xdr:row>66</xdr:row>
      <xdr:rowOff>95249</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504825</xdr:colOff>
      <xdr:row>67</xdr:row>
      <xdr:rowOff>85725</xdr:rowOff>
    </xdr:from>
    <xdr:to>
      <xdr:col>21</xdr:col>
      <xdr:colOff>200025</xdr:colOff>
      <xdr:row>80</xdr:row>
      <xdr:rowOff>161925</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38100</xdr:colOff>
      <xdr:row>79</xdr:row>
      <xdr:rowOff>104774</xdr:rowOff>
    </xdr:from>
    <xdr:to>
      <xdr:col>26</xdr:col>
      <xdr:colOff>28575</xdr:colOff>
      <xdr:row>103</xdr:row>
      <xdr:rowOff>152399</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883047</xdr:colOff>
      <xdr:row>103</xdr:row>
      <xdr:rowOff>59531</xdr:rowOff>
    </xdr:from>
    <xdr:to>
      <xdr:col>8</xdr:col>
      <xdr:colOff>357024</xdr:colOff>
      <xdr:row>117</xdr:row>
      <xdr:rowOff>59531</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519112</xdr:colOff>
      <xdr:row>1</xdr:row>
      <xdr:rowOff>95250</xdr:rowOff>
    </xdr:from>
    <xdr:to>
      <xdr:col>30</xdr:col>
      <xdr:colOff>214312</xdr:colOff>
      <xdr:row>11</xdr:row>
      <xdr:rowOff>200025</xdr:rowOff>
    </xdr:to>
    <xdr:graphicFrame macro="">
      <xdr:nvGraphicFramePr>
        <xdr:cNvPr id="12" name="Chart 11">
          <a:extLst>
            <a:ext uri="{FF2B5EF4-FFF2-40B4-BE49-F238E27FC236}">
              <a16:creationId xmlns:a16="http://schemas.microsoft.com/office/drawing/2014/main" id="{00000000-0008-0000-0B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581025</xdr:colOff>
      <xdr:row>15</xdr:row>
      <xdr:rowOff>200023</xdr:rowOff>
    </xdr:from>
    <xdr:to>
      <xdr:col>31</xdr:col>
      <xdr:colOff>447675</xdr:colOff>
      <xdr:row>34</xdr:row>
      <xdr:rowOff>171449</xdr:rowOff>
    </xdr:to>
    <xdr:graphicFrame macro="">
      <xdr:nvGraphicFramePr>
        <xdr:cNvPr id="14" name="Chart 13">
          <a:extLst>
            <a:ext uri="{FF2B5EF4-FFF2-40B4-BE49-F238E27FC236}">
              <a16:creationId xmlns:a16="http://schemas.microsoft.com/office/drawing/2014/main" id="{00000000-0008-0000-0B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307578</xdr:colOff>
      <xdr:row>103</xdr:row>
      <xdr:rowOff>89296</xdr:rowOff>
    </xdr:from>
    <xdr:to>
      <xdr:col>4</xdr:col>
      <xdr:colOff>110391</xdr:colOff>
      <xdr:row>118</xdr:row>
      <xdr:rowOff>80707</xdr:rowOff>
    </xdr:to>
    <xdr:graphicFrame macro="">
      <xdr:nvGraphicFramePr>
        <xdr:cNvPr id="17" name="Chart 16">
          <a:extLst>
            <a:ext uri="{FF2B5EF4-FFF2-40B4-BE49-F238E27FC236}">
              <a16:creationId xmlns:a16="http://schemas.microsoft.com/office/drawing/2014/main" id="{00000000-0008-0000-0B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29766</xdr:colOff>
      <xdr:row>89</xdr:row>
      <xdr:rowOff>39687</xdr:rowOff>
    </xdr:from>
    <xdr:to>
      <xdr:col>15</xdr:col>
      <xdr:colOff>476250</xdr:colOff>
      <xdr:row>103</xdr:row>
      <xdr:rowOff>119062</xdr:rowOff>
    </xdr:to>
    <xdr:graphicFrame macro="">
      <xdr:nvGraphicFramePr>
        <xdr:cNvPr id="19" name="Chart 18">
          <a:extLst>
            <a:ext uri="{FF2B5EF4-FFF2-40B4-BE49-F238E27FC236}">
              <a16:creationId xmlns:a16="http://schemas.microsoft.com/office/drawing/2014/main" id="{00000000-0008-0000-0B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238125</xdr:colOff>
      <xdr:row>94</xdr:row>
      <xdr:rowOff>19845</xdr:rowOff>
    </xdr:from>
    <xdr:to>
      <xdr:col>9</xdr:col>
      <xdr:colOff>119064</xdr:colOff>
      <xdr:row>107</xdr:row>
      <xdr:rowOff>89297</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86</xdr:row>
      <xdr:rowOff>56248</xdr:rowOff>
    </xdr:from>
    <xdr:to>
      <xdr:col>7</xdr:col>
      <xdr:colOff>249852</xdr:colOff>
      <xdr:row>106</xdr:row>
      <xdr:rowOff>107337</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Budget\Draft%202%20compilation(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kant%20khandelwal/Downloads/non%20tax_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eipts"/>
      <sheetName val="Tax revenue"/>
      <sheetName val="Sheet1"/>
      <sheetName val="Sheet2"/>
      <sheetName val="Disbursement"/>
      <sheetName val="GDP"/>
      <sheetName val="Budget at glance"/>
      <sheetName val="Graphs"/>
    </sheetNames>
    <sheetDataSet>
      <sheetData sheetId="0"/>
      <sheetData sheetId="1"/>
      <sheetData sheetId="2"/>
      <sheetData sheetId="3">
        <row r="3">
          <cell r="C3" t="str">
            <v>Actuals
2014-15</v>
          </cell>
          <cell r="D3" t="str">
            <v>Actuals 
2015-16</v>
          </cell>
          <cell r="E3" t="str">
            <v>Actuals    2016-17</v>
          </cell>
          <cell r="F3" t="str">
            <v>Actuals   2017-18</v>
          </cell>
          <cell r="G3" t="str">
            <v>Actuals
2018-19</v>
          </cell>
          <cell r="H3" t="str">
            <v>Actuals   2019-20</v>
          </cell>
          <cell r="I3" t="str">
            <v>Actuals
2020-21</v>
          </cell>
          <cell r="J3" t="str">
            <v>Actuals
2021-22</v>
          </cell>
          <cell r="K3" t="str">
            <v>Revised Estimates 2022-23</v>
          </cell>
          <cell r="L3" t="str">
            <v>Budget Estimates 2023-24</v>
          </cell>
        </row>
        <row r="4">
          <cell r="B4" t="str">
            <v xml:space="preserve">Total-I- Goods and Service Tax (GST) </v>
          </cell>
          <cell r="C4">
            <v>0</v>
          </cell>
          <cell r="D4">
            <v>0</v>
          </cell>
          <cell r="E4">
            <v>0</v>
          </cell>
          <cell r="F4">
            <v>108334347</v>
          </cell>
          <cell r="G4">
            <v>186127215</v>
          </cell>
          <cell r="H4">
            <v>188729515</v>
          </cell>
          <cell r="I4">
            <v>182357880</v>
          </cell>
          <cell r="J4">
            <v>229221479</v>
          </cell>
          <cell r="K4">
            <v>285000000</v>
          </cell>
          <cell r="L4">
            <v>334800000</v>
          </cell>
        </row>
        <row r="5">
          <cell r="B5" t="str">
            <v xml:space="preserve">Total-II- Central Taxes </v>
          </cell>
          <cell r="C5">
            <v>35480900</v>
          </cell>
          <cell r="D5">
            <v>54923100</v>
          </cell>
          <cell r="E5">
            <v>65974500</v>
          </cell>
          <cell r="F5">
            <v>72975200</v>
          </cell>
          <cell r="G5">
            <v>82503400</v>
          </cell>
          <cell r="H5">
            <v>71070300</v>
          </cell>
          <cell r="I5">
            <v>64375900</v>
          </cell>
          <cell r="J5">
            <v>97221600</v>
          </cell>
          <cell r="K5">
            <v>103780000</v>
          </cell>
          <cell r="L5">
            <v>111644300</v>
          </cell>
        </row>
        <row r="6">
          <cell r="B6" t="str">
            <v>Total III- State Taxes</v>
          </cell>
          <cell r="C6">
            <v>276345735</v>
          </cell>
          <cell r="D6">
            <v>309329955</v>
          </cell>
          <cell r="E6">
            <v>340257048</v>
          </cell>
          <cell r="F6">
            <v>302659439</v>
          </cell>
          <cell r="G6">
            <v>239728742</v>
          </cell>
          <cell r="H6">
            <v>239564938</v>
          </cell>
          <cell r="I6">
            <v>236780161</v>
          </cell>
          <cell r="J6">
            <v>304550114</v>
          </cell>
          <cell r="K6">
            <v>368363000</v>
          </cell>
          <cell r="L6">
            <v>422365000</v>
          </cell>
        </row>
        <row r="7">
          <cell r="B7" t="str">
            <v>Total-A- TAX REVENUE</v>
          </cell>
          <cell r="C7">
            <v>311826635</v>
          </cell>
          <cell r="D7">
            <v>364253055</v>
          </cell>
          <cell r="E7">
            <v>406231548</v>
          </cell>
          <cell r="F7">
            <v>483968986</v>
          </cell>
          <cell r="G7">
            <v>508359357</v>
          </cell>
          <cell r="H7">
            <v>499364753</v>
          </cell>
          <cell r="I7">
            <v>483513941</v>
          </cell>
          <cell r="J7">
            <v>630993193</v>
          </cell>
          <cell r="K7">
            <v>757143000</v>
          </cell>
          <cell r="L7">
            <v>868809300</v>
          </cell>
        </row>
        <row r="54">
          <cell r="B54" t="str">
            <v>Actuals
2014-15</v>
          </cell>
          <cell r="C54" t="str">
            <v>Actuals 
2015-16</v>
          </cell>
          <cell r="D54" t="str">
            <v>Actuals    2016-17</v>
          </cell>
          <cell r="E54" t="str">
            <v>Actuals   2017-18</v>
          </cell>
          <cell r="F54" t="str">
            <v>Actuals
2018-19</v>
          </cell>
          <cell r="G54" t="str">
            <v>Actuals   2019-20</v>
          </cell>
          <cell r="H54" t="str">
            <v>Actuals
2020-21</v>
          </cell>
          <cell r="I54" t="str">
            <v>Actuals
2021-22</v>
          </cell>
          <cell r="J54" t="str">
            <v>Revised Estimates 2022-23</v>
          </cell>
          <cell r="K54" t="str">
            <v>Budget Estimates 2023-24</v>
          </cell>
        </row>
        <row r="55">
          <cell r="A55" t="str">
            <v xml:space="preserve">Central Goods and Service Tax (CGST) </v>
          </cell>
          <cell r="E55">
            <v>1.4300748747519706E-2</v>
          </cell>
          <cell r="F55">
            <v>0.24696436752909576</v>
          </cell>
          <cell r="G55">
            <v>0.28395405675788621</v>
          </cell>
          <cell r="H55">
            <v>0.29630032356829183</v>
          </cell>
          <cell r="I55">
            <v>0.28423210479975641</v>
          </cell>
          <cell r="J55">
            <v>0.31963191366351901</v>
          </cell>
          <cell r="K55">
            <v>0.32335282679008243</v>
          </cell>
        </row>
        <row r="56">
          <cell r="A56" t="str">
            <v xml:space="preserve">Integrated Goods and Service Tax (IGST) </v>
          </cell>
          <cell r="E56">
            <v>0.10100417676142032</v>
          </cell>
          <cell r="F56">
            <v>1.970827868912069E-2</v>
          </cell>
          <cell r="G56">
            <v>0</v>
          </cell>
          <cell r="H56">
            <v>0</v>
          </cell>
          <cell r="I56">
            <v>0</v>
          </cell>
          <cell r="J56">
            <v>0</v>
          </cell>
          <cell r="K56">
            <v>0</v>
          </cell>
        </row>
        <row r="57">
          <cell r="A57" t="str">
            <v>Corporation tax</v>
          </cell>
          <cell r="B57">
            <v>0.34923296759665057</v>
          </cell>
          <cell r="C57">
            <v>0.31559944722712302</v>
          </cell>
          <cell r="D57">
            <v>0.32111952345224293</v>
          </cell>
          <cell r="E57">
            <v>0.30639450114559469</v>
          </cell>
          <cell r="F57">
            <v>0.34796868977520928</v>
          </cell>
          <cell r="G57">
            <v>0.34117345782978264</v>
          </cell>
          <cell r="H57">
            <v>0.30237091830949159</v>
          </cell>
          <cell r="I57">
            <v>0.29275078789075681</v>
          </cell>
          <cell r="J57">
            <v>0.32116689150125266</v>
          </cell>
          <cell r="K57">
            <v>0.32006560119952382</v>
          </cell>
        </row>
        <row r="58">
          <cell r="A58" t="str">
            <v xml:space="preserve">Taxes on Income other than Corporation Tax </v>
          </cell>
          <cell r="B58">
            <v>0.24938206189809164</v>
          </cell>
          <cell r="C58">
            <v>0.21935943164169538</v>
          </cell>
          <cell r="D58">
            <v>0.22317865235810805</v>
          </cell>
          <cell r="E58">
            <v>0.2587289928633289</v>
          </cell>
          <cell r="F58">
            <v>0.25626459030779336</v>
          </cell>
          <cell r="G58">
            <v>0.26733107922718774</v>
          </cell>
          <cell r="H58">
            <v>0.31007411158523607</v>
          </cell>
          <cell r="I58">
            <v>0.29569457815958594</v>
          </cell>
          <cell r="J58">
            <v>0.31230583927539024</v>
          </cell>
          <cell r="K58">
            <v>0.31138087658751945</v>
          </cell>
        </row>
        <row r="59">
          <cell r="A59" t="str">
            <v xml:space="preserve">Tax on Wealth </v>
          </cell>
          <cell r="B59">
            <v>9.4416996186680725E-4</v>
          </cell>
          <cell r="C59">
            <v>7.2829101052198432E-5</v>
          </cell>
          <cell r="D59">
            <v>7.3513251331954008E-4</v>
          </cell>
          <cell r="E59">
            <v>-9.5922998498119914E-6</v>
          </cell>
          <cell r="F59">
            <v>1.2726748230981996E-4</v>
          </cell>
          <cell r="G59">
            <v>1.5477632710147557E-5</v>
          </cell>
          <cell r="H59">
            <v>0</v>
          </cell>
          <cell r="I59">
            <v>1.0686925539180594E-3</v>
          </cell>
          <cell r="J59">
            <v>-9.6357679707072655E-6</v>
          </cell>
          <cell r="K59">
            <v>-8.0613161621327743E-6</v>
          </cell>
        </row>
        <row r="60">
          <cell r="A60" t="str">
            <v>Customs</v>
          </cell>
          <cell r="B60">
            <v>0.161740542094479</v>
          </cell>
          <cell r="C60">
            <v>0.16037514269951988</v>
          </cell>
          <cell r="D60">
            <v>0.13813367285845288</v>
          </cell>
          <cell r="E60">
            <v>0.1009795108475208</v>
          </cell>
          <cell r="F60">
            <v>7.0926773926892714E-2</v>
          </cell>
          <cell r="G60">
            <v>6.3425931788665582E-2</v>
          </cell>
          <cell r="H60">
            <v>5.2546061491955842E-2</v>
          </cell>
          <cell r="I60">
            <v>7.2975552757823359E-2</v>
          </cell>
          <cell r="J60">
            <v>3.2426286375024087E-2</v>
          </cell>
          <cell r="K60">
            <v>3.1722174799788255E-2</v>
          </cell>
        </row>
        <row r="61">
          <cell r="A61" t="str">
            <v xml:space="preserve">Union Excise Duties </v>
          </cell>
          <cell r="B61">
            <v>9.1328010281588129E-2</v>
          </cell>
          <cell r="C61">
            <v>0.1334829971359956</v>
          </cell>
          <cell r="D61">
            <v>0.15773518556411947</v>
          </cell>
          <cell r="E61">
            <v>0.10554270491893136</v>
          </cell>
          <cell r="F61">
            <v>4.7133815091256845E-2</v>
          </cell>
          <cell r="G61">
            <v>4.4099996763767704E-2</v>
          </cell>
          <cell r="H61">
            <v>3.352652157096056E-2</v>
          </cell>
          <cell r="I61">
            <v>4.0158771301850617E-2</v>
          </cell>
          <cell r="J61">
            <v>1.4050876854885335E-2</v>
          </cell>
          <cell r="K61">
            <v>1.3285944736990603E-2</v>
          </cell>
        </row>
        <row r="62">
          <cell r="A62" t="str">
            <v xml:space="preserve">Service Tax </v>
          </cell>
          <cell r="B62">
            <v>0.14736379291393398</v>
          </cell>
          <cell r="C62">
            <v>0.17110469001203502</v>
          </cell>
          <cell r="D62">
            <v>0.15909783325375712</v>
          </cell>
          <cell r="E62">
            <v>0.11305895701553405</v>
          </cell>
          <cell r="F62">
            <v>9.0941706644817061E-3</v>
          </cell>
          <cell r="G62">
            <v>0</v>
          </cell>
          <cell r="H62">
            <v>4.4302293249492437E-3</v>
          </cell>
          <cell r="I62">
            <v>1.3117455380285862E-2</v>
          </cell>
          <cell r="J62">
            <v>4.2782809789940256E-4</v>
          </cell>
          <cell r="K62">
            <v>2.0063720225752682E-4</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13">
          <cell r="B13" t="str">
            <v>Actuals 2014-15</v>
          </cell>
          <cell r="C13" t="str">
            <v>Actuals 2015-16</v>
          </cell>
          <cell r="D13" t="str">
            <v>Actuals 2016-17</v>
          </cell>
          <cell r="E13" t="str">
            <v>Actuals 2017-18</v>
          </cell>
          <cell r="F13" t="str">
            <v>Actuals 2018-19</v>
          </cell>
          <cell r="G13" t="str">
            <v>Actuals 2019-20</v>
          </cell>
          <cell r="H13" t="str">
            <v>Actuals 2020-21</v>
          </cell>
          <cell r="I13" t="str">
            <v>Actuals 2021-22</v>
          </cell>
          <cell r="J13" t="str">
            <v>Revised Estimates 2022-23</v>
          </cell>
          <cell r="K13" t="str">
            <v>Budget Estimates 2023-24</v>
          </cell>
        </row>
        <row r="14">
          <cell r="A14" t="str">
            <v xml:space="preserve">Total-(a) Interest Receipts, Dividends &amp; Profits </v>
          </cell>
          <cell r="B14">
            <v>9393942</v>
          </cell>
          <cell r="C14">
            <v>11033757</v>
          </cell>
          <cell r="D14">
            <v>23156866</v>
          </cell>
          <cell r="E14">
            <v>22353536</v>
          </cell>
          <cell r="F14">
            <v>20104332</v>
          </cell>
          <cell r="G14">
            <v>20618703</v>
          </cell>
          <cell r="H14">
            <v>17248805</v>
          </cell>
          <cell r="I14">
            <v>23858183</v>
          </cell>
          <cell r="J14">
            <v>25835322</v>
          </cell>
          <cell r="K14">
            <v>26501460</v>
          </cell>
        </row>
        <row r="16">
          <cell r="A16" t="str">
            <v xml:space="preserve">Total-(i) General Services </v>
          </cell>
          <cell r="B16">
            <v>2573489</v>
          </cell>
          <cell r="C16">
            <v>4036760</v>
          </cell>
          <cell r="D16">
            <v>3185011</v>
          </cell>
          <cell r="E16">
            <v>6563710</v>
          </cell>
          <cell r="F16">
            <v>6145811</v>
          </cell>
          <cell r="G16">
            <v>4592698</v>
          </cell>
          <cell r="H16">
            <v>3371118</v>
          </cell>
          <cell r="I16">
            <v>6215432</v>
          </cell>
          <cell r="J16">
            <v>5465000</v>
          </cell>
          <cell r="K16">
            <v>7635000</v>
          </cell>
        </row>
        <row r="17">
          <cell r="A17" t="str">
            <v xml:space="preserve">Total-(ii) Social Services </v>
          </cell>
          <cell r="B17">
            <v>17301817</v>
          </cell>
          <cell r="C17">
            <v>13708925</v>
          </cell>
          <cell r="D17">
            <v>14554140</v>
          </cell>
          <cell r="E17">
            <v>38967885</v>
          </cell>
          <cell r="F17">
            <v>30766419</v>
          </cell>
          <cell r="G17">
            <v>27194142</v>
          </cell>
          <cell r="H17">
            <v>29482206</v>
          </cell>
          <cell r="I17">
            <v>18658562</v>
          </cell>
          <cell r="J17">
            <v>30886536</v>
          </cell>
          <cell r="K17">
            <v>47171516</v>
          </cell>
        </row>
        <row r="18">
          <cell r="A18" t="str">
            <v xml:space="preserve">Total-(iii) Economic Services </v>
          </cell>
          <cell r="B18">
            <v>16861901</v>
          </cell>
          <cell r="C18">
            <v>18745408</v>
          </cell>
          <cell r="D18">
            <v>21064866</v>
          </cell>
          <cell r="E18">
            <v>23243401</v>
          </cell>
          <cell r="F18">
            <v>22739816</v>
          </cell>
          <cell r="G18">
            <v>21591903</v>
          </cell>
          <cell r="H18">
            <v>19512784</v>
          </cell>
          <cell r="I18">
            <v>25209148</v>
          </cell>
          <cell r="J18">
            <v>47356100</v>
          </cell>
          <cell r="K18">
            <v>45202100</v>
          </cell>
        </row>
        <row r="19">
          <cell r="A19" t="str">
            <v xml:space="preserve">Total (b) Other Non Tax Revenue </v>
          </cell>
          <cell r="B19">
            <v>36737207</v>
          </cell>
          <cell r="C19">
            <v>36491093</v>
          </cell>
          <cell r="D19">
            <v>38804017</v>
          </cell>
          <cell r="E19">
            <v>68774996</v>
          </cell>
          <cell r="F19">
            <v>59652046</v>
          </cell>
          <cell r="G19">
            <v>53378743</v>
          </cell>
          <cell r="H19">
            <v>52366108</v>
          </cell>
          <cell r="I19">
            <v>50083142</v>
          </cell>
          <cell r="J19">
            <v>83707636</v>
          </cell>
          <cell r="K19">
            <v>100008616</v>
          </cell>
        </row>
        <row r="55">
          <cell r="B55" t="str">
            <v>Actuals 2014-15</v>
          </cell>
          <cell r="C55" t="str">
            <v>Actuals 2015-16</v>
          </cell>
          <cell r="D55" t="str">
            <v>Actuals 2016-17</v>
          </cell>
          <cell r="E55" t="str">
            <v>Actuals 2017-18</v>
          </cell>
          <cell r="F55" t="str">
            <v>Actuals 2018-19</v>
          </cell>
          <cell r="G55" t="str">
            <v>Actuals 2019-20</v>
          </cell>
          <cell r="H55" t="str">
            <v>Actuals 2020-21</v>
          </cell>
          <cell r="I55" t="str">
            <v>Actuals 2021-22</v>
          </cell>
          <cell r="J55" t="str">
            <v>Revised Estimates 2022-23</v>
          </cell>
          <cell r="K55" t="str">
            <v>Budget Estimates 2023-24</v>
          </cell>
        </row>
        <row r="56">
          <cell r="A56" t="str">
            <v xml:space="preserve">Total-(a) Interest Receipts, Dividends &amp; Profits </v>
          </cell>
          <cell r="B56">
            <v>9393942</v>
          </cell>
          <cell r="C56">
            <v>11033757</v>
          </cell>
          <cell r="D56">
            <v>23156866</v>
          </cell>
          <cell r="E56">
            <v>22353536</v>
          </cell>
          <cell r="F56">
            <v>20104332</v>
          </cell>
          <cell r="G56">
            <v>20618703</v>
          </cell>
          <cell r="H56">
            <v>17248805</v>
          </cell>
          <cell r="I56">
            <v>23858183</v>
          </cell>
          <cell r="J56">
            <v>25835322</v>
          </cell>
          <cell r="K56">
            <v>26501460</v>
          </cell>
        </row>
        <row r="57">
          <cell r="A57" t="str">
            <v xml:space="preserve">Total-(i) General Services </v>
          </cell>
          <cell r="B57">
            <v>2573489</v>
          </cell>
          <cell r="C57">
            <v>4036760</v>
          </cell>
          <cell r="D57">
            <v>3185011</v>
          </cell>
          <cell r="E57">
            <v>6563710</v>
          </cell>
          <cell r="F57">
            <v>6145811</v>
          </cell>
          <cell r="G57">
            <v>4592698</v>
          </cell>
          <cell r="H57">
            <v>3371118</v>
          </cell>
          <cell r="I57">
            <v>6215432</v>
          </cell>
          <cell r="J57">
            <v>5465000</v>
          </cell>
          <cell r="K57">
            <v>7635000</v>
          </cell>
        </row>
        <row r="58">
          <cell r="A58" t="str">
            <v xml:space="preserve">Total-(ii) Social Services </v>
          </cell>
          <cell r="B58">
            <v>17301817</v>
          </cell>
          <cell r="C58">
            <v>13708925</v>
          </cell>
          <cell r="D58">
            <v>14554140</v>
          </cell>
          <cell r="E58">
            <v>38967885</v>
          </cell>
          <cell r="F58">
            <v>30766419</v>
          </cell>
          <cell r="G58">
            <v>27194142</v>
          </cell>
          <cell r="H58">
            <v>29482206</v>
          </cell>
          <cell r="I58">
            <v>18658562</v>
          </cell>
          <cell r="J58">
            <v>30886536</v>
          </cell>
          <cell r="K58">
            <v>47171516</v>
          </cell>
        </row>
        <row r="59">
          <cell r="A59" t="str">
            <v xml:space="preserve">Total-(iii) Economic Services </v>
          </cell>
          <cell r="B59">
            <v>16861901</v>
          </cell>
          <cell r="C59">
            <v>18745408</v>
          </cell>
          <cell r="D59">
            <v>21064866</v>
          </cell>
          <cell r="E59">
            <v>23243401</v>
          </cell>
          <cell r="F59">
            <v>22739816</v>
          </cell>
          <cell r="G59">
            <v>21591903</v>
          </cell>
          <cell r="H59">
            <v>19512784</v>
          </cell>
          <cell r="I59">
            <v>25209148</v>
          </cell>
          <cell r="J59">
            <v>47356100</v>
          </cell>
          <cell r="K59">
            <v>45202100</v>
          </cell>
        </row>
      </sheetData>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topLeftCell="A65" zoomScale="77" zoomScaleNormal="55" workbookViewId="0">
      <selection activeCell="B32" sqref="B32"/>
    </sheetView>
  </sheetViews>
  <sheetFormatPr defaultColWidth="14.42578125" defaultRowHeight="15" customHeight="1"/>
  <cols>
    <col min="1" max="1" width="10.42578125" style="57" customWidth="1"/>
    <col min="2" max="2" width="43.7109375" style="57" customWidth="1"/>
    <col min="3" max="3" width="18.42578125" style="57" customWidth="1"/>
    <col min="4" max="4" width="16.42578125" style="57" customWidth="1"/>
    <col min="5" max="5" width="15.85546875" style="57" bestFit="1" customWidth="1"/>
    <col min="6" max="6" width="15.85546875" style="57" customWidth="1"/>
    <col min="7" max="7" width="16.42578125" style="57" customWidth="1"/>
    <col min="8" max="8" width="16.85546875" style="57" customWidth="1"/>
    <col min="9" max="9" width="16.42578125" style="57" customWidth="1"/>
    <col min="10" max="10" width="17.42578125" style="57" customWidth="1"/>
    <col min="11" max="11" width="18.140625" style="57" customWidth="1"/>
    <col min="12" max="12" width="16.7109375" style="57" customWidth="1"/>
    <col min="13" max="13" width="23.140625" style="57" customWidth="1"/>
    <col min="14" max="26" width="8.7109375" style="57" customWidth="1"/>
    <col min="27" max="16384" width="14.42578125" style="57"/>
  </cols>
  <sheetData>
    <row r="1" spans="1:26" ht="15" customHeight="1">
      <c r="A1" s="87"/>
      <c r="B1" s="36" t="s">
        <v>0</v>
      </c>
      <c r="C1" s="36"/>
      <c r="D1" s="36"/>
      <c r="E1" s="36"/>
      <c r="F1" s="36"/>
      <c r="G1" s="36"/>
      <c r="H1" s="36"/>
      <c r="I1" s="36"/>
      <c r="J1" s="36"/>
      <c r="K1" s="36"/>
      <c r="L1" s="87"/>
      <c r="M1" s="87"/>
      <c r="N1" s="87"/>
      <c r="O1" s="87"/>
      <c r="P1" s="87"/>
      <c r="Q1" s="87"/>
      <c r="R1" s="87"/>
      <c r="S1" s="87"/>
      <c r="T1" s="87"/>
      <c r="U1" s="87"/>
      <c r="V1" s="87"/>
      <c r="W1" s="87"/>
      <c r="X1" s="87"/>
      <c r="Y1" s="87"/>
      <c r="Z1" s="87"/>
    </row>
    <row r="2" spans="1:26" ht="15.75">
      <c r="A2" s="87"/>
      <c r="B2" s="36"/>
      <c r="C2" s="36"/>
      <c r="D2" s="36"/>
      <c r="E2" s="36"/>
      <c r="F2" s="36"/>
      <c r="G2" s="36"/>
      <c r="H2" s="36"/>
      <c r="I2" s="36"/>
      <c r="J2" s="36"/>
      <c r="K2" s="36" t="s">
        <v>1</v>
      </c>
      <c r="L2" s="87"/>
      <c r="M2" s="87"/>
      <c r="N2" s="87"/>
      <c r="O2" s="87"/>
      <c r="P2" s="87"/>
      <c r="Q2" s="87"/>
      <c r="R2" s="87"/>
      <c r="S2" s="87"/>
      <c r="T2" s="87"/>
      <c r="U2" s="87"/>
      <c r="V2" s="87"/>
      <c r="W2" s="87"/>
      <c r="X2" s="87"/>
      <c r="Y2" s="87"/>
      <c r="Z2" s="87"/>
    </row>
    <row r="3" spans="1:26" ht="47.25">
      <c r="A3" s="58" t="s">
        <v>2</v>
      </c>
      <c r="B3" s="58" t="s">
        <v>3</v>
      </c>
      <c r="C3" s="58" t="s">
        <v>4</v>
      </c>
      <c r="D3" s="58" t="s">
        <v>5</v>
      </c>
      <c r="E3" s="58" t="s">
        <v>6</v>
      </c>
      <c r="F3" s="58" t="s">
        <v>7</v>
      </c>
      <c r="G3" s="58" t="s">
        <v>8</v>
      </c>
      <c r="H3" s="58" t="s">
        <v>9</v>
      </c>
      <c r="I3" s="58" t="s">
        <v>10</v>
      </c>
      <c r="J3" s="58" t="s">
        <v>11</v>
      </c>
      <c r="K3" s="58" t="s">
        <v>12</v>
      </c>
      <c r="L3" s="58" t="s">
        <v>13</v>
      </c>
      <c r="M3" s="58" t="s">
        <v>14</v>
      </c>
      <c r="N3" s="198"/>
      <c r="O3" s="198"/>
      <c r="P3" s="198"/>
      <c r="Q3" s="198"/>
      <c r="R3" s="198"/>
      <c r="S3" s="198"/>
      <c r="T3" s="198"/>
      <c r="U3" s="198"/>
      <c r="V3" s="198"/>
      <c r="W3" s="198"/>
      <c r="X3" s="198"/>
      <c r="Y3" s="198"/>
      <c r="Z3" s="198"/>
    </row>
    <row r="4" spans="1:26" ht="15.75">
      <c r="A4" s="87"/>
      <c r="B4" s="36" t="s">
        <v>15</v>
      </c>
      <c r="C4" s="38"/>
      <c r="D4" s="38"/>
      <c r="E4" s="38"/>
      <c r="F4" s="38"/>
      <c r="G4" s="38"/>
      <c r="H4" s="38"/>
      <c r="I4" s="87"/>
      <c r="J4" s="87"/>
      <c r="K4" s="87"/>
      <c r="L4" s="87"/>
      <c r="M4" s="87"/>
      <c r="N4" s="87"/>
      <c r="O4" s="87"/>
      <c r="P4" s="87"/>
      <c r="Q4" s="87"/>
      <c r="R4" s="87"/>
      <c r="S4" s="87"/>
      <c r="T4" s="87"/>
      <c r="U4" s="87"/>
      <c r="V4" s="87"/>
      <c r="W4" s="87"/>
      <c r="X4" s="87"/>
      <c r="Y4" s="87"/>
      <c r="Z4" s="87"/>
    </row>
    <row r="5" spans="1:26" ht="15.75">
      <c r="A5" s="87"/>
      <c r="B5" s="36" t="s">
        <v>16</v>
      </c>
      <c r="C5" s="40"/>
      <c r="D5" s="40"/>
      <c r="E5" s="40"/>
      <c r="F5" s="38"/>
      <c r="G5" s="40"/>
      <c r="H5" s="40"/>
      <c r="I5" s="87"/>
      <c r="J5" s="87"/>
      <c r="K5" s="87"/>
      <c r="L5" s="87"/>
      <c r="M5" s="87"/>
      <c r="N5" s="87"/>
      <c r="O5" s="87"/>
      <c r="P5" s="87"/>
      <c r="Q5" s="87"/>
      <c r="R5" s="87"/>
      <c r="S5" s="87"/>
      <c r="T5" s="87"/>
      <c r="U5" s="87"/>
      <c r="V5" s="87"/>
      <c r="W5" s="87"/>
      <c r="X5" s="87"/>
      <c r="Y5" s="87"/>
      <c r="Z5" s="87"/>
    </row>
    <row r="6" spans="1:26" ht="15.75">
      <c r="A6" s="199"/>
      <c r="B6" s="59" t="s">
        <v>17</v>
      </c>
      <c r="C6" s="60"/>
      <c r="D6" s="60"/>
      <c r="E6" s="60"/>
      <c r="F6" s="61"/>
      <c r="G6" s="60"/>
      <c r="H6" s="60"/>
      <c r="I6" s="199"/>
      <c r="J6" s="199"/>
      <c r="K6" s="199"/>
      <c r="L6" s="199"/>
      <c r="M6" s="87"/>
      <c r="N6" s="87"/>
      <c r="O6" s="87"/>
      <c r="P6" s="87"/>
      <c r="Q6" s="87"/>
      <c r="R6" s="87"/>
      <c r="S6" s="87"/>
      <c r="T6" s="87"/>
      <c r="U6" s="87"/>
      <c r="V6" s="87"/>
      <c r="W6" s="87"/>
      <c r="X6" s="87"/>
      <c r="Y6" s="87"/>
      <c r="Z6" s="87"/>
    </row>
    <row r="7" spans="1:26" ht="15.75">
      <c r="A7" s="87"/>
      <c r="B7" s="36" t="s">
        <v>18</v>
      </c>
      <c r="C7" s="40"/>
      <c r="D7" s="40"/>
      <c r="E7" s="40"/>
      <c r="F7" s="40"/>
      <c r="G7" s="40"/>
      <c r="H7" s="40"/>
      <c r="I7" s="87"/>
      <c r="J7" s="87"/>
      <c r="K7" s="87"/>
      <c r="L7" s="87"/>
      <c r="M7" s="87"/>
      <c r="N7" s="87"/>
      <c r="O7" s="87"/>
      <c r="P7" s="87"/>
      <c r="Q7" s="87"/>
      <c r="R7" s="87"/>
      <c r="S7" s="87"/>
      <c r="T7" s="87"/>
      <c r="U7" s="87"/>
      <c r="V7" s="87"/>
      <c r="W7" s="87"/>
      <c r="X7" s="87"/>
      <c r="Y7" s="87"/>
      <c r="Z7" s="87"/>
    </row>
    <row r="8" spans="1:26" ht="15.75">
      <c r="A8" s="87"/>
      <c r="B8" s="88" t="s">
        <v>19</v>
      </c>
      <c r="C8" s="87">
        <v>0</v>
      </c>
      <c r="D8" s="87">
        <v>0</v>
      </c>
      <c r="E8" s="87">
        <v>0</v>
      </c>
      <c r="F8" s="40">
        <v>108334347</v>
      </c>
      <c r="G8" s="87">
        <v>186127215</v>
      </c>
      <c r="H8" s="87">
        <v>188729515</v>
      </c>
      <c r="I8" s="87">
        <v>182357880</v>
      </c>
      <c r="J8" s="87">
        <v>229221479</v>
      </c>
      <c r="K8" s="87">
        <v>285000000</v>
      </c>
      <c r="L8" s="87">
        <v>334800000</v>
      </c>
      <c r="M8" s="87"/>
      <c r="N8" s="87"/>
      <c r="O8" s="87"/>
      <c r="P8" s="87"/>
      <c r="Q8" s="87"/>
      <c r="R8" s="87"/>
      <c r="S8" s="87"/>
      <c r="T8" s="87"/>
      <c r="U8" s="87"/>
      <c r="V8" s="87"/>
      <c r="W8" s="87"/>
      <c r="X8" s="87"/>
      <c r="Y8" s="87"/>
      <c r="Z8" s="87"/>
    </row>
    <row r="9" spans="1:26" ht="15.75">
      <c r="A9" s="87"/>
      <c r="B9" s="36" t="s">
        <v>20</v>
      </c>
      <c r="C9" s="87">
        <v>0</v>
      </c>
      <c r="D9" s="87">
        <v>0</v>
      </c>
      <c r="E9" s="87">
        <v>0</v>
      </c>
      <c r="F9" s="40">
        <v>108334347</v>
      </c>
      <c r="G9" s="87">
        <v>186127215</v>
      </c>
      <c r="H9" s="87">
        <v>188729515</v>
      </c>
      <c r="I9" s="87">
        <v>182357880</v>
      </c>
      <c r="J9" s="87">
        <v>229221479</v>
      </c>
      <c r="K9" s="87">
        <v>285000000</v>
      </c>
      <c r="L9" s="87">
        <v>334800000</v>
      </c>
      <c r="M9" s="87"/>
      <c r="N9" s="87"/>
      <c r="O9" s="87"/>
      <c r="P9" s="87"/>
      <c r="Q9" s="87"/>
      <c r="R9" s="87"/>
      <c r="S9" s="87"/>
      <c r="T9" s="87"/>
      <c r="U9" s="87"/>
      <c r="V9" s="87"/>
      <c r="W9" s="87"/>
      <c r="X9" s="87"/>
      <c r="Y9" s="87"/>
      <c r="Z9" s="87"/>
    </row>
    <row r="10" spans="1:26" ht="15.75">
      <c r="A10" s="87"/>
      <c r="B10" s="36" t="s">
        <v>21</v>
      </c>
      <c r="C10" s="87">
        <v>35480900</v>
      </c>
      <c r="D10" s="87">
        <v>54923100</v>
      </c>
      <c r="E10" s="87">
        <v>65974500</v>
      </c>
      <c r="F10" s="87">
        <v>72975200</v>
      </c>
      <c r="G10" s="87">
        <v>82503400</v>
      </c>
      <c r="H10" s="87">
        <v>71070300</v>
      </c>
      <c r="I10" s="87">
        <v>64375900</v>
      </c>
      <c r="J10" s="87">
        <v>97221600</v>
      </c>
      <c r="K10" s="87">
        <v>103780000</v>
      </c>
      <c r="L10" s="87">
        <v>111644300</v>
      </c>
      <c r="M10" s="87"/>
      <c r="N10" s="87"/>
      <c r="O10" s="87"/>
      <c r="P10" s="87"/>
      <c r="Q10" s="87"/>
      <c r="R10" s="87"/>
      <c r="S10" s="87"/>
      <c r="T10" s="87"/>
      <c r="U10" s="87"/>
      <c r="V10" s="87"/>
      <c r="W10" s="87"/>
      <c r="X10" s="87"/>
      <c r="Y10" s="87"/>
      <c r="Z10" s="87"/>
    </row>
    <row r="11" spans="1:26" ht="15.75">
      <c r="A11" s="87"/>
      <c r="B11" s="42" t="s">
        <v>22</v>
      </c>
      <c r="C11" s="46">
        <v>276345735</v>
      </c>
      <c r="D11" s="87">
        <v>309329955</v>
      </c>
      <c r="E11" s="87">
        <v>340257048</v>
      </c>
      <c r="F11" s="40">
        <v>302659439</v>
      </c>
      <c r="G11" s="87">
        <v>239728742</v>
      </c>
      <c r="H11" s="87">
        <v>239564938</v>
      </c>
      <c r="I11" s="87">
        <v>236780161</v>
      </c>
      <c r="J11" s="87">
        <v>304550114</v>
      </c>
      <c r="K11" s="87">
        <v>368363000</v>
      </c>
      <c r="L11" s="87">
        <v>422365000</v>
      </c>
      <c r="M11" s="87"/>
      <c r="N11" s="87"/>
      <c r="O11" s="87"/>
      <c r="P11" s="87"/>
      <c r="Q11" s="87"/>
      <c r="R11" s="87"/>
      <c r="S11" s="87"/>
      <c r="T11" s="87"/>
      <c r="U11" s="87"/>
      <c r="V11" s="87"/>
      <c r="W11" s="87"/>
      <c r="X11" s="87"/>
      <c r="Y11" s="87"/>
      <c r="Z11" s="87"/>
    </row>
    <row r="12" spans="1:26" ht="15.75">
      <c r="A12" s="87"/>
      <c r="B12" s="119" t="s">
        <v>23</v>
      </c>
      <c r="C12" s="200">
        <v>311826600</v>
      </c>
      <c r="D12" s="200">
        <v>364253055</v>
      </c>
      <c r="E12" s="201">
        <v>406231548</v>
      </c>
      <c r="F12" s="200">
        <v>483968986</v>
      </c>
      <c r="G12" s="201">
        <v>508359357</v>
      </c>
      <c r="H12" s="200">
        <v>499364753</v>
      </c>
      <c r="I12" s="201">
        <v>483513941</v>
      </c>
      <c r="J12" s="201">
        <v>630993193</v>
      </c>
      <c r="K12" s="201">
        <v>757143000</v>
      </c>
      <c r="L12" s="201">
        <v>868809300</v>
      </c>
      <c r="M12" s="87"/>
      <c r="N12" s="87"/>
      <c r="O12" s="87"/>
      <c r="P12" s="87"/>
      <c r="Q12" s="87"/>
      <c r="R12" s="87"/>
      <c r="S12" s="87"/>
      <c r="T12" s="87"/>
      <c r="U12" s="87"/>
      <c r="V12" s="87"/>
      <c r="W12" s="87"/>
      <c r="X12" s="87"/>
      <c r="Y12" s="87"/>
      <c r="Z12" s="87"/>
    </row>
    <row r="13" spans="1:26" ht="15.75">
      <c r="A13" s="87"/>
      <c r="B13" s="36"/>
      <c r="C13" s="40"/>
      <c r="D13" s="40"/>
      <c r="E13" s="40"/>
      <c r="F13" s="40"/>
      <c r="G13" s="40"/>
      <c r="H13" s="40"/>
      <c r="I13" s="87"/>
      <c r="J13" s="87"/>
      <c r="K13" s="87"/>
      <c r="L13" s="87"/>
      <c r="M13" s="87"/>
      <c r="N13" s="87"/>
      <c r="O13" s="87"/>
      <c r="P13" s="87"/>
      <c r="Q13" s="87"/>
      <c r="R13" s="87"/>
      <c r="S13" s="87"/>
      <c r="T13" s="87"/>
      <c r="U13" s="87"/>
      <c r="V13" s="87"/>
      <c r="W13" s="87"/>
      <c r="X13" s="87"/>
      <c r="Y13" s="87"/>
      <c r="Z13" s="87"/>
    </row>
    <row r="14" spans="1:26" ht="15.75">
      <c r="A14" s="199"/>
      <c r="B14" s="59" t="s">
        <v>24</v>
      </c>
      <c r="C14" s="60"/>
      <c r="D14" s="60"/>
      <c r="E14" s="60"/>
      <c r="F14" s="60"/>
      <c r="G14" s="60"/>
      <c r="H14" s="60"/>
      <c r="I14" s="199"/>
      <c r="J14" s="199"/>
      <c r="K14" s="199"/>
      <c r="L14" s="199"/>
      <c r="M14" s="87"/>
      <c r="N14" s="87"/>
      <c r="O14" s="87"/>
      <c r="P14" s="87"/>
      <c r="Q14" s="87"/>
      <c r="R14" s="87"/>
      <c r="S14" s="87"/>
      <c r="T14" s="87"/>
      <c r="U14" s="87"/>
      <c r="V14" s="87"/>
      <c r="W14" s="87"/>
      <c r="X14" s="87"/>
      <c r="Y14" s="87"/>
      <c r="Z14" s="87"/>
    </row>
    <row r="15" spans="1:26" ht="15.75">
      <c r="A15" s="87"/>
      <c r="B15" s="36" t="s">
        <v>25</v>
      </c>
      <c r="C15" s="88">
        <v>9393942</v>
      </c>
      <c r="D15" s="87">
        <v>11033757</v>
      </c>
      <c r="E15" s="88">
        <v>23156866</v>
      </c>
      <c r="F15" s="87">
        <v>22353536</v>
      </c>
      <c r="G15" s="87">
        <v>20104332</v>
      </c>
      <c r="H15" s="87">
        <v>20618703</v>
      </c>
      <c r="I15" s="87">
        <v>17248805</v>
      </c>
      <c r="J15" s="87">
        <v>23858183</v>
      </c>
      <c r="K15" s="87">
        <v>25835322</v>
      </c>
      <c r="L15" s="87">
        <v>26501460</v>
      </c>
      <c r="M15" s="87"/>
      <c r="N15" s="87"/>
      <c r="O15" s="87"/>
      <c r="P15" s="87"/>
      <c r="Q15" s="87"/>
      <c r="R15" s="87"/>
      <c r="S15" s="87"/>
      <c r="T15" s="87"/>
      <c r="U15" s="87"/>
      <c r="V15" s="87"/>
      <c r="W15" s="87"/>
      <c r="X15" s="87"/>
      <c r="Y15" s="87"/>
      <c r="Z15" s="87"/>
    </row>
    <row r="16" spans="1:26" ht="15.75">
      <c r="A16" s="87"/>
      <c r="B16" s="36" t="s">
        <v>26</v>
      </c>
      <c r="C16" s="40"/>
      <c r="D16" s="40"/>
      <c r="E16" s="87"/>
      <c r="F16" s="62"/>
      <c r="G16" s="40"/>
      <c r="H16" s="40"/>
      <c r="I16" s="87"/>
      <c r="J16" s="87"/>
      <c r="K16" s="87"/>
      <c r="L16" s="87"/>
      <c r="M16" s="87"/>
      <c r="N16" s="87"/>
      <c r="O16" s="87"/>
      <c r="P16" s="87"/>
      <c r="Q16" s="87"/>
      <c r="R16" s="87"/>
      <c r="S16" s="87"/>
      <c r="T16" s="87"/>
      <c r="U16" s="87"/>
      <c r="V16" s="87"/>
      <c r="W16" s="87"/>
      <c r="X16" s="87"/>
      <c r="Y16" s="87"/>
      <c r="Z16" s="87"/>
    </row>
    <row r="17" spans="1:12" ht="15.75">
      <c r="A17" s="87"/>
      <c r="B17" s="87" t="s">
        <v>27</v>
      </c>
      <c r="C17" s="40">
        <v>2573489</v>
      </c>
      <c r="D17" s="87">
        <v>4036760</v>
      </c>
      <c r="E17" s="87">
        <v>3185011</v>
      </c>
      <c r="F17" s="87">
        <v>6563710</v>
      </c>
      <c r="G17" s="87">
        <v>6145811</v>
      </c>
      <c r="H17" s="40">
        <v>4592698</v>
      </c>
      <c r="I17" s="87">
        <v>3371118</v>
      </c>
      <c r="J17" s="87">
        <v>6215432</v>
      </c>
      <c r="K17" s="87">
        <v>5465000</v>
      </c>
      <c r="L17" s="87">
        <v>7635000</v>
      </c>
    </row>
    <row r="18" spans="1:12" ht="15.75">
      <c r="A18" s="87"/>
      <c r="B18" s="87" t="s">
        <v>28</v>
      </c>
      <c r="C18" s="87">
        <v>17301817</v>
      </c>
      <c r="D18" s="87">
        <v>13708925</v>
      </c>
      <c r="E18" s="87">
        <v>14554140</v>
      </c>
      <c r="F18" s="87">
        <v>38967885</v>
      </c>
      <c r="G18" s="87">
        <v>30766419</v>
      </c>
      <c r="H18" s="87">
        <v>27194142</v>
      </c>
      <c r="I18" s="87">
        <v>29482206</v>
      </c>
      <c r="J18" s="87">
        <v>18658562</v>
      </c>
      <c r="K18" s="87">
        <v>30886536</v>
      </c>
      <c r="L18" s="87">
        <v>47171516</v>
      </c>
    </row>
    <row r="19" spans="1:12" ht="15.75">
      <c r="A19" s="87"/>
      <c r="B19" s="87" t="s">
        <v>29</v>
      </c>
      <c r="C19" s="87">
        <v>16861901</v>
      </c>
      <c r="D19" s="87">
        <v>18745408</v>
      </c>
      <c r="E19" s="87">
        <v>21064866</v>
      </c>
      <c r="F19" s="87">
        <v>23243401</v>
      </c>
      <c r="G19" s="87">
        <v>22739816</v>
      </c>
      <c r="H19" s="87">
        <v>21591903</v>
      </c>
      <c r="I19" s="87">
        <v>19512784</v>
      </c>
      <c r="J19" s="88">
        <v>25209148</v>
      </c>
      <c r="K19" s="87">
        <v>47356100</v>
      </c>
      <c r="L19" s="87">
        <v>45202100</v>
      </c>
    </row>
    <row r="20" spans="1:12" ht="15.75">
      <c r="A20" s="87"/>
      <c r="B20" s="36" t="s">
        <v>30</v>
      </c>
      <c r="C20" s="40">
        <v>36737207</v>
      </c>
      <c r="D20" s="87">
        <v>36491093</v>
      </c>
      <c r="E20" s="87">
        <v>38804017</v>
      </c>
      <c r="F20" s="87">
        <v>68774996</v>
      </c>
      <c r="G20" s="87">
        <v>59652046</v>
      </c>
      <c r="H20" s="40">
        <v>53378743</v>
      </c>
      <c r="I20" s="87">
        <v>52366108</v>
      </c>
      <c r="J20" s="87">
        <v>50083142</v>
      </c>
      <c r="K20" s="87">
        <v>83707636</v>
      </c>
      <c r="L20" s="87">
        <v>100008616</v>
      </c>
    </row>
    <row r="21" spans="1:12" ht="15.75" customHeight="1">
      <c r="A21" s="87"/>
      <c r="B21" s="119" t="s">
        <v>31</v>
      </c>
      <c r="C21" s="201">
        <v>46131149</v>
      </c>
      <c r="D21" s="201">
        <v>47524850</v>
      </c>
      <c r="E21" s="201">
        <v>61960883</v>
      </c>
      <c r="F21" s="201">
        <v>91128532</v>
      </c>
      <c r="G21" s="201">
        <v>79756378</v>
      </c>
      <c r="H21" s="201">
        <v>73997446</v>
      </c>
      <c r="I21" s="201">
        <v>69614913</v>
      </c>
      <c r="J21" s="201">
        <v>73941325</v>
      </c>
      <c r="K21" s="201">
        <v>109542958</v>
      </c>
      <c r="L21" s="201">
        <v>126510076</v>
      </c>
    </row>
    <row r="22" spans="1:12" ht="15.75" customHeight="1">
      <c r="A22" s="87"/>
      <c r="B22" s="119"/>
      <c r="C22" s="201"/>
      <c r="D22" s="201"/>
      <c r="E22" s="201"/>
      <c r="F22" s="201"/>
      <c r="G22" s="201"/>
      <c r="H22" s="201"/>
      <c r="I22" s="201"/>
      <c r="J22" s="201"/>
      <c r="K22" s="201"/>
      <c r="L22" s="201"/>
    </row>
    <row r="23" spans="1:12" ht="15.75" customHeight="1">
      <c r="A23" s="87"/>
      <c r="B23" s="87"/>
      <c r="C23" s="87"/>
      <c r="D23" s="87"/>
      <c r="E23" s="87"/>
      <c r="F23" s="87"/>
      <c r="G23" s="87"/>
      <c r="H23" s="87"/>
      <c r="I23" s="87"/>
      <c r="J23" s="87"/>
      <c r="K23" s="87"/>
      <c r="L23" s="87"/>
    </row>
    <row r="24" spans="1:12" ht="15.75" customHeight="1">
      <c r="A24" s="199"/>
      <c r="B24" s="65" t="s">
        <v>32</v>
      </c>
      <c r="C24" s="199"/>
      <c r="D24" s="199"/>
      <c r="E24" s="199"/>
      <c r="F24" s="199"/>
      <c r="G24" s="199"/>
      <c r="H24" s="199"/>
      <c r="I24" s="199"/>
      <c r="J24" s="199"/>
      <c r="K24" s="199"/>
      <c r="L24" s="199"/>
    </row>
    <row r="25" spans="1:12" ht="15.75" customHeight="1">
      <c r="A25" s="87">
        <v>1601</v>
      </c>
      <c r="B25" s="87" t="s">
        <v>33</v>
      </c>
      <c r="C25" s="87">
        <v>50028791</v>
      </c>
      <c r="D25" s="87">
        <v>63787560</v>
      </c>
      <c r="E25" s="87">
        <v>56775745</v>
      </c>
      <c r="F25" s="87">
        <v>51851222</v>
      </c>
      <c r="G25" s="87">
        <v>70735448</v>
      </c>
      <c r="H25" s="87">
        <v>105219099</v>
      </c>
      <c r="I25" s="87">
        <v>122481260</v>
      </c>
      <c r="J25" s="87">
        <v>75982438</v>
      </c>
      <c r="K25" s="87">
        <v>95904810</v>
      </c>
      <c r="L25" s="87">
        <v>95904810</v>
      </c>
    </row>
    <row r="26" spans="1:12" ht="15.75" customHeight="1">
      <c r="A26" s="87">
        <v>1603</v>
      </c>
      <c r="B26" s="87" t="s">
        <v>34</v>
      </c>
      <c r="C26" s="87"/>
      <c r="D26" s="87"/>
      <c r="E26" s="87"/>
      <c r="F26" s="87"/>
      <c r="G26" s="87"/>
      <c r="H26" s="87"/>
      <c r="I26" s="87"/>
      <c r="J26" s="87"/>
      <c r="K26" s="87"/>
      <c r="L26" s="87"/>
    </row>
    <row r="27" spans="1:12" ht="15.75" customHeight="1">
      <c r="A27" s="87"/>
      <c r="B27" s="202" t="s">
        <v>35</v>
      </c>
      <c r="C27" s="201">
        <v>50028791</v>
      </c>
      <c r="D27" s="201">
        <v>63787560</v>
      </c>
      <c r="E27" s="201">
        <v>56775745</v>
      </c>
      <c r="F27" s="201">
        <v>51851222</v>
      </c>
      <c r="G27" s="201">
        <v>70735448</v>
      </c>
      <c r="H27" s="201">
        <v>105219099</v>
      </c>
      <c r="I27" s="201">
        <v>122481260</v>
      </c>
      <c r="J27" s="201">
        <v>75982438</v>
      </c>
      <c r="K27" s="201">
        <v>103338837</v>
      </c>
      <c r="L27" s="201">
        <v>95904810</v>
      </c>
    </row>
    <row r="28" spans="1:12" ht="15.75" customHeight="1">
      <c r="A28" s="87"/>
      <c r="B28" s="120" t="s">
        <v>36</v>
      </c>
      <c r="C28" s="120">
        <f>C27+C21+C12</f>
        <v>407986540</v>
      </c>
      <c r="D28" s="120">
        <f>D27+D21+D12</f>
        <v>475565465</v>
      </c>
      <c r="E28" s="120">
        <f>E27+E21+E12</f>
        <v>524968176</v>
      </c>
      <c r="F28" s="120">
        <f t="shared" ref="F28:K28" si="0">F27+F21+F12</f>
        <v>626948740</v>
      </c>
      <c r="G28" s="120">
        <f t="shared" si="0"/>
        <v>658851183</v>
      </c>
      <c r="H28" s="120">
        <f>H27+H21+H12</f>
        <v>678581298</v>
      </c>
      <c r="I28" s="120">
        <f t="shared" si="0"/>
        <v>675610114</v>
      </c>
      <c r="J28" s="120">
        <f t="shared" si="0"/>
        <v>780916956</v>
      </c>
      <c r="K28" s="120">
        <f t="shared" si="0"/>
        <v>970024795</v>
      </c>
      <c r="L28" s="120">
        <f>L27+L21+L12</f>
        <v>1091224186</v>
      </c>
    </row>
    <row r="29" spans="1:12" ht="15.75" customHeight="1">
      <c r="A29" s="87"/>
      <c r="B29"/>
      <c r="C29"/>
      <c r="D29"/>
      <c r="E29"/>
      <c r="F29"/>
      <c r="G29"/>
      <c r="H29"/>
      <c r="I29"/>
      <c r="J29"/>
      <c r="K29"/>
      <c r="L29"/>
    </row>
    <row r="30" spans="1:12" ht="15.75" customHeight="1">
      <c r="A30" s="87"/>
      <c r="B30"/>
      <c r="C30" s="124"/>
      <c r="D30" s="124"/>
      <c r="E30" s="124"/>
      <c r="F30" s="124"/>
      <c r="G30" s="124"/>
      <c r="H30" s="124"/>
      <c r="I30" s="124"/>
      <c r="J30" s="124"/>
      <c r="K30" s="124"/>
      <c r="L30" s="124"/>
    </row>
    <row r="31" spans="1:12" ht="15.75" customHeight="1">
      <c r="A31" s="87"/>
      <c r="B31"/>
      <c r="C31"/>
      <c r="D31"/>
      <c r="E31"/>
      <c r="F31"/>
      <c r="G31"/>
      <c r="H31"/>
      <c r="I31"/>
      <c r="J31"/>
      <c r="K31"/>
      <c r="L31"/>
    </row>
    <row r="32" spans="1:12" ht="15.75" customHeight="1">
      <c r="A32" s="87"/>
      <c r="B32" s="87"/>
      <c r="C32" s="87"/>
      <c r="D32" s="87"/>
      <c r="E32" s="87"/>
      <c r="F32" s="87"/>
      <c r="G32" s="87"/>
      <c r="H32" s="87"/>
      <c r="I32" s="87"/>
      <c r="J32" s="87"/>
      <c r="K32" s="87"/>
      <c r="L32" s="87"/>
    </row>
    <row r="33" spans="1:12" ht="15.75" customHeight="1">
      <c r="A33" s="87" t="s">
        <v>37</v>
      </c>
      <c r="B33" s="87" t="s">
        <v>38</v>
      </c>
      <c r="C33" s="203">
        <v>187400</v>
      </c>
      <c r="D33" s="87">
        <v>299841</v>
      </c>
      <c r="E33" s="87">
        <v>262669</v>
      </c>
      <c r="F33" s="87">
        <v>398728</v>
      </c>
      <c r="G33" s="87">
        <v>490130</v>
      </c>
      <c r="H33" s="87">
        <v>540093</v>
      </c>
      <c r="I33" s="87">
        <v>629648</v>
      </c>
      <c r="J33" s="87">
        <v>671495</v>
      </c>
      <c r="K33" s="87">
        <v>20000000</v>
      </c>
      <c r="L33" s="87">
        <v>52000000</v>
      </c>
    </row>
    <row r="34" spans="1:12" ht="15.75" customHeight="1">
      <c r="A34" s="87"/>
      <c r="B34" s="87"/>
      <c r="C34" s="87"/>
      <c r="D34" s="87"/>
      <c r="E34" s="87"/>
      <c r="F34" s="87"/>
      <c r="G34" s="87"/>
      <c r="H34" s="87"/>
      <c r="I34" s="87"/>
      <c r="J34" s="87"/>
      <c r="K34" s="87"/>
      <c r="L34" s="87"/>
    </row>
    <row r="35" spans="1:12" ht="15.75" customHeight="1">
      <c r="A35" s="199"/>
      <c r="B35" s="59" t="s">
        <v>39</v>
      </c>
      <c r="C35" s="199"/>
      <c r="D35" s="199"/>
      <c r="E35" s="199"/>
      <c r="F35" s="199"/>
      <c r="G35" s="199"/>
      <c r="H35" s="199"/>
      <c r="I35" s="199"/>
      <c r="J35" s="199"/>
      <c r="K35" s="199"/>
      <c r="L35" s="199"/>
    </row>
    <row r="36" spans="1:12" ht="15.75" customHeight="1">
      <c r="A36" s="87">
        <v>6003</v>
      </c>
      <c r="B36" s="87" t="s">
        <v>40</v>
      </c>
      <c r="C36" s="87">
        <v>187279895</v>
      </c>
      <c r="D36" s="87">
        <v>379011942</v>
      </c>
      <c r="E36" s="87">
        <v>280462665</v>
      </c>
      <c r="F36" s="87">
        <v>213487463</v>
      </c>
      <c r="G36" s="87">
        <v>341401365</v>
      </c>
      <c r="H36" s="87">
        <v>443294339</v>
      </c>
      <c r="I36" s="87">
        <v>493400440</v>
      </c>
      <c r="J36" s="87">
        <v>475682112</v>
      </c>
      <c r="K36" s="87">
        <v>795889800</v>
      </c>
      <c r="L36" s="87">
        <v>838400000</v>
      </c>
    </row>
    <row r="37" spans="1:12" ht="15.75" customHeight="1">
      <c r="A37" s="87">
        <v>6004</v>
      </c>
      <c r="B37" s="87" t="s">
        <v>41</v>
      </c>
      <c r="C37" s="87">
        <v>1307581</v>
      </c>
      <c r="D37" s="87">
        <v>972360</v>
      </c>
      <c r="E37" s="87">
        <v>1232559</v>
      </c>
      <c r="F37" s="87">
        <v>1410103</v>
      </c>
      <c r="G37" s="87">
        <v>1248323</v>
      </c>
      <c r="H37" s="87">
        <v>1023877</v>
      </c>
      <c r="I37" s="87">
        <v>44766835</v>
      </c>
      <c r="J37" s="87">
        <v>75373854</v>
      </c>
      <c r="K37" s="87">
        <v>13150000</v>
      </c>
      <c r="L37" s="87">
        <v>10000000</v>
      </c>
    </row>
    <row r="38" spans="1:12" ht="15.75" customHeight="1">
      <c r="A38" s="87"/>
      <c r="B38" s="119" t="s">
        <v>42</v>
      </c>
      <c r="C38" s="201">
        <v>188587476</v>
      </c>
      <c r="D38" s="201">
        <v>379984302</v>
      </c>
      <c r="E38" s="201">
        <v>281695224</v>
      </c>
      <c r="F38" s="201">
        <v>214897566</v>
      </c>
      <c r="G38" s="201">
        <v>342649688</v>
      </c>
      <c r="H38" s="201">
        <v>444318216</v>
      </c>
      <c r="I38" s="201">
        <v>538167275</v>
      </c>
      <c r="J38" s="201">
        <v>551055966</v>
      </c>
      <c r="K38" s="201">
        <v>809039800</v>
      </c>
      <c r="L38" s="201">
        <v>648400000</v>
      </c>
    </row>
    <row r="39" spans="1:12" ht="15.75" customHeight="1">
      <c r="A39" s="87"/>
      <c r="B39" s="119" t="s">
        <v>43</v>
      </c>
      <c r="C39" s="201">
        <v>2728171</v>
      </c>
      <c r="D39" s="201">
        <v>3282804</v>
      </c>
      <c r="E39" s="201">
        <v>9732379</v>
      </c>
      <c r="F39" s="201">
        <v>63409304</v>
      </c>
      <c r="G39" s="201">
        <v>53719004</v>
      </c>
      <c r="H39" s="201">
        <v>53926368</v>
      </c>
      <c r="I39" s="201">
        <v>4319503</v>
      </c>
      <c r="J39" s="201">
        <v>5002425</v>
      </c>
      <c r="K39" s="201">
        <v>7425593</v>
      </c>
      <c r="L39" s="201">
        <v>11327996</v>
      </c>
    </row>
    <row r="40" spans="1:12" ht="15.75" customHeight="1">
      <c r="A40" s="87"/>
      <c r="B40" s="121"/>
      <c r="C40" s="204"/>
      <c r="D40" s="204"/>
      <c r="E40" s="204"/>
      <c r="F40" s="204"/>
      <c r="G40" s="204"/>
      <c r="H40" s="204"/>
      <c r="I40" s="204"/>
      <c r="J40" s="204"/>
      <c r="K40" s="204"/>
      <c r="L40" s="204"/>
    </row>
    <row r="41" spans="1:12" ht="15.75" customHeight="1">
      <c r="A41" s="87"/>
      <c r="B41" s="121"/>
      <c r="C41" s="204"/>
      <c r="D41" s="204"/>
      <c r="E41" s="204"/>
      <c r="F41" s="204"/>
      <c r="G41" s="204"/>
      <c r="H41" s="204"/>
      <c r="I41" s="204"/>
      <c r="J41" s="204"/>
      <c r="K41" s="204"/>
      <c r="L41" s="204"/>
    </row>
    <row r="42" spans="1:12" ht="15.75" customHeight="1">
      <c r="A42" s="87"/>
      <c r="B42" s="87"/>
      <c r="C42" s="87"/>
      <c r="D42" s="87"/>
      <c r="E42" s="87"/>
      <c r="F42" s="87"/>
      <c r="G42" s="87"/>
      <c r="H42" s="87"/>
      <c r="I42" s="87"/>
      <c r="J42" s="87"/>
      <c r="K42" s="87"/>
      <c r="L42" s="87"/>
    </row>
    <row r="43" spans="1:12" ht="15.75" customHeight="1">
      <c r="A43" s="199">
        <v>8000</v>
      </c>
      <c r="B43" s="59" t="s">
        <v>44</v>
      </c>
      <c r="C43" s="199">
        <v>0</v>
      </c>
      <c r="D43" s="199">
        <v>632183</v>
      </c>
      <c r="E43" s="199">
        <v>801367</v>
      </c>
      <c r="F43" s="199">
        <v>267700</v>
      </c>
      <c r="G43" s="199">
        <v>121768</v>
      </c>
      <c r="H43" s="199">
        <v>0</v>
      </c>
      <c r="I43" s="199">
        <v>8000000</v>
      </c>
      <c r="J43" s="199">
        <v>9000000</v>
      </c>
      <c r="K43" s="199">
        <v>0</v>
      </c>
      <c r="L43" s="199">
        <v>0</v>
      </c>
    </row>
    <row r="44" spans="1:12" ht="15.75" customHeight="1">
      <c r="A44" s="87"/>
      <c r="B44" s="87"/>
      <c r="C44" s="87"/>
      <c r="D44" s="87"/>
      <c r="E44" s="87"/>
      <c r="F44" s="87"/>
      <c r="G44" s="87"/>
      <c r="H44" s="87"/>
      <c r="I44" s="87"/>
      <c r="J44" s="87"/>
      <c r="K44" s="87"/>
      <c r="L44" s="87"/>
    </row>
    <row r="45" spans="1:12" ht="15.75" customHeight="1">
      <c r="A45" s="205" t="s">
        <v>45</v>
      </c>
      <c r="B45" s="202" t="s">
        <v>46</v>
      </c>
      <c r="C45" s="201">
        <v>170918245</v>
      </c>
      <c r="D45" s="206">
        <v>176324975</v>
      </c>
      <c r="E45" s="206">
        <v>194973543</v>
      </c>
      <c r="F45" s="206">
        <v>205798679</v>
      </c>
      <c r="G45" s="201">
        <v>265046870</v>
      </c>
      <c r="H45" s="206">
        <v>291111857</v>
      </c>
      <c r="I45" s="206">
        <v>374085790</v>
      </c>
      <c r="J45" s="206">
        <v>380774283</v>
      </c>
      <c r="K45" s="201">
        <v>513706000</v>
      </c>
      <c r="L45" s="201">
        <v>541215000</v>
      </c>
    </row>
    <row r="46" spans="1:12" ht="15.75" customHeight="1">
      <c r="A46" s="87"/>
      <c r="B46" s="119" t="s">
        <v>47</v>
      </c>
      <c r="C46" s="201">
        <v>1382799603</v>
      </c>
      <c r="D46" s="201">
        <v>2192443139</v>
      </c>
      <c r="E46" s="201">
        <v>2114732383</v>
      </c>
      <c r="F46" s="201">
        <v>2041166634</v>
      </c>
      <c r="G46" s="201">
        <v>2256616439</v>
      </c>
      <c r="H46" s="201">
        <v>2440084555</v>
      </c>
      <c r="I46" s="201">
        <v>2597954273</v>
      </c>
      <c r="J46" s="201">
        <v>2773763193</v>
      </c>
      <c r="K46" s="201">
        <v>3429093588</v>
      </c>
      <c r="L46" s="201">
        <v>3688161282</v>
      </c>
    </row>
    <row r="47" spans="1:12" ht="15.75" customHeight="1">
      <c r="A47" s="87"/>
      <c r="B47" s="59" t="s">
        <v>48</v>
      </c>
      <c r="C47" s="199">
        <v>-6523096</v>
      </c>
      <c r="D47" s="199">
        <v>760668</v>
      </c>
      <c r="E47" s="199">
        <v>-7334019</v>
      </c>
      <c r="F47" s="199">
        <v>4267326</v>
      </c>
      <c r="G47" s="199">
        <v>-4895745</v>
      </c>
      <c r="H47" s="199">
        <v>-7945577</v>
      </c>
      <c r="I47" s="199">
        <v>-16443856</v>
      </c>
      <c r="J47" s="199">
        <v>-4629312</v>
      </c>
      <c r="K47" s="199">
        <v>-3706975</v>
      </c>
      <c r="L47" s="199">
        <v>-4372829</v>
      </c>
    </row>
    <row r="48" spans="1:12" ht="15.75" customHeight="1">
      <c r="A48" s="87"/>
      <c r="B48" s="119" t="s">
        <v>49</v>
      </c>
      <c r="C48" s="201">
        <v>1376276507</v>
      </c>
      <c r="D48" s="201">
        <v>2193203807</v>
      </c>
      <c r="E48" s="201">
        <v>2107398364</v>
      </c>
      <c r="F48" s="201">
        <v>2045433960</v>
      </c>
      <c r="G48" s="201">
        <v>2251720694</v>
      </c>
      <c r="H48" s="201">
        <v>2432138978</v>
      </c>
      <c r="I48" s="201">
        <v>2581510417</v>
      </c>
      <c r="J48" s="201">
        <v>2769133881</v>
      </c>
      <c r="K48" s="201">
        <v>3425386613</v>
      </c>
      <c r="L48" s="201">
        <v>3683788453</v>
      </c>
    </row>
    <row r="49" spans="2:12" ht="15.75" customHeight="1">
      <c r="B49" s="36"/>
      <c r="C49" s="87"/>
      <c r="D49" s="87"/>
      <c r="E49" s="87"/>
      <c r="F49" s="87"/>
      <c r="G49" s="87"/>
      <c r="H49" s="87"/>
      <c r="I49" s="87"/>
      <c r="J49" s="87"/>
      <c r="K49" s="87"/>
      <c r="L49" s="87"/>
    </row>
    <row r="50" spans="2:12" ht="15.75" customHeight="1">
      <c r="B50" s="87"/>
      <c r="C50" s="87"/>
      <c r="D50" s="87"/>
      <c r="E50" s="87"/>
      <c r="F50" s="87"/>
      <c r="G50" s="87"/>
      <c r="H50" s="87"/>
      <c r="I50" s="87"/>
      <c r="J50" s="87"/>
      <c r="K50" s="87"/>
      <c r="L50" s="87"/>
    </row>
    <row r="51" spans="2:12" ht="15.75" customHeight="1">
      <c r="B51" s="42"/>
      <c r="C51" s="63"/>
      <c r="D51" s="63"/>
      <c r="E51" s="63"/>
      <c r="F51" s="63"/>
      <c r="G51" s="63"/>
      <c r="H51" s="63"/>
      <c r="I51" s="42"/>
      <c r="J51" s="64"/>
      <c r="K51" s="42"/>
      <c r="L51" s="42"/>
    </row>
    <row r="52" spans="2:12" ht="15.75" customHeight="1">
      <c r="B52" s="36"/>
      <c r="C52" s="40"/>
      <c r="D52" s="40"/>
      <c r="E52" s="40"/>
      <c r="F52" s="40"/>
      <c r="G52" s="40"/>
      <c r="H52" s="40"/>
      <c r="I52" s="87"/>
      <c r="J52" s="36"/>
      <c r="K52" s="36"/>
      <c r="L52" s="36"/>
    </row>
    <row r="53" spans="2:12" ht="15.75" customHeight="1">
      <c r="B53" s="36"/>
      <c r="C53" s="38"/>
      <c r="D53" s="38"/>
      <c r="E53" s="38"/>
      <c r="F53" s="38"/>
      <c r="G53" s="38"/>
      <c r="H53" s="38"/>
      <c r="I53" s="87"/>
      <c r="J53" s="87"/>
      <c r="K53" s="87"/>
      <c r="L53" s="87"/>
    </row>
    <row r="54" spans="2:12" ht="15.75" customHeight="1">
      <c r="B54" s="36"/>
      <c r="C54" s="40"/>
      <c r="D54" s="40"/>
      <c r="E54" s="40"/>
      <c r="F54" s="38"/>
      <c r="G54" s="40"/>
      <c r="H54" s="40"/>
      <c r="I54" s="87"/>
      <c r="J54" s="87"/>
      <c r="K54" s="87"/>
      <c r="L54" s="87"/>
    </row>
    <row r="55" spans="2:12" ht="15.75" customHeight="1">
      <c r="B55" s="87"/>
      <c r="C55" s="40"/>
      <c r="D55" s="40"/>
      <c r="E55" s="40"/>
      <c r="F55" s="40"/>
      <c r="G55" s="40"/>
      <c r="H55" s="40"/>
      <c r="I55" s="87"/>
      <c r="J55" s="87"/>
      <c r="K55" s="87"/>
      <c r="L55" s="87"/>
    </row>
    <row r="56" spans="2:12" ht="15.75" customHeight="1">
      <c r="B56" s="36"/>
      <c r="C56" s="40"/>
      <c r="D56" s="40"/>
      <c r="E56" s="40"/>
      <c r="F56" s="38"/>
      <c r="G56" s="40"/>
      <c r="H56" s="40"/>
      <c r="I56" s="87"/>
      <c r="J56" s="87"/>
      <c r="K56" s="87"/>
      <c r="L56" s="87"/>
    </row>
    <row r="57" spans="2:12" ht="15.75" customHeight="1">
      <c r="B57" s="36"/>
      <c r="C57" s="40"/>
      <c r="D57" s="40"/>
      <c r="E57" s="40"/>
      <c r="F57" s="40"/>
      <c r="G57" s="40"/>
      <c r="H57" s="40"/>
      <c r="I57" s="87"/>
      <c r="J57" s="87"/>
      <c r="K57" s="87"/>
      <c r="L57" s="87"/>
    </row>
    <row r="58" spans="2:12" ht="15.75" customHeight="1">
      <c r="B58" s="36"/>
      <c r="C58" s="38"/>
      <c r="D58" s="38"/>
      <c r="E58" s="38"/>
      <c r="F58" s="38"/>
      <c r="G58" s="38"/>
      <c r="H58" s="38"/>
      <c r="I58" s="87"/>
      <c r="J58" s="87"/>
      <c r="K58" s="87"/>
      <c r="L58" s="87"/>
    </row>
    <row r="59" spans="2:12" ht="15.75" customHeight="1">
      <c r="B59" s="88"/>
      <c r="C59" s="87"/>
      <c r="D59" s="87"/>
      <c r="E59" s="87"/>
      <c r="F59" s="40"/>
      <c r="G59" s="87"/>
      <c r="H59" s="87"/>
      <c r="I59" s="87"/>
      <c r="J59" s="87"/>
      <c r="K59" s="87"/>
      <c r="L59" s="87"/>
    </row>
    <row r="60" spans="2:12" ht="15.75" customHeight="1">
      <c r="B60" s="36"/>
      <c r="C60" s="87"/>
      <c r="D60" s="87"/>
      <c r="E60" s="87"/>
      <c r="F60" s="40"/>
      <c r="G60" s="87"/>
      <c r="H60" s="87"/>
      <c r="I60" s="87"/>
      <c r="J60" s="87"/>
      <c r="K60" s="87"/>
      <c r="L60" s="87"/>
    </row>
    <row r="61" spans="2:12" ht="15.75" customHeight="1">
      <c r="B61" s="36"/>
      <c r="C61" s="87"/>
      <c r="D61" s="87"/>
      <c r="E61" s="87"/>
      <c r="F61" s="87"/>
      <c r="G61" s="87"/>
      <c r="H61" s="87"/>
      <c r="I61" s="87"/>
      <c r="J61" s="87"/>
      <c r="K61" s="87"/>
      <c r="L61" s="87"/>
    </row>
    <row r="62" spans="2:12" ht="15.75" customHeight="1">
      <c r="B62" s="88"/>
      <c r="C62" s="87"/>
      <c r="D62" s="87"/>
      <c r="E62" s="87"/>
      <c r="F62" s="40"/>
      <c r="G62" s="87"/>
      <c r="H62" s="87"/>
      <c r="I62" s="87"/>
      <c r="J62" s="87"/>
      <c r="K62" s="87"/>
      <c r="L62" s="87"/>
    </row>
    <row r="63" spans="2:12" ht="15.75" customHeight="1">
      <c r="B63" s="36"/>
      <c r="C63" s="40"/>
      <c r="D63" s="40"/>
      <c r="E63" s="87"/>
      <c r="F63" s="40"/>
      <c r="G63" s="87"/>
      <c r="H63" s="40"/>
      <c r="I63" s="87"/>
      <c r="J63" s="87"/>
      <c r="K63" s="87"/>
      <c r="L63" s="87"/>
    </row>
    <row r="64" spans="2:12" ht="15.75" customHeight="1">
      <c r="B64" s="36"/>
      <c r="C64" s="40"/>
      <c r="D64" s="40"/>
      <c r="E64" s="40"/>
      <c r="F64" s="40"/>
      <c r="G64" s="40"/>
      <c r="H64" s="40"/>
      <c r="I64" s="87"/>
      <c r="J64" s="87"/>
      <c r="K64" s="87"/>
      <c r="L64" s="87"/>
    </row>
    <row r="65" spans="2:12" ht="15.75" customHeight="1">
      <c r="B65" s="36"/>
      <c r="C65" s="40"/>
      <c r="D65" s="40"/>
      <c r="E65" s="40"/>
      <c r="F65" s="40"/>
      <c r="G65" s="40"/>
      <c r="H65" s="40"/>
      <c r="I65" s="87"/>
      <c r="J65" s="87"/>
      <c r="K65" s="87"/>
      <c r="L65" s="87"/>
    </row>
    <row r="66" spans="2:12" ht="15.75" customHeight="1">
      <c r="B66" s="87"/>
      <c r="C66" s="40"/>
      <c r="D66" s="40"/>
      <c r="E66" s="40"/>
      <c r="F66" s="40"/>
      <c r="G66" s="40"/>
      <c r="H66" s="40"/>
      <c r="I66" s="87"/>
      <c r="J66" s="87"/>
      <c r="K66" s="87"/>
      <c r="L66" s="87"/>
    </row>
    <row r="67" spans="2:12" ht="15.75" customHeight="1">
      <c r="B67" s="88"/>
      <c r="C67" s="88"/>
      <c r="D67" s="87"/>
      <c r="E67" s="88"/>
      <c r="F67" s="87"/>
      <c r="G67" s="87"/>
      <c r="H67" s="87"/>
      <c r="I67" s="87"/>
      <c r="J67" s="87"/>
      <c r="K67" s="87"/>
      <c r="L67" s="87"/>
    </row>
    <row r="68" spans="2:12" ht="15.75" customHeight="1">
      <c r="B68" s="87"/>
      <c r="C68" s="40"/>
      <c r="D68" s="40"/>
      <c r="E68" s="87"/>
      <c r="F68" s="62"/>
      <c r="G68" s="40"/>
      <c r="H68" s="40"/>
      <c r="I68" s="87"/>
      <c r="J68" s="87"/>
      <c r="K68" s="87"/>
      <c r="L68" s="87"/>
    </row>
    <row r="69" spans="2:12" ht="15.75" customHeight="1">
      <c r="B69" s="87"/>
      <c r="C69" s="40"/>
      <c r="D69" s="87"/>
      <c r="E69" s="87"/>
      <c r="F69" s="87"/>
      <c r="G69" s="87"/>
      <c r="H69" s="40"/>
      <c r="I69" s="87"/>
      <c r="J69" s="87"/>
      <c r="K69" s="87"/>
      <c r="L69" s="87"/>
    </row>
    <row r="70" spans="2:12" ht="15.75" customHeight="1">
      <c r="B70" s="87"/>
      <c r="C70" s="87"/>
      <c r="D70" s="87"/>
      <c r="E70" s="87"/>
      <c r="F70" s="87"/>
      <c r="G70" s="87"/>
      <c r="H70" s="87"/>
      <c r="I70" s="87"/>
      <c r="J70" s="87"/>
      <c r="K70" s="87"/>
      <c r="L70" s="87"/>
    </row>
    <row r="71" spans="2:12" ht="15.75" customHeight="1">
      <c r="B71" s="87"/>
      <c r="C71" s="87"/>
      <c r="D71" s="87"/>
      <c r="E71" s="87"/>
      <c r="F71" s="87"/>
      <c r="G71" s="87"/>
      <c r="H71" s="87"/>
      <c r="I71" s="87"/>
      <c r="J71" s="88"/>
      <c r="K71" s="87"/>
      <c r="L71" s="87"/>
    </row>
    <row r="72" spans="2:12" ht="15.75" customHeight="1">
      <c r="B72" s="36"/>
      <c r="C72" s="40"/>
      <c r="D72" s="87"/>
      <c r="E72" s="87"/>
      <c r="F72" s="87"/>
      <c r="G72" s="87"/>
      <c r="H72" s="40"/>
      <c r="I72" s="87"/>
      <c r="J72" s="87"/>
      <c r="K72" s="87"/>
      <c r="L72" s="87"/>
    </row>
    <row r="73" spans="2:12" ht="15.75" customHeight="1">
      <c r="B73" s="36"/>
      <c r="C73" s="87"/>
      <c r="D73" s="87"/>
      <c r="E73" s="87"/>
      <c r="F73" s="87"/>
      <c r="G73" s="87"/>
      <c r="H73" s="87"/>
      <c r="I73" s="87"/>
      <c r="J73" s="36"/>
      <c r="K73" s="36"/>
      <c r="L73" s="36"/>
    </row>
    <row r="74" spans="2:12" ht="15.75" customHeight="1">
      <c r="B74" s="87"/>
      <c r="C74" s="87"/>
      <c r="D74" s="87"/>
      <c r="E74" s="87"/>
      <c r="F74" s="87"/>
      <c r="G74" s="87"/>
      <c r="H74" s="87"/>
      <c r="I74" s="87"/>
      <c r="J74" s="87"/>
      <c r="K74" s="87"/>
      <c r="L74" s="87"/>
    </row>
    <row r="75" spans="2:12" ht="15.75" customHeight="1">
      <c r="B75" s="87"/>
      <c r="C75" s="87"/>
      <c r="D75" s="87"/>
      <c r="E75" s="87"/>
      <c r="F75" s="87"/>
      <c r="G75" s="87"/>
      <c r="H75" s="87"/>
      <c r="I75" s="87"/>
      <c r="J75" s="87"/>
      <c r="K75" s="87"/>
      <c r="L75" s="87"/>
    </row>
    <row r="76" spans="2:12" ht="15.75" customHeight="1">
      <c r="B76" s="87"/>
      <c r="C76" s="87"/>
      <c r="D76" s="87"/>
      <c r="E76" s="87"/>
      <c r="F76" s="87"/>
      <c r="G76" s="87"/>
      <c r="H76" s="87"/>
      <c r="I76" s="87"/>
      <c r="J76" s="87"/>
      <c r="K76" s="87"/>
      <c r="L76" s="87"/>
    </row>
    <row r="77" spans="2:12" ht="15.75" customHeight="1">
      <c r="B77" s="87"/>
      <c r="C77" s="87"/>
      <c r="D77" s="87"/>
      <c r="E77" s="87"/>
      <c r="F77" s="87"/>
      <c r="G77" s="87"/>
      <c r="H77" s="87"/>
      <c r="I77" s="87"/>
      <c r="J77" s="87"/>
      <c r="K77" s="87"/>
      <c r="L77" s="87"/>
    </row>
    <row r="78" spans="2:12" ht="15.75" customHeight="1">
      <c r="B78" s="87"/>
      <c r="C78" s="87"/>
      <c r="D78" s="87"/>
      <c r="E78" s="87"/>
      <c r="F78" s="87"/>
      <c r="G78" s="87"/>
      <c r="H78" s="87"/>
      <c r="I78" s="87"/>
      <c r="J78" s="87"/>
      <c r="K78" s="87"/>
      <c r="L78" s="87"/>
    </row>
    <row r="79" spans="2:12" ht="15.75" customHeight="1">
      <c r="B79" s="87"/>
      <c r="C79" s="87"/>
      <c r="D79" s="87"/>
      <c r="E79" s="87"/>
      <c r="F79" s="87"/>
      <c r="G79" s="87"/>
      <c r="H79" s="87"/>
      <c r="I79" s="87"/>
      <c r="J79" s="87"/>
      <c r="K79" s="87"/>
      <c r="L79" s="87"/>
    </row>
    <row r="80" spans="2:12" ht="15.75" customHeight="1">
      <c r="B80" s="87"/>
      <c r="C80" s="87"/>
      <c r="D80" s="87"/>
      <c r="E80" s="87"/>
      <c r="F80" s="87"/>
      <c r="G80" s="87"/>
      <c r="H80" s="87"/>
      <c r="I80" s="87"/>
      <c r="J80" s="87"/>
      <c r="K80" s="87"/>
      <c r="L80" s="87"/>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pageMargins left="0.7" right="0.7" top="0.75" bottom="0.75" header="0" footer="0"/>
  <pageSetup paperSize="9" orientation="portrait"/>
  <extLst>
    <ext xmlns:x14="http://schemas.microsoft.com/office/spreadsheetml/2009/9/main" uri="{05C60535-1F16-4fd2-B633-F4F36F0B64E0}">
      <x14:sparklineGroups xmlns:xm="http://schemas.microsoft.com/office/excel/2006/main">
        <x14:sparklineGroup displayEmptyCellsAs="gap" xr2:uid="{00000000-0003-0000-0000-000015000000}">
          <x14:colorSeries rgb="FF376092"/>
          <x14:sparklines>
            <x14:sparkline>
              <xm:f>Receipts!C48:L48</xm:f>
              <xm:sqref>M48</xm:sqref>
            </x14:sparkline>
          </x14:sparklines>
        </x14:sparklineGroup>
        <x14:sparklineGroup displayEmptyCellsAs="gap" xr2:uid="{00000000-0003-0000-0000-000014000000}">
          <x14:colorSeries rgb="FF376092"/>
          <x14:sparklines>
            <x14:sparkline>
              <xm:f>Receipts!C47:L47</xm:f>
              <xm:sqref>M47</xm:sqref>
            </x14:sparkline>
          </x14:sparklines>
        </x14:sparklineGroup>
        <x14:sparklineGroup displayEmptyCellsAs="gap" xr2:uid="{00000000-0003-0000-0000-000013000000}">
          <x14:colorSeries rgb="FF376092"/>
          <x14:sparklines>
            <x14:sparkline>
              <xm:f>Receipts!C46:L46</xm:f>
              <xm:sqref>M46</xm:sqref>
            </x14:sparkline>
          </x14:sparklines>
        </x14:sparklineGroup>
        <x14:sparklineGroup displayEmptyCellsAs="gap" xr2:uid="{00000000-0003-0000-0000-000012000000}">
          <x14:colorSeries rgb="FF376092"/>
          <x14:sparklines>
            <x14:sparkline>
              <xm:f>Receipts!C45:L45</xm:f>
              <xm:sqref>M45</xm:sqref>
            </x14:sparkline>
          </x14:sparklines>
        </x14:sparklineGroup>
        <x14:sparklineGroup displayEmptyCellsAs="gap" xr2:uid="{00000000-0003-0000-0000-000011000000}">
          <x14:colorSeries rgb="FF376092"/>
          <x14:sparklines>
            <x14:sparkline>
              <xm:f>Receipts!C43:L43</xm:f>
              <xm:sqref>M43</xm:sqref>
            </x14:sparkline>
          </x14:sparklines>
        </x14:sparklineGroup>
        <x14:sparklineGroup displayEmptyCellsAs="gap" xr2:uid="{00000000-0003-0000-0000-000010000000}">
          <x14:colorSeries rgb="FF376092"/>
          <x14:sparklines>
            <x14:sparkline>
              <xm:f>Receipts!C39:L39</xm:f>
              <xm:sqref>M39</xm:sqref>
            </x14:sparkline>
            <x14:sparkline>
              <xm:f>Receipts!C40:L40</xm:f>
              <xm:sqref>M40</xm:sqref>
            </x14:sparkline>
            <x14:sparkline>
              <xm:f>Receipts!C41:L41</xm:f>
              <xm:sqref>M41</xm:sqref>
            </x14:sparkline>
          </x14:sparklines>
        </x14:sparklineGroup>
        <x14:sparklineGroup displayEmptyCellsAs="gap" xr2:uid="{00000000-0003-0000-0000-00000F000000}">
          <x14:colorSeries rgb="FF376092"/>
          <x14:sparklines>
            <x14:sparkline>
              <xm:f>Receipts!C38:L38</xm:f>
              <xm:sqref>M38</xm:sqref>
            </x14:sparkline>
          </x14:sparklines>
        </x14:sparklineGroup>
        <x14:sparklineGroup displayEmptyCellsAs="gap" xr2:uid="{00000000-0003-0000-0000-00000E000000}">
          <x14:colorSeries rgb="FF376092"/>
          <x14:sparklines>
            <x14:sparkline>
              <xm:f>Receipts!C37:L37</xm:f>
              <xm:sqref>M37</xm:sqref>
            </x14:sparkline>
          </x14:sparklines>
        </x14:sparklineGroup>
        <x14:sparklineGroup displayEmptyCellsAs="gap" xr2:uid="{00000000-0003-0000-0000-00000D000000}">
          <x14:colorSeries rgb="FF376092"/>
          <x14:sparklines>
            <x14:sparkline>
              <xm:f>Receipts!C36:L36</xm:f>
              <xm:sqref>M36</xm:sqref>
            </x14:sparkline>
          </x14:sparklines>
        </x14:sparklineGroup>
        <x14:sparklineGroup displayEmptyCellsAs="gap" xr2:uid="{00000000-0003-0000-0000-00000C000000}">
          <x14:colorSeries rgb="FF376092"/>
          <x14:sparklines>
            <x14:sparkline>
              <xm:f>Receipts!C27:L27</xm:f>
              <xm:sqref>M27</xm:sqref>
            </x14:sparkline>
            <x14:sparkline>
              <xm:f>Receipts!C28:L28</xm:f>
              <xm:sqref>M28</xm:sqref>
            </x14:sparkline>
          </x14:sparklines>
        </x14:sparklineGroup>
        <x14:sparklineGroup displayEmptyCellsAs="gap" xr2:uid="{00000000-0003-0000-0000-00000B000000}">
          <x14:colorSeries rgb="FF376092"/>
          <x14:sparklines>
            <x14:sparkline>
              <xm:f>Receipts!C25:L25</xm:f>
              <xm:sqref>M25</xm:sqref>
            </x14:sparkline>
          </x14:sparklines>
        </x14:sparklineGroup>
        <x14:sparklineGroup displayEmptyCellsAs="gap" xr2:uid="{00000000-0003-0000-0000-00000A000000}">
          <x14:colorSeries rgb="FF376092"/>
          <x14:sparklines>
            <x14:sparkline>
              <xm:f>Receipts!C21:L21</xm:f>
              <xm:sqref>M21</xm:sqref>
            </x14:sparkline>
            <x14:sparkline>
              <xm:f>Receipts!C22:L22</xm:f>
              <xm:sqref>M22</xm:sqref>
            </x14:sparkline>
          </x14:sparklines>
        </x14:sparklineGroup>
        <x14:sparklineGroup displayEmptyCellsAs="gap" xr2:uid="{00000000-0003-0000-0000-000009000000}">
          <x14:colorSeries rgb="FF376092"/>
          <x14:sparklines>
            <x14:sparkline>
              <xm:f>Receipts!C20:L20</xm:f>
              <xm:sqref>M20</xm:sqref>
            </x14:sparkline>
          </x14:sparklines>
        </x14:sparklineGroup>
        <x14:sparklineGroup displayEmptyCellsAs="gap" xr2:uid="{00000000-0003-0000-0000-000008000000}">
          <x14:colorSeries rgb="FF376092"/>
          <x14:sparklines>
            <x14:sparkline>
              <xm:f>Receipts!C19:L19</xm:f>
              <xm:sqref>M19</xm:sqref>
            </x14:sparkline>
          </x14:sparklines>
        </x14:sparklineGroup>
        <x14:sparklineGroup displayEmptyCellsAs="gap" xr2:uid="{00000000-0003-0000-0000-000007000000}">
          <x14:colorSeries rgb="FF376092"/>
          <x14:sparklines>
            <x14:sparkline>
              <xm:f>Receipts!C18:L18</xm:f>
              <xm:sqref>M18</xm:sqref>
            </x14:sparkline>
          </x14:sparklines>
        </x14:sparklineGroup>
        <x14:sparklineGroup displayEmptyCellsAs="gap" xr2:uid="{00000000-0003-0000-0000-000006000000}">
          <x14:colorSeries rgb="FF376092"/>
          <x14:sparklines>
            <x14:sparkline>
              <xm:f>Receipts!C17:L17</xm:f>
              <xm:sqref>M17</xm:sqref>
            </x14:sparkline>
          </x14:sparklines>
        </x14:sparklineGroup>
        <x14:sparklineGroup displayEmptyCellsAs="gap" xr2:uid="{00000000-0003-0000-0000-000005000000}">
          <x14:colorSeries rgb="FF376092"/>
          <x14:sparklines>
            <x14:sparkline>
              <xm:f>Receipts!C15:L15</xm:f>
              <xm:sqref>M15</xm:sqref>
            </x14:sparkline>
          </x14:sparklines>
        </x14:sparklineGroup>
        <x14:sparklineGroup displayEmptyCellsAs="gap" xr2:uid="{00000000-0003-0000-0000-000004000000}">
          <x14:colorSeries rgb="FF376092"/>
          <x14:sparklines>
            <x14:sparkline>
              <xm:f>Receipts!C12:L12</xm:f>
              <xm:sqref>M12</xm:sqref>
            </x14:sparkline>
          </x14:sparklines>
        </x14:sparklineGroup>
        <x14:sparklineGroup displayEmptyCellsAs="gap" xr2:uid="{00000000-0003-0000-0000-000003000000}">
          <x14:colorSeries rgb="FF376092"/>
          <x14:sparklines>
            <x14:sparkline>
              <xm:f>Receipts!C11:L11</xm:f>
              <xm:sqref>M11</xm:sqref>
            </x14:sparkline>
          </x14:sparklines>
        </x14:sparklineGroup>
        <x14:sparklineGroup displayEmptyCellsAs="gap" xr2:uid="{00000000-0003-0000-0000-000002000000}">
          <x14:colorSeries rgb="FF376092"/>
          <x14:sparklines>
            <x14:sparkline>
              <xm:f>Receipts!C10:L10</xm:f>
              <xm:sqref>M10</xm:sqref>
            </x14:sparkline>
          </x14:sparklines>
        </x14:sparklineGroup>
        <x14:sparklineGroup displayEmptyCellsAs="gap" xr2:uid="{00000000-0003-0000-0000-000001000000}">
          <x14:colorSeries rgb="FF376092"/>
          <x14:sparklines>
            <x14:sparkline>
              <xm:f>Receipts!C9:L9</xm:f>
              <xm:sqref>M9</xm:sqref>
            </x14:sparkline>
          </x14:sparklines>
        </x14:sparklineGroup>
        <x14:sparklineGroup displayEmptyCellsAs="gap" xr2:uid="{00000000-0003-0000-0000-000000000000}">
          <x14:colorSeries rgb="FF376092"/>
          <x14:sparklines>
            <x14:sparkline>
              <xm:f>Receipts!C8:L8</xm:f>
              <xm:sqref>M8</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1"/>
  <sheetViews>
    <sheetView topLeftCell="A13" workbookViewId="0">
      <selection activeCell="D5" sqref="D5"/>
    </sheetView>
  </sheetViews>
  <sheetFormatPr defaultRowHeight="15"/>
  <cols>
    <col min="2" max="2" width="15.140625" customWidth="1"/>
    <col min="3" max="3" width="15.28515625" customWidth="1"/>
    <col min="4" max="4" width="19.85546875" customWidth="1"/>
  </cols>
  <sheetData>
    <row r="1" spans="1:12" ht="126">
      <c r="A1" s="112" t="s">
        <v>3</v>
      </c>
      <c r="B1" s="112" t="s">
        <v>4</v>
      </c>
      <c r="C1" s="112" t="s">
        <v>5</v>
      </c>
      <c r="D1" s="112" t="s">
        <v>6</v>
      </c>
      <c r="E1" s="112" t="s">
        <v>7</v>
      </c>
      <c r="F1" s="112" t="s">
        <v>8</v>
      </c>
      <c r="G1" s="112" t="s">
        <v>9</v>
      </c>
      <c r="H1" s="112" t="s">
        <v>10</v>
      </c>
      <c r="I1" s="112" t="s">
        <v>11</v>
      </c>
      <c r="J1" s="112" t="s">
        <v>12</v>
      </c>
      <c r="K1" s="112" t="s">
        <v>13</v>
      </c>
    </row>
    <row r="2" spans="1:12" ht="94.5">
      <c r="A2" s="202" t="s">
        <v>35</v>
      </c>
      <c r="B2" s="201">
        <v>50028791</v>
      </c>
      <c r="C2" s="201">
        <v>63787560</v>
      </c>
      <c r="D2" s="201">
        <v>56775745</v>
      </c>
      <c r="E2" s="201">
        <v>51851222</v>
      </c>
      <c r="F2" s="201">
        <v>70735448</v>
      </c>
      <c r="G2" s="201">
        <v>678581298</v>
      </c>
      <c r="H2" s="201">
        <v>122481260</v>
      </c>
      <c r="I2" s="201">
        <v>75982438</v>
      </c>
      <c r="J2" s="201">
        <v>103338837</v>
      </c>
      <c r="K2" s="201">
        <v>95904810</v>
      </c>
      <c r="L2">
        <f>((K2-B2)/B2)*100</f>
        <v>91.699235746072688</v>
      </c>
    </row>
    <row r="3" spans="1:12" ht="15.75">
      <c r="A3" s="59" t="s">
        <v>39</v>
      </c>
      <c r="B3" s="199"/>
      <c r="C3" s="199"/>
      <c r="D3" s="199"/>
      <c r="E3" s="199"/>
      <c r="F3" s="199"/>
      <c r="G3" s="199"/>
      <c r="H3" s="199"/>
      <c r="I3" s="199"/>
      <c r="J3" s="199"/>
      <c r="K3" s="199"/>
      <c r="L3" t="e">
        <f t="shared" ref="L3:L7" si="0">((K3-B3)/B3)*100</f>
        <v>#DIV/0!</v>
      </c>
    </row>
    <row r="4" spans="1:12" ht="15.75">
      <c r="A4" s="87" t="s">
        <v>40</v>
      </c>
      <c r="B4" s="87">
        <v>187279895</v>
      </c>
      <c r="C4" s="87">
        <v>379011942</v>
      </c>
      <c r="D4" s="87">
        <v>280462665</v>
      </c>
      <c r="E4" s="87">
        <v>213487463</v>
      </c>
      <c r="F4" s="87">
        <v>341401365</v>
      </c>
      <c r="G4" s="87">
        <v>443294339</v>
      </c>
      <c r="H4" s="87">
        <v>493400440</v>
      </c>
      <c r="I4" s="87">
        <v>475682112</v>
      </c>
      <c r="J4" s="87">
        <v>795889800</v>
      </c>
      <c r="K4" s="87">
        <v>838400000</v>
      </c>
      <c r="L4">
        <f t="shared" si="0"/>
        <v>347.6721860614029</v>
      </c>
    </row>
    <row r="5" spans="1:12" ht="15.75">
      <c r="A5" s="87" t="s">
        <v>41</v>
      </c>
      <c r="B5" s="87">
        <v>1307581</v>
      </c>
      <c r="C5" s="87">
        <v>972360</v>
      </c>
      <c r="D5" s="87">
        <v>1232559</v>
      </c>
      <c r="E5" s="87">
        <v>1410103</v>
      </c>
      <c r="F5" s="87">
        <v>1248323</v>
      </c>
      <c r="G5" s="87">
        <v>1023877</v>
      </c>
      <c r="H5" s="87">
        <v>44766835</v>
      </c>
      <c r="I5" s="87">
        <v>75373854</v>
      </c>
      <c r="J5" s="87">
        <v>13150000</v>
      </c>
      <c r="K5" s="87">
        <v>10000000</v>
      </c>
      <c r="L5">
        <f t="shared" si="0"/>
        <v>664.77097785911542</v>
      </c>
    </row>
    <row r="6" spans="1:12" ht="15.75">
      <c r="A6" s="119" t="s">
        <v>42</v>
      </c>
      <c r="B6" s="201">
        <v>188587476</v>
      </c>
      <c r="C6" s="201">
        <v>379984302</v>
      </c>
      <c r="D6" s="201">
        <v>281695224</v>
      </c>
      <c r="E6" s="201">
        <v>214897566</v>
      </c>
      <c r="F6" s="201">
        <v>342649688</v>
      </c>
      <c r="G6" s="201">
        <v>444318216</v>
      </c>
      <c r="H6" s="201">
        <v>538167275</v>
      </c>
      <c r="I6" s="201">
        <v>551055966</v>
      </c>
      <c r="J6" s="201">
        <v>809039800</v>
      </c>
      <c r="K6" s="201">
        <v>848400000</v>
      </c>
      <c r="L6">
        <f t="shared" si="0"/>
        <v>349.87080690342344</v>
      </c>
    </row>
    <row r="7" spans="1:12" ht="15.75">
      <c r="A7" s="119" t="s">
        <v>43</v>
      </c>
      <c r="B7" s="201">
        <v>2728171</v>
      </c>
      <c r="C7" s="201">
        <v>3282804</v>
      </c>
      <c r="D7" s="201">
        <v>9732379</v>
      </c>
      <c r="E7" s="201">
        <v>63409304</v>
      </c>
      <c r="F7" s="201">
        <v>53719004</v>
      </c>
      <c r="G7" s="201">
        <v>53926368</v>
      </c>
      <c r="H7" s="201">
        <v>4319503</v>
      </c>
      <c r="I7" s="201">
        <v>5002425</v>
      </c>
      <c r="J7" s="201">
        <v>7425593</v>
      </c>
      <c r="K7" s="201">
        <v>11327996</v>
      </c>
      <c r="L7">
        <f t="shared" si="0"/>
        <v>315.22309268737183</v>
      </c>
    </row>
    <row r="8" spans="1:12" ht="15.75">
      <c r="A8" s="87"/>
      <c r="B8" s="87"/>
      <c r="C8" s="87"/>
      <c r="D8" s="87"/>
      <c r="E8" s="87"/>
      <c r="F8" s="87"/>
      <c r="G8" s="87"/>
      <c r="H8" s="87"/>
      <c r="I8" s="87"/>
      <c r="J8" s="87"/>
      <c r="K8" s="87"/>
    </row>
    <row r="9" spans="1:12" ht="15.75">
      <c r="A9" s="87"/>
      <c r="B9" s="87"/>
      <c r="C9" s="87"/>
      <c r="D9" s="87"/>
      <c r="E9" s="87"/>
      <c r="F9" s="87"/>
      <c r="G9" s="87"/>
      <c r="H9" s="87"/>
      <c r="I9" s="87"/>
      <c r="J9" s="87"/>
      <c r="K9" s="87"/>
    </row>
    <row r="10" spans="1:12" ht="78.75">
      <c r="A10" s="202" t="s">
        <v>46</v>
      </c>
      <c r="B10" s="201">
        <v>170918245</v>
      </c>
      <c r="C10" s="206">
        <v>176324975</v>
      </c>
      <c r="D10" s="206">
        <v>194973543</v>
      </c>
      <c r="E10" s="206">
        <v>205798679</v>
      </c>
      <c r="F10" s="201">
        <v>265046870</v>
      </c>
      <c r="G10" s="206">
        <v>291111857</v>
      </c>
      <c r="H10" s="206">
        <v>374085790</v>
      </c>
      <c r="I10" s="206">
        <v>380774283</v>
      </c>
      <c r="J10" s="201">
        <v>513706000</v>
      </c>
      <c r="K10" s="201">
        <v>541215000</v>
      </c>
    </row>
    <row r="11" spans="1:12" ht="15.75">
      <c r="A11" s="119" t="s">
        <v>47</v>
      </c>
      <c r="B11" s="201">
        <v>1382799603</v>
      </c>
      <c r="C11" s="201">
        <v>2192443139</v>
      </c>
      <c r="D11" s="201">
        <v>2114732383</v>
      </c>
      <c r="E11" s="201">
        <v>2041166634</v>
      </c>
      <c r="F11" s="201">
        <v>2256616439</v>
      </c>
      <c r="G11" s="201">
        <v>2440084555</v>
      </c>
      <c r="H11" s="201">
        <v>2597954273</v>
      </c>
      <c r="I11" s="201">
        <v>2773763193</v>
      </c>
      <c r="J11" s="201">
        <v>3429093588</v>
      </c>
      <c r="K11" s="201">
        <v>3688161282</v>
      </c>
    </row>
    <row r="12" spans="1:12" ht="15.75">
      <c r="A12" s="59" t="s">
        <v>48</v>
      </c>
      <c r="B12" s="199">
        <v>-6523096</v>
      </c>
      <c r="C12" s="199">
        <v>760668</v>
      </c>
      <c r="D12" s="199">
        <v>-7334019</v>
      </c>
      <c r="E12" s="199">
        <v>4267326</v>
      </c>
      <c r="F12" s="199">
        <v>-4895745</v>
      </c>
      <c r="G12" s="199">
        <v>-7945577</v>
      </c>
      <c r="H12" s="199">
        <v>-16443856</v>
      </c>
      <c r="I12" s="199">
        <v>-4629312</v>
      </c>
      <c r="J12" s="199">
        <v>-3706975</v>
      </c>
      <c r="K12" s="199">
        <v>-4372829</v>
      </c>
    </row>
    <row r="13" spans="1:12" ht="15.75">
      <c r="A13" s="119" t="s">
        <v>49</v>
      </c>
      <c r="B13" s="201">
        <v>1376276507</v>
      </c>
      <c r="C13" s="201">
        <v>2193203807</v>
      </c>
      <c r="D13" s="201">
        <v>2107398364</v>
      </c>
      <c r="E13" s="201">
        <v>2045433960</v>
      </c>
      <c r="F13" s="201">
        <v>2251720694</v>
      </c>
      <c r="G13" s="201">
        <v>2432138978</v>
      </c>
      <c r="H13" s="201">
        <v>2581510417</v>
      </c>
      <c r="I13" s="201">
        <v>2769133881</v>
      </c>
      <c r="J13" s="201">
        <v>3425386613</v>
      </c>
      <c r="K13" s="201">
        <v>3683788453</v>
      </c>
    </row>
    <row r="17" spans="1:11" ht="15.75">
      <c r="A17" s="87" t="s">
        <v>40</v>
      </c>
      <c r="B17" s="87">
        <v>187279895</v>
      </c>
      <c r="C17" s="87">
        <v>379011942</v>
      </c>
      <c r="D17" s="87">
        <v>280462665</v>
      </c>
      <c r="E17" s="87">
        <v>213487463</v>
      </c>
      <c r="F17" s="87">
        <v>341401365</v>
      </c>
      <c r="G17" s="87">
        <v>443294339</v>
      </c>
      <c r="H17" s="87">
        <v>493400440</v>
      </c>
      <c r="I17" s="87">
        <v>475682112</v>
      </c>
      <c r="J17" s="87">
        <v>795889800</v>
      </c>
      <c r="K17" s="87">
        <v>838400000</v>
      </c>
    </row>
    <row r="18" spans="1:11" ht="15.75">
      <c r="A18" s="87" t="s">
        <v>41</v>
      </c>
      <c r="B18" s="87">
        <v>1307581</v>
      </c>
      <c r="C18" s="87">
        <v>972360</v>
      </c>
      <c r="D18" s="87">
        <v>1232559</v>
      </c>
      <c r="E18" s="87">
        <v>1410103</v>
      </c>
      <c r="F18" s="87">
        <v>1248323</v>
      </c>
      <c r="G18" s="87">
        <v>1023877</v>
      </c>
      <c r="H18" s="87">
        <v>44766835</v>
      </c>
      <c r="I18" s="87">
        <v>75373854</v>
      </c>
      <c r="J18" s="87">
        <v>13150000</v>
      </c>
      <c r="K18" s="87">
        <v>10000000</v>
      </c>
    </row>
    <row r="19" spans="1:11" ht="15.75">
      <c r="A19" s="119" t="s">
        <v>42</v>
      </c>
      <c r="B19" s="201">
        <v>188587476</v>
      </c>
      <c r="C19" s="201">
        <v>379984302</v>
      </c>
      <c r="D19" s="201">
        <v>281695224</v>
      </c>
      <c r="E19" s="201">
        <v>214897566</v>
      </c>
      <c r="F19" s="201">
        <v>342649688</v>
      </c>
      <c r="G19" s="201">
        <v>444318216</v>
      </c>
      <c r="H19" s="201">
        <v>538167275</v>
      </c>
      <c r="I19" s="201">
        <v>551055966</v>
      </c>
      <c r="J19" s="201">
        <v>809039800</v>
      </c>
      <c r="K19" s="201">
        <v>848400000</v>
      </c>
    </row>
    <row r="20" spans="1:11">
      <c r="B20">
        <f t="shared" ref="B20:J20" si="1">B17/B19</f>
        <v>0.99306644837857627</v>
      </c>
      <c r="C20">
        <f t="shared" si="1"/>
        <v>0.99744105218325574</v>
      </c>
      <c r="D20">
        <f t="shared" si="1"/>
        <v>0.99562449450687174</v>
      </c>
      <c r="E20">
        <f t="shared" si="1"/>
        <v>0.99343825513593764</v>
      </c>
      <c r="F20">
        <f t="shared" si="1"/>
        <v>0.9963568535337467</v>
      </c>
      <c r="G20">
        <f t="shared" si="1"/>
        <v>0.99769562227446462</v>
      </c>
      <c r="H20">
        <f t="shared" si="1"/>
        <v>0.9168161330508251</v>
      </c>
      <c r="I20">
        <f t="shared" si="1"/>
        <v>0.86321923969515646</v>
      </c>
      <c r="J20">
        <f t="shared" si="1"/>
        <v>0.98374616428017514</v>
      </c>
      <c r="K20">
        <f>K17/K19</f>
        <v>0.98821310702498821</v>
      </c>
    </row>
    <row r="21" spans="1:11">
      <c r="B21">
        <f t="shared" ref="B21:J21" si="2">B18/B19</f>
        <v>6.9335516214236838E-3</v>
      </c>
      <c r="C21">
        <f t="shared" si="2"/>
        <v>2.5589478167442822E-3</v>
      </c>
      <c r="D21">
        <f t="shared" si="2"/>
        <v>4.3755054931282752E-3</v>
      </c>
      <c r="E21">
        <f t="shared" si="2"/>
        <v>6.5617448640623507E-3</v>
      </c>
      <c r="F21">
        <f t="shared" si="2"/>
        <v>3.6431464662533123E-3</v>
      </c>
      <c r="G21">
        <f t="shared" si="2"/>
        <v>2.3043777255353404E-3</v>
      </c>
      <c r="H21">
        <f t="shared" si="2"/>
        <v>8.3183866949174859E-2</v>
      </c>
      <c r="I21">
        <f t="shared" si="2"/>
        <v>0.13678076030484351</v>
      </c>
      <c r="J21">
        <f t="shared" si="2"/>
        <v>1.6253835719824909E-2</v>
      </c>
      <c r="K21">
        <f>K18/K19</f>
        <v>1.1786892975011787E-2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544"/>
  <sheetViews>
    <sheetView topLeftCell="A28" zoomScale="72" workbookViewId="0">
      <selection activeCell="B117" sqref="B117"/>
    </sheetView>
  </sheetViews>
  <sheetFormatPr defaultColWidth="14.42578125" defaultRowHeight="15"/>
  <cols>
    <col min="1" max="1" width="22.28515625" style="66" customWidth="1"/>
    <col min="2" max="2" width="35.42578125" style="68" customWidth="1"/>
    <col min="3" max="3" width="18.42578125" style="68" customWidth="1"/>
    <col min="4" max="4" width="19.85546875" style="68" customWidth="1"/>
    <col min="5" max="5" width="18.7109375" style="68" customWidth="1"/>
    <col min="6" max="6" width="18.42578125" style="68" customWidth="1"/>
    <col min="7" max="7" width="19.7109375" style="68" customWidth="1"/>
    <col min="8" max="8" width="19.85546875" style="68" customWidth="1"/>
    <col min="9" max="9" width="23" style="68" customWidth="1"/>
    <col min="10" max="10" width="20.42578125" style="68" customWidth="1"/>
    <col min="11" max="11" width="25.42578125" style="68" customWidth="1"/>
    <col min="12" max="12" width="19.42578125" style="68" customWidth="1"/>
    <col min="13" max="13" width="14.85546875" style="68" customWidth="1"/>
    <col min="14" max="16384" width="14.42578125" style="68"/>
  </cols>
  <sheetData>
    <row r="1" spans="1:13" ht="15.75">
      <c r="B1" s="67" t="s">
        <v>139</v>
      </c>
      <c r="H1" s="69"/>
      <c r="J1" s="67"/>
      <c r="K1" s="67"/>
      <c r="L1" s="67"/>
      <c r="M1" s="67"/>
    </row>
    <row r="2" spans="1:13" ht="15.75">
      <c r="H2" s="70"/>
      <c r="J2" s="67"/>
      <c r="K2" s="67"/>
      <c r="L2" s="67"/>
      <c r="M2" s="67"/>
    </row>
    <row r="3" spans="1:13" ht="47.25">
      <c r="A3" s="83" t="s">
        <v>2</v>
      </c>
      <c r="B3" s="72" t="s">
        <v>3</v>
      </c>
      <c r="C3" s="73" t="s">
        <v>140</v>
      </c>
      <c r="D3" s="73" t="s">
        <v>141</v>
      </c>
      <c r="E3" s="73" t="s">
        <v>6</v>
      </c>
      <c r="F3" s="73" t="s">
        <v>7</v>
      </c>
      <c r="G3" s="73" t="s">
        <v>8</v>
      </c>
      <c r="H3" s="74" t="s">
        <v>142</v>
      </c>
      <c r="I3" s="72" t="s">
        <v>143</v>
      </c>
      <c r="J3" s="72" t="s">
        <v>11</v>
      </c>
      <c r="K3" s="72" t="s">
        <v>12</v>
      </c>
      <c r="L3" s="72" t="s">
        <v>13</v>
      </c>
      <c r="M3" s="72" t="s">
        <v>14</v>
      </c>
    </row>
    <row r="4" spans="1:13" ht="15.75">
      <c r="B4" s="67" t="s">
        <v>144</v>
      </c>
      <c r="H4" s="70"/>
      <c r="J4" s="67"/>
      <c r="K4" s="67"/>
      <c r="L4" s="67"/>
      <c r="M4" s="67"/>
    </row>
    <row r="5" spans="1:13" ht="15.75">
      <c r="A5" s="66" t="s">
        <v>145</v>
      </c>
      <c r="B5" s="67" t="s">
        <v>146</v>
      </c>
      <c r="H5" s="70"/>
      <c r="J5" s="67"/>
      <c r="K5" s="67"/>
      <c r="L5" s="67"/>
      <c r="M5" s="67"/>
    </row>
    <row r="6" spans="1:13" ht="15.75">
      <c r="B6" s="127" t="s">
        <v>158</v>
      </c>
      <c r="C6" s="128">
        <v>167647336</v>
      </c>
      <c r="D6" s="128">
        <v>187133300</v>
      </c>
      <c r="E6" s="128">
        <v>216307861</v>
      </c>
      <c r="F6" s="128">
        <v>266986748</v>
      </c>
      <c r="G6" s="129">
        <v>281689680</v>
      </c>
      <c r="H6" s="211">
        <v>318839527</v>
      </c>
      <c r="I6" s="128">
        <v>347341642</v>
      </c>
      <c r="J6" s="128">
        <v>379479059</v>
      </c>
      <c r="K6" s="128">
        <v>444162816</v>
      </c>
      <c r="L6" s="128">
        <v>462447887</v>
      </c>
      <c r="M6" s="67"/>
    </row>
    <row r="7" spans="1:13" ht="15.75">
      <c r="B7" s="127" t="s">
        <v>173</v>
      </c>
      <c r="C7" s="128">
        <v>191205634</v>
      </c>
      <c r="D7" s="128">
        <v>215388685</v>
      </c>
      <c r="E7" s="128">
        <v>254734883</v>
      </c>
      <c r="F7" s="128">
        <v>280613383</v>
      </c>
      <c r="G7" s="129">
        <v>297431937</v>
      </c>
      <c r="H7" s="128">
        <v>337264755</v>
      </c>
      <c r="I7" s="128">
        <v>361639595</v>
      </c>
      <c r="J7" s="128">
        <v>409276687</v>
      </c>
      <c r="K7" s="128">
        <v>466962916</v>
      </c>
      <c r="L7" s="128">
        <v>493276163</v>
      </c>
      <c r="M7" s="67"/>
    </row>
    <row r="8" spans="1:13" ht="15.75">
      <c r="B8" s="127" t="s">
        <v>184</v>
      </c>
      <c r="C8" s="128">
        <v>130879957</v>
      </c>
      <c r="D8" s="209">
        <v>186903565</v>
      </c>
      <c r="E8" s="128">
        <v>208752136</v>
      </c>
      <c r="F8" s="209">
        <v>181068196</v>
      </c>
      <c r="G8" s="212">
        <v>190215787</v>
      </c>
      <c r="H8" s="128">
        <v>192377843</v>
      </c>
      <c r="I8" s="128">
        <v>190484737</v>
      </c>
      <c r="J8" s="128">
        <v>195494600</v>
      </c>
      <c r="K8" s="128">
        <v>238949688</v>
      </c>
      <c r="L8" s="128">
        <v>304990469</v>
      </c>
      <c r="M8" s="67"/>
    </row>
    <row r="9" spans="1:13" ht="47.25">
      <c r="B9" s="213" t="s">
        <v>186</v>
      </c>
      <c r="C9" s="128">
        <v>491178772</v>
      </c>
      <c r="D9" s="128">
        <v>592357019</v>
      </c>
      <c r="E9" s="128">
        <v>684034341</v>
      </c>
      <c r="F9" s="128">
        <v>732573564</v>
      </c>
      <c r="G9" s="129">
        <v>771555440</v>
      </c>
      <c r="H9" s="128">
        <v>848482125</v>
      </c>
      <c r="I9" s="128">
        <v>899465974</v>
      </c>
      <c r="J9" s="128">
        <v>984250346</v>
      </c>
      <c r="K9" s="128">
        <v>1150075420</v>
      </c>
      <c r="L9" s="128">
        <v>1260714519</v>
      </c>
      <c r="M9" s="67"/>
    </row>
    <row r="10" spans="1:13" ht="15.75">
      <c r="B10" s="127" t="s">
        <v>146</v>
      </c>
      <c r="C10" s="116">
        <f>C6/C9</f>
        <v>0.34131633034010678</v>
      </c>
      <c r="D10" s="116">
        <f t="shared" ref="D10:L10" si="0">D6/D9</f>
        <v>0.31591302879454863</v>
      </c>
      <c r="E10" s="116">
        <f t="shared" si="0"/>
        <v>0.31622368649471067</v>
      </c>
      <c r="F10" s="116">
        <f t="shared" si="0"/>
        <v>0.36445042671509781</v>
      </c>
      <c r="G10" s="116">
        <f t="shared" si="0"/>
        <v>0.36509324592410364</v>
      </c>
      <c r="H10" s="116">
        <f t="shared" si="0"/>
        <v>0.37577636299645084</v>
      </c>
      <c r="I10" s="116">
        <f t="shared" si="0"/>
        <v>0.38616429308086309</v>
      </c>
      <c r="J10" s="116">
        <f t="shared" si="0"/>
        <v>0.3855513595115363</v>
      </c>
      <c r="K10" s="116">
        <f t="shared" si="0"/>
        <v>0.38620320743834347</v>
      </c>
      <c r="L10" s="116">
        <f t="shared" si="0"/>
        <v>0.36681412011246933</v>
      </c>
      <c r="M10" s="67"/>
    </row>
    <row r="11" spans="1:13" ht="15.75">
      <c r="B11" s="127" t="s">
        <v>160</v>
      </c>
      <c r="C11" s="116">
        <f>C7/C9</f>
        <v>0.38927910752625117</v>
      </c>
      <c r="D11" s="116">
        <f t="shared" ref="D11:L11" si="1">D7/D9</f>
        <v>0.3636129531538479</v>
      </c>
      <c r="E11" s="116">
        <f t="shared" si="1"/>
        <v>0.37240072278768821</v>
      </c>
      <c r="F11" s="116">
        <f t="shared" si="1"/>
        <v>0.38305147331251499</v>
      </c>
      <c r="G11" s="116">
        <f t="shared" si="1"/>
        <v>0.38549651986122996</v>
      </c>
      <c r="H11" s="116">
        <f t="shared" si="1"/>
        <v>0.39749187998509694</v>
      </c>
      <c r="I11" s="116">
        <f t="shared" si="1"/>
        <v>0.40206033963881771</v>
      </c>
      <c r="J11" s="116">
        <f t="shared" si="1"/>
        <v>0.41582579946586068</v>
      </c>
      <c r="K11" s="116">
        <f t="shared" si="1"/>
        <v>0.40602808118444961</v>
      </c>
      <c r="L11" s="116">
        <f t="shared" si="1"/>
        <v>0.39126713904371241</v>
      </c>
      <c r="M11" s="67"/>
    </row>
    <row r="12" spans="1:13" ht="15.75">
      <c r="B12" s="127" t="s">
        <v>175</v>
      </c>
      <c r="C12" s="116">
        <f>C8/C9</f>
        <v>0.26646093939906668</v>
      </c>
      <c r="D12" s="116">
        <f t="shared" ref="D12:L12" si="2">D8/D9</f>
        <v>0.31552519680702895</v>
      </c>
      <c r="E12" s="116">
        <f t="shared" si="2"/>
        <v>0.30517785948410447</v>
      </c>
      <c r="F12" s="116">
        <f t="shared" si="2"/>
        <v>0.24716725377220955</v>
      </c>
      <c r="G12" s="116">
        <f t="shared" si="2"/>
        <v>0.24653547514356194</v>
      </c>
      <c r="H12" s="116">
        <f t="shared" si="2"/>
        <v>0.22673175701845222</v>
      </c>
      <c r="I12" s="116">
        <f t="shared" si="2"/>
        <v>0.21177536728031915</v>
      </c>
      <c r="J12" s="116">
        <f t="shared" si="2"/>
        <v>0.198622841022603</v>
      </c>
      <c r="K12" s="116">
        <f t="shared" si="2"/>
        <v>0.2077687113772069</v>
      </c>
      <c r="L12" s="116">
        <f t="shared" si="2"/>
        <v>0.24191874084381826</v>
      </c>
      <c r="M12" s="67"/>
    </row>
    <row r="13" spans="1:13" ht="15.75">
      <c r="B13" s="213" t="s">
        <v>292</v>
      </c>
      <c r="J13" s="67"/>
      <c r="K13" s="67"/>
      <c r="L13" s="67"/>
      <c r="M13" s="67"/>
    </row>
    <row r="14" spans="1:13" ht="15.75">
      <c r="J14" s="67"/>
      <c r="K14" s="67"/>
      <c r="L14" s="67"/>
      <c r="M14" s="67"/>
    </row>
    <row r="15" spans="1:13" ht="15.75">
      <c r="J15" s="67"/>
      <c r="K15" s="67"/>
      <c r="L15" s="67"/>
      <c r="M15" s="67"/>
    </row>
    <row r="16" spans="1:13" ht="15.75">
      <c r="J16" s="67"/>
      <c r="K16" s="67"/>
      <c r="L16" s="67"/>
      <c r="M16" s="67"/>
    </row>
    <row r="17" spans="10:13" ht="15.75">
      <c r="J17" s="67"/>
      <c r="K17" s="67"/>
      <c r="L17" s="67"/>
      <c r="M17" s="67"/>
    </row>
    <row r="18" spans="10:13" ht="15.75">
      <c r="J18" s="67"/>
      <c r="K18" s="67"/>
      <c r="L18" s="67"/>
      <c r="M18" s="67"/>
    </row>
    <row r="19" spans="10:13" ht="15.75">
      <c r="J19" s="67"/>
      <c r="K19" s="67"/>
      <c r="L19" s="67"/>
      <c r="M19" s="67"/>
    </row>
    <row r="20" spans="10:13" ht="15.75">
      <c r="J20" s="67"/>
      <c r="K20" s="67"/>
      <c r="L20" s="67"/>
      <c r="M20" s="67"/>
    </row>
    <row r="21" spans="10:13" ht="15.75">
      <c r="J21" s="67"/>
      <c r="K21" s="67"/>
      <c r="L21" s="67"/>
      <c r="M21" s="67"/>
    </row>
    <row r="22" spans="10:13" ht="15.75">
      <c r="J22" s="67"/>
      <c r="K22" s="67"/>
      <c r="L22" s="67"/>
      <c r="M22" s="67"/>
    </row>
    <row r="23" spans="10:13" ht="15.75">
      <c r="J23" s="67"/>
      <c r="K23" s="67"/>
      <c r="L23" s="67"/>
      <c r="M23" s="67"/>
    </row>
    <row r="24" spans="10:13" ht="15.75">
      <c r="J24" s="67"/>
      <c r="K24" s="67"/>
      <c r="L24" s="67"/>
      <c r="M24" s="67"/>
    </row>
    <row r="25" spans="10:13" ht="15.75">
      <c r="J25" s="67"/>
      <c r="K25" s="67"/>
      <c r="L25" s="67"/>
      <c r="M25" s="67"/>
    </row>
    <row r="26" spans="10:13" ht="15.75">
      <c r="J26" s="67"/>
      <c r="K26" s="67"/>
      <c r="L26" s="67"/>
      <c r="M26" s="67"/>
    </row>
    <row r="27" spans="10:13" ht="15.75">
      <c r="J27" s="67"/>
      <c r="K27" s="67"/>
      <c r="L27" s="67"/>
      <c r="M27" s="67"/>
    </row>
    <row r="28" spans="10:13" ht="15.75">
      <c r="J28" s="67"/>
      <c r="K28" s="67"/>
      <c r="L28" s="67"/>
      <c r="M28" s="67"/>
    </row>
    <row r="29" spans="10:13" ht="15.75">
      <c r="J29" s="67"/>
      <c r="K29" s="67"/>
      <c r="L29" s="67"/>
      <c r="M29" s="67"/>
    </row>
    <row r="30" spans="10:13" ht="15.75">
      <c r="J30" s="67"/>
      <c r="K30" s="67"/>
      <c r="L30" s="67"/>
      <c r="M30" s="67"/>
    </row>
    <row r="31" spans="10:13" ht="15.75">
      <c r="J31" s="67"/>
      <c r="K31" s="67"/>
      <c r="L31" s="67"/>
      <c r="M31" s="67"/>
    </row>
    <row r="32" spans="10:13" ht="15.75">
      <c r="J32" s="67"/>
      <c r="K32" s="67"/>
      <c r="L32" s="67"/>
      <c r="M32" s="67"/>
    </row>
    <row r="33" spans="10:13" ht="15.75">
      <c r="J33" s="67"/>
      <c r="K33" s="67"/>
      <c r="L33" s="67"/>
      <c r="M33" s="67"/>
    </row>
    <row r="34" spans="10:13" ht="15.75">
      <c r="J34" s="67"/>
      <c r="K34" s="67"/>
      <c r="L34" s="67"/>
      <c r="M34" s="67"/>
    </row>
    <row r="35" spans="10:13" ht="15.75">
      <c r="J35" s="67"/>
      <c r="K35" s="67"/>
      <c r="L35" s="67"/>
      <c r="M35" s="67"/>
    </row>
    <row r="36" spans="10:13" ht="15.75">
      <c r="J36" s="67"/>
      <c r="K36" s="67"/>
      <c r="L36" s="67"/>
      <c r="M36" s="67"/>
    </row>
    <row r="37" spans="10:13" ht="15.75">
      <c r="J37" s="67"/>
      <c r="K37" s="67"/>
      <c r="L37" s="67"/>
      <c r="M37" s="67"/>
    </row>
    <row r="38" spans="10:13" ht="15.75">
      <c r="J38" s="67"/>
      <c r="K38" s="67"/>
      <c r="L38" s="67"/>
      <c r="M38" s="67"/>
    </row>
    <row r="39" spans="10:13" ht="15.75">
      <c r="J39" s="67"/>
      <c r="K39" s="67"/>
      <c r="L39" s="67"/>
      <c r="M39" s="67"/>
    </row>
    <row r="40" spans="10:13" ht="15.75">
      <c r="J40" s="67"/>
      <c r="K40" s="67"/>
      <c r="L40" s="67"/>
      <c r="M40" s="67"/>
    </row>
    <row r="41" spans="10:13" ht="15.75">
      <c r="J41" s="67"/>
      <c r="K41" s="67"/>
      <c r="L41" s="67"/>
      <c r="M41" s="67"/>
    </row>
    <row r="42" spans="10:13" ht="15.75">
      <c r="J42" s="67"/>
      <c r="K42" s="67"/>
      <c r="L42" s="67"/>
      <c r="M42" s="67"/>
    </row>
    <row r="43" spans="10:13" ht="15.75">
      <c r="J43" s="67"/>
      <c r="K43" s="67"/>
      <c r="L43" s="67"/>
      <c r="M43" s="67"/>
    </row>
    <row r="44" spans="10:13" ht="15.75">
      <c r="J44" s="67"/>
      <c r="K44" s="67"/>
      <c r="L44" s="67"/>
      <c r="M44" s="67"/>
    </row>
    <row r="45" spans="10:13" ht="15.75">
      <c r="J45" s="67"/>
      <c r="K45" s="67"/>
      <c r="L45" s="67"/>
      <c r="M45" s="67"/>
    </row>
    <row r="46" spans="10:13" ht="15.75">
      <c r="J46" s="67"/>
      <c r="K46" s="67"/>
      <c r="L46" s="67"/>
      <c r="M46" s="67"/>
    </row>
    <row r="47" spans="10:13" ht="15.75">
      <c r="J47" s="67"/>
      <c r="K47" s="67"/>
      <c r="L47" s="67"/>
      <c r="M47" s="67"/>
    </row>
    <row r="48" spans="10:13" ht="15.75">
      <c r="J48" s="67"/>
      <c r="K48" s="67"/>
      <c r="L48" s="67"/>
      <c r="M48" s="67"/>
    </row>
    <row r="49" spans="2:14" ht="47.25">
      <c r="C49" s="73" t="s">
        <v>140</v>
      </c>
      <c r="D49" s="73" t="s">
        <v>141</v>
      </c>
      <c r="E49" s="73" t="s">
        <v>6</v>
      </c>
      <c r="F49" s="73" t="s">
        <v>7</v>
      </c>
      <c r="G49" s="73" t="s">
        <v>8</v>
      </c>
      <c r="H49" s="74" t="s">
        <v>142</v>
      </c>
      <c r="I49" s="72" t="s">
        <v>143</v>
      </c>
      <c r="J49" s="72" t="s">
        <v>11</v>
      </c>
      <c r="K49" s="72" t="s">
        <v>12</v>
      </c>
      <c r="L49" s="72" t="s">
        <v>13</v>
      </c>
      <c r="M49" s="67" t="s">
        <v>293</v>
      </c>
    </row>
    <row r="50" spans="2:14" ht="15.75">
      <c r="B50" s="78" t="s">
        <v>175</v>
      </c>
      <c r="C50" s="79"/>
      <c r="D50" s="79"/>
      <c r="E50" s="79"/>
      <c r="F50" s="79"/>
      <c r="G50" s="79"/>
      <c r="H50" s="80"/>
      <c r="I50" s="79"/>
      <c r="J50" s="79"/>
      <c r="K50" s="79"/>
      <c r="L50" s="79"/>
      <c r="M50" s="67"/>
    </row>
    <row r="51" spans="2:14" ht="15.75">
      <c r="B51" s="68" t="s">
        <v>176</v>
      </c>
      <c r="C51" s="68">
        <v>20119245</v>
      </c>
      <c r="D51" s="68">
        <v>22951394</v>
      </c>
      <c r="E51" s="68">
        <v>25194008</v>
      </c>
      <c r="F51" s="68">
        <v>27347094</v>
      </c>
      <c r="G51" s="68">
        <v>33920256</v>
      </c>
      <c r="H51" s="70">
        <v>32010073</v>
      </c>
      <c r="I51" s="68">
        <v>42055619</v>
      </c>
      <c r="J51" s="68">
        <v>47909176</v>
      </c>
      <c r="K51" s="68">
        <v>60316582</v>
      </c>
      <c r="L51" s="68">
        <v>70359713</v>
      </c>
      <c r="M51" s="67">
        <f>AVERAGE(C51:L51)</f>
        <v>38218316</v>
      </c>
      <c r="N51" s="116"/>
    </row>
    <row r="52" spans="2:14" ht="15.75">
      <c r="B52" s="68" t="s">
        <v>177</v>
      </c>
      <c r="C52" s="68">
        <v>18434397</v>
      </c>
      <c r="D52" s="68">
        <v>18506724</v>
      </c>
      <c r="E52" s="68">
        <v>28920782</v>
      </c>
      <c r="F52" s="68">
        <v>29808385</v>
      </c>
      <c r="G52" s="68">
        <v>34176043</v>
      </c>
      <c r="H52" s="68">
        <v>39566234</v>
      </c>
      <c r="I52" s="68">
        <v>44986695</v>
      </c>
      <c r="J52" s="68">
        <v>19854442</v>
      </c>
      <c r="K52" s="68">
        <v>34178791</v>
      </c>
      <c r="L52" s="68">
        <v>60877885</v>
      </c>
      <c r="M52" s="67">
        <f t="shared" ref="M52:M59" si="3">AVERAGE(C52:L52)</f>
        <v>32931037.800000001</v>
      </c>
      <c r="N52" s="116"/>
    </row>
    <row r="53" spans="2:14" ht="15.75">
      <c r="B53" s="68" t="s">
        <v>178</v>
      </c>
      <c r="C53" s="68">
        <v>11591351</v>
      </c>
      <c r="D53" s="68">
        <v>14053807</v>
      </c>
      <c r="E53" s="68">
        <v>14117178</v>
      </c>
      <c r="F53" s="68">
        <v>14630859</v>
      </c>
      <c r="G53" s="68">
        <v>14705382</v>
      </c>
      <c r="H53" s="70">
        <v>14919993</v>
      </c>
      <c r="I53" s="68">
        <v>15744428</v>
      </c>
      <c r="J53" s="68">
        <v>20447881</v>
      </c>
      <c r="K53" s="68">
        <v>27065786</v>
      </c>
      <c r="L53" s="68">
        <v>30976279</v>
      </c>
      <c r="M53" s="67">
        <f t="shared" si="3"/>
        <v>17825294.399999999</v>
      </c>
      <c r="N53" s="116"/>
    </row>
    <row r="54" spans="2:14" ht="15.75">
      <c r="B54" s="68" t="s">
        <v>179</v>
      </c>
      <c r="C54" s="68">
        <v>52446688</v>
      </c>
      <c r="D54" s="68">
        <v>102199210</v>
      </c>
      <c r="E54" s="68">
        <v>105149781</v>
      </c>
      <c r="F54" s="68">
        <v>76315196</v>
      </c>
      <c r="G54" s="68">
        <v>74474236</v>
      </c>
      <c r="H54" s="70">
        <v>70152993</v>
      </c>
      <c r="I54" s="68">
        <v>57883246</v>
      </c>
      <c r="J54" s="75">
        <v>71303028</v>
      </c>
      <c r="K54" s="68">
        <v>71797592</v>
      </c>
      <c r="L54" s="68">
        <v>76718200</v>
      </c>
      <c r="M54" s="67">
        <f t="shared" si="3"/>
        <v>75844017</v>
      </c>
      <c r="N54" s="116"/>
    </row>
    <row r="55" spans="2:14" ht="15.75">
      <c r="B55" s="68" t="s">
        <v>180</v>
      </c>
      <c r="C55" s="68">
        <v>1456874</v>
      </c>
      <c r="D55" s="68">
        <v>947774</v>
      </c>
      <c r="E55" s="68">
        <v>3497965</v>
      </c>
      <c r="F55" s="68">
        <v>3176953</v>
      </c>
      <c r="G55" s="68">
        <v>4027789</v>
      </c>
      <c r="H55" s="68">
        <v>3921937</v>
      </c>
      <c r="I55" s="75">
        <v>3905987</v>
      </c>
      <c r="J55" s="75">
        <v>4572128</v>
      </c>
      <c r="K55" s="68">
        <v>8524185</v>
      </c>
      <c r="L55" s="68">
        <v>18342401</v>
      </c>
      <c r="M55" s="67">
        <f t="shared" si="3"/>
        <v>5237399.3</v>
      </c>
      <c r="N55" s="116"/>
    </row>
    <row r="56" spans="2:14" ht="15.75">
      <c r="B56" s="68" t="s">
        <v>181</v>
      </c>
      <c r="C56" s="68">
        <v>25670043</v>
      </c>
      <c r="D56" s="68">
        <v>25951780</v>
      </c>
      <c r="E56" s="68">
        <v>28198423</v>
      </c>
      <c r="F56" s="68">
        <v>29024447</v>
      </c>
      <c r="G56" s="68">
        <v>27913806</v>
      </c>
      <c r="H56" s="70">
        <v>30785778</v>
      </c>
      <c r="I56" s="68">
        <v>24422936</v>
      </c>
      <c r="J56" s="68">
        <v>29358069</v>
      </c>
      <c r="K56" s="68">
        <v>35138641</v>
      </c>
      <c r="L56" s="68">
        <v>45332000</v>
      </c>
      <c r="M56" s="67">
        <f t="shared" si="3"/>
        <v>30179592.300000001</v>
      </c>
      <c r="N56" s="116"/>
    </row>
    <row r="57" spans="2:14" ht="15.75">
      <c r="B57" s="68" t="s">
        <v>182</v>
      </c>
      <c r="C57" s="68">
        <v>216495</v>
      </c>
      <c r="D57" s="68">
        <v>335350</v>
      </c>
      <c r="E57" s="68">
        <v>266899</v>
      </c>
      <c r="F57" s="68">
        <v>265264</v>
      </c>
      <c r="G57" s="68">
        <v>308876</v>
      </c>
      <c r="H57" s="68">
        <v>249819</v>
      </c>
      <c r="I57" s="68">
        <v>318256</v>
      </c>
      <c r="J57" s="68">
        <v>203530</v>
      </c>
      <c r="K57" s="68">
        <v>450176</v>
      </c>
      <c r="L57" s="68">
        <v>769093</v>
      </c>
      <c r="M57" s="67">
        <f t="shared" si="3"/>
        <v>338375.8</v>
      </c>
      <c r="N57" s="116"/>
    </row>
    <row r="58" spans="2:14" ht="15.75">
      <c r="B58" s="68" t="s">
        <v>183</v>
      </c>
      <c r="C58" s="68">
        <v>944864</v>
      </c>
      <c r="D58" s="68">
        <v>1957526</v>
      </c>
      <c r="E58" s="68">
        <v>3407100</v>
      </c>
      <c r="F58" s="68">
        <v>499998</v>
      </c>
      <c r="G58" s="68">
        <v>689399</v>
      </c>
      <c r="H58" s="68">
        <v>771016</v>
      </c>
      <c r="I58" s="68">
        <v>1167570</v>
      </c>
      <c r="J58" s="68">
        <v>1846346</v>
      </c>
      <c r="K58" s="68">
        <v>1477935</v>
      </c>
      <c r="L58" s="68">
        <v>1614898</v>
      </c>
      <c r="M58" s="67">
        <f t="shared" si="3"/>
        <v>1437665.2</v>
      </c>
      <c r="N58" s="116"/>
    </row>
    <row r="59" spans="2:14" ht="15.75">
      <c r="B59" s="127" t="s">
        <v>184</v>
      </c>
      <c r="C59" s="128">
        <v>130879957</v>
      </c>
      <c r="D59" s="209">
        <v>186903565</v>
      </c>
      <c r="E59" s="128">
        <v>208752136</v>
      </c>
      <c r="F59" s="209">
        <v>181068196</v>
      </c>
      <c r="G59" s="212">
        <v>190215787</v>
      </c>
      <c r="H59" s="128">
        <v>192377843</v>
      </c>
      <c r="I59" s="128">
        <v>190484737</v>
      </c>
      <c r="J59" s="128">
        <v>195494600</v>
      </c>
      <c r="K59" s="128">
        <v>238949688</v>
      </c>
      <c r="L59" s="128">
        <v>304990469</v>
      </c>
      <c r="M59" s="67">
        <f t="shared" si="3"/>
        <v>202011697.80000001</v>
      </c>
      <c r="N59" s="116"/>
    </row>
    <row r="60" spans="2:14" ht="15.75">
      <c r="B60" s="67"/>
      <c r="D60" s="75"/>
      <c r="F60" s="75"/>
      <c r="G60" s="75"/>
      <c r="M60" s="67"/>
    </row>
    <row r="61" spans="2:14" ht="15.75">
      <c r="J61" s="67"/>
      <c r="K61" s="67"/>
      <c r="L61" s="67"/>
      <c r="M61" s="67"/>
    </row>
    <row r="62" spans="2:14" ht="15.75">
      <c r="B62" s="68" t="s">
        <v>175</v>
      </c>
      <c r="J62" s="67"/>
      <c r="K62" s="67"/>
      <c r="L62" s="67"/>
      <c r="M62" s="67"/>
    </row>
    <row r="63" spans="2:14" ht="15.75">
      <c r="B63" s="68" t="s">
        <v>176</v>
      </c>
      <c r="C63" s="67">
        <v>38218316</v>
      </c>
      <c r="J63" s="67"/>
      <c r="K63" s="67"/>
      <c r="L63" s="67"/>
    </row>
    <row r="64" spans="2:14" ht="15.75">
      <c r="B64" s="68" t="s">
        <v>177</v>
      </c>
      <c r="C64" s="67">
        <v>32931037.800000001</v>
      </c>
      <c r="J64" s="67"/>
      <c r="K64" s="67"/>
      <c r="L64" s="67"/>
    </row>
    <row r="65" spans="2:13" ht="15.75">
      <c r="B65" s="68" t="s">
        <v>178</v>
      </c>
      <c r="C65" s="67">
        <v>17825294.399999999</v>
      </c>
      <c r="J65" s="67"/>
      <c r="K65" s="67"/>
      <c r="L65" s="67"/>
    </row>
    <row r="66" spans="2:13" ht="15.75">
      <c r="B66" s="68" t="s">
        <v>179</v>
      </c>
      <c r="C66" s="67">
        <v>75844017</v>
      </c>
      <c r="J66" s="67"/>
      <c r="K66" s="67"/>
      <c r="L66" s="67"/>
    </row>
    <row r="67" spans="2:13" ht="15.75">
      <c r="B67" s="68" t="s">
        <v>180</v>
      </c>
      <c r="C67" s="67">
        <v>5237399.3</v>
      </c>
      <c r="J67" s="67"/>
      <c r="K67" s="67"/>
      <c r="L67" s="67"/>
    </row>
    <row r="68" spans="2:13" ht="15.75">
      <c r="B68" s="68" t="s">
        <v>181</v>
      </c>
      <c r="C68" s="67">
        <v>30179592.300000001</v>
      </c>
      <c r="J68" s="67"/>
      <c r="K68" s="67"/>
      <c r="L68" s="67"/>
    </row>
    <row r="69" spans="2:13" ht="15.75">
      <c r="B69" s="68" t="s">
        <v>182</v>
      </c>
      <c r="C69" s="67">
        <v>338375.8</v>
      </c>
      <c r="J69" s="67"/>
      <c r="K69" s="67"/>
      <c r="L69" s="67"/>
    </row>
    <row r="70" spans="2:13" ht="15.75">
      <c r="B70" s="68" t="s">
        <v>183</v>
      </c>
      <c r="C70" s="67">
        <v>1437665.2</v>
      </c>
      <c r="J70" s="67"/>
      <c r="K70" s="67"/>
      <c r="L70" s="67"/>
    </row>
    <row r="71" spans="2:13" ht="15.75">
      <c r="B71" s="68" t="s">
        <v>184</v>
      </c>
      <c r="C71" s="67">
        <v>202011697.80000001</v>
      </c>
      <c r="J71" s="67"/>
      <c r="K71" s="67"/>
      <c r="L71" s="67"/>
    </row>
    <row r="72" spans="2:13" ht="15.75">
      <c r="J72" s="67"/>
      <c r="K72" s="67"/>
      <c r="L72" s="67"/>
      <c r="M72" s="67"/>
    </row>
    <row r="73" spans="2:13" ht="15.75">
      <c r="J73" s="67"/>
      <c r="K73" s="67"/>
      <c r="L73" s="67"/>
      <c r="M73" s="67"/>
    </row>
    <row r="74" spans="2:13" ht="15.75">
      <c r="J74" s="67"/>
      <c r="K74" s="67"/>
      <c r="L74" s="67"/>
      <c r="M74" s="67"/>
    </row>
    <row r="75" spans="2:13" ht="15.75">
      <c r="J75" s="67"/>
      <c r="K75" s="67"/>
      <c r="L75" s="67"/>
      <c r="M75" s="67"/>
    </row>
    <row r="76" spans="2:13" ht="15.75">
      <c r="J76" s="67"/>
      <c r="K76" s="67"/>
      <c r="L76" s="67"/>
      <c r="M76" s="67"/>
    </row>
    <row r="77" spans="2:13" ht="15.75">
      <c r="J77" s="67"/>
      <c r="K77" s="67"/>
      <c r="L77" s="67"/>
      <c r="M77" s="67"/>
    </row>
    <row r="78" spans="2:13" ht="15.75">
      <c r="J78" s="67"/>
      <c r="K78" s="67"/>
      <c r="L78" s="67"/>
      <c r="M78" s="67"/>
    </row>
    <row r="79" spans="2:13" ht="15.75">
      <c r="J79" s="67"/>
      <c r="K79" s="67"/>
      <c r="L79" s="67"/>
      <c r="M79" s="67"/>
    </row>
    <row r="80" spans="2:13" ht="15.75">
      <c r="J80" s="67"/>
      <c r="K80" s="67"/>
      <c r="L80" s="67"/>
      <c r="M80" s="67"/>
    </row>
    <row r="81" spans="10:13" ht="15.75">
      <c r="J81" s="67"/>
      <c r="K81" s="67"/>
      <c r="L81" s="67"/>
      <c r="M81" s="67"/>
    </row>
    <row r="82" spans="10:13" ht="15.75">
      <c r="J82" s="67"/>
      <c r="K82" s="67"/>
      <c r="L82" s="67"/>
      <c r="M82" s="67"/>
    </row>
    <row r="83" spans="10:13" ht="15.75">
      <c r="J83" s="67"/>
      <c r="K83" s="67"/>
      <c r="L83" s="67"/>
      <c r="M83" s="67"/>
    </row>
    <row r="84" spans="10:13" ht="15.75">
      <c r="J84" s="67"/>
      <c r="K84" s="67"/>
      <c r="L84" s="67"/>
      <c r="M84" s="67"/>
    </row>
    <row r="85" spans="10:13" ht="15.75">
      <c r="J85" s="67"/>
      <c r="K85" s="67"/>
      <c r="L85" s="67"/>
      <c r="M85" s="67"/>
    </row>
    <row r="86" spans="10:13" ht="15.75">
      <c r="J86" s="67"/>
      <c r="K86" s="67"/>
      <c r="L86" s="67"/>
      <c r="M86" s="67"/>
    </row>
    <row r="87" spans="10:13" ht="15.75">
      <c r="J87" s="67"/>
      <c r="K87" s="67"/>
      <c r="L87" s="67"/>
      <c r="M87" s="67"/>
    </row>
    <row r="88" spans="10:13" ht="15.75">
      <c r="J88" s="67"/>
      <c r="K88" s="67"/>
      <c r="L88" s="67"/>
      <c r="M88" s="67"/>
    </row>
    <row r="89" spans="10:13" ht="15.75">
      <c r="J89" s="67"/>
      <c r="K89" s="67"/>
      <c r="L89" s="67"/>
      <c r="M89" s="67"/>
    </row>
    <row r="90" spans="10:13" ht="15.75">
      <c r="J90" s="67"/>
      <c r="K90" s="67"/>
      <c r="L90" s="67"/>
      <c r="M90" s="67"/>
    </row>
    <row r="91" spans="10:13" ht="15.75">
      <c r="J91" s="67"/>
      <c r="K91" s="67"/>
      <c r="L91" s="67"/>
      <c r="M91" s="67"/>
    </row>
    <row r="92" spans="10:13" ht="15.75">
      <c r="J92" s="67"/>
      <c r="K92" s="67"/>
      <c r="L92" s="67"/>
      <c r="M92" s="67"/>
    </row>
    <row r="93" spans="10:13" ht="15.75">
      <c r="J93" s="67"/>
      <c r="K93" s="67"/>
      <c r="L93" s="67"/>
      <c r="M93" s="67"/>
    </row>
    <row r="94" spans="10:13" ht="15.75">
      <c r="J94" s="67"/>
      <c r="K94" s="67"/>
      <c r="L94" s="67"/>
      <c r="M94" s="67"/>
    </row>
    <row r="95" spans="10:13" ht="15.75">
      <c r="J95" s="67"/>
      <c r="K95" s="67"/>
      <c r="L95" s="67"/>
      <c r="M95" s="67"/>
    </row>
    <row r="96" spans="10:13" ht="15.75">
      <c r="J96" s="67"/>
      <c r="K96" s="67"/>
      <c r="L96" s="67"/>
      <c r="M96" s="67"/>
    </row>
    <row r="97" spans="1:13" ht="15.75">
      <c r="J97" s="67"/>
      <c r="K97" s="67"/>
      <c r="L97" s="67"/>
      <c r="M97" s="67"/>
    </row>
    <row r="98" spans="1:13" ht="15.75">
      <c r="J98" s="67"/>
      <c r="K98" s="67"/>
      <c r="L98" s="67"/>
      <c r="M98" s="67"/>
    </row>
    <row r="99" spans="1:13" ht="15.75">
      <c r="J99" s="67"/>
      <c r="K99" s="67"/>
      <c r="L99" s="67"/>
      <c r="M99" s="67"/>
    </row>
    <row r="100" spans="1:13" ht="15.75">
      <c r="B100" s="67" t="s">
        <v>139</v>
      </c>
      <c r="H100" s="69"/>
      <c r="J100" s="67"/>
      <c r="K100" s="67"/>
      <c r="L100" s="67"/>
      <c r="M100" s="67"/>
    </row>
    <row r="101" spans="1:13" ht="15.75">
      <c r="H101" s="70"/>
      <c r="J101" s="67"/>
      <c r="K101" s="67"/>
      <c r="L101" s="67"/>
      <c r="M101" s="67"/>
    </row>
    <row r="102" spans="1:13" ht="47.25">
      <c r="A102" s="83" t="s">
        <v>2</v>
      </c>
      <c r="B102" s="72" t="s">
        <v>3</v>
      </c>
      <c r="C102" s="73" t="s">
        <v>140</v>
      </c>
      <c r="D102" s="73" t="s">
        <v>141</v>
      </c>
      <c r="E102" s="73" t="s">
        <v>6</v>
      </c>
      <c r="F102" s="73" t="s">
        <v>7</v>
      </c>
      <c r="G102" s="73" t="s">
        <v>8</v>
      </c>
      <c r="H102" s="74" t="s">
        <v>142</v>
      </c>
      <c r="I102" s="72" t="s">
        <v>143</v>
      </c>
      <c r="J102" s="72" t="s">
        <v>11</v>
      </c>
      <c r="K102" s="72" t="s">
        <v>12</v>
      </c>
      <c r="L102" s="72" t="s">
        <v>13</v>
      </c>
      <c r="M102" s="72" t="s">
        <v>14</v>
      </c>
    </row>
    <row r="103" spans="1:13" ht="15.75">
      <c r="A103" s="77"/>
      <c r="B103" s="78"/>
      <c r="C103" s="80"/>
      <c r="D103" s="80"/>
      <c r="E103" s="80"/>
      <c r="F103" s="80"/>
      <c r="G103" s="79"/>
      <c r="H103" s="80"/>
      <c r="I103" s="79"/>
      <c r="J103" s="79"/>
      <c r="K103" s="79"/>
      <c r="L103" s="79"/>
      <c r="M103" s="67"/>
    </row>
    <row r="104" spans="1:13" ht="15.75">
      <c r="B104" s="73"/>
      <c r="C104" s="70"/>
      <c r="D104" s="70"/>
      <c r="E104" s="70"/>
      <c r="F104" s="70"/>
      <c r="H104" s="70"/>
      <c r="M104" s="67"/>
    </row>
    <row r="105" spans="1:13" ht="15.75">
      <c r="A105" s="66" t="s">
        <v>145</v>
      </c>
      <c r="B105" s="127" t="s">
        <v>187</v>
      </c>
      <c r="C105" s="211">
        <v>2906983</v>
      </c>
      <c r="D105" s="211">
        <v>4605592</v>
      </c>
      <c r="E105" s="211">
        <v>3993719</v>
      </c>
      <c r="F105" s="211">
        <v>4808974</v>
      </c>
      <c r="G105" s="214">
        <v>7145568</v>
      </c>
      <c r="H105" s="211">
        <v>5861614</v>
      </c>
      <c r="I105" s="128">
        <v>3876119</v>
      </c>
      <c r="J105" s="128">
        <v>5620713</v>
      </c>
      <c r="K105" s="128">
        <v>7010148</v>
      </c>
      <c r="L105" s="128">
        <v>19764600</v>
      </c>
      <c r="M105" s="67"/>
    </row>
    <row r="106" spans="1:13" ht="15.75">
      <c r="A106" s="83"/>
      <c r="B106" s="127" t="s">
        <v>194</v>
      </c>
      <c r="C106" s="128">
        <v>18975599</v>
      </c>
      <c r="D106" s="128">
        <v>15399887</v>
      </c>
      <c r="E106" s="128">
        <v>15864082</v>
      </c>
      <c r="F106" s="128">
        <v>31727019</v>
      </c>
      <c r="G106" s="129">
        <v>38046538</v>
      </c>
      <c r="H106" s="128">
        <v>32335623</v>
      </c>
      <c r="I106" s="128">
        <v>29861216</v>
      </c>
      <c r="J106" s="128">
        <v>54712419</v>
      </c>
      <c r="K106" s="128">
        <v>52286667</v>
      </c>
      <c r="L106" s="128">
        <v>67968487</v>
      </c>
      <c r="M106" s="67"/>
    </row>
    <row r="107" spans="1:13" ht="15.75">
      <c r="B107" s="127" t="s">
        <v>203</v>
      </c>
      <c r="C107" s="211">
        <v>15272728</v>
      </c>
      <c r="D107" s="211">
        <v>49077810</v>
      </c>
      <c r="E107" s="128">
        <v>48773155</v>
      </c>
      <c r="F107" s="128">
        <v>98843075</v>
      </c>
      <c r="G107" s="129">
        <v>107873914</v>
      </c>
      <c r="H107" s="128">
        <v>138462079</v>
      </c>
      <c r="I107" s="209">
        <v>24959711</v>
      </c>
      <c r="J107" s="128">
        <v>50122503</v>
      </c>
      <c r="K107" s="128">
        <v>87159399</v>
      </c>
      <c r="L107" s="128">
        <v>96869260</v>
      </c>
      <c r="M107" s="67"/>
    </row>
    <row r="108" spans="1:13" ht="15.75">
      <c r="B108" s="127" t="s">
        <v>204</v>
      </c>
      <c r="C108" s="211">
        <v>37155310</v>
      </c>
      <c r="D108" s="211">
        <v>69083289</v>
      </c>
      <c r="E108" s="128">
        <v>68630956</v>
      </c>
      <c r="F108" s="128">
        <v>135379068</v>
      </c>
      <c r="G108" s="129">
        <v>153066020</v>
      </c>
      <c r="H108" s="128">
        <v>176659316</v>
      </c>
      <c r="I108" s="128">
        <v>58697046</v>
      </c>
      <c r="J108" s="128">
        <v>110455635</v>
      </c>
      <c r="K108" s="128">
        <v>146456214</v>
      </c>
      <c r="L108" s="128">
        <v>184602347</v>
      </c>
      <c r="M108" s="67"/>
    </row>
    <row r="109" spans="1:13" ht="15.75">
      <c r="B109" s="127" t="s">
        <v>187</v>
      </c>
      <c r="C109" s="117">
        <f>C105/C108</f>
        <v>7.8238695895687591E-2</v>
      </c>
      <c r="D109" s="117">
        <f t="shared" ref="D109:L109" si="4">D105/D108</f>
        <v>6.6667236992726267E-2</v>
      </c>
      <c r="E109" s="117">
        <f t="shared" si="4"/>
        <v>5.8191219134409257E-2</v>
      </c>
      <c r="F109" s="117">
        <f t="shared" si="4"/>
        <v>3.5522286207495535E-2</v>
      </c>
      <c r="G109" s="117">
        <f t="shared" si="4"/>
        <v>4.6682914993151324E-2</v>
      </c>
      <c r="H109" s="117">
        <f t="shared" si="4"/>
        <v>3.3180327721862121E-2</v>
      </c>
      <c r="I109" s="117">
        <f t="shared" si="4"/>
        <v>6.603601482773086E-2</v>
      </c>
      <c r="J109" s="117">
        <f t="shared" si="4"/>
        <v>5.0886611624658171E-2</v>
      </c>
      <c r="K109" s="117">
        <f t="shared" si="4"/>
        <v>4.7865145551284016E-2</v>
      </c>
      <c r="L109" s="117">
        <f t="shared" si="4"/>
        <v>0.10706581103218585</v>
      </c>
      <c r="M109" s="67"/>
    </row>
    <row r="110" spans="1:13" ht="15.75">
      <c r="B110" s="127" t="s">
        <v>188</v>
      </c>
      <c r="C110" s="117">
        <f>C106/C108</f>
        <v>0.51071028609369695</v>
      </c>
      <c r="D110" s="117">
        <f t="shared" ref="D110:L110" si="5">D106/D108</f>
        <v>0.22291768708348556</v>
      </c>
      <c r="E110" s="117">
        <f t="shared" si="5"/>
        <v>0.23115053213013673</v>
      </c>
      <c r="F110" s="117">
        <f t="shared" si="5"/>
        <v>0.23435690220588606</v>
      </c>
      <c r="G110" s="117">
        <f t="shared" si="5"/>
        <v>0.24856292729111268</v>
      </c>
      <c r="H110" s="117">
        <f t="shared" si="5"/>
        <v>0.18303944412419212</v>
      </c>
      <c r="I110" s="117">
        <f t="shared" si="5"/>
        <v>0.50873456221289226</v>
      </c>
      <c r="J110" s="117">
        <f t="shared" si="5"/>
        <v>0.49533388676820334</v>
      </c>
      <c r="K110" s="117">
        <f t="shared" si="5"/>
        <v>0.35701228081725506</v>
      </c>
      <c r="L110" s="117">
        <f t="shared" si="5"/>
        <v>0.36818863955180375</v>
      </c>
      <c r="M110" s="67"/>
    </row>
    <row r="111" spans="1:13" ht="15.75">
      <c r="B111" s="127" t="s">
        <v>294</v>
      </c>
      <c r="C111" s="117">
        <f>C107/C108</f>
        <v>0.41105101801061544</v>
      </c>
      <c r="D111" s="117">
        <f t="shared" ref="D111:L111" si="6">D107/D108</f>
        <v>0.71041507592378816</v>
      </c>
      <c r="E111" s="117">
        <f t="shared" si="6"/>
        <v>0.71065824873545402</v>
      </c>
      <c r="F111" s="117">
        <f t="shared" si="6"/>
        <v>0.73012081158661835</v>
      </c>
      <c r="G111" s="117">
        <f t="shared" si="6"/>
        <v>0.70475415771573602</v>
      </c>
      <c r="H111" s="117">
        <f t="shared" si="6"/>
        <v>0.78378022815394577</v>
      </c>
      <c r="I111" s="117">
        <f t="shared" si="6"/>
        <v>0.42522942295937688</v>
      </c>
      <c r="J111" s="117">
        <f t="shared" si="6"/>
        <v>0.45377950160713848</v>
      </c>
      <c r="K111" s="117">
        <f t="shared" si="6"/>
        <v>0.59512257363146093</v>
      </c>
      <c r="L111" s="117">
        <f t="shared" si="6"/>
        <v>0.52474554941601037</v>
      </c>
      <c r="M111" s="67"/>
    </row>
    <row r="112" spans="1:13" ht="15.75">
      <c r="M112" s="67"/>
    </row>
    <row r="113" spans="1:13" ht="15.75">
      <c r="A113" s="77" t="s">
        <v>37</v>
      </c>
      <c r="B113" s="78" t="s">
        <v>205</v>
      </c>
      <c r="C113" s="79"/>
      <c r="D113" s="79"/>
      <c r="E113" s="79"/>
      <c r="F113" s="79"/>
      <c r="G113" s="79"/>
      <c r="H113" s="79"/>
      <c r="I113" s="79"/>
      <c r="J113" s="79"/>
      <c r="K113" s="79"/>
      <c r="L113" s="79"/>
      <c r="M113" s="67"/>
    </row>
    <row r="114" spans="1:13" ht="15.75">
      <c r="A114" s="66">
        <v>6003</v>
      </c>
      <c r="B114" s="68" t="s">
        <v>206</v>
      </c>
      <c r="C114" s="68">
        <v>80736670</v>
      </c>
      <c r="D114" s="68">
        <v>70385379</v>
      </c>
      <c r="E114" s="68">
        <v>50895175</v>
      </c>
      <c r="F114" s="68">
        <v>61532516</v>
      </c>
      <c r="G114" s="68">
        <v>169847077</v>
      </c>
      <c r="H114" s="68">
        <v>155116286</v>
      </c>
      <c r="I114" s="68">
        <v>291674423</v>
      </c>
      <c r="J114" s="68">
        <v>253181822</v>
      </c>
      <c r="K114" s="68">
        <v>518648220</v>
      </c>
      <c r="L114" s="68">
        <v>549684300</v>
      </c>
      <c r="M114" s="67"/>
    </row>
    <row r="115" spans="1:13" ht="15.75">
      <c r="A115" s="66">
        <v>6004</v>
      </c>
      <c r="B115" s="68" t="s">
        <v>207</v>
      </c>
      <c r="C115" s="68">
        <v>1537439</v>
      </c>
      <c r="D115" s="68">
        <v>1761412</v>
      </c>
      <c r="E115" s="68">
        <v>1863184</v>
      </c>
      <c r="F115" s="68">
        <v>1855963</v>
      </c>
      <c r="G115" s="68">
        <v>1991655</v>
      </c>
      <c r="H115" s="68">
        <v>2638823</v>
      </c>
      <c r="I115" s="68">
        <v>3301579</v>
      </c>
      <c r="J115" s="68">
        <v>1547734</v>
      </c>
      <c r="K115" s="68">
        <v>4708051</v>
      </c>
      <c r="L115" s="68">
        <v>2519418</v>
      </c>
      <c r="M115" s="67"/>
    </row>
    <row r="116" spans="1:13" ht="15.75">
      <c r="B116" s="127" t="s">
        <v>208</v>
      </c>
      <c r="C116" s="128">
        <v>82274109</v>
      </c>
      <c r="D116" s="128">
        <v>72146791</v>
      </c>
      <c r="E116" s="128">
        <v>52758359</v>
      </c>
      <c r="F116" s="128">
        <v>63388479</v>
      </c>
      <c r="G116" s="85">
        <v>171838732</v>
      </c>
      <c r="H116" s="128">
        <v>157755109</v>
      </c>
      <c r="I116" s="128">
        <v>294976002</v>
      </c>
      <c r="J116" s="128">
        <v>254729556</v>
      </c>
      <c r="K116" s="128">
        <v>523356271</v>
      </c>
      <c r="L116" s="128">
        <v>552203718</v>
      </c>
      <c r="M116" s="67"/>
    </row>
    <row r="117" spans="1:13" ht="15.75">
      <c r="A117" s="66" t="s">
        <v>209</v>
      </c>
      <c r="B117" s="127" t="s">
        <v>210</v>
      </c>
      <c r="C117" s="128">
        <v>8428658</v>
      </c>
      <c r="D117" s="128">
        <v>132502952</v>
      </c>
      <c r="E117" s="128">
        <v>45149120</v>
      </c>
      <c r="F117" s="128">
        <v>13948916</v>
      </c>
      <c r="G117" s="129">
        <v>7556468</v>
      </c>
      <c r="H117" s="128">
        <v>13092494</v>
      </c>
      <c r="I117" s="128">
        <v>9257002</v>
      </c>
      <c r="J117" s="128">
        <v>9662631</v>
      </c>
      <c r="K117" s="128">
        <v>28190537</v>
      </c>
      <c r="L117" s="128">
        <v>41979090</v>
      </c>
      <c r="M117" s="67"/>
    </row>
    <row r="118" spans="1:13" ht="15.75">
      <c r="B118" s="127" t="s">
        <v>211</v>
      </c>
      <c r="C118" s="128">
        <v>619036849</v>
      </c>
      <c r="D118" s="128">
        <v>866090051</v>
      </c>
      <c r="E118" s="128">
        <v>850572776</v>
      </c>
      <c r="F118" s="128">
        <v>945290027</v>
      </c>
      <c r="G118" s="129">
        <v>1104016660</v>
      </c>
      <c r="H118" s="128">
        <v>1195989044</v>
      </c>
      <c r="I118" s="128">
        <v>1270396024</v>
      </c>
      <c r="J118" s="128">
        <v>1359098168</v>
      </c>
      <c r="K118" s="128">
        <v>1848078442</v>
      </c>
      <c r="L118" s="128">
        <v>2039499674</v>
      </c>
      <c r="M118" s="67"/>
    </row>
    <row r="119" spans="1:13" ht="15.75">
      <c r="A119" s="66">
        <v>8000</v>
      </c>
      <c r="B119" s="127" t="s">
        <v>212</v>
      </c>
      <c r="C119" s="128">
        <v>0</v>
      </c>
      <c r="D119" s="128">
        <v>632183</v>
      </c>
      <c r="E119" s="128">
        <v>801367</v>
      </c>
      <c r="F119" s="128">
        <v>267700</v>
      </c>
      <c r="G119" s="129">
        <v>121768</v>
      </c>
      <c r="H119" s="128">
        <v>0</v>
      </c>
      <c r="I119" s="128">
        <v>0</v>
      </c>
      <c r="J119" s="128">
        <v>9000000</v>
      </c>
      <c r="K119" s="128">
        <v>0</v>
      </c>
      <c r="L119" s="128">
        <v>0</v>
      </c>
      <c r="M119" s="67"/>
    </row>
    <row r="120" spans="1:13" ht="15.75">
      <c r="J120" s="67"/>
      <c r="K120" s="67"/>
      <c r="L120" s="67"/>
      <c r="M120" s="67"/>
    </row>
    <row r="121" spans="1:13" ht="15.75">
      <c r="B121" s="127" t="s">
        <v>213</v>
      </c>
      <c r="C121" s="128">
        <v>1375515839</v>
      </c>
      <c r="D121" s="128">
        <v>2200537826</v>
      </c>
      <c r="E121" s="128">
        <v>2103131038</v>
      </c>
      <c r="F121" s="128">
        <v>2050329705</v>
      </c>
      <c r="G121" s="129">
        <v>2259666269</v>
      </c>
      <c r="H121" s="128">
        <v>2448582834</v>
      </c>
      <c r="I121" s="128">
        <v>2586139704</v>
      </c>
      <c r="J121" s="128">
        <v>2772840856</v>
      </c>
      <c r="K121" s="128">
        <v>3429759442</v>
      </c>
      <c r="L121" s="128">
        <v>3691105374</v>
      </c>
      <c r="M121" s="67"/>
    </row>
    <row r="122" spans="1:13" ht="15.75">
      <c r="B122" s="67" t="s">
        <v>214</v>
      </c>
      <c r="C122" s="68">
        <v>760668</v>
      </c>
      <c r="D122" s="68">
        <v>-7334019</v>
      </c>
      <c r="E122" s="68">
        <v>4267326</v>
      </c>
      <c r="F122" s="68">
        <v>-4895745</v>
      </c>
      <c r="G122" s="68">
        <v>-7945575</v>
      </c>
      <c r="H122" s="68">
        <v>-16443856</v>
      </c>
      <c r="I122" s="68">
        <v>-4629287</v>
      </c>
      <c r="J122" s="68">
        <v>-3706975</v>
      </c>
      <c r="K122" s="68">
        <v>-4372829</v>
      </c>
      <c r="L122" s="68">
        <v>-7316921</v>
      </c>
      <c r="M122" s="67"/>
    </row>
    <row r="123" spans="1:13" ht="15.75">
      <c r="B123" s="127" t="s">
        <v>49</v>
      </c>
      <c r="C123" s="128">
        <v>1376276507</v>
      </c>
      <c r="D123" s="128">
        <v>2193203807</v>
      </c>
      <c r="E123" s="128">
        <v>2107398364</v>
      </c>
      <c r="F123" s="128">
        <v>2045433960</v>
      </c>
      <c r="G123" s="129">
        <v>2251720694</v>
      </c>
      <c r="H123" s="128">
        <v>2432138978</v>
      </c>
      <c r="I123" s="128">
        <v>2581510417</v>
      </c>
      <c r="J123" s="128">
        <v>2769133881</v>
      </c>
      <c r="K123" s="128">
        <v>3425386613</v>
      </c>
      <c r="L123" s="128">
        <v>3683788453</v>
      </c>
      <c r="M123" s="67"/>
    </row>
    <row r="124" spans="1:13" ht="15.75">
      <c r="J124" s="67"/>
      <c r="K124" s="67"/>
      <c r="L124" s="67"/>
      <c r="M124" s="67"/>
    </row>
    <row r="125" spans="1:13" ht="15.75">
      <c r="J125" s="67"/>
      <c r="K125" s="67"/>
      <c r="L125" s="67"/>
      <c r="M125" s="67"/>
    </row>
    <row r="126" spans="1:13" ht="15.75">
      <c r="J126" s="67"/>
      <c r="K126" s="67"/>
      <c r="L126" s="67"/>
      <c r="M126" s="67"/>
    </row>
    <row r="127" spans="1:13" ht="15.75">
      <c r="J127" s="67"/>
      <c r="K127" s="67"/>
      <c r="L127" s="67"/>
      <c r="M127" s="67"/>
    </row>
    <row r="128" spans="1:13" ht="15.75">
      <c r="J128" s="67"/>
      <c r="K128" s="67"/>
      <c r="L128" s="67"/>
      <c r="M128" s="67"/>
    </row>
    <row r="129" spans="10:13" ht="15.75">
      <c r="J129" s="67"/>
      <c r="K129" s="67"/>
      <c r="L129" s="67"/>
      <c r="M129" s="67"/>
    </row>
    <row r="130" spans="10:13" ht="15.75">
      <c r="J130" s="67"/>
      <c r="K130" s="67"/>
      <c r="L130" s="67"/>
      <c r="M130" s="67"/>
    </row>
    <row r="131" spans="10:13" ht="15.75">
      <c r="J131" s="67"/>
      <c r="K131" s="67"/>
      <c r="L131" s="67"/>
      <c r="M131" s="67"/>
    </row>
    <row r="132" spans="10:13" ht="15.75">
      <c r="J132" s="67"/>
      <c r="K132" s="67"/>
      <c r="L132" s="67"/>
      <c r="M132" s="67"/>
    </row>
    <row r="133" spans="10:13" ht="15.75">
      <c r="J133" s="67"/>
      <c r="K133" s="67"/>
      <c r="L133" s="67"/>
      <c r="M133" s="67"/>
    </row>
    <row r="134" spans="10:13" ht="15.75">
      <c r="J134" s="67"/>
      <c r="K134" s="67"/>
      <c r="L134" s="67"/>
      <c r="M134" s="67"/>
    </row>
    <row r="135" spans="10:13" ht="15.75">
      <c r="J135" s="67"/>
      <c r="K135" s="67"/>
      <c r="L135" s="67"/>
      <c r="M135" s="67"/>
    </row>
    <row r="136" spans="10:13" ht="15.75">
      <c r="J136" s="67"/>
      <c r="K136" s="67"/>
      <c r="L136" s="67"/>
      <c r="M136" s="67"/>
    </row>
    <row r="137" spans="10:13" ht="15.75">
      <c r="J137" s="67"/>
      <c r="K137" s="67"/>
      <c r="L137" s="67"/>
      <c r="M137" s="67"/>
    </row>
    <row r="138" spans="10:13" ht="15.75">
      <c r="J138" s="67"/>
      <c r="K138" s="67"/>
      <c r="L138" s="67"/>
      <c r="M138" s="67"/>
    </row>
    <row r="139" spans="10:13" ht="15.75">
      <c r="J139" s="67"/>
      <c r="K139" s="67"/>
      <c r="L139" s="67"/>
      <c r="M139" s="67"/>
    </row>
    <row r="140" spans="10:13" ht="15.75">
      <c r="J140" s="67"/>
      <c r="K140" s="67"/>
      <c r="L140" s="67"/>
      <c r="M140" s="67"/>
    </row>
    <row r="141" spans="10:13" ht="15.75">
      <c r="J141" s="67"/>
      <c r="K141" s="67"/>
      <c r="L141" s="67"/>
      <c r="M141" s="67"/>
    </row>
    <row r="142" spans="10:13" ht="15.75">
      <c r="J142" s="67"/>
      <c r="K142" s="67"/>
      <c r="L142" s="67"/>
      <c r="M142" s="67"/>
    </row>
    <row r="143" spans="10:13" ht="15.75">
      <c r="J143" s="67"/>
      <c r="K143" s="67"/>
      <c r="L143" s="67"/>
      <c r="M143" s="67"/>
    </row>
    <row r="144" spans="10:13" ht="15.75">
      <c r="J144" s="67"/>
      <c r="K144" s="67"/>
      <c r="L144" s="67"/>
      <c r="M144" s="67"/>
    </row>
    <row r="145" spans="10:13" ht="15.75">
      <c r="J145" s="67"/>
      <c r="K145" s="67"/>
      <c r="L145" s="67"/>
      <c r="M145" s="67"/>
    </row>
    <row r="146" spans="10:13" ht="15.75">
      <c r="J146" s="67"/>
      <c r="K146" s="67"/>
      <c r="L146" s="67"/>
      <c r="M146" s="67"/>
    </row>
    <row r="147" spans="10:13" ht="15.75">
      <c r="J147" s="67"/>
      <c r="K147" s="67"/>
      <c r="L147" s="67"/>
      <c r="M147" s="67"/>
    </row>
    <row r="148" spans="10:13" ht="15.75">
      <c r="J148" s="67"/>
      <c r="K148" s="67"/>
      <c r="L148" s="67"/>
      <c r="M148" s="67"/>
    </row>
    <row r="149" spans="10:13" ht="15.75">
      <c r="J149" s="67"/>
      <c r="K149" s="67"/>
      <c r="L149" s="67"/>
      <c r="M149" s="67"/>
    </row>
    <row r="150" spans="10:13" ht="15.75">
      <c r="J150" s="67"/>
      <c r="K150" s="67"/>
      <c r="L150" s="67"/>
      <c r="M150" s="67"/>
    </row>
    <row r="151" spans="10:13" ht="15.75">
      <c r="J151" s="67"/>
      <c r="K151" s="67"/>
      <c r="L151" s="67"/>
      <c r="M151" s="67"/>
    </row>
    <row r="152" spans="10:13" ht="15.75">
      <c r="J152" s="67"/>
      <c r="K152" s="67"/>
      <c r="L152" s="67"/>
      <c r="M152" s="67"/>
    </row>
    <row r="153" spans="10:13" ht="15.75">
      <c r="J153" s="67"/>
      <c r="K153" s="67"/>
      <c r="L153" s="67"/>
      <c r="M153" s="67"/>
    </row>
    <row r="154" spans="10:13" ht="15.75">
      <c r="J154" s="67"/>
      <c r="K154" s="67"/>
      <c r="L154" s="67"/>
      <c r="M154" s="67"/>
    </row>
    <row r="155" spans="10:13" ht="15.75">
      <c r="J155" s="67"/>
      <c r="K155" s="67"/>
      <c r="L155" s="67"/>
      <c r="M155" s="67"/>
    </row>
    <row r="156" spans="10:13" ht="15.75">
      <c r="J156" s="67"/>
      <c r="K156" s="67"/>
      <c r="L156" s="67"/>
      <c r="M156" s="67"/>
    </row>
    <row r="157" spans="10:13" ht="15.75">
      <c r="J157" s="67"/>
      <c r="K157" s="67"/>
      <c r="L157" s="67"/>
      <c r="M157" s="67"/>
    </row>
    <row r="158" spans="10:13" ht="15.75">
      <c r="J158" s="67"/>
      <c r="K158" s="67"/>
      <c r="L158" s="67"/>
      <c r="M158" s="67"/>
    </row>
    <row r="159" spans="10:13" ht="15.75">
      <c r="J159" s="67"/>
      <c r="K159" s="67"/>
      <c r="L159" s="67"/>
      <c r="M159" s="67"/>
    </row>
    <row r="160" spans="10:13" ht="15.75">
      <c r="J160" s="67"/>
      <c r="K160" s="67"/>
      <c r="L160" s="67"/>
      <c r="M160" s="67"/>
    </row>
    <row r="161" spans="10:13" ht="15.75">
      <c r="J161" s="67"/>
      <c r="K161" s="67"/>
      <c r="L161" s="67"/>
      <c r="M161" s="67"/>
    </row>
    <row r="162" spans="10:13" ht="15.75">
      <c r="J162" s="67"/>
      <c r="K162" s="67"/>
      <c r="L162" s="67"/>
      <c r="M162" s="67"/>
    </row>
    <row r="163" spans="10:13" ht="15.75">
      <c r="J163" s="67"/>
      <c r="K163" s="67"/>
      <c r="L163" s="67"/>
      <c r="M163" s="67"/>
    </row>
    <row r="164" spans="10:13" ht="15.75">
      <c r="J164" s="67"/>
      <c r="K164" s="67"/>
      <c r="L164" s="67"/>
      <c r="M164" s="67"/>
    </row>
    <row r="165" spans="10:13" ht="15.75">
      <c r="J165" s="67"/>
      <c r="K165" s="67"/>
      <c r="L165" s="67"/>
      <c r="M165" s="67"/>
    </row>
    <row r="166" spans="10:13" ht="15.75">
      <c r="J166" s="67"/>
      <c r="K166" s="67"/>
      <c r="L166" s="67"/>
      <c r="M166" s="67"/>
    </row>
    <row r="167" spans="10:13" ht="15.75">
      <c r="J167" s="67"/>
      <c r="K167" s="67"/>
      <c r="L167" s="67"/>
      <c r="M167" s="67"/>
    </row>
    <row r="168" spans="10:13" ht="15.75">
      <c r="J168" s="67"/>
      <c r="K168" s="67"/>
      <c r="L168" s="67"/>
      <c r="M168" s="67"/>
    </row>
    <row r="169" spans="10:13" ht="15.75">
      <c r="J169" s="67"/>
      <c r="K169" s="67"/>
      <c r="L169" s="67"/>
      <c r="M169" s="67"/>
    </row>
    <row r="170" spans="10:13" ht="15.75">
      <c r="J170" s="67"/>
      <c r="K170" s="67"/>
      <c r="L170" s="67"/>
      <c r="M170" s="67"/>
    </row>
    <row r="171" spans="10:13" ht="15.75">
      <c r="J171" s="67"/>
      <c r="K171" s="67"/>
      <c r="L171" s="67"/>
      <c r="M171" s="67"/>
    </row>
    <row r="172" spans="10:13" ht="15.75">
      <c r="J172" s="67"/>
      <c r="K172" s="67"/>
      <c r="L172" s="67"/>
      <c r="M172" s="67"/>
    </row>
    <row r="173" spans="10:13" ht="15.75">
      <c r="J173" s="67"/>
      <c r="K173" s="67"/>
      <c r="L173" s="67"/>
      <c r="M173" s="67"/>
    </row>
    <row r="174" spans="10:13" ht="15.75">
      <c r="J174" s="67"/>
      <c r="K174" s="67"/>
      <c r="L174" s="67"/>
      <c r="M174" s="67"/>
    </row>
    <row r="175" spans="10:13" ht="15.75">
      <c r="J175" s="67"/>
      <c r="K175" s="67"/>
      <c r="L175" s="67"/>
      <c r="M175" s="67"/>
    </row>
    <row r="176" spans="10:13" ht="15.75">
      <c r="J176" s="67"/>
      <c r="K176" s="67"/>
      <c r="L176" s="67"/>
      <c r="M176" s="67"/>
    </row>
    <row r="177" spans="2:14" ht="15.75">
      <c r="J177" s="67"/>
      <c r="K177" s="67"/>
      <c r="L177" s="67"/>
      <c r="M177" s="67"/>
    </row>
    <row r="178" spans="2:14" ht="15.75">
      <c r="J178" s="67"/>
      <c r="K178" s="67"/>
      <c r="L178" s="67"/>
      <c r="M178" s="67"/>
    </row>
    <row r="179" spans="2:14" ht="15.75">
      <c r="J179" s="67"/>
      <c r="K179" s="67"/>
      <c r="L179" s="67"/>
      <c r="M179" s="67"/>
    </row>
    <row r="180" spans="2:14" ht="15.75">
      <c r="J180" s="67"/>
      <c r="K180" s="67"/>
      <c r="L180" s="67"/>
      <c r="M180" s="67"/>
    </row>
    <row r="181" spans="2:14" ht="15.75">
      <c r="J181" s="67"/>
      <c r="K181" s="67"/>
      <c r="L181" s="67"/>
      <c r="M181" s="67"/>
    </row>
    <row r="182" spans="2:14" ht="15.75">
      <c r="J182" s="67"/>
      <c r="K182" s="67"/>
      <c r="L182" s="67"/>
      <c r="M182" s="67"/>
    </row>
    <row r="183" spans="2:14" ht="15.75">
      <c r="J183" s="67"/>
      <c r="K183" s="67"/>
      <c r="L183" s="67"/>
      <c r="M183" s="67"/>
    </row>
    <row r="184" spans="2:14" ht="15.75">
      <c r="J184" s="67"/>
      <c r="K184" s="67"/>
      <c r="L184" s="67"/>
      <c r="M184" s="67"/>
    </row>
    <row r="185" spans="2:14" ht="15.75">
      <c r="J185" s="67"/>
      <c r="K185" s="67"/>
      <c r="L185" s="67"/>
      <c r="M185" s="67"/>
    </row>
    <row r="186" spans="2:14" ht="15.75">
      <c r="B186" s="66"/>
      <c r="C186" s="67" t="s">
        <v>139</v>
      </c>
      <c r="I186" s="69"/>
      <c r="K186" s="67"/>
      <c r="L186" s="67"/>
      <c r="M186" s="67"/>
      <c r="N186" s="67"/>
    </row>
    <row r="187" spans="2:14" ht="15.75">
      <c r="B187" s="66"/>
      <c r="I187" s="70"/>
      <c r="K187" s="67"/>
      <c r="L187" s="67"/>
      <c r="M187" s="67"/>
      <c r="N187" s="67"/>
    </row>
    <row r="188" spans="2:14" ht="78.75">
      <c r="B188" s="71" t="s">
        <v>2</v>
      </c>
      <c r="C188" s="72" t="s">
        <v>3</v>
      </c>
      <c r="D188" s="73" t="s">
        <v>140</v>
      </c>
      <c r="E188" s="73" t="s">
        <v>141</v>
      </c>
      <c r="F188" s="73" t="s">
        <v>6</v>
      </c>
      <c r="G188" s="73" t="s">
        <v>7</v>
      </c>
      <c r="H188" s="73" t="s">
        <v>8</v>
      </c>
      <c r="I188" s="74" t="s">
        <v>142</v>
      </c>
      <c r="J188" s="72" t="s">
        <v>143</v>
      </c>
      <c r="K188" s="72" t="s">
        <v>11</v>
      </c>
      <c r="L188" s="72" t="s">
        <v>12</v>
      </c>
      <c r="M188" s="72" t="s">
        <v>13</v>
      </c>
      <c r="N188" s="72" t="s">
        <v>14</v>
      </c>
    </row>
    <row r="189" spans="2:14" ht="15.75">
      <c r="B189" s="77"/>
      <c r="C189" s="78"/>
      <c r="D189" s="80"/>
      <c r="E189" s="80"/>
      <c r="F189" s="80"/>
      <c r="G189" s="80"/>
      <c r="H189" s="79"/>
      <c r="I189" s="80"/>
      <c r="J189" s="79"/>
      <c r="K189" s="79"/>
      <c r="L189" s="79"/>
      <c r="M189" s="79"/>
      <c r="N189" s="67"/>
    </row>
    <row r="190" spans="2:14" ht="15.75">
      <c r="B190" s="66"/>
      <c r="C190" s="73"/>
      <c r="D190" s="70"/>
      <c r="E190" s="70"/>
      <c r="F190" s="70"/>
      <c r="G190" s="70"/>
      <c r="I190" s="70"/>
      <c r="N190" s="67"/>
    </row>
    <row r="191" spans="2:14" ht="15.75">
      <c r="B191" s="66" t="s">
        <v>145</v>
      </c>
      <c r="C191" s="127" t="s">
        <v>187</v>
      </c>
      <c r="D191" s="211">
        <v>2906983</v>
      </c>
      <c r="E191" s="211">
        <v>4605592</v>
      </c>
      <c r="F191" s="211">
        <v>3993719</v>
      </c>
      <c r="G191" s="211">
        <v>4808974</v>
      </c>
      <c r="H191" s="214">
        <v>7145568</v>
      </c>
      <c r="I191" s="211">
        <v>5861614</v>
      </c>
      <c r="J191" s="128">
        <v>3876119</v>
      </c>
      <c r="K191" s="128">
        <v>5620713</v>
      </c>
      <c r="L191" s="128">
        <v>7010148</v>
      </c>
      <c r="M191" s="128">
        <v>19764600</v>
      </c>
      <c r="N191" s="67"/>
    </row>
    <row r="192" spans="2:14" ht="15.75">
      <c r="B192" s="81" t="s">
        <v>159</v>
      </c>
      <c r="C192" s="78" t="s">
        <v>188</v>
      </c>
      <c r="D192" s="78"/>
      <c r="E192" s="78"/>
      <c r="F192" s="78"/>
      <c r="G192" s="78"/>
      <c r="H192" s="78"/>
      <c r="I192" s="78"/>
      <c r="J192" s="78"/>
      <c r="K192" s="78"/>
      <c r="L192" s="78"/>
      <c r="M192" s="78"/>
      <c r="N192" s="67"/>
    </row>
    <row r="193" spans="2:14" ht="15.75">
      <c r="B193" s="66" t="s">
        <v>72</v>
      </c>
      <c r="C193" s="68" t="s">
        <v>189</v>
      </c>
      <c r="D193" s="70">
        <v>1860638</v>
      </c>
      <c r="E193" s="70">
        <v>2021627</v>
      </c>
      <c r="F193" s="70">
        <v>1417521</v>
      </c>
      <c r="G193" s="70">
        <v>4036498</v>
      </c>
      <c r="H193" s="68">
        <v>3962687</v>
      </c>
      <c r="I193" s="70">
        <v>3882845</v>
      </c>
      <c r="J193" s="68">
        <v>4093252</v>
      </c>
      <c r="K193" s="68">
        <v>5786024</v>
      </c>
      <c r="L193" s="68">
        <v>5230100</v>
      </c>
      <c r="M193" s="68">
        <v>5100000</v>
      </c>
      <c r="N193" s="67"/>
    </row>
    <row r="194" spans="2:14" ht="15.75">
      <c r="B194" s="66" t="s">
        <v>76</v>
      </c>
      <c r="C194" s="68" t="s">
        <v>190</v>
      </c>
      <c r="D194" s="70">
        <v>648730</v>
      </c>
      <c r="E194" s="70">
        <v>352009</v>
      </c>
      <c r="F194" s="70">
        <v>2441946</v>
      </c>
      <c r="G194" s="70">
        <v>3022177</v>
      </c>
      <c r="H194" s="68">
        <v>3328323</v>
      </c>
      <c r="I194" s="70">
        <v>5101701</v>
      </c>
      <c r="J194" s="68">
        <v>7663698</v>
      </c>
      <c r="K194" s="68">
        <v>8957031</v>
      </c>
      <c r="L194" s="68">
        <v>15423410</v>
      </c>
      <c r="M194" s="68">
        <v>16586000</v>
      </c>
      <c r="N194" s="67"/>
    </row>
    <row r="195" spans="2:14" ht="75.75">
      <c r="B195" s="66" t="s">
        <v>148</v>
      </c>
      <c r="C195" s="75" t="s">
        <v>163</v>
      </c>
      <c r="D195" s="70">
        <v>14182433</v>
      </c>
      <c r="E195" s="70">
        <v>11335116</v>
      </c>
      <c r="F195" s="68">
        <v>10098962</v>
      </c>
      <c r="G195" s="68">
        <v>22224234</v>
      </c>
      <c r="H195" s="68">
        <v>28537878</v>
      </c>
      <c r="I195" s="82">
        <v>21528612</v>
      </c>
      <c r="J195" s="75">
        <v>15945017</v>
      </c>
      <c r="K195" s="68">
        <v>38117748</v>
      </c>
      <c r="L195" s="68">
        <v>29076000</v>
      </c>
      <c r="M195" s="68">
        <v>40653400</v>
      </c>
      <c r="N195" s="67"/>
    </row>
    <row r="196" spans="2:14" ht="45.75">
      <c r="B196" s="66" t="s">
        <v>164</v>
      </c>
      <c r="C196" s="75" t="s">
        <v>191</v>
      </c>
      <c r="D196" s="70">
        <v>0</v>
      </c>
      <c r="E196" s="70">
        <v>0</v>
      </c>
      <c r="F196" s="70">
        <v>0</v>
      </c>
      <c r="G196" s="68">
        <v>493786</v>
      </c>
      <c r="H196" s="70">
        <v>220552</v>
      </c>
      <c r="I196" s="82">
        <v>403000</v>
      </c>
      <c r="J196" s="68">
        <v>800000</v>
      </c>
      <c r="K196" s="68">
        <v>780500</v>
      </c>
      <c r="L196" s="68">
        <v>250200</v>
      </c>
      <c r="M196" s="68">
        <v>1660000</v>
      </c>
      <c r="N196" s="67"/>
    </row>
    <row r="197" spans="2:14" ht="15.75">
      <c r="B197" s="66" t="s">
        <v>153</v>
      </c>
      <c r="C197" s="68" t="s">
        <v>192</v>
      </c>
      <c r="D197" s="70">
        <v>12500</v>
      </c>
      <c r="E197" s="70">
        <v>22400</v>
      </c>
      <c r="F197" s="70">
        <v>30681</v>
      </c>
      <c r="G197" s="68">
        <v>35000</v>
      </c>
      <c r="H197" s="68">
        <v>60313</v>
      </c>
      <c r="I197" s="68">
        <v>25000</v>
      </c>
      <c r="J197" s="68">
        <v>4800</v>
      </c>
      <c r="K197" s="68">
        <v>0</v>
      </c>
      <c r="L197" s="68">
        <v>83117</v>
      </c>
      <c r="M197" s="68">
        <v>83117</v>
      </c>
      <c r="N197" s="67"/>
    </row>
    <row r="198" spans="2:14" ht="15.75">
      <c r="B198" s="66" t="s">
        <v>167</v>
      </c>
      <c r="C198" s="68" t="s">
        <v>193</v>
      </c>
      <c r="D198" s="70">
        <v>568429</v>
      </c>
      <c r="E198" s="70">
        <v>574462</v>
      </c>
      <c r="F198" s="68">
        <v>793888</v>
      </c>
      <c r="G198" s="68">
        <v>654035</v>
      </c>
      <c r="H198" s="68">
        <v>982037</v>
      </c>
      <c r="I198" s="68">
        <v>220809</v>
      </c>
      <c r="J198" s="75">
        <v>645463</v>
      </c>
      <c r="K198" s="68">
        <v>620248</v>
      </c>
      <c r="L198" s="68">
        <v>1538600</v>
      </c>
      <c r="M198" s="68">
        <v>1720000</v>
      </c>
      <c r="N198" s="67"/>
    </row>
    <row r="199" spans="2:14" ht="15.75">
      <c r="B199" s="66" t="s">
        <v>169</v>
      </c>
      <c r="C199" s="68" t="s">
        <v>172</v>
      </c>
      <c r="D199" s="70">
        <v>1702869</v>
      </c>
      <c r="E199" s="70">
        <v>1094273</v>
      </c>
      <c r="F199" s="68">
        <v>1081084</v>
      </c>
      <c r="G199" s="68">
        <v>1261289</v>
      </c>
      <c r="H199" s="68">
        <v>954748</v>
      </c>
      <c r="I199" s="68">
        <v>1173656</v>
      </c>
      <c r="J199" s="68">
        <v>708986</v>
      </c>
      <c r="K199" s="68">
        <v>450868</v>
      </c>
      <c r="L199" s="68">
        <v>685240</v>
      </c>
      <c r="M199" s="68">
        <v>2165970</v>
      </c>
      <c r="N199" s="67"/>
    </row>
    <row r="200" spans="2:14" ht="15.75">
      <c r="B200" s="83"/>
      <c r="C200" s="127" t="s">
        <v>194</v>
      </c>
      <c r="D200" s="128">
        <v>18975599</v>
      </c>
      <c r="E200" s="128">
        <v>15399887</v>
      </c>
      <c r="F200" s="128">
        <v>15864082</v>
      </c>
      <c r="G200" s="128">
        <v>31727019</v>
      </c>
      <c r="H200" s="129">
        <v>38046538</v>
      </c>
      <c r="I200" s="128">
        <v>32335623</v>
      </c>
      <c r="J200" s="128">
        <v>29861216</v>
      </c>
      <c r="K200" s="128">
        <v>54712419</v>
      </c>
      <c r="L200" s="128">
        <v>52286667</v>
      </c>
      <c r="M200" s="128">
        <v>67968487</v>
      </c>
      <c r="N200" s="67"/>
    </row>
    <row r="201" spans="2:14" ht="15.75">
      <c r="B201" s="66"/>
      <c r="D201" s="70"/>
      <c r="E201" s="70"/>
      <c r="F201" s="70"/>
      <c r="G201" s="70"/>
      <c r="I201" s="70"/>
      <c r="N201" s="67"/>
    </row>
    <row r="202" spans="2:14" ht="15.75">
      <c r="B202" s="77" t="s">
        <v>174</v>
      </c>
      <c r="C202" s="78" t="s">
        <v>195</v>
      </c>
      <c r="D202" s="80"/>
      <c r="E202" s="80"/>
      <c r="F202" s="80"/>
      <c r="G202" s="80"/>
      <c r="H202" s="79"/>
      <c r="I202" s="80"/>
      <c r="J202" s="79"/>
      <c r="K202" s="79"/>
      <c r="L202" s="79"/>
      <c r="M202" s="79"/>
      <c r="N202" s="67"/>
    </row>
    <row r="203" spans="2:14" ht="45.75">
      <c r="B203" s="66" t="s">
        <v>72</v>
      </c>
      <c r="C203" s="75" t="s">
        <v>196</v>
      </c>
      <c r="D203" s="70">
        <v>-10530289</v>
      </c>
      <c r="E203" s="70">
        <v>4008968</v>
      </c>
      <c r="F203" s="68">
        <v>4130718</v>
      </c>
      <c r="G203" s="68">
        <v>13508149</v>
      </c>
      <c r="H203" s="68">
        <v>18199431</v>
      </c>
      <c r="I203" s="84">
        <v>45058573</v>
      </c>
      <c r="J203" s="68">
        <v>-10747907</v>
      </c>
      <c r="K203" s="68">
        <v>771241</v>
      </c>
      <c r="L203" s="68">
        <v>8500200</v>
      </c>
      <c r="M203" s="68">
        <v>16707400</v>
      </c>
      <c r="N203" s="67"/>
    </row>
    <row r="204" spans="2:14" ht="45.75">
      <c r="B204" s="66" t="s">
        <v>76</v>
      </c>
      <c r="C204" s="75" t="s">
        <v>197</v>
      </c>
      <c r="D204" s="70">
        <v>9653284</v>
      </c>
      <c r="E204" s="70">
        <v>8762138</v>
      </c>
      <c r="F204" s="68">
        <v>9263110</v>
      </c>
      <c r="G204" s="68">
        <v>9735502</v>
      </c>
      <c r="H204" s="68">
        <v>12743782</v>
      </c>
      <c r="I204" s="68">
        <v>14008154</v>
      </c>
      <c r="J204" s="68">
        <v>13657518</v>
      </c>
      <c r="K204" s="68">
        <v>18075352</v>
      </c>
      <c r="L204" s="68">
        <v>24650500</v>
      </c>
      <c r="M204" s="68">
        <v>35740060</v>
      </c>
      <c r="N204" s="67"/>
    </row>
    <row r="205" spans="2:14" ht="15.75">
      <c r="B205" s="66" t="s">
        <v>148</v>
      </c>
      <c r="C205" s="68" t="s">
        <v>198</v>
      </c>
      <c r="D205" s="70">
        <v>669400</v>
      </c>
      <c r="E205" s="70">
        <v>15975000</v>
      </c>
      <c r="F205" s="68">
        <v>18947300</v>
      </c>
      <c r="G205" s="68">
        <v>54544376</v>
      </c>
      <c r="H205" s="68">
        <v>55002500</v>
      </c>
      <c r="I205" s="68">
        <v>58296328</v>
      </c>
      <c r="J205" s="68">
        <v>5270918</v>
      </c>
      <c r="K205" s="68">
        <v>574</v>
      </c>
      <c r="L205" s="68">
        <v>82000</v>
      </c>
      <c r="M205" s="68">
        <v>5925100</v>
      </c>
      <c r="N205" s="67"/>
    </row>
    <row r="206" spans="2:14" ht="15.75">
      <c r="B206" s="66" t="s">
        <v>164</v>
      </c>
      <c r="C206" s="68" t="s">
        <v>199</v>
      </c>
      <c r="D206" s="70">
        <v>12200</v>
      </c>
      <c r="E206" s="70">
        <v>100</v>
      </c>
      <c r="F206" s="68">
        <v>22000</v>
      </c>
      <c r="G206" s="68">
        <v>22382</v>
      </c>
      <c r="H206" s="68">
        <v>21121</v>
      </c>
      <c r="I206" s="68">
        <v>132146</v>
      </c>
      <c r="J206" s="68">
        <v>47858</v>
      </c>
      <c r="K206" s="68">
        <v>226774</v>
      </c>
      <c r="L206" s="68">
        <v>1887100</v>
      </c>
      <c r="M206" s="68">
        <v>452400</v>
      </c>
      <c r="N206" s="67"/>
    </row>
    <row r="207" spans="2:14" ht="15.75">
      <c r="B207" s="66" t="s">
        <v>153</v>
      </c>
      <c r="C207" s="68" t="s">
        <v>200</v>
      </c>
      <c r="D207" s="70">
        <v>15173053</v>
      </c>
      <c r="E207" s="70">
        <v>20112056</v>
      </c>
      <c r="F207" s="68">
        <v>15884007</v>
      </c>
      <c r="G207" s="68">
        <v>17823106</v>
      </c>
      <c r="H207" s="68">
        <v>17668011</v>
      </c>
      <c r="I207" s="68">
        <v>18194476</v>
      </c>
      <c r="J207" s="68">
        <v>15133409</v>
      </c>
      <c r="K207" s="68">
        <v>28238617</v>
      </c>
      <c r="L207" s="68">
        <v>48420799</v>
      </c>
      <c r="M207" s="68">
        <v>33799000</v>
      </c>
      <c r="N207" s="67"/>
    </row>
    <row r="208" spans="2:14" ht="45.75">
      <c r="B208" s="66" t="s">
        <v>167</v>
      </c>
      <c r="C208" s="75" t="s">
        <v>201</v>
      </c>
      <c r="D208" s="70">
        <v>0</v>
      </c>
      <c r="E208" s="70">
        <v>0</v>
      </c>
      <c r="F208" s="68">
        <v>140000</v>
      </c>
      <c r="G208" s="70">
        <v>0</v>
      </c>
      <c r="H208" s="75">
        <v>0</v>
      </c>
      <c r="I208" s="68">
        <v>115000</v>
      </c>
      <c r="J208" s="75">
        <v>230000</v>
      </c>
      <c r="K208" s="68">
        <v>103500</v>
      </c>
      <c r="L208" s="68">
        <v>200000</v>
      </c>
      <c r="M208" s="68">
        <v>750300</v>
      </c>
      <c r="N208" s="67"/>
    </row>
    <row r="209" spans="2:14" ht="60.75">
      <c r="B209" s="66" t="s">
        <v>169</v>
      </c>
      <c r="C209" s="75" t="s">
        <v>202</v>
      </c>
      <c r="D209" s="70">
        <v>295080</v>
      </c>
      <c r="E209" s="70">
        <v>219548</v>
      </c>
      <c r="F209" s="68">
        <v>386020</v>
      </c>
      <c r="G209" s="68">
        <v>3209560</v>
      </c>
      <c r="H209" s="68">
        <v>4239069</v>
      </c>
      <c r="I209" s="68">
        <v>2657402</v>
      </c>
      <c r="J209" s="68">
        <v>1367915</v>
      </c>
      <c r="K209" s="68">
        <v>2706445</v>
      </c>
      <c r="L209" s="68">
        <v>3418800</v>
      </c>
      <c r="M209" s="68">
        <v>3495000</v>
      </c>
      <c r="N209" s="67"/>
    </row>
    <row r="210" spans="2:14" ht="15.75">
      <c r="B210" s="66"/>
      <c r="C210" s="127" t="s">
        <v>203</v>
      </c>
      <c r="D210" s="211">
        <v>15272728</v>
      </c>
      <c r="E210" s="211">
        <v>49077810</v>
      </c>
      <c r="F210" s="128">
        <v>48773155</v>
      </c>
      <c r="G210" s="128">
        <v>98843075</v>
      </c>
      <c r="H210" s="129">
        <v>107873914</v>
      </c>
      <c r="I210" s="128">
        <v>138462079</v>
      </c>
      <c r="J210" s="209">
        <v>24959711</v>
      </c>
      <c r="K210" s="128">
        <v>50122503</v>
      </c>
      <c r="L210" s="128">
        <v>87159399</v>
      </c>
      <c r="M210" s="128">
        <v>96869260</v>
      </c>
      <c r="N210" s="67"/>
    </row>
    <row r="211" spans="2:14" ht="15.75">
      <c r="B211" s="66"/>
      <c r="D211" s="70"/>
      <c r="F211" s="70"/>
      <c r="G211" s="70"/>
      <c r="I211" s="70"/>
      <c r="N211" s="67"/>
    </row>
    <row r="212" spans="2:14" ht="15.75">
      <c r="B212" s="66"/>
      <c r="C212" s="127" t="s">
        <v>204</v>
      </c>
      <c r="D212" s="211">
        <v>37155310</v>
      </c>
      <c r="E212" s="211">
        <v>69083289</v>
      </c>
      <c r="F212" s="128">
        <v>68630956</v>
      </c>
      <c r="G212" s="128">
        <v>135379068</v>
      </c>
      <c r="H212" s="129">
        <v>153066020</v>
      </c>
      <c r="I212" s="128">
        <v>176659316</v>
      </c>
      <c r="J212" s="128">
        <v>58697046</v>
      </c>
      <c r="K212" s="128">
        <v>110455635</v>
      </c>
      <c r="L212" s="128">
        <v>146456214</v>
      </c>
      <c r="M212" s="128">
        <v>184602347</v>
      </c>
      <c r="N212" s="67"/>
    </row>
    <row r="213" spans="2:14" ht="15.75">
      <c r="B213" s="66"/>
      <c r="N213" s="67"/>
    </row>
    <row r="214" spans="2:14" ht="15.75">
      <c r="B214" s="77" t="s">
        <v>37</v>
      </c>
      <c r="C214" s="78" t="s">
        <v>205</v>
      </c>
      <c r="D214" s="79"/>
      <c r="E214" s="79"/>
      <c r="F214" s="79"/>
      <c r="G214" s="79"/>
      <c r="H214" s="79"/>
      <c r="I214" s="79"/>
      <c r="J214" s="79"/>
      <c r="K214" s="79"/>
      <c r="L214" s="79"/>
      <c r="M214" s="79"/>
      <c r="N214" s="67"/>
    </row>
    <row r="215" spans="2:14" ht="15.75">
      <c r="B215" s="66">
        <v>6003</v>
      </c>
      <c r="C215" s="68" t="s">
        <v>206</v>
      </c>
      <c r="D215" s="68">
        <v>80736670</v>
      </c>
      <c r="E215" s="68">
        <v>70385379</v>
      </c>
      <c r="F215" s="68">
        <v>50895175</v>
      </c>
      <c r="G215" s="68">
        <v>61532516</v>
      </c>
      <c r="H215" s="68">
        <v>169847077</v>
      </c>
      <c r="I215" s="68">
        <v>155116286</v>
      </c>
      <c r="J215" s="68">
        <v>291674423</v>
      </c>
      <c r="K215" s="68">
        <v>253181822</v>
      </c>
      <c r="L215" s="68">
        <v>518648220</v>
      </c>
      <c r="M215" s="68">
        <v>549684300</v>
      </c>
      <c r="N215" s="67"/>
    </row>
    <row r="216" spans="2:14" ht="15.75">
      <c r="B216" s="66">
        <v>6004</v>
      </c>
      <c r="C216" s="68" t="s">
        <v>207</v>
      </c>
      <c r="D216" s="68">
        <v>1537439</v>
      </c>
      <c r="E216" s="68">
        <v>1761412</v>
      </c>
      <c r="F216" s="68">
        <v>1863184</v>
      </c>
      <c r="G216" s="68">
        <v>1855963</v>
      </c>
      <c r="H216" s="68">
        <v>1991655</v>
      </c>
      <c r="I216" s="68">
        <v>2638823</v>
      </c>
      <c r="J216" s="68">
        <v>3301579</v>
      </c>
      <c r="K216" s="68">
        <v>1547734</v>
      </c>
      <c r="L216" s="68">
        <v>4708051</v>
      </c>
      <c r="M216" s="68">
        <v>2519418</v>
      </c>
      <c r="N216" s="67"/>
    </row>
    <row r="217" spans="2:14" ht="15.75">
      <c r="B217" s="66"/>
      <c r="C217" s="127" t="s">
        <v>208</v>
      </c>
      <c r="D217" s="128">
        <v>82274109</v>
      </c>
      <c r="E217" s="128">
        <v>72146791</v>
      </c>
      <c r="F217" s="128">
        <v>52758359</v>
      </c>
      <c r="G217" s="128">
        <v>63388479</v>
      </c>
      <c r="H217" s="85">
        <v>171838732</v>
      </c>
      <c r="I217" s="128">
        <v>157755109</v>
      </c>
      <c r="J217" s="128">
        <v>294976002</v>
      </c>
      <c r="K217" s="128">
        <v>254729556</v>
      </c>
      <c r="L217" s="128">
        <v>523356271</v>
      </c>
      <c r="M217" s="128">
        <v>552203718</v>
      </c>
      <c r="N217" s="67"/>
    </row>
    <row r="218" spans="2:14" ht="15.75">
      <c r="B218" s="66" t="s">
        <v>209</v>
      </c>
      <c r="C218" s="127" t="s">
        <v>210</v>
      </c>
      <c r="D218" s="128">
        <v>8428658</v>
      </c>
      <c r="E218" s="128">
        <v>132502952</v>
      </c>
      <c r="F218" s="128">
        <v>45149120</v>
      </c>
      <c r="G218" s="128">
        <v>13948916</v>
      </c>
      <c r="H218" s="129">
        <v>7556468</v>
      </c>
      <c r="I218" s="128">
        <v>13092494</v>
      </c>
      <c r="J218" s="128">
        <v>9257002</v>
      </c>
      <c r="K218" s="128">
        <v>9662631</v>
      </c>
      <c r="L218" s="128">
        <v>28190537</v>
      </c>
      <c r="M218" s="128">
        <v>41979090</v>
      </c>
      <c r="N218" s="67"/>
    </row>
    <row r="219" spans="2:14" ht="15.75">
      <c r="B219" s="66"/>
      <c r="C219" s="127" t="s">
        <v>211</v>
      </c>
      <c r="D219" s="128">
        <v>619036849</v>
      </c>
      <c r="E219" s="128">
        <v>866090051</v>
      </c>
      <c r="F219" s="128">
        <v>850572776</v>
      </c>
      <c r="G219" s="128">
        <v>945290027</v>
      </c>
      <c r="H219" s="129">
        <v>1104016660</v>
      </c>
      <c r="I219" s="128">
        <v>1195989044</v>
      </c>
      <c r="J219" s="128">
        <v>1270396024</v>
      </c>
      <c r="K219" s="128">
        <v>1359098168</v>
      </c>
      <c r="L219" s="128">
        <v>1848078442</v>
      </c>
      <c r="M219" s="128">
        <v>2039499674</v>
      </c>
      <c r="N219" s="67"/>
    </row>
    <row r="220" spans="2:14" ht="15.75">
      <c r="B220" s="66">
        <v>8000</v>
      </c>
      <c r="C220" s="127" t="s">
        <v>212</v>
      </c>
      <c r="D220" s="128">
        <v>0</v>
      </c>
      <c r="E220" s="128">
        <v>632183</v>
      </c>
      <c r="F220" s="128">
        <v>801367</v>
      </c>
      <c r="G220" s="128">
        <v>267700</v>
      </c>
      <c r="H220" s="129">
        <v>121768</v>
      </c>
      <c r="I220" s="128">
        <v>0</v>
      </c>
      <c r="J220" s="128">
        <v>0</v>
      </c>
      <c r="K220" s="128">
        <v>9000000</v>
      </c>
      <c r="L220" s="128">
        <v>0</v>
      </c>
      <c r="M220" s="128">
        <v>0</v>
      </c>
      <c r="N220" s="67"/>
    </row>
    <row r="221" spans="2:14" ht="15.75">
      <c r="B221" s="66"/>
      <c r="K221" s="67"/>
      <c r="L221" s="67"/>
      <c r="M221" s="67"/>
      <c r="N221" s="67"/>
    </row>
    <row r="222" spans="2:14" ht="15.75">
      <c r="B222" s="66"/>
      <c r="C222" s="127" t="s">
        <v>213</v>
      </c>
      <c r="D222" s="128">
        <v>1375515839</v>
      </c>
      <c r="E222" s="128">
        <v>2200537826</v>
      </c>
      <c r="F222" s="128">
        <v>2103131038</v>
      </c>
      <c r="G222" s="128">
        <v>2050329705</v>
      </c>
      <c r="H222" s="129">
        <v>2259666269</v>
      </c>
      <c r="I222" s="128">
        <v>2448582834</v>
      </c>
      <c r="J222" s="128">
        <v>2586139704</v>
      </c>
      <c r="K222" s="128">
        <v>2772840856</v>
      </c>
      <c r="L222" s="128">
        <v>3429759442</v>
      </c>
      <c r="M222" s="128">
        <v>3691105374</v>
      </c>
      <c r="N222" s="67"/>
    </row>
    <row r="223" spans="2:14" ht="15.75">
      <c r="B223" s="66"/>
      <c r="C223" s="67" t="s">
        <v>214</v>
      </c>
      <c r="D223" s="68">
        <v>760668</v>
      </c>
      <c r="E223" s="68">
        <v>-7334019</v>
      </c>
      <c r="F223" s="68">
        <v>4267326</v>
      </c>
      <c r="G223" s="68">
        <v>-4895745</v>
      </c>
      <c r="H223" s="68">
        <v>-7945575</v>
      </c>
      <c r="I223" s="68">
        <v>-16443856</v>
      </c>
      <c r="J223" s="68">
        <v>-4629287</v>
      </c>
      <c r="K223" s="68">
        <v>-3706975</v>
      </c>
      <c r="L223" s="68">
        <v>-4372829</v>
      </c>
      <c r="M223" s="68">
        <v>-7316921</v>
      </c>
      <c r="N223" s="67"/>
    </row>
    <row r="224" spans="2:14" ht="15.75">
      <c r="B224" s="66"/>
      <c r="C224" s="127" t="s">
        <v>49</v>
      </c>
      <c r="D224" s="128">
        <v>1376276507</v>
      </c>
      <c r="E224" s="128">
        <v>2193203807</v>
      </c>
      <c r="F224" s="128">
        <v>2107398364</v>
      </c>
      <c r="G224" s="128">
        <v>2045433960</v>
      </c>
      <c r="H224" s="129">
        <v>2251720694</v>
      </c>
      <c r="I224" s="128">
        <v>2432138978</v>
      </c>
      <c r="J224" s="128">
        <v>2581510417</v>
      </c>
      <c r="K224" s="128">
        <v>2769133881</v>
      </c>
      <c r="L224" s="128">
        <v>3425386613</v>
      </c>
      <c r="M224" s="128">
        <v>3683788453</v>
      </c>
      <c r="N224" s="67"/>
    </row>
    <row r="225" spans="1:13" ht="15.75">
      <c r="J225" s="67"/>
      <c r="K225" s="67"/>
      <c r="L225" s="67"/>
      <c r="M225" s="67"/>
    </row>
    <row r="226" spans="1:13" ht="15.75">
      <c r="J226" s="67"/>
      <c r="K226" s="67"/>
      <c r="L226" s="67"/>
      <c r="M226" s="67"/>
    </row>
    <row r="227" spans="1:13" ht="15.75">
      <c r="J227" s="67"/>
      <c r="K227" s="67"/>
      <c r="L227" s="67"/>
      <c r="M227" s="67"/>
    </row>
    <row r="228" spans="1:13" ht="15.75">
      <c r="J228" s="67"/>
      <c r="K228" s="67"/>
      <c r="L228" s="67"/>
      <c r="M228" s="67"/>
    </row>
    <row r="229" spans="1:13" ht="15.75">
      <c r="J229" s="67"/>
      <c r="K229" s="67"/>
      <c r="L229" s="67"/>
      <c r="M229" s="67"/>
    </row>
    <row r="230" spans="1:13" ht="15.75">
      <c r="J230" s="67"/>
      <c r="K230" s="67"/>
      <c r="L230" s="67"/>
      <c r="M230" s="67"/>
    </row>
    <row r="231" spans="1:13" ht="15.75">
      <c r="B231" s="67" t="s">
        <v>139</v>
      </c>
      <c r="H231" s="69"/>
      <c r="J231" s="67"/>
      <c r="K231" s="67"/>
      <c r="L231" s="67"/>
      <c r="M231" s="67"/>
    </row>
    <row r="232" spans="1:13" ht="15.75">
      <c r="H232" s="70"/>
      <c r="J232" s="67"/>
      <c r="K232" s="67"/>
      <c r="L232" s="67"/>
    </row>
    <row r="233" spans="1:13" ht="47.25">
      <c r="A233" s="71" t="s">
        <v>2</v>
      </c>
      <c r="B233" s="72" t="s">
        <v>3</v>
      </c>
      <c r="C233" s="73" t="s">
        <v>140</v>
      </c>
      <c r="D233" s="73" t="s">
        <v>141</v>
      </c>
      <c r="E233" s="73" t="s">
        <v>6</v>
      </c>
      <c r="F233" s="73" t="s">
        <v>7</v>
      </c>
      <c r="G233" s="73" t="s">
        <v>8</v>
      </c>
      <c r="H233" s="74" t="s">
        <v>142</v>
      </c>
      <c r="I233" s="72" t="s">
        <v>143</v>
      </c>
      <c r="J233" s="72" t="s">
        <v>11</v>
      </c>
      <c r="K233" s="72" t="s">
        <v>12</v>
      </c>
      <c r="L233" s="118" t="s">
        <v>13</v>
      </c>
    </row>
    <row r="234" spans="1:13" ht="15.75">
      <c r="B234" s="67" t="s">
        <v>144</v>
      </c>
      <c r="H234" s="70"/>
      <c r="J234" s="67"/>
      <c r="K234" s="67"/>
      <c r="L234" s="67"/>
    </row>
    <row r="235" spans="1:13" ht="47.25">
      <c r="B235" s="213" t="s">
        <v>295</v>
      </c>
      <c r="C235" s="128">
        <v>491178772</v>
      </c>
      <c r="D235" s="128">
        <v>592357019</v>
      </c>
      <c r="E235" s="128">
        <v>684034341</v>
      </c>
      <c r="F235" s="128">
        <v>732573564</v>
      </c>
      <c r="G235" s="129">
        <v>771555440</v>
      </c>
      <c r="H235" s="128">
        <v>848482125</v>
      </c>
      <c r="I235" s="128">
        <v>899465974</v>
      </c>
      <c r="J235" s="128">
        <v>984250346</v>
      </c>
      <c r="K235" s="128">
        <v>1150075420</v>
      </c>
      <c r="L235" s="128">
        <v>1260714519</v>
      </c>
      <c r="M235" s="68">
        <f>AVERAGE(C235:L235)</f>
        <v>841468752</v>
      </c>
    </row>
    <row r="236" spans="1:13" ht="15.75">
      <c r="B236" s="127" t="s">
        <v>296</v>
      </c>
      <c r="C236" s="211">
        <v>37155310</v>
      </c>
      <c r="D236" s="211">
        <v>69083289</v>
      </c>
      <c r="E236" s="128">
        <v>68630956</v>
      </c>
      <c r="F236" s="128">
        <v>135379068</v>
      </c>
      <c r="G236" s="129">
        <v>153066020</v>
      </c>
      <c r="H236" s="128">
        <v>176659316</v>
      </c>
      <c r="I236" s="128">
        <v>58697046</v>
      </c>
      <c r="J236" s="128">
        <v>110455635</v>
      </c>
      <c r="K236" s="128">
        <v>146456214</v>
      </c>
      <c r="L236" s="128">
        <v>184602347</v>
      </c>
      <c r="M236" s="68">
        <f t="shared" ref="M236:M239" si="7">AVERAGE(C236:L236)</f>
        <v>114018520.09999999</v>
      </c>
    </row>
    <row r="237" spans="1:13" ht="15.75">
      <c r="B237" s="127" t="s">
        <v>297</v>
      </c>
      <c r="C237" s="128">
        <v>82274109</v>
      </c>
      <c r="D237" s="128">
        <v>72146791</v>
      </c>
      <c r="E237" s="128">
        <v>52758359</v>
      </c>
      <c r="F237" s="128">
        <v>63388479</v>
      </c>
      <c r="G237" s="85">
        <v>171838732</v>
      </c>
      <c r="H237" s="128">
        <v>157755109</v>
      </c>
      <c r="I237" s="128">
        <v>294976002</v>
      </c>
      <c r="J237" s="128">
        <v>254729556</v>
      </c>
      <c r="K237" s="128">
        <v>523356271</v>
      </c>
      <c r="L237" s="128">
        <v>552203718</v>
      </c>
      <c r="M237" s="68">
        <f t="shared" si="7"/>
        <v>222542712.59999999</v>
      </c>
    </row>
    <row r="238" spans="1:13" ht="15.75">
      <c r="A238" s="66" t="s">
        <v>209</v>
      </c>
      <c r="B238" s="127" t="s">
        <v>210</v>
      </c>
      <c r="C238" s="128">
        <v>8428658</v>
      </c>
      <c r="D238" s="128">
        <v>132502952</v>
      </c>
      <c r="E238" s="128">
        <v>45149120</v>
      </c>
      <c r="F238" s="128">
        <v>13948916</v>
      </c>
      <c r="G238" s="129">
        <v>7556468</v>
      </c>
      <c r="H238" s="128">
        <v>13092494</v>
      </c>
      <c r="I238" s="128">
        <v>9257002</v>
      </c>
      <c r="J238" s="128">
        <v>9662631</v>
      </c>
      <c r="K238" s="128">
        <v>28190537</v>
      </c>
      <c r="L238" s="128">
        <v>41979090</v>
      </c>
      <c r="M238" s="68">
        <f t="shared" si="7"/>
        <v>30976786.800000001</v>
      </c>
    </row>
    <row r="239" spans="1:13" ht="15.75">
      <c r="B239" s="127" t="s">
        <v>211</v>
      </c>
      <c r="C239" s="128">
        <v>619036849</v>
      </c>
      <c r="D239" s="128">
        <v>866090051</v>
      </c>
      <c r="E239" s="128">
        <v>850572776</v>
      </c>
      <c r="F239" s="128">
        <v>945290027</v>
      </c>
      <c r="G239" s="129">
        <v>1104016660</v>
      </c>
      <c r="H239" s="128">
        <v>1195989044</v>
      </c>
      <c r="I239" s="128">
        <v>1270396024</v>
      </c>
      <c r="J239" s="128">
        <v>1359098168</v>
      </c>
      <c r="K239" s="128">
        <v>1848078442</v>
      </c>
      <c r="L239" s="128">
        <v>2039499674</v>
      </c>
      <c r="M239" s="68">
        <f t="shared" si="7"/>
        <v>1209806771.5</v>
      </c>
    </row>
    <row r="240" spans="1:13">
      <c r="A240" s="68"/>
    </row>
    <row r="241" spans="1:1">
      <c r="A241" s="68"/>
    </row>
    <row r="242" spans="1:1">
      <c r="A242" s="68"/>
    </row>
    <row r="243" spans="1:1">
      <c r="A243" s="68"/>
    </row>
    <row r="244" spans="1:1">
      <c r="A244" s="68"/>
    </row>
    <row r="245" spans="1:1">
      <c r="A245" s="68"/>
    </row>
    <row r="246" spans="1:1">
      <c r="A246" s="68"/>
    </row>
    <row r="247" spans="1:1">
      <c r="A247" s="68"/>
    </row>
    <row r="248" spans="1:1">
      <c r="A248" s="68"/>
    </row>
    <row r="249" spans="1:1">
      <c r="A249" s="68"/>
    </row>
    <row r="250" spans="1:1">
      <c r="A250" s="68"/>
    </row>
    <row r="251" spans="1:1">
      <c r="A251" s="68"/>
    </row>
    <row r="252" spans="1:1">
      <c r="A252" s="68"/>
    </row>
    <row r="253" spans="1:1">
      <c r="A253" s="68"/>
    </row>
    <row r="254" spans="1:1">
      <c r="A254" s="68"/>
    </row>
    <row r="255" spans="1:1">
      <c r="A255" s="68"/>
    </row>
    <row r="256" spans="1:1">
      <c r="A256" s="68"/>
    </row>
    <row r="257" spans="1:1">
      <c r="A257" s="68"/>
    </row>
    <row r="258" spans="1:1">
      <c r="A258" s="68"/>
    </row>
    <row r="259" spans="1:1">
      <c r="A259" s="68"/>
    </row>
    <row r="260" spans="1:1">
      <c r="A260" s="68"/>
    </row>
    <row r="261" spans="1:1">
      <c r="A261" s="68"/>
    </row>
    <row r="262" spans="1:1">
      <c r="A262" s="68"/>
    </row>
    <row r="263" spans="1:1">
      <c r="A263" s="68"/>
    </row>
    <row r="264" spans="1:1">
      <c r="A264" s="68"/>
    </row>
    <row r="265" spans="1:1">
      <c r="A265" s="68"/>
    </row>
    <row r="266" spans="1:1">
      <c r="A266" s="68"/>
    </row>
    <row r="267" spans="1:1">
      <c r="A267" s="68"/>
    </row>
    <row r="268" spans="1:1">
      <c r="A268" s="68"/>
    </row>
    <row r="269" spans="1:1">
      <c r="A269" s="68"/>
    </row>
    <row r="270" spans="1:1">
      <c r="A270" s="68"/>
    </row>
    <row r="271" spans="1:1">
      <c r="A271" s="68"/>
    </row>
    <row r="272" spans="1:1">
      <c r="A272" s="68"/>
    </row>
    <row r="273" spans="1:12">
      <c r="A273" s="68"/>
    </row>
    <row r="274" spans="1:12">
      <c r="A274" s="68"/>
    </row>
    <row r="275" spans="1:12">
      <c r="A275" s="68"/>
    </row>
    <row r="276" spans="1:12">
      <c r="A276" s="68"/>
    </row>
    <row r="277" spans="1:12" ht="15.75">
      <c r="B277" s="67" t="s">
        <v>139</v>
      </c>
      <c r="H277" s="69"/>
      <c r="J277" s="67"/>
      <c r="K277" s="67"/>
      <c r="L277" s="67"/>
    </row>
    <row r="278" spans="1:12" ht="15.75">
      <c r="H278" s="70"/>
      <c r="J278" s="67"/>
      <c r="K278" s="67"/>
      <c r="L278" s="67"/>
    </row>
    <row r="279" spans="1:12" ht="47.25">
      <c r="A279" s="71" t="s">
        <v>2</v>
      </c>
      <c r="B279" s="72" t="s">
        <v>3</v>
      </c>
      <c r="C279" s="73" t="s">
        <v>140</v>
      </c>
      <c r="D279" s="73" t="s">
        <v>141</v>
      </c>
      <c r="E279" s="73" t="s">
        <v>6</v>
      </c>
      <c r="F279" s="73" t="s">
        <v>7</v>
      </c>
      <c r="G279" s="73" t="s">
        <v>8</v>
      </c>
      <c r="H279" s="74" t="s">
        <v>142</v>
      </c>
      <c r="I279" s="72" t="s">
        <v>143</v>
      </c>
      <c r="J279" s="72" t="s">
        <v>11</v>
      </c>
      <c r="K279" s="72" t="s">
        <v>12</v>
      </c>
      <c r="L279" s="72" t="s">
        <v>13</v>
      </c>
    </row>
    <row r="280" spans="1:12" ht="15.75">
      <c r="A280" s="66" t="s">
        <v>145</v>
      </c>
      <c r="B280" s="127" t="s">
        <v>298</v>
      </c>
      <c r="C280" s="211">
        <v>2906983</v>
      </c>
      <c r="D280" s="211">
        <v>4605592</v>
      </c>
      <c r="E280" s="211">
        <v>3993719</v>
      </c>
      <c r="F280" s="211">
        <v>4808974</v>
      </c>
      <c r="G280" s="214">
        <v>7145568</v>
      </c>
      <c r="H280" s="211">
        <v>5861614</v>
      </c>
      <c r="I280" s="128">
        <v>3876119</v>
      </c>
      <c r="J280" s="128">
        <v>5620713</v>
      </c>
      <c r="K280" s="128">
        <v>7010148</v>
      </c>
      <c r="L280" s="128">
        <v>19764600</v>
      </c>
    </row>
    <row r="281" spans="1:12" ht="15.75">
      <c r="A281" s="83"/>
      <c r="B281" s="127" t="s">
        <v>299</v>
      </c>
      <c r="C281" s="128">
        <v>18975599</v>
      </c>
      <c r="D281" s="128">
        <v>15399887</v>
      </c>
      <c r="E281" s="128">
        <v>15864082</v>
      </c>
      <c r="F281" s="128">
        <v>31727019</v>
      </c>
      <c r="G281" s="129">
        <v>38046538</v>
      </c>
      <c r="H281" s="128">
        <v>32335623</v>
      </c>
      <c r="I281" s="128">
        <v>29861216</v>
      </c>
      <c r="J281" s="128">
        <v>54712419</v>
      </c>
      <c r="K281" s="128">
        <v>52286667</v>
      </c>
      <c r="L281" s="128">
        <v>67968487</v>
      </c>
    </row>
    <row r="282" spans="1:12" ht="15.75">
      <c r="B282" s="127" t="s">
        <v>300</v>
      </c>
      <c r="C282" s="211">
        <v>15272728</v>
      </c>
      <c r="D282" s="211">
        <v>49077810</v>
      </c>
      <c r="E282" s="128">
        <v>48773155</v>
      </c>
      <c r="F282" s="128">
        <v>98843075</v>
      </c>
      <c r="G282" s="129">
        <v>107873914</v>
      </c>
      <c r="H282" s="128">
        <v>138462079</v>
      </c>
      <c r="I282" s="209">
        <v>24959711</v>
      </c>
      <c r="J282" s="128">
        <v>50122503</v>
      </c>
      <c r="K282" s="128">
        <v>87159399</v>
      </c>
      <c r="L282" s="128">
        <v>96869260</v>
      </c>
    </row>
    <row r="283" spans="1:12" ht="15.75">
      <c r="B283" s="127" t="s">
        <v>297</v>
      </c>
      <c r="C283" s="128">
        <v>82274109</v>
      </c>
      <c r="D283" s="128">
        <v>72146791</v>
      </c>
      <c r="E283" s="128">
        <v>52758359</v>
      </c>
      <c r="F283" s="128">
        <v>63388479</v>
      </c>
      <c r="G283" s="85">
        <v>171838732</v>
      </c>
      <c r="H283" s="128">
        <v>157755109</v>
      </c>
      <c r="I283" s="128">
        <v>294976002</v>
      </c>
      <c r="J283" s="128">
        <v>254729556</v>
      </c>
      <c r="K283" s="128">
        <v>523356271</v>
      </c>
      <c r="L283" s="128">
        <v>552203718</v>
      </c>
    </row>
    <row r="284" spans="1:12" ht="15.75">
      <c r="A284" s="66" t="s">
        <v>209</v>
      </c>
      <c r="B284" s="127" t="s">
        <v>210</v>
      </c>
      <c r="C284" s="128">
        <v>8428658</v>
      </c>
      <c r="D284" s="128">
        <v>132502952</v>
      </c>
      <c r="E284" s="128">
        <v>45149120</v>
      </c>
      <c r="F284" s="128">
        <v>13948916</v>
      </c>
      <c r="G284" s="129">
        <v>7556468</v>
      </c>
      <c r="H284" s="128">
        <v>13092494</v>
      </c>
      <c r="I284" s="128">
        <v>9257002</v>
      </c>
      <c r="J284" s="128">
        <v>9662631</v>
      </c>
      <c r="K284" s="128">
        <v>28190537</v>
      </c>
      <c r="L284" s="128">
        <v>41979090</v>
      </c>
    </row>
    <row r="285" spans="1:12" ht="15.75">
      <c r="B285" s="127" t="s">
        <v>211</v>
      </c>
      <c r="C285" s="128">
        <v>619036849</v>
      </c>
      <c r="D285" s="128">
        <v>866090051</v>
      </c>
      <c r="E285" s="128">
        <v>850572776</v>
      </c>
      <c r="F285" s="128">
        <v>945290027</v>
      </c>
      <c r="G285" s="129">
        <v>1104016660</v>
      </c>
      <c r="H285" s="128">
        <v>1195989044</v>
      </c>
      <c r="I285" s="128">
        <v>1270396024</v>
      </c>
      <c r="J285" s="128">
        <v>1359098168</v>
      </c>
      <c r="K285" s="128">
        <v>1848078442</v>
      </c>
      <c r="L285" s="128">
        <v>2039499674</v>
      </c>
    </row>
    <row r="286" spans="1:12">
      <c r="A286" s="68"/>
    </row>
    <row r="287" spans="1:12">
      <c r="A287" s="68"/>
    </row>
    <row r="288" spans="1:12">
      <c r="A288" s="68"/>
    </row>
    <row r="289" spans="1:1">
      <c r="A289" s="68"/>
    </row>
    <row r="290" spans="1:1">
      <c r="A290" s="68"/>
    </row>
    <row r="291" spans="1:1">
      <c r="A291" s="68"/>
    </row>
    <row r="292" spans="1:1">
      <c r="A292" s="68"/>
    </row>
    <row r="293" spans="1:1">
      <c r="A293" s="68"/>
    </row>
    <row r="294" spans="1:1">
      <c r="A294" s="68"/>
    </row>
    <row r="295" spans="1:1">
      <c r="A295" s="68"/>
    </row>
    <row r="296" spans="1:1">
      <c r="A296" s="68"/>
    </row>
    <row r="297" spans="1:1">
      <c r="A297" s="68"/>
    </row>
    <row r="298" spans="1:1">
      <c r="A298" s="68"/>
    </row>
    <row r="299" spans="1:1">
      <c r="A299" s="68"/>
    </row>
    <row r="300" spans="1:1">
      <c r="A300" s="68"/>
    </row>
    <row r="301" spans="1:1">
      <c r="A301" s="68"/>
    </row>
    <row r="302" spans="1:1">
      <c r="A302" s="68"/>
    </row>
    <row r="303" spans="1:1">
      <c r="A303" s="68"/>
    </row>
    <row r="304" spans="1:1">
      <c r="A304" s="68"/>
    </row>
    <row r="305" spans="1:13">
      <c r="A305" s="68"/>
    </row>
    <row r="306" spans="1:13">
      <c r="A306" s="68"/>
    </row>
    <row r="307" spans="1:13">
      <c r="A307" s="68"/>
    </row>
    <row r="308" spans="1:13">
      <c r="A308" s="68"/>
    </row>
    <row r="309" spans="1:13">
      <c r="A309" s="68"/>
    </row>
    <row r="310" spans="1:13">
      <c r="A310" s="68"/>
    </row>
    <row r="311" spans="1:13">
      <c r="A311" s="68"/>
    </row>
    <row r="312" spans="1:13">
      <c r="A312" s="68"/>
    </row>
    <row r="313" spans="1:13">
      <c r="A313" s="68"/>
    </row>
    <row r="314" spans="1:13">
      <c r="A314" s="68"/>
    </row>
    <row r="315" spans="1:13">
      <c r="A315" s="68"/>
    </row>
    <row r="316" spans="1:13" ht="15.75">
      <c r="J316" s="67"/>
      <c r="K316" s="67"/>
      <c r="L316" s="67"/>
      <c r="M316" s="67"/>
    </row>
    <row r="317" spans="1:13" ht="15.75">
      <c r="J317" s="67"/>
      <c r="K317" s="67"/>
      <c r="L317" s="67"/>
      <c r="M317" s="67"/>
    </row>
    <row r="318" spans="1:13" ht="15.75">
      <c r="J318" s="67"/>
      <c r="K318" s="67"/>
      <c r="L318" s="67"/>
      <c r="M318" s="67"/>
    </row>
    <row r="319" spans="1:13" ht="15.75">
      <c r="J319" s="67"/>
      <c r="K319" s="67"/>
      <c r="L319" s="67"/>
      <c r="M319" s="67"/>
    </row>
    <row r="320" spans="1:13" ht="15.75">
      <c r="J320" s="67"/>
      <c r="K320" s="67"/>
      <c r="L320" s="67"/>
      <c r="M320" s="67"/>
    </row>
    <row r="321" spans="10:13" ht="15.75">
      <c r="J321" s="67"/>
      <c r="K321" s="67"/>
      <c r="L321" s="67"/>
      <c r="M321" s="67"/>
    </row>
    <row r="322" spans="10:13" ht="15.75">
      <c r="J322" s="67"/>
      <c r="K322" s="67"/>
      <c r="L322" s="67"/>
      <c r="M322" s="67"/>
    </row>
    <row r="323" spans="10:13" ht="15.75">
      <c r="J323" s="67"/>
      <c r="K323" s="67"/>
      <c r="L323" s="67"/>
      <c r="M323" s="67"/>
    </row>
    <row r="324" spans="10:13" ht="15.75">
      <c r="J324" s="67"/>
      <c r="K324" s="67"/>
      <c r="L324" s="67"/>
      <c r="M324" s="67"/>
    </row>
    <row r="325" spans="10:13" ht="15.75">
      <c r="J325" s="67"/>
      <c r="K325" s="67"/>
      <c r="L325" s="67"/>
      <c r="M325" s="67"/>
    </row>
    <row r="326" spans="10:13" ht="15.75">
      <c r="J326" s="67"/>
      <c r="K326" s="67"/>
      <c r="L326" s="67"/>
      <c r="M326" s="67"/>
    </row>
    <row r="327" spans="10:13" ht="15.75">
      <c r="J327" s="67"/>
      <c r="K327" s="67"/>
      <c r="L327" s="67"/>
      <c r="M327" s="67"/>
    </row>
    <row r="328" spans="10:13" ht="15.75">
      <c r="J328" s="67"/>
      <c r="K328" s="67"/>
      <c r="L328" s="67"/>
      <c r="M328" s="67"/>
    </row>
    <row r="329" spans="10:13" ht="15.75">
      <c r="J329" s="67"/>
      <c r="K329" s="67"/>
      <c r="L329" s="67"/>
      <c r="M329" s="67"/>
    </row>
    <row r="330" spans="10:13" ht="15.75">
      <c r="J330" s="67"/>
      <c r="K330" s="67"/>
      <c r="L330" s="67"/>
      <c r="M330" s="67"/>
    </row>
    <row r="331" spans="10:13" ht="15.75">
      <c r="J331" s="67"/>
      <c r="K331" s="67"/>
      <c r="L331" s="67"/>
      <c r="M331" s="67"/>
    </row>
    <row r="332" spans="10:13" ht="15.75">
      <c r="J332" s="67"/>
      <c r="K332" s="67"/>
      <c r="L332" s="67"/>
      <c r="M332" s="67"/>
    </row>
    <row r="333" spans="10:13" ht="15.75">
      <c r="J333" s="67"/>
      <c r="K333" s="67"/>
      <c r="L333" s="67"/>
      <c r="M333" s="67"/>
    </row>
    <row r="334" spans="10:13" ht="15.75">
      <c r="J334" s="67"/>
      <c r="K334" s="67"/>
      <c r="L334" s="67"/>
      <c r="M334" s="67"/>
    </row>
    <row r="335" spans="10:13" ht="15.75">
      <c r="J335" s="67"/>
      <c r="K335" s="67"/>
      <c r="L335" s="67"/>
      <c r="M335" s="67"/>
    </row>
    <row r="336" spans="10:13" ht="15.75">
      <c r="J336" s="67"/>
      <c r="K336" s="67"/>
      <c r="L336" s="67"/>
      <c r="M336" s="67"/>
    </row>
    <row r="337" spans="10:13" ht="15.75">
      <c r="J337" s="67"/>
      <c r="K337" s="67"/>
      <c r="L337" s="67"/>
      <c r="M337" s="67"/>
    </row>
    <row r="338" spans="10:13" ht="15.75">
      <c r="J338" s="67"/>
      <c r="K338" s="67"/>
      <c r="L338" s="67"/>
      <c r="M338" s="67"/>
    </row>
    <row r="339" spans="10:13" ht="15.75">
      <c r="J339" s="67"/>
      <c r="K339" s="67"/>
      <c r="L339" s="67"/>
      <c r="M339" s="67"/>
    </row>
    <row r="340" spans="10:13" ht="15.75">
      <c r="J340" s="67"/>
      <c r="K340" s="67"/>
      <c r="L340" s="67"/>
      <c r="M340" s="67"/>
    </row>
    <row r="341" spans="10:13" ht="15.75">
      <c r="J341" s="67"/>
      <c r="K341" s="67"/>
      <c r="L341" s="67"/>
      <c r="M341" s="67"/>
    </row>
    <row r="342" spans="10:13" ht="15.75">
      <c r="J342" s="67"/>
      <c r="K342" s="67"/>
      <c r="L342" s="67"/>
      <c r="M342" s="67"/>
    </row>
    <row r="343" spans="10:13" ht="15.75">
      <c r="J343" s="67"/>
      <c r="K343" s="67"/>
      <c r="L343" s="67"/>
      <c r="M343" s="67"/>
    </row>
    <row r="344" spans="10:13" ht="15.75">
      <c r="J344" s="67"/>
      <c r="K344" s="67"/>
      <c r="L344" s="67"/>
      <c r="M344" s="67"/>
    </row>
    <row r="345" spans="10:13" ht="15.75">
      <c r="J345" s="67"/>
      <c r="K345" s="67"/>
      <c r="L345" s="67"/>
      <c r="M345" s="67"/>
    </row>
    <row r="346" spans="10:13" ht="15.75">
      <c r="J346" s="67"/>
      <c r="K346" s="67"/>
      <c r="L346" s="67"/>
      <c r="M346" s="67"/>
    </row>
    <row r="347" spans="10:13" ht="15.75">
      <c r="J347" s="67"/>
      <c r="K347" s="67"/>
      <c r="L347" s="67"/>
      <c r="M347" s="67"/>
    </row>
    <row r="348" spans="10:13" ht="15.75">
      <c r="J348" s="67"/>
      <c r="K348" s="67"/>
      <c r="L348" s="67"/>
      <c r="M348" s="67"/>
    </row>
    <row r="349" spans="10:13" ht="15.75">
      <c r="J349" s="67"/>
      <c r="K349" s="67"/>
      <c r="L349" s="67"/>
      <c r="M349" s="67"/>
    </row>
    <row r="350" spans="10:13" ht="15.75">
      <c r="J350" s="67"/>
      <c r="K350" s="67"/>
      <c r="L350" s="67"/>
      <c r="M350" s="67"/>
    </row>
    <row r="351" spans="10:13" ht="15.75">
      <c r="J351" s="67"/>
      <c r="K351" s="67"/>
      <c r="L351" s="67"/>
      <c r="M351" s="67"/>
    </row>
    <row r="352" spans="10:13" ht="15.75">
      <c r="J352" s="67"/>
      <c r="K352" s="67"/>
      <c r="L352" s="67"/>
      <c r="M352" s="67"/>
    </row>
    <row r="353" spans="10:13" ht="15.75">
      <c r="J353" s="67"/>
      <c r="K353" s="67"/>
      <c r="L353" s="67"/>
      <c r="M353" s="67"/>
    </row>
    <row r="354" spans="10:13" ht="15.75">
      <c r="J354" s="67"/>
      <c r="K354" s="67"/>
      <c r="L354" s="67"/>
      <c r="M354" s="67"/>
    </row>
    <row r="355" spans="10:13" ht="15.75">
      <c r="J355" s="67"/>
      <c r="K355" s="67"/>
      <c r="L355" s="67"/>
      <c r="M355" s="67"/>
    </row>
    <row r="356" spans="10:13" ht="15.75">
      <c r="J356" s="67"/>
      <c r="K356" s="67"/>
      <c r="L356" s="67"/>
      <c r="M356" s="67"/>
    </row>
    <row r="357" spans="10:13" ht="15.75">
      <c r="J357" s="67"/>
      <c r="K357" s="67"/>
      <c r="L357" s="67"/>
      <c r="M357" s="67"/>
    </row>
    <row r="358" spans="10:13" ht="15.75">
      <c r="J358" s="67"/>
      <c r="K358" s="67"/>
      <c r="L358" s="67"/>
      <c r="M358" s="67"/>
    </row>
    <row r="359" spans="10:13" ht="15.75">
      <c r="J359" s="67"/>
      <c r="K359" s="67"/>
      <c r="L359" s="67"/>
      <c r="M359" s="67"/>
    </row>
    <row r="360" spans="10:13" ht="15.75">
      <c r="J360" s="67"/>
      <c r="K360" s="67"/>
      <c r="L360" s="67"/>
      <c r="M360" s="67"/>
    </row>
    <row r="361" spans="10:13" ht="15.75">
      <c r="J361" s="67"/>
      <c r="K361" s="67"/>
      <c r="L361" s="67"/>
      <c r="M361" s="67"/>
    </row>
    <row r="362" spans="10:13" ht="15.75">
      <c r="J362" s="67"/>
      <c r="K362" s="67"/>
      <c r="L362" s="67"/>
      <c r="M362" s="67"/>
    </row>
    <row r="363" spans="10:13" ht="15.75">
      <c r="J363" s="67"/>
      <c r="K363" s="67"/>
      <c r="L363" s="67"/>
      <c r="M363" s="67"/>
    </row>
    <row r="364" spans="10:13" ht="15.75">
      <c r="J364" s="67"/>
      <c r="K364" s="67"/>
      <c r="L364" s="67"/>
      <c r="M364" s="67"/>
    </row>
    <row r="365" spans="10:13" ht="15.75">
      <c r="J365" s="67"/>
      <c r="K365" s="67"/>
      <c r="L365" s="67"/>
      <c r="M365" s="67"/>
    </row>
    <row r="366" spans="10:13" ht="15.75">
      <c r="J366" s="67"/>
      <c r="K366" s="67"/>
      <c r="L366" s="67"/>
      <c r="M366" s="67"/>
    </row>
    <row r="367" spans="10:13" ht="15.75">
      <c r="J367" s="67"/>
      <c r="K367" s="67"/>
      <c r="L367" s="67"/>
      <c r="M367" s="67"/>
    </row>
    <row r="368" spans="10:13" ht="15.75">
      <c r="J368" s="67"/>
      <c r="K368" s="67"/>
      <c r="L368" s="67"/>
      <c r="M368" s="67"/>
    </row>
    <row r="369" spans="10:13" ht="15.75">
      <c r="J369" s="67"/>
      <c r="K369" s="67"/>
      <c r="L369" s="67"/>
      <c r="M369" s="67"/>
    </row>
    <row r="370" spans="10:13" ht="15.75">
      <c r="J370" s="67"/>
      <c r="K370" s="67"/>
      <c r="L370" s="67"/>
      <c r="M370" s="67"/>
    </row>
    <row r="371" spans="10:13" ht="15.75">
      <c r="J371" s="67"/>
      <c r="K371" s="67"/>
      <c r="L371" s="67"/>
      <c r="M371" s="67"/>
    </row>
    <row r="372" spans="10:13" ht="15.75">
      <c r="J372" s="67"/>
      <c r="K372" s="67"/>
      <c r="L372" s="67"/>
      <c r="M372" s="67"/>
    </row>
    <row r="373" spans="10:13" ht="15.75">
      <c r="J373" s="67"/>
      <c r="K373" s="67"/>
      <c r="L373" s="67"/>
      <c r="M373" s="67"/>
    </row>
    <row r="374" spans="10:13" ht="15.75">
      <c r="J374" s="67"/>
      <c r="K374" s="67"/>
      <c r="L374" s="67"/>
      <c r="M374" s="67"/>
    </row>
    <row r="375" spans="10:13" ht="15.75">
      <c r="J375" s="67"/>
      <c r="K375" s="67"/>
      <c r="L375" s="67"/>
      <c r="M375" s="67"/>
    </row>
    <row r="376" spans="10:13" ht="15.75">
      <c r="J376" s="67"/>
      <c r="K376" s="67"/>
      <c r="L376" s="67"/>
      <c r="M376" s="67"/>
    </row>
    <row r="377" spans="10:13" ht="15.75">
      <c r="J377" s="67"/>
      <c r="K377" s="67"/>
      <c r="L377" s="67"/>
      <c r="M377" s="67"/>
    </row>
    <row r="378" spans="10:13" ht="15.75">
      <c r="J378" s="67"/>
      <c r="K378" s="67"/>
      <c r="L378" s="67"/>
      <c r="M378" s="67"/>
    </row>
    <row r="379" spans="10:13" ht="15.75">
      <c r="J379" s="67"/>
      <c r="K379" s="67"/>
      <c r="L379" s="67"/>
      <c r="M379" s="67"/>
    </row>
    <row r="380" spans="10:13" ht="15.75">
      <c r="J380" s="67"/>
      <c r="K380" s="67"/>
      <c r="L380" s="67"/>
      <c r="M380" s="67"/>
    </row>
    <row r="381" spans="10:13" ht="15.75">
      <c r="J381" s="67"/>
      <c r="K381" s="67"/>
      <c r="L381" s="67"/>
      <c r="M381" s="67"/>
    </row>
    <row r="382" spans="10:13" ht="15.75">
      <c r="J382" s="67"/>
      <c r="K382" s="67"/>
      <c r="L382" s="67"/>
      <c r="M382" s="67"/>
    </row>
    <row r="383" spans="10:13" ht="15.75">
      <c r="J383" s="67"/>
      <c r="K383" s="67"/>
      <c r="L383" s="67"/>
      <c r="M383" s="67"/>
    </row>
    <row r="384" spans="10:13" ht="15.75">
      <c r="J384" s="67"/>
      <c r="K384" s="67"/>
      <c r="L384" s="67"/>
      <c r="M384" s="67"/>
    </row>
    <row r="385" spans="10:13" ht="15.75">
      <c r="J385" s="67"/>
      <c r="K385" s="67"/>
      <c r="L385" s="67"/>
      <c r="M385" s="67"/>
    </row>
    <row r="386" spans="10:13" ht="15.75">
      <c r="J386" s="67"/>
      <c r="K386" s="67"/>
      <c r="L386" s="67"/>
      <c r="M386" s="67"/>
    </row>
    <row r="387" spans="10:13" ht="15.75">
      <c r="J387" s="67"/>
      <c r="K387" s="67"/>
      <c r="L387" s="67"/>
      <c r="M387" s="67"/>
    </row>
    <row r="388" spans="10:13" ht="15.75">
      <c r="J388" s="67"/>
      <c r="K388" s="67"/>
      <c r="L388" s="67"/>
      <c r="M388" s="67"/>
    </row>
    <row r="389" spans="10:13" ht="15.75">
      <c r="J389" s="67"/>
      <c r="K389" s="67"/>
      <c r="L389" s="67"/>
      <c r="M389" s="67"/>
    </row>
    <row r="390" spans="10:13" ht="15.75">
      <c r="J390" s="67"/>
      <c r="K390" s="67"/>
      <c r="L390" s="67"/>
      <c r="M390" s="67"/>
    </row>
    <row r="391" spans="10:13" ht="15.75">
      <c r="J391" s="67"/>
      <c r="K391" s="67"/>
      <c r="L391" s="67"/>
      <c r="M391" s="67"/>
    </row>
    <row r="392" spans="10:13" ht="15.75">
      <c r="J392" s="67"/>
      <c r="K392" s="67"/>
      <c r="L392" s="67"/>
      <c r="M392" s="67"/>
    </row>
    <row r="393" spans="10:13" ht="15.75">
      <c r="J393" s="67"/>
      <c r="K393" s="67"/>
      <c r="L393" s="67"/>
      <c r="M393" s="67"/>
    </row>
    <row r="394" spans="10:13" ht="15.75">
      <c r="J394" s="67"/>
      <c r="K394" s="67"/>
      <c r="L394" s="67"/>
      <c r="M394" s="67"/>
    </row>
    <row r="395" spans="10:13" ht="15.75">
      <c r="J395" s="67"/>
      <c r="K395" s="67"/>
      <c r="L395" s="67"/>
      <c r="M395" s="67"/>
    </row>
    <row r="396" spans="10:13" ht="15.75">
      <c r="J396" s="67"/>
      <c r="K396" s="67"/>
      <c r="L396" s="67"/>
      <c r="M396" s="67"/>
    </row>
    <row r="397" spans="10:13" ht="15.75">
      <c r="J397" s="67"/>
      <c r="K397" s="67"/>
      <c r="L397" s="67"/>
      <c r="M397" s="67"/>
    </row>
    <row r="398" spans="10:13" ht="15.75">
      <c r="J398" s="67"/>
      <c r="K398" s="67"/>
      <c r="L398" s="67"/>
      <c r="M398" s="67"/>
    </row>
    <row r="399" spans="10:13" ht="15.75">
      <c r="J399" s="67"/>
      <c r="K399" s="67"/>
      <c r="L399" s="67"/>
      <c r="M399" s="67"/>
    </row>
    <row r="400" spans="10:13" ht="15.75">
      <c r="J400" s="67"/>
      <c r="K400" s="67"/>
      <c r="L400" s="67"/>
      <c r="M400" s="67"/>
    </row>
    <row r="401" spans="10:13" ht="15.75">
      <c r="J401" s="67"/>
      <c r="K401" s="67"/>
      <c r="L401" s="67"/>
      <c r="M401" s="67"/>
    </row>
    <row r="402" spans="10:13" ht="15.75">
      <c r="J402" s="67"/>
      <c r="K402" s="67"/>
      <c r="L402" s="67"/>
      <c r="M402" s="67"/>
    </row>
    <row r="403" spans="10:13" ht="15.75">
      <c r="J403" s="67"/>
      <c r="K403" s="67"/>
      <c r="L403" s="67"/>
      <c r="M403" s="67"/>
    </row>
    <row r="404" spans="10:13" ht="15.75">
      <c r="J404" s="67"/>
      <c r="K404" s="67"/>
      <c r="L404" s="67"/>
      <c r="M404" s="67"/>
    </row>
    <row r="405" spans="10:13" ht="15.75">
      <c r="J405" s="67"/>
      <c r="K405" s="67"/>
      <c r="L405" s="67"/>
      <c r="M405" s="67"/>
    </row>
    <row r="406" spans="10:13" ht="15.75">
      <c r="J406" s="67"/>
      <c r="K406" s="67"/>
      <c r="L406" s="67"/>
      <c r="M406" s="67"/>
    </row>
    <row r="407" spans="10:13" ht="15.75">
      <c r="J407" s="67"/>
      <c r="K407" s="67"/>
      <c r="L407" s="67"/>
      <c r="M407" s="67"/>
    </row>
    <row r="408" spans="10:13" ht="15.75">
      <c r="J408" s="67"/>
      <c r="K408" s="67"/>
      <c r="L408" s="67"/>
      <c r="M408" s="67"/>
    </row>
    <row r="409" spans="10:13" ht="15.75">
      <c r="J409" s="67"/>
      <c r="K409" s="67"/>
      <c r="L409" s="67"/>
      <c r="M409" s="67"/>
    </row>
    <row r="410" spans="10:13" ht="15.75">
      <c r="J410" s="67"/>
      <c r="K410" s="67"/>
      <c r="L410" s="67"/>
      <c r="M410" s="67"/>
    </row>
    <row r="411" spans="10:13" ht="15.75">
      <c r="J411" s="67"/>
      <c r="K411" s="67"/>
      <c r="L411" s="67"/>
      <c r="M411" s="67"/>
    </row>
    <row r="412" spans="10:13" ht="15.75">
      <c r="J412" s="67"/>
      <c r="K412" s="67"/>
      <c r="L412" s="67"/>
      <c r="M412" s="67"/>
    </row>
    <row r="413" spans="10:13" ht="15.75">
      <c r="J413" s="67"/>
      <c r="K413" s="67"/>
      <c r="L413" s="67"/>
      <c r="M413" s="67"/>
    </row>
    <row r="414" spans="10:13" ht="15.75">
      <c r="J414" s="67"/>
      <c r="K414" s="67"/>
      <c r="L414" s="67"/>
      <c r="M414" s="67"/>
    </row>
    <row r="415" spans="10:13" ht="15.75">
      <c r="J415" s="67"/>
      <c r="K415" s="67"/>
      <c r="L415" s="67"/>
      <c r="M415" s="67"/>
    </row>
    <row r="416" spans="10:13" ht="15.75">
      <c r="J416" s="67"/>
      <c r="K416" s="67"/>
      <c r="L416" s="67"/>
      <c r="M416" s="67"/>
    </row>
    <row r="417" spans="10:13" ht="15.75">
      <c r="J417" s="67"/>
      <c r="K417" s="67"/>
      <c r="L417" s="67"/>
      <c r="M417" s="67"/>
    </row>
    <row r="418" spans="10:13" ht="15.75">
      <c r="J418" s="67"/>
      <c r="K418" s="67"/>
      <c r="L418" s="67"/>
      <c r="M418" s="67"/>
    </row>
    <row r="419" spans="10:13" ht="15.75">
      <c r="J419" s="67"/>
      <c r="K419" s="67"/>
      <c r="L419" s="67"/>
      <c r="M419" s="67"/>
    </row>
    <row r="420" spans="10:13" ht="15.75">
      <c r="J420" s="67"/>
      <c r="K420" s="67"/>
      <c r="L420" s="67"/>
      <c r="M420" s="67"/>
    </row>
    <row r="421" spans="10:13" ht="15.75">
      <c r="J421" s="67"/>
      <c r="K421" s="67"/>
      <c r="L421" s="67"/>
      <c r="M421" s="67"/>
    </row>
    <row r="422" spans="10:13" ht="15.75">
      <c r="J422" s="67"/>
      <c r="K422" s="67"/>
      <c r="L422" s="67"/>
      <c r="M422" s="67"/>
    </row>
    <row r="423" spans="10:13" ht="15.75">
      <c r="J423" s="67"/>
      <c r="K423" s="67"/>
      <c r="L423" s="67"/>
      <c r="M423" s="67"/>
    </row>
    <row r="424" spans="10:13" ht="15.75">
      <c r="J424" s="67"/>
      <c r="K424" s="67"/>
      <c r="L424" s="67"/>
      <c r="M424" s="67"/>
    </row>
    <row r="425" spans="10:13" ht="15.75">
      <c r="J425" s="67"/>
      <c r="K425" s="67"/>
      <c r="L425" s="67"/>
      <c r="M425" s="67"/>
    </row>
    <row r="426" spans="10:13" ht="15.75">
      <c r="J426" s="67"/>
      <c r="K426" s="67"/>
      <c r="L426" s="67"/>
      <c r="M426" s="67"/>
    </row>
    <row r="427" spans="10:13" ht="15.75">
      <c r="J427" s="67"/>
      <c r="K427" s="67"/>
      <c r="L427" s="67"/>
      <c r="M427" s="67"/>
    </row>
    <row r="428" spans="10:13" ht="15.75">
      <c r="J428" s="67"/>
      <c r="K428" s="67"/>
      <c r="L428" s="67"/>
      <c r="M428" s="67"/>
    </row>
    <row r="429" spans="10:13" ht="15.75">
      <c r="J429" s="67"/>
      <c r="K429" s="67"/>
      <c r="L429" s="67"/>
      <c r="M429" s="67"/>
    </row>
    <row r="430" spans="10:13" ht="15.75">
      <c r="J430" s="67"/>
      <c r="K430" s="67"/>
      <c r="L430" s="67"/>
      <c r="M430" s="67"/>
    </row>
    <row r="431" spans="10:13" ht="15.75">
      <c r="J431" s="67"/>
      <c r="K431" s="67"/>
      <c r="L431" s="67"/>
      <c r="M431" s="67"/>
    </row>
    <row r="432" spans="10:13" ht="15.75">
      <c r="J432" s="67"/>
      <c r="K432" s="67"/>
      <c r="L432" s="67"/>
      <c r="M432" s="67"/>
    </row>
    <row r="433" spans="10:13" ht="15.75">
      <c r="J433" s="67"/>
      <c r="K433" s="67"/>
      <c r="L433" s="67"/>
      <c r="M433" s="67"/>
    </row>
    <row r="434" spans="10:13" ht="15.75">
      <c r="J434" s="67"/>
      <c r="K434" s="67"/>
      <c r="L434" s="67"/>
      <c r="M434" s="67"/>
    </row>
    <row r="435" spans="10:13" ht="15.75">
      <c r="J435" s="67"/>
      <c r="K435" s="67"/>
      <c r="L435" s="67"/>
      <c r="M435" s="67"/>
    </row>
    <row r="436" spans="10:13" ht="15.75">
      <c r="J436" s="67"/>
      <c r="K436" s="67"/>
      <c r="L436" s="67"/>
      <c r="M436" s="67"/>
    </row>
    <row r="437" spans="10:13" ht="15.75">
      <c r="J437" s="67"/>
      <c r="K437" s="67"/>
      <c r="L437" s="67"/>
      <c r="M437" s="67"/>
    </row>
    <row r="438" spans="10:13" ht="15.75">
      <c r="J438" s="67"/>
      <c r="K438" s="67"/>
      <c r="L438" s="67"/>
      <c r="M438" s="67"/>
    </row>
    <row r="439" spans="10:13" ht="15.75">
      <c r="J439" s="67"/>
      <c r="K439" s="67"/>
      <c r="L439" s="67"/>
      <c r="M439" s="67"/>
    </row>
    <row r="440" spans="10:13" ht="15.75">
      <c r="J440" s="67"/>
      <c r="K440" s="67"/>
      <c r="L440" s="67"/>
      <c r="M440" s="67"/>
    </row>
    <row r="441" spans="10:13" ht="15.75">
      <c r="J441" s="67"/>
      <c r="K441" s="67"/>
      <c r="L441" s="67"/>
      <c r="M441" s="67"/>
    </row>
    <row r="442" spans="10:13" ht="15.75">
      <c r="J442" s="67"/>
      <c r="K442" s="67"/>
      <c r="L442" s="67"/>
      <c r="M442" s="67"/>
    </row>
    <row r="443" spans="10:13" ht="15.75">
      <c r="J443" s="67"/>
      <c r="K443" s="67"/>
      <c r="L443" s="67"/>
      <c r="M443" s="67"/>
    </row>
    <row r="444" spans="10:13" ht="15.75">
      <c r="J444" s="67"/>
      <c r="K444" s="67"/>
      <c r="L444" s="67"/>
      <c r="M444" s="67"/>
    </row>
    <row r="445" spans="10:13" ht="15.75">
      <c r="J445" s="67"/>
      <c r="K445" s="67"/>
      <c r="L445" s="67"/>
      <c r="M445" s="67"/>
    </row>
    <row r="446" spans="10:13" ht="15.75">
      <c r="J446" s="67"/>
      <c r="K446" s="67"/>
      <c r="L446" s="67"/>
      <c r="M446" s="67"/>
    </row>
    <row r="447" spans="10:13" ht="15.75">
      <c r="J447" s="67"/>
      <c r="K447" s="67"/>
      <c r="L447" s="67"/>
      <c r="M447" s="67"/>
    </row>
    <row r="448" spans="10:13" ht="15.75">
      <c r="J448" s="67"/>
      <c r="K448" s="67"/>
      <c r="L448" s="67"/>
      <c r="M448" s="67"/>
    </row>
    <row r="449" spans="10:13" ht="15.75">
      <c r="J449" s="67"/>
      <c r="K449" s="67"/>
      <c r="L449" s="67"/>
      <c r="M449" s="67"/>
    </row>
    <row r="450" spans="10:13" ht="15.75">
      <c r="J450" s="67"/>
      <c r="K450" s="67"/>
      <c r="L450" s="67"/>
      <c r="M450" s="67"/>
    </row>
    <row r="451" spans="10:13" ht="15.75">
      <c r="J451" s="67"/>
      <c r="K451" s="67"/>
      <c r="L451" s="67"/>
      <c r="M451" s="67"/>
    </row>
    <row r="452" spans="10:13" ht="15.75">
      <c r="J452" s="67"/>
      <c r="K452" s="67"/>
      <c r="L452" s="67"/>
      <c r="M452" s="67"/>
    </row>
    <row r="453" spans="10:13" ht="15.75">
      <c r="J453" s="67"/>
      <c r="K453" s="67"/>
      <c r="L453" s="67"/>
      <c r="M453" s="67"/>
    </row>
    <row r="454" spans="10:13" ht="15.75">
      <c r="J454" s="67"/>
      <c r="K454" s="67"/>
      <c r="L454" s="67"/>
      <c r="M454" s="67"/>
    </row>
    <row r="455" spans="10:13" ht="15.75">
      <c r="J455" s="67"/>
      <c r="K455" s="67"/>
      <c r="L455" s="67"/>
      <c r="M455" s="67"/>
    </row>
    <row r="456" spans="10:13" ht="15.75">
      <c r="J456" s="67"/>
      <c r="K456" s="67"/>
      <c r="L456" s="67"/>
      <c r="M456" s="67"/>
    </row>
    <row r="457" spans="10:13" ht="15.75">
      <c r="J457" s="67"/>
      <c r="K457" s="67"/>
      <c r="L457" s="67"/>
      <c r="M457" s="67"/>
    </row>
    <row r="458" spans="10:13" ht="15.75">
      <c r="J458" s="67"/>
      <c r="K458" s="67"/>
      <c r="L458" s="67"/>
      <c r="M458" s="67"/>
    </row>
    <row r="459" spans="10:13" ht="15.75">
      <c r="J459" s="67"/>
      <c r="K459" s="67"/>
      <c r="L459" s="67"/>
      <c r="M459" s="67"/>
    </row>
    <row r="460" spans="10:13" ht="15.75">
      <c r="J460" s="67"/>
      <c r="K460" s="67"/>
      <c r="L460" s="67"/>
      <c r="M460" s="67"/>
    </row>
    <row r="461" spans="10:13" ht="15.75">
      <c r="J461" s="67"/>
      <c r="K461" s="67"/>
      <c r="L461" s="67"/>
      <c r="M461" s="67"/>
    </row>
    <row r="462" spans="10:13" ht="15.75">
      <c r="J462" s="67"/>
      <c r="K462" s="67"/>
      <c r="L462" s="67"/>
      <c r="M462" s="67"/>
    </row>
    <row r="463" spans="10:13" ht="15.75">
      <c r="J463" s="67"/>
      <c r="K463" s="67"/>
      <c r="L463" s="67"/>
      <c r="M463" s="67"/>
    </row>
    <row r="464" spans="10:13" ht="15.75">
      <c r="J464" s="67"/>
      <c r="K464" s="67"/>
      <c r="L464" s="67"/>
      <c r="M464" s="67"/>
    </row>
    <row r="465" spans="10:13" ht="15.75">
      <c r="J465" s="67"/>
      <c r="K465" s="67"/>
      <c r="L465" s="67"/>
      <c r="M465" s="67"/>
    </row>
    <row r="466" spans="10:13" ht="15.75">
      <c r="J466" s="67"/>
      <c r="K466" s="67"/>
      <c r="L466" s="67"/>
      <c r="M466" s="67"/>
    </row>
    <row r="467" spans="10:13" ht="15.75">
      <c r="J467" s="67"/>
      <c r="K467" s="67"/>
      <c r="L467" s="67"/>
      <c r="M467" s="67"/>
    </row>
    <row r="468" spans="10:13" ht="15.75">
      <c r="J468" s="67"/>
      <c r="K468" s="67"/>
      <c r="L468" s="67"/>
      <c r="M468" s="67"/>
    </row>
    <row r="469" spans="10:13" ht="15.75">
      <c r="J469" s="67"/>
      <c r="K469" s="67"/>
      <c r="L469" s="67"/>
      <c r="M469" s="67"/>
    </row>
    <row r="470" spans="10:13" ht="15.75">
      <c r="J470" s="67"/>
      <c r="K470" s="67"/>
      <c r="L470" s="67"/>
      <c r="M470" s="67"/>
    </row>
    <row r="471" spans="10:13" ht="15.75">
      <c r="J471" s="67"/>
      <c r="K471" s="67"/>
      <c r="L471" s="67"/>
      <c r="M471" s="67"/>
    </row>
    <row r="472" spans="10:13" ht="15.75">
      <c r="J472" s="67"/>
      <c r="K472" s="67"/>
      <c r="L472" s="67"/>
      <c r="M472" s="67"/>
    </row>
    <row r="473" spans="10:13" ht="15.75">
      <c r="J473" s="67"/>
      <c r="K473" s="67"/>
      <c r="L473" s="67"/>
      <c r="M473" s="67"/>
    </row>
    <row r="474" spans="10:13" ht="15.75">
      <c r="J474" s="67"/>
      <c r="K474" s="67"/>
      <c r="L474" s="67"/>
      <c r="M474" s="67"/>
    </row>
    <row r="475" spans="10:13" ht="15.75">
      <c r="J475" s="67"/>
      <c r="K475" s="67"/>
      <c r="L475" s="67"/>
      <c r="M475" s="67"/>
    </row>
    <row r="476" spans="10:13" ht="15.75">
      <c r="J476" s="67"/>
      <c r="K476" s="67"/>
      <c r="L476" s="67"/>
      <c r="M476" s="67"/>
    </row>
    <row r="477" spans="10:13" ht="15.75">
      <c r="J477" s="67"/>
      <c r="K477" s="67"/>
      <c r="L477" s="67"/>
      <c r="M477" s="67"/>
    </row>
    <row r="478" spans="10:13" ht="15.75">
      <c r="J478" s="67"/>
      <c r="K478" s="67"/>
      <c r="L478" s="67"/>
      <c r="M478" s="67"/>
    </row>
    <row r="479" spans="10:13" ht="15.75">
      <c r="J479" s="67"/>
      <c r="K479" s="67"/>
      <c r="L479" s="67"/>
      <c r="M479" s="67"/>
    </row>
    <row r="480" spans="10:13" ht="15.75">
      <c r="J480" s="67"/>
      <c r="K480" s="67"/>
      <c r="L480" s="67"/>
      <c r="M480" s="67"/>
    </row>
    <row r="481" spans="10:13" ht="15.75">
      <c r="J481" s="67"/>
      <c r="K481" s="67"/>
      <c r="L481" s="67"/>
      <c r="M481" s="67"/>
    </row>
    <row r="482" spans="10:13" ht="15.75">
      <c r="J482" s="67"/>
      <c r="K482" s="67"/>
      <c r="L482" s="67"/>
      <c r="M482" s="67"/>
    </row>
    <row r="483" spans="10:13" ht="15.75">
      <c r="J483" s="67"/>
      <c r="K483" s="67"/>
      <c r="L483" s="67"/>
      <c r="M483" s="67"/>
    </row>
    <row r="484" spans="10:13" ht="15.75">
      <c r="J484" s="67"/>
      <c r="K484" s="67"/>
      <c r="L484" s="67"/>
      <c r="M484" s="67"/>
    </row>
    <row r="485" spans="10:13" ht="15.75">
      <c r="J485" s="67"/>
      <c r="K485" s="67"/>
      <c r="L485" s="67"/>
      <c r="M485" s="67"/>
    </row>
    <row r="486" spans="10:13" ht="15.75">
      <c r="J486" s="67"/>
      <c r="K486" s="67"/>
      <c r="L486" s="67"/>
      <c r="M486" s="67"/>
    </row>
    <row r="487" spans="10:13" ht="15.75">
      <c r="J487" s="67"/>
      <c r="K487" s="67"/>
      <c r="L487" s="67"/>
      <c r="M487" s="67"/>
    </row>
    <row r="488" spans="10:13" ht="15.75">
      <c r="J488" s="67"/>
      <c r="K488" s="67"/>
      <c r="L488" s="67"/>
      <c r="M488" s="67"/>
    </row>
    <row r="489" spans="10:13" ht="15.75">
      <c r="J489" s="67"/>
      <c r="K489" s="67"/>
      <c r="L489" s="67"/>
      <c r="M489" s="67"/>
    </row>
    <row r="490" spans="10:13" ht="15.75">
      <c r="J490" s="67"/>
      <c r="K490" s="67"/>
      <c r="L490" s="67"/>
      <c r="M490" s="67"/>
    </row>
    <row r="491" spans="10:13" ht="15.75">
      <c r="J491" s="67"/>
      <c r="K491" s="67"/>
      <c r="L491" s="67"/>
      <c r="M491" s="67"/>
    </row>
    <row r="492" spans="10:13" ht="15.75">
      <c r="J492" s="67"/>
      <c r="K492" s="67"/>
      <c r="L492" s="67"/>
      <c r="M492" s="67"/>
    </row>
    <row r="493" spans="10:13" ht="15.75">
      <c r="J493" s="67"/>
      <c r="K493" s="67"/>
      <c r="L493" s="67"/>
      <c r="M493" s="67"/>
    </row>
    <row r="494" spans="10:13" ht="15.75">
      <c r="J494" s="67"/>
      <c r="K494" s="67"/>
      <c r="L494" s="67"/>
      <c r="M494" s="67"/>
    </row>
    <row r="495" spans="10:13" ht="15.75">
      <c r="J495" s="67"/>
      <c r="K495" s="67"/>
      <c r="L495" s="67"/>
      <c r="M495" s="67"/>
    </row>
    <row r="496" spans="10:13" ht="15.75">
      <c r="J496" s="67"/>
      <c r="K496" s="67"/>
      <c r="L496" s="67"/>
      <c r="M496" s="67"/>
    </row>
    <row r="497" spans="10:13" ht="15.75">
      <c r="J497" s="67"/>
      <c r="K497" s="67"/>
      <c r="L497" s="67"/>
      <c r="M497" s="67"/>
    </row>
    <row r="498" spans="10:13" ht="15.75">
      <c r="J498" s="67"/>
      <c r="K498" s="67"/>
      <c r="L498" s="67"/>
      <c r="M498" s="67"/>
    </row>
    <row r="499" spans="10:13" ht="15.75">
      <c r="J499" s="67"/>
      <c r="K499" s="67"/>
      <c r="L499" s="67"/>
      <c r="M499" s="67"/>
    </row>
    <row r="500" spans="10:13" ht="15.75">
      <c r="J500" s="67"/>
      <c r="K500" s="67"/>
      <c r="L500" s="67"/>
      <c r="M500" s="67"/>
    </row>
    <row r="501" spans="10:13" ht="15.75">
      <c r="J501" s="67"/>
      <c r="K501" s="67"/>
      <c r="L501" s="67"/>
      <c r="M501" s="67"/>
    </row>
    <row r="502" spans="10:13" ht="15.75">
      <c r="J502" s="67"/>
      <c r="K502" s="67"/>
      <c r="L502" s="67"/>
      <c r="M502" s="67"/>
    </row>
    <row r="503" spans="10:13" ht="15.75">
      <c r="J503" s="67"/>
      <c r="K503" s="67"/>
      <c r="L503" s="67"/>
      <c r="M503" s="67"/>
    </row>
    <row r="504" spans="10:13" ht="15.75">
      <c r="J504" s="67"/>
      <c r="K504" s="67"/>
      <c r="L504" s="67"/>
      <c r="M504" s="67"/>
    </row>
    <row r="505" spans="10:13" ht="15.75">
      <c r="J505" s="67"/>
      <c r="K505" s="67"/>
      <c r="L505" s="67"/>
      <c r="M505" s="67"/>
    </row>
    <row r="506" spans="10:13" ht="15.75">
      <c r="J506" s="67"/>
      <c r="K506" s="67"/>
      <c r="L506" s="67"/>
      <c r="M506" s="67"/>
    </row>
    <row r="507" spans="10:13" ht="15.75">
      <c r="J507" s="67"/>
      <c r="K507" s="67"/>
      <c r="L507" s="67"/>
      <c r="M507" s="67"/>
    </row>
    <row r="508" spans="10:13" ht="15.75">
      <c r="J508" s="67"/>
      <c r="K508" s="67"/>
      <c r="L508" s="67"/>
      <c r="M508" s="67"/>
    </row>
    <row r="509" spans="10:13" ht="15.75">
      <c r="J509" s="67"/>
      <c r="K509" s="67"/>
      <c r="L509" s="67"/>
      <c r="M509" s="67"/>
    </row>
    <row r="510" spans="10:13" ht="15.75">
      <c r="J510" s="67"/>
      <c r="K510" s="67"/>
      <c r="L510" s="67"/>
      <c r="M510" s="67"/>
    </row>
    <row r="511" spans="10:13" ht="15.75">
      <c r="J511" s="67"/>
      <c r="K511" s="67"/>
      <c r="L511" s="67"/>
      <c r="M511" s="67"/>
    </row>
    <row r="512" spans="10:13" ht="15.75">
      <c r="J512" s="67"/>
      <c r="K512" s="67"/>
      <c r="L512" s="67"/>
      <c r="M512" s="67"/>
    </row>
    <row r="513" spans="10:13" ht="15.75">
      <c r="J513" s="67"/>
      <c r="K513" s="67"/>
      <c r="L513" s="67"/>
      <c r="M513" s="67"/>
    </row>
    <row r="514" spans="10:13" ht="15.75">
      <c r="J514" s="67"/>
      <c r="K514" s="67"/>
      <c r="L514" s="67"/>
      <c r="M514" s="67"/>
    </row>
    <row r="515" spans="10:13" ht="15.75">
      <c r="J515" s="67"/>
      <c r="K515" s="67"/>
      <c r="L515" s="67"/>
      <c r="M515" s="67"/>
    </row>
    <row r="516" spans="10:13" ht="15.75">
      <c r="J516" s="67"/>
      <c r="K516" s="67"/>
      <c r="L516" s="67"/>
      <c r="M516" s="67"/>
    </row>
    <row r="517" spans="10:13" ht="15.75">
      <c r="J517" s="67"/>
      <c r="K517" s="67"/>
      <c r="L517" s="67"/>
      <c r="M517" s="67"/>
    </row>
    <row r="518" spans="10:13" ht="15.75">
      <c r="J518" s="67"/>
      <c r="K518" s="67"/>
      <c r="L518" s="67"/>
      <c r="M518" s="67"/>
    </row>
    <row r="519" spans="10:13" ht="15.75">
      <c r="J519" s="67"/>
      <c r="K519" s="67"/>
      <c r="L519" s="67"/>
      <c r="M519" s="67"/>
    </row>
    <row r="520" spans="10:13" ht="15.75">
      <c r="J520" s="67"/>
      <c r="K520" s="67"/>
      <c r="L520" s="67"/>
      <c r="M520" s="67"/>
    </row>
    <row r="521" spans="10:13" ht="15.75">
      <c r="J521" s="67"/>
      <c r="K521" s="67"/>
      <c r="L521" s="67"/>
      <c r="M521" s="67"/>
    </row>
    <row r="522" spans="10:13" ht="15.75">
      <c r="J522" s="67"/>
      <c r="K522" s="67"/>
      <c r="L522" s="67"/>
      <c r="M522" s="67"/>
    </row>
    <row r="523" spans="10:13" ht="15.75">
      <c r="J523" s="67"/>
      <c r="K523" s="67"/>
      <c r="L523" s="67"/>
      <c r="M523" s="67"/>
    </row>
    <row r="524" spans="10:13" ht="15.75">
      <c r="J524" s="67"/>
      <c r="K524" s="67"/>
      <c r="L524" s="67"/>
      <c r="M524" s="67"/>
    </row>
    <row r="525" spans="10:13" ht="15.75">
      <c r="J525" s="67"/>
      <c r="K525" s="67"/>
      <c r="L525" s="67"/>
      <c r="M525" s="67"/>
    </row>
    <row r="526" spans="10:13" ht="15.75">
      <c r="J526" s="67"/>
      <c r="K526" s="67"/>
      <c r="L526" s="67"/>
      <c r="M526" s="67"/>
    </row>
    <row r="527" spans="10:13" ht="15.75">
      <c r="J527" s="67"/>
      <c r="K527" s="67"/>
      <c r="L527" s="67"/>
      <c r="M527" s="67"/>
    </row>
    <row r="528" spans="10:13" ht="15.75">
      <c r="J528" s="67"/>
      <c r="K528" s="67"/>
      <c r="L528" s="67"/>
      <c r="M528" s="67"/>
    </row>
    <row r="529" spans="10:13" ht="15.75">
      <c r="J529" s="67"/>
      <c r="K529" s="67"/>
      <c r="L529" s="67"/>
      <c r="M529" s="67"/>
    </row>
    <row r="530" spans="10:13" ht="15.75">
      <c r="J530" s="67"/>
      <c r="K530" s="67"/>
      <c r="L530" s="67"/>
      <c r="M530" s="67"/>
    </row>
    <row r="531" spans="10:13" ht="15.75">
      <c r="J531" s="67"/>
      <c r="K531" s="67"/>
      <c r="L531" s="67"/>
      <c r="M531" s="67"/>
    </row>
    <row r="532" spans="10:13" ht="15.75">
      <c r="J532" s="67"/>
      <c r="K532" s="67"/>
      <c r="L532" s="67"/>
      <c r="M532" s="67"/>
    </row>
    <row r="533" spans="10:13" ht="15.75">
      <c r="J533" s="67"/>
      <c r="K533" s="67"/>
      <c r="L533" s="67"/>
      <c r="M533" s="67"/>
    </row>
    <row r="534" spans="10:13" ht="15.75">
      <c r="J534" s="67"/>
      <c r="K534" s="67"/>
      <c r="L534" s="67"/>
      <c r="M534" s="67"/>
    </row>
    <row r="535" spans="10:13" ht="15.75">
      <c r="J535" s="67"/>
      <c r="K535" s="67"/>
      <c r="L535" s="67"/>
      <c r="M535" s="67"/>
    </row>
    <row r="536" spans="10:13" ht="15.75">
      <c r="J536" s="67"/>
      <c r="K536" s="67"/>
      <c r="L536" s="67"/>
      <c r="M536" s="67"/>
    </row>
    <row r="537" spans="10:13" ht="15.75">
      <c r="J537" s="67"/>
      <c r="K537" s="67"/>
      <c r="L537" s="67"/>
      <c r="M537" s="67"/>
    </row>
    <row r="538" spans="10:13" ht="15.75">
      <c r="J538" s="67"/>
      <c r="K538" s="67"/>
      <c r="L538" s="67"/>
      <c r="M538" s="67"/>
    </row>
    <row r="539" spans="10:13" ht="15.75">
      <c r="J539" s="67"/>
      <c r="K539" s="67"/>
      <c r="L539" s="67"/>
      <c r="M539" s="67"/>
    </row>
    <row r="540" spans="10:13" ht="15.75">
      <c r="J540" s="67"/>
      <c r="K540" s="67"/>
      <c r="L540" s="67"/>
      <c r="M540" s="67"/>
    </row>
    <row r="541" spans="10:13" ht="15.75">
      <c r="J541" s="67"/>
      <c r="K541" s="67"/>
      <c r="L541" s="67"/>
      <c r="M541" s="67"/>
    </row>
    <row r="542" spans="10:13" ht="15.75">
      <c r="J542" s="67"/>
      <c r="K542" s="67"/>
      <c r="L542" s="67"/>
      <c r="M542" s="67"/>
    </row>
    <row r="543" spans="10:13" ht="15.75">
      <c r="J543" s="67"/>
      <c r="K543" s="67"/>
      <c r="L543" s="67"/>
      <c r="M543" s="67"/>
    </row>
    <row r="544" spans="10:13" ht="15.75">
      <c r="J544" s="67"/>
      <c r="K544" s="67"/>
      <c r="L544" s="67"/>
      <c r="M544" s="67"/>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A00-00008A000000}">
          <x14:colorSeries rgb="FF376092"/>
          <x14:sparklines>
            <x14:sparkline>
              <xm:f>Sheet1!D195:M195</xm:f>
              <xm:sqref>N195</xm:sqref>
            </x14:sparkline>
          </x14:sparklines>
        </x14:sparklineGroup>
        <x14:sparklineGroup displayEmptyCellsAs="gap" xr2:uid="{00000000-0003-0000-0A00-000089000000}">
          <x14:colorSeries rgb="FF376092"/>
          <x14:sparklines>
            <x14:sparkline>
              <xm:f>Sheet1!D194:M194</xm:f>
              <xm:sqref>N194</xm:sqref>
            </x14:sparkline>
          </x14:sparklines>
        </x14:sparklineGroup>
        <x14:sparklineGroup displayEmptyCellsAs="gap" xr2:uid="{00000000-0003-0000-0A00-000088000000}">
          <x14:colorSeries rgb="FF376092"/>
          <x14:sparklines>
            <x14:sparkline>
              <xm:f>Sheet1!D193:M193</xm:f>
              <xm:sqref>N193</xm:sqref>
            </x14:sparkline>
          </x14:sparklines>
        </x14:sparklineGroup>
        <x14:sparklineGroup displayEmptyCellsAs="gap" xr2:uid="{00000000-0003-0000-0A00-000087000000}">
          <x14:colorSeries rgb="FF376092"/>
          <x14:sparklines>
            <x14:sparkline>
              <xm:f>Sheet1!D191:M191</xm:f>
              <xm:sqref>N191</xm:sqref>
            </x14:sparkline>
          </x14:sparklines>
        </x14:sparklineGroup>
        <x14:sparklineGroup displayEmptyCellsAs="gap" xr2:uid="{00000000-0003-0000-0A00-000086000000}">
          <x14:colorSeries rgb="FF376092"/>
          <x14:sparklines>
            <x14:sparkline>
              <xm:f>Sheet1!D224:M224</xm:f>
              <xm:sqref>N224</xm:sqref>
            </x14:sparkline>
          </x14:sparklines>
        </x14:sparklineGroup>
        <x14:sparklineGroup displayEmptyCellsAs="gap" xr2:uid="{00000000-0003-0000-0A00-000085000000}">
          <x14:colorSeries rgb="FF376092"/>
          <x14:sparklines>
            <x14:sparkline>
              <xm:f>Sheet1!D223:M223</xm:f>
              <xm:sqref>N223</xm:sqref>
            </x14:sparkline>
          </x14:sparklines>
        </x14:sparklineGroup>
        <x14:sparklineGroup displayEmptyCellsAs="gap" xr2:uid="{00000000-0003-0000-0A00-000084000000}">
          <x14:colorSeries rgb="FF376092"/>
          <x14:sparklines>
            <x14:sparkline>
              <xm:f>Sheet1!D222:M222</xm:f>
              <xm:sqref>N222</xm:sqref>
            </x14:sparkline>
          </x14:sparklines>
        </x14:sparklineGroup>
        <x14:sparklineGroup displayEmptyCellsAs="gap" xr2:uid="{00000000-0003-0000-0A00-000083000000}">
          <x14:colorSeries rgb="FF376092"/>
          <x14:sparklines>
            <x14:sparkline>
              <xm:f>Sheet1!D220:M220</xm:f>
              <xm:sqref>N220</xm:sqref>
            </x14:sparkline>
          </x14:sparklines>
        </x14:sparklineGroup>
        <x14:sparklineGroup displayEmptyCellsAs="gap" xr2:uid="{00000000-0003-0000-0A00-000082000000}">
          <x14:colorSeries rgb="FF376092"/>
          <x14:sparklines>
            <x14:sparkline>
              <xm:f>Sheet1!D219:M219</xm:f>
              <xm:sqref>N219</xm:sqref>
            </x14:sparkline>
          </x14:sparklines>
        </x14:sparklineGroup>
        <x14:sparklineGroup displayEmptyCellsAs="gap" xr2:uid="{00000000-0003-0000-0A00-000081000000}">
          <x14:colorSeries rgb="FF376092"/>
          <x14:sparklines>
            <x14:sparkline>
              <xm:f>Sheet1!D218:M218</xm:f>
              <xm:sqref>N218</xm:sqref>
            </x14:sparkline>
          </x14:sparklines>
        </x14:sparklineGroup>
        <x14:sparklineGroup displayEmptyCellsAs="gap" xr2:uid="{00000000-0003-0000-0A00-000080000000}">
          <x14:colorSeries rgb="FF376092"/>
          <x14:sparklines>
            <x14:sparkline>
              <xm:f>Sheet1!D217:M217</xm:f>
              <xm:sqref>N217</xm:sqref>
            </x14:sparkline>
          </x14:sparklines>
        </x14:sparklineGroup>
        <x14:sparklineGroup displayEmptyCellsAs="gap" xr2:uid="{00000000-0003-0000-0A00-00007F000000}">
          <x14:colorSeries rgb="FF376092"/>
          <x14:sparklines>
            <x14:sparkline>
              <xm:f>Sheet1!D216:M216</xm:f>
              <xm:sqref>N216</xm:sqref>
            </x14:sparkline>
          </x14:sparklines>
        </x14:sparklineGroup>
        <x14:sparklineGroup displayEmptyCellsAs="gap" xr2:uid="{00000000-0003-0000-0A00-00007E000000}">
          <x14:colorSeries rgb="FF376092"/>
          <x14:sparklines>
            <x14:sparkline>
              <xm:f>Sheet1!C106:L106</xm:f>
              <xm:sqref>M106</xm:sqref>
            </x14:sparkline>
          </x14:sparklines>
        </x14:sparklineGroup>
        <x14:sparklineGroup displayEmptyCellsAs="gap" xr2:uid="{00000000-0003-0000-0A00-00007D000000}">
          <x14:colorSeries rgb="FF376092"/>
          <x14:sparklines>
            <x14:sparkline>
              <xm:f>Sheet1!C6:L6</xm:f>
              <xm:sqref>M6</xm:sqref>
            </x14:sparkline>
          </x14:sparklines>
        </x14:sparklineGroup>
        <x14:sparklineGroup displayEmptyCellsAs="gap" xr2:uid="{00000000-0003-0000-0A00-00007C000000}">
          <x14:colorSeries rgb="FF376092"/>
          <x14:sparklines>
            <x14:sparkline>
              <xm:f>Sheet1!C107:L107</xm:f>
              <xm:sqref>M107</xm:sqref>
            </x14:sparkline>
          </x14:sparklines>
        </x14:sparklineGroup>
        <x14:sparklineGroup displayEmptyCellsAs="gap" xr2:uid="{00000000-0003-0000-0A00-00007B000000}">
          <x14:colorSeries rgb="FF376092"/>
          <x14:sparklines>
            <x14:sparkline>
              <xm:f>Sheet1!C108:L108</xm:f>
              <xm:sqref>M108</xm:sqref>
            </x14:sparkline>
            <x14:sparkline>
              <xm:f>Sheet1!C109:L109</xm:f>
              <xm:sqref>M109</xm:sqref>
            </x14:sparkline>
            <x14:sparkline>
              <xm:f>Sheet1!C110:L110</xm:f>
              <xm:sqref>M110</xm:sqref>
            </x14:sparkline>
            <x14:sparkline>
              <xm:f>Sheet1!C111:L111</xm:f>
              <xm:sqref>M111</xm:sqref>
            </x14:sparkline>
          </x14:sparklines>
        </x14:sparklineGroup>
        <x14:sparklineGroup displayEmptyCellsAs="gap" xr2:uid="{00000000-0003-0000-0A00-00007A000000}">
          <x14:colorSeries rgb="FF376092"/>
          <x14:sparklines>
            <x14:sparkline>
              <xm:f>Sheet1!C114:L114</xm:f>
              <xm:sqref>M114</xm:sqref>
            </x14:sparkline>
          </x14:sparklines>
        </x14:sparklineGroup>
        <x14:sparklineGroup displayEmptyCellsAs="gap" xr2:uid="{00000000-0003-0000-0A00-000079000000}">
          <x14:colorSeries rgb="FF376092"/>
          <x14:sparklines>
            <x14:sparkline>
              <xm:f>Sheet1!C7:L7</xm:f>
              <xm:sqref>M7</xm:sqref>
            </x14:sparkline>
          </x14:sparklines>
        </x14:sparklineGroup>
        <x14:sparklineGroup displayEmptyCellsAs="gap" xr2:uid="{00000000-0003-0000-0A00-000078000000}">
          <x14:colorSeries rgb="FF376092"/>
          <x14:sparklines>
            <x14:sparkline>
              <xm:f>Sheet1!C115:L115</xm:f>
              <xm:sqref>M115</xm:sqref>
            </x14:sparkline>
          </x14:sparklines>
        </x14:sparklineGroup>
        <x14:sparklineGroup displayEmptyCellsAs="gap" xr2:uid="{00000000-0003-0000-0A00-000077000000}">
          <x14:colorSeries rgb="FF376092"/>
          <x14:sparklines>
            <x14:sparkline>
              <xm:f>Sheet1!C116:L116</xm:f>
              <xm:sqref>M116</xm:sqref>
            </x14:sparkline>
          </x14:sparklines>
        </x14:sparklineGroup>
        <x14:sparklineGroup displayEmptyCellsAs="gap" xr2:uid="{00000000-0003-0000-0A00-000076000000}">
          <x14:colorSeries rgb="FF376092"/>
          <x14:sparklines>
            <x14:sparkline>
              <xm:f>Sheet1!C117:L117</xm:f>
              <xm:sqref>M117</xm:sqref>
            </x14:sparkline>
          </x14:sparklines>
        </x14:sparklineGroup>
        <x14:sparklineGroup displayEmptyCellsAs="gap" xr2:uid="{00000000-0003-0000-0A00-000075000000}">
          <x14:colorSeries rgb="FF376092"/>
          <x14:sparklines>
            <x14:sparkline>
              <xm:f>Sheet1!C118:L118</xm:f>
              <xm:sqref>M118</xm:sqref>
            </x14:sparkline>
          </x14:sparklines>
        </x14:sparklineGroup>
        <x14:sparklineGroup displayEmptyCellsAs="gap" xr2:uid="{00000000-0003-0000-0A00-000074000000}">
          <x14:colorSeries rgb="FF376092"/>
          <x14:sparklines>
            <x14:sparkline>
              <xm:f>Sheet1!C119:L119</xm:f>
              <xm:sqref>M119</xm:sqref>
            </x14:sparkline>
          </x14:sparklines>
        </x14:sparklineGroup>
        <x14:sparklineGroup displayEmptyCellsAs="gap" xr2:uid="{00000000-0003-0000-0A00-000073000000}">
          <x14:colorSeries rgb="FF376092"/>
          <x14:sparklines>
            <x14:sparkline>
              <xm:f>Sheet1!C121:L121</xm:f>
              <xm:sqref>M121</xm:sqref>
            </x14:sparkline>
          </x14:sparklines>
        </x14:sparklineGroup>
        <x14:sparklineGroup displayEmptyCellsAs="gap" xr2:uid="{00000000-0003-0000-0A00-000072000000}">
          <x14:colorSeries rgb="FF376092"/>
          <x14:sparklines>
            <x14:sparkline>
              <xm:f>Sheet1!C122:L122</xm:f>
              <xm:sqref>M122</xm:sqref>
            </x14:sparkline>
          </x14:sparklines>
        </x14:sparklineGroup>
        <x14:sparklineGroup displayEmptyCellsAs="gap" xr2:uid="{00000000-0003-0000-0A00-000071000000}">
          <x14:colorSeries rgb="FF376092"/>
          <x14:sparklines>
            <x14:sparkline>
              <xm:f>Sheet1!C123:L123</xm:f>
              <xm:sqref>M123</xm:sqref>
            </x14:sparkline>
          </x14:sparklines>
        </x14:sparklineGroup>
        <x14:sparklineGroup displayEmptyCellsAs="gap" xr2:uid="{00000000-0003-0000-0A00-000070000000}">
          <x14:colorSeries rgb="FF376092"/>
          <x14:sparklines>
            <x14:sparkline>
              <xm:f>Sheet1!C8:L8</xm:f>
              <xm:sqref>M8</xm:sqref>
            </x14:sparkline>
          </x14:sparklines>
        </x14:sparklineGroup>
        <x14:sparklineGroup displayEmptyCellsAs="gap" xr2:uid="{00000000-0003-0000-0A00-00006F000000}">
          <x14:colorSeries rgb="FF376092"/>
          <x14:sparklines>
            <x14:sparkline>
              <xm:f>Sheet1!C9:L9</xm:f>
              <xm:sqref>M9</xm:sqref>
            </x14:sparkline>
          </x14:sparklines>
        </x14:sparklineGroup>
        <x14:sparklineGroup displayEmptyCellsAs="gap" xr2:uid="{00000000-0003-0000-0A00-00006E000000}">
          <x14:colorSeries rgb="FF376092"/>
          <x14:sparklines>
            <x14:sparkline>
              <xm:f>Sheet1!D215:M215</xm:f>
              <xm:sqref>N215</xm:sqref>
            </x14:sparkline>
          </x14:sparklines>
        </x14:sparklineGroup>
        <x14:sparklineGroup displayEmptyCellsAs="gap" xr2:uid="{00000000-0003-0000-0A00-00006D000000}">
          <x14:colorSeries rgb="FF376092"/>
          <x14:sparklines>
            <x14:sparkline>
              <xm:f>Sheet1!D212:M212</xm:f>
              <xm:sqref>N212</xm:sqref>
            </x14:sparkline>
          </x14:sparklines>
        </x14:sparklineGroup>
        <x14:sparklineGroup displayEmptyCellsAs="gap" xr2:uid="{00000000-0003-0000-0A00-00006C000000}">
          <x14:colorSeries rgb="FF376092"/>
          <x14:sparklines>
            <x14:sparkline>
              <xm:f>Sheet1!D210:M210</xm:f>
              <xm:sqref>N210</xm:sqref>
            </x14:sparkline>
          </x14:sparklines>
        </x14:sparklineGroup>
        <x14:sparklineGroup displayEmptyCellsAs="gap" xr2:uid="{00000000-0003-0000-0A00-00006B000000}">
          <x14:colorSeries rgb="FF376092"/>
          <x14:sparklines>
            <x14:sparkline>
              <xm:f>Sheet1!D209:M209</xm:f>
              <xm:sqref>N209</xm:sqref>
            </x14:sparkline>
          </x14:sparklines>
        </x14:sparklineGroup>
        <x14:sparklineGroup displayEmptyCellsAs="gap" xr2:uid="{00000000-0003-0000-0A00-00006A000000}">
          <x14:colorSeries rgb="FF376092"/>
          <x14:sparklines>
            <x14:sparkline>
              <xm:f>Sheet1!D208:M208</xm:f>
              <xm:sqref>N208</xm:sqref>
            </x14:sparkline>
          </x14:sparklines>
        </x14:sparklineGroup>
        <x14:sparklineGroup displayEmptyCellsAs="gap" xr2:uid="{00000000-0003-0000-0A00-000069000000}">
          <x14:colorSeries rgb="FF376092"/>
          <x14:sparklines>
            <x14:sparkline>
              <xm:f>Sheet1!D207:M207</xm:f>
              <xm:sqref>N207</xm:sqref>
            </x14:sparkline>
          </x14:sparklines>
        </x14:sparklineGroup>
        <x14:sparklineGroup displayEmptyCellsAs="gap" xr2:uid="{00000000-0003-0000-0A00-000068000000}">
          <x14:colorSeries rgb="FF376092"/>
          <x14:sparklines>
            <x14:sparkline>
              <xm:f>Sheet1!D206:M206</xm:f>
              <xm:sqref>N206</xm:sqref>
            </x14:sparkline>
          </x14:sparklines>
        </x14:sparklineGroup>
        <x14:sparklineGroup displayEmptyCellsAs="gap" xr2:uid="{00000000-0003-0000-0A00-000067000000}">
          <x14:colorSeries rgb="FF376092"/>
          <x14:sparklines>
            <x14:sparkline>
              <xm:f>Sheet1!D205:M205</xm:f>
              <xm:sqref>N205</xm:sqref>
            </x14:sparkline>
          </x14:sparklines>
        </x14:sparklineGroup>
        <x14:sparklineGroup displayEmptyCellsAs="gap" xr2:uid="{00000000-0003-0000-0A00-000066000000}">
          <x14:colorSeries rgb="FF376092"/>
          <x14:sparklines>
            <x14:sparkline>
              <xm:f>Sheet1!D204:M204</xm:f>
              <xm:sqref>N204</xm:sqref>
            </x14:sparkline>
          </x14:sparklines>
        </x14:sparklineGroup>
        <x14:sparklineGroup displayEmptyCellsAs="gap" xr2:uid="{00000000-0003-0000-0A00-000065000000}">
          <x14:colorSeries rgb="FF376092"/>
          <x14:sparklines>
            <x14:sparkline>
              <xm:f>Sheet1!D203:M203</xm:f>
              <xm:sqref>N203</xm:sqref>
            </x14:sparkline>
          </x14:sparklines>
        </x14:sparklineGroup>
        <x14:sparklineGroup displayEmptyCellsAs="gap" xr2:uid="{00000000-0003-0000-0A00-000064000000}">
          <x14:colorSeries rgb="FF376092"/>
          <x14:sparklines>
            <x14:sparkline>
              <xm:f>Sheet1!D200:M200</xm:f>
              <xm:sqref>N200</xm:sqref>
            </x14:sparkline>
          </x14:sparklines>
        </x14:sparklineGroup>
        <x14:sparklineGroup displayEmptyCellsAs="gap" xr2:uid="{00000000-0003-0000-0A00-000063000000}">
          <x14:colorSeries rgb="FF376092"/>
          <x14:sparklines>
            <x14:sparkline>
              <xm:f>Sheet1!D199:M199</xm:f>
              <xm:sqref>N199</xm:sqref>
            </x14:sparkline>
          </x14:sparklines>
        </x14:sparklineGroup>
        <x14:sparklineGroup displayEmptyCellsAs="gap" xr2:uid="{00000000-0003-0000-0A00-000062000000}">
          <x14:colorSeries rgb="FF376092"/>
          <x14:sparklines>
            <x14:sparkline>
              <xm:f>Sheet1!D198:M198</xm:f>
              <xm:sqref>N198</xm:sqref>
            </x14:sparkline>
          </x14:sparklines>
        </x14:sparklineGroup>
        <x14:sparklineGroup displayEmptyCellsAs="gap" xr2:uid="{00000000-0003-0000-0A00-000061000000}">
          <x14:colorSeries rgb="FF376092"/>
          <x14:sparklines>
            <x14:sparkline>
              <xm:f>Sheet1!D197:M197</xm:f>
              <xm:sqref>N197</xm:sqref>
            </x14:sparkline>
          </x14:sparklines>
        </x14:sparklineGroup>
        <x14:sparklineGroup displayEmptyCellsAs="gap" xr2:uid="{00000000-0003-0000-0A00-000060000000}">
          <x14:colorSeries rgb="FF376092"/>
          <x14:sparklines>
            <x14:sparkline>
              <xm:f>Sheet1!D196:M196</xm:f>
              <xm:sqref>N196</xm:sqref>
            </x14:sparkline>
          </x14:sparklines>
        </x14:sparklineGroup>
        <x14:sparklineGroup displayEmptyCellsAs="gap" xr2:uid="{00000000-0003-0000-0A00-00005F000000}">
          <x14:colorSeries rgb="FF376092"/>
          <x14:sparklines>
            <x14:sparkline>
              <xm:f>Sheet1!C105:L105</xm:f>
              <xm:sqref>M105</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84"/>
  <sheetViews>
    <sheetView topLeftCell="A62" zoomScale="66" zoomScaleNormal="96" workbookViewId="0">
      <selection activeCell="A79" sqref="A79"/>
    </sheetView>
  </sheetViews>
  <sheetFormatPr defaultRowHeight="15"/>
  <cols>
    <col min="2" max="2" width="18" customWidth="1"/>
    <col min="3" max="3" width="13.5703125" customWidth="1"/>
    <col min="4" max="4" width="15.140625" customWidth="1"/>
    <col min="5" max="5" width="19.85546875" customWidth="1"/>
    <col min="6" max="6" width="16.28515625" customWidth="1"/>
    <col min="7" max="7" width="16.140625" customWidth="1"/>
    <col min="8" max="8" width="15.42578125" customWidth="1"/>
    <col min="9" max="9" width="17" customWidth="1"/>
    <col min="10" max="10" width="19" customWidth="1"/>
    <col min="11" max="11" width="13" customWidth="1"/>
    <col min="12" max="12" width="17" customWidth="1"/>
    <col min="13" max="13" width="15.28515625" bestFit="1" customWidth="1"/>
  </cols>
  <sheetData>
    <row r="1" spans="1:13">
      <c r="B1" s="255" t="s">
        <v>301</v>
      </c>
      <c r="C1" s="255"/>
      <c r="D1" s="255"/>
      <c r="E1" s="255"/>
      <c r="F1" s="255"/>
      <c r="G1" s="255"/>
      <c r="H1" s="255"/>
      <c r="I1" s="255"/>
      <c r="J1" s="255"/>
      <c r="K1" s="255"/>
      <c r="L1" s="255"/>
    </row>
    <row r="2" spans="1:13">
      <c r="C2" s="37" t="s">
        <v>50</v>
      </c>
      <c r="D2" s="37" t="s">
        <v>220</v>
      </c>
      <c r="E2" s="37" t="s">
        <v>52</v>
      </c>
      <c r="F2" s="37" t="s">
        <v>221</v>
      </c>
      <c r="G2" s="37" t="s">
        <v>54</v>
      </c>
      <c r="H2" s="37" t="s">
        <v>222</v>
      </c>
      <c r="I2" s="37" t="s">
        <v>56</v>
      </c>
      <c r="J2" s="37" t="s">
        <v>57</v>
      </c>
      <c r="K2" s="37" t="s">
        <v>58</v>
      </c>
      <c r="L2" s="37" t="s">
        <v>59</v>
      </c>
    </row>
    <row r="3" spans="1:13" ht="15.75">
      <c r="A3" s="199"/>
      <c r="B3" s="59" t="s">
        <v>39</v>
      </c>
      <c r="C3" s="199"/>
      <c r="D3" s="199"/>
      <c r="E3" s="199"/>
      <c r="F3" s="199"/>
      <c r="G3" s="199"/>
      <c r="H3" s="199"/>
      <c r="I3" s="199"/>
      <c r="J3" s="199"/>
      <c r="K3" s="199"/>
      <c r="L3" s="199"/>
    </row>
    <row r="4" spans="1:13" ht="15.75">
      <c r="A4" s="87">
        <v>6003</v>
      </c>
      <c r="B4" s="87" t="s">
        <v>40</v>
      </c>
      <c r="C4" s="204">
        <v>18727.9895</v>
      </c>
      <c r="D4" s="204">
        <v>37901.194199999998</v>
      </c>
      <c r="E4" s="204">
        <v>28046.266500000002</v>
      </c>
      <c r="F4" s="204">
        <v>21348.746299999999</v>
      </c>
      <c r="G4" s="204">
        <v>34140.136500000001</v>
      </c>
      <c r="H4" s="204">
        <v>44329.433900000004</v>
      </c>
      <c r="I4" s="204">
        <v>49340.044000000002</v>
      </c>
      <c r="J4" s="204">
        <v>47568.211199999998</v>
      </c>
      <c r="K4" s="204">
        <v>79588.98</v>
      </c>
      <c r="L4" s="204">
        <v>63840</v>
      </c>
      <c r="M4">
        <f>((L4-C4)/C4)*100</f>
        <v>240.88015694370185</v>
      </c>
    </row>
    <row r="5" spans="1:13" ht="15.75">
      <c r="A5" s="87">
        <v>6004</v>
      </c>
      <c r="B5" s="87" t="s">
        <v>41</v>
      </c>
      <c r="C5" s="204">
        <v>130.75810000000001</v>
      </c>
      <c r="D5" s="204">
        <v>97.236000000000004</v>
      </c>
      <c r="E5" s="204">
        <v>123.2559</v>
      </c>
      <c r="F5" s="204">
        <v>141.0103</v>
      </c>
      <c r="G5" s="204">
        <v>124.8323</v>
      </c>
      <c r="H5" s="204">
        <v>102.3877</v>
      </c>
      <c r="I5" s="204">
        <v>4476.6835000000001</v>
      </c>
      <c r="J5" s="204">
        <v>7537.3854000000001</v>
      </c>
      <c r="K5" s="204">
        <v>1315</v>
      </c>
      <c r="L5" s="204">
        <v>1000</v>
      </c>
      <c r="M5">
        <f t="shared" ref="M5:M6" si="0">((L5-C5)/C5)*100</f>
        <v>664.77097785911531</v>
      </c>
    </row>
    <row r="6" spans="1:13" ht="15.75">
      <c r="A6" s="87"/>
      <c r="B6" s="119" t="s">
        <v>288</v>
      </c>
      <c r="C6" s="204">
        <v>18858.747599999999</v>
      </c>
      <c r="D6" s="204">
        <v>37998.430200000003</v>
      </c>
      <c r="E6" s="204">
        <v>28169.522400000002</v>
      </c>
      <c r="F6" s="204">
        <v>21489.756600000001</v>
      </c>
      <c r="G6" s="204">
        <v>34264.968800000002</v>
      </c>
      <c r="H6" s="204">
        <v>44431.821600000003</v>
      </c>
      <c r="I6" s="204">
        <v>53816.727500000001</v>
      </c>
      <c r="J6" s="204">
        <v>55105.596599999997</v>
      </c>
      <c r="K6" s="204">
        <v>80903.98</v>
      </c>
      <c r="L6" s="204">
        <v>64840</v>
      </c>
      <c r="M6">
        <f t="shared" si="0"/>
        <v>243.8192258323665</v>
      </c>
    </row>
    <row r="7" spans="1:13" ht="15.75">
      <c r="A7" s="87"/>
      <c r="B7" s="37" t="s">
        <v>302</v>
      </c>
      <c r="C7">
        <v>437144.71</v>
      </c>
      <c r="D7" s="87">
        <v>495504.11</v>
      </c>
      <c r="E7" s="87">
        <v>561424.17000000004</v>
      </c>
      <c r="F7" s="87">
        <v>638832.07999999996</v>
      </c>
      <c r="G7" s="87">
        <v>698939.76</v>
      </c>
      <c r="H7" s="87">
        <v>732194.51</v>
      </c>
      <c r="I7" s="87">
        <v>741850.07</v>
      </c>
      <c r="J7" s="87">
        <v>870664.53</v>
      </c>
      <c r="K7" s="87">
        <v>994154.08</v>
      </c>
      <c r="L7">
        <v>1123394.1103999999</v>
      </c>
    </row>
    <row r="8" spans="1:13" ht="15.75">
      <c r="A8" s="87"/>
      <c r="B8" s="37" t="s">
        <v>100</v>
      </c>
      <c r="C8">
        <v>437144.71</v>
      </c>
      <c r="D8" s="87">
        <v>495504.11</v>
      </c>
      <c r="E8" s="87">
        <v>561424.17000000004</v>
      </c>
      <c r="F8" s="87">
        <v>638832.07999999996</v>
      </c>
      <c r="G8" s="87">
        <v>698939.76</v>
      </c>
      <c r="H8" s="87">
        <v>732194.51</v>
      </c>
      <c r="I8" s="87">
        <v>741850.07</v>
      </c>
      <c r="J8" s="87">
        <v>870664.53</v>
      </c>
      <c r="K8" s="87">
        <v>994154.08</v>
      </c>
      <c r="L8">
        <v>1123394.1103999999</v>
      </c>
    </row>
    <row r="9" spans="1:13" ht="15.75">
      <c r="A9" s="87"/>
      <c r="B9" s="119" t="s">
        <v>303</v>
      </c>
      <c r="C9" s="223">
        <f>(C6/C8)*100</f>
        <v>4.314074302763494</v>
      </c>
      <c r="D9" s="223">
        <f t="shared" ref="D9:L9" si="1">(D6/D8)*100</f>
        <v>7.6686407707092492</v>
      </c>
      <c r="E9" s="223">
        <f t="shared" si="1"/>
        <v>5.0175115189643504</v>
      </c>
      <c r="F9" s="223">
        <f t="shared" si="1"/>
        <v>3.3639131898322954</v>
      </c>
      <c r="G9" s="223">
        <f t="shared" si="1"/>
        <v>4.9024208896057084</v>
      </c>
      <c r="H9" s="223">
        <f t="shared" si="1"/>
        <v>6.0683084881365748</v>
      </c>
      <c r="I9" s="223">
        <f t="shared" si="1"/>
        <v>7.2543940718371847</v>
      </c>
      <c r="J9" s="223">
        <f t="shared" si="1"/>
        <v>6.3291422472441825</v>
      </c>
      <c r="K9" s="223">
        <f t="shared" si="1"/>
        <v>8.1379719328818734</v>
      </c>
      <c r="L9" s="223">
        <f t="shared" si="1"/>
        <v>5.7717945465205283</v>
      </c>
    </row>
    <row r="10" spans="1:13" ht="16.5" thickBot="1">
      <c r="A10" s="87"/>
      <c r="B10" s="121" t="s">
        <v>304</v>
      </c>
      <c r="C10" s="224">
        <f>(C4/C6)*100</f>
        <v>99.306644837857633</v>
      </c>
      <c r="D10" s="224">
        <f t="shared" ref="D10:L10" si="2">(D4/D6)*100</f>
        <v>99.744105218325558</v>
      </c>
      <c r="E10" s="224">
        <f t="shared" si="2"/>
        <v>99.562449450687168</v>
      </c>
      <c r="F10" s="224">
        <f t="shared" si="2"/>
        <v>99.343825513593757</v>
      </c>
      <c r="G10" s="224">
        <f t="shared" si="2"/>
        <v>99.635685353374654</v>
      </c>
      <c r="H10" s="224">
        <f t="shared" si="2"/>
        <v>99.769562227446457</v>
      </c>
      <c r="I10" s="224">
        <f t="shared" si="2"/>
        <v>91.681613305082507</v>
      </c>
      <c r="J10" s="224">
        <f t="shared" si="2"/>
        <v>86.321923969515652</v>
      </c>
      <c r="K10" s="224">
        <f t="shared" si="2"/>
        <v>98.374616428017518</v>
      </c>
      <c r="L10" s="224">
        <f t="shared" si="2"/>
        <v>98.457742134484889</v>
      </c>
    </row>
    <row r="11" spans="1:13" ht="33.75" thickBot="1">
      <c r="A11" s="87"/>
      <c r="B11" s="130" t="s">
        <v>305</v>
      </c>
      <c r="C11" s="131">
        <v>51721.56</v>
      </c>
      <c r="D11" s="225">
        <v>78698.559999999998</v>
      </c>
      <c r="E11" s="225">
        <v>79781.429999999993</v>
      </c>
      <c r="F11" s="225">
        <v>88190.15</v>
      </c>
      <c r="G11" s="225">
        <v>93217.78</v>
      </c>
      <c r="H11" s="225">
        <v>103823.39</v>
      </c>
      <c r="I11" s="225">
        <v>97542</v>
      </c>
      <c r="J11" s="131">
        <v>110436.87</v>
      </c>
      <c r="K11" s="225">
        <v>132472.21</v>
      </c>
      <c r="L11" s="131">
        <v>148729.60000000001</v>
      </c>
    </row>
    <row r="12" spans="1:13" ht="16.5">
      <c r="A12" s="87"/>
      <c r="B12" s="132" t="s">
        <v>306</v>
      </c>
      <c r="C12" s="133">
        <f>C11*10000</f>
        <v>517215600</v>
      </c>
      <c r="D12" s="133">
        <f t="shared" ref="D12:L12" si="3">D11*10000</f>
        <v>786985600</v>
      </c>
      <c r="E12" s="133">
        <f t="shared" si="3"/>
        <v>797814299.99999988</v>
      </c>
      <c r="F12" s="133">
        <f t="shared" si="3"/>
        <v>881901500</v>
      </c>
      <c r="G12" s="133">
        <f t="shared" si="3"/>
        <v>932177800</v>
      </c>
      <c r="H12" s="133">
        <f t="shared" si="3"/>
        <v>1038233900</v>
      </c>
      <c r="I12" s="133">
        <f t="shared" si="3"/>
        <v>975420000</v>
      </c>
      <c r="J12" s="133">
        <f t="shared" si="3"/>
        <v>1104368700</v>
      </c>
      <c r="K12" s="133">
        <f t="shared" si="3"/>
        <v>1324722100</v>
      </c>
      <c r="L12" s="133">
        <f t="shared" si="3"/>
        <v>1487296000</v>
      </c>
    </row>
    <row r="13" spans="1:13" ht="33">
      <c r="A13" s="87"/>
      <c r="B13" s="134" t="s">
        <v>307</v>
      </c>
      <c r="C13" s="137">
        <f>(C6/C12)*100</f>
        <v>3.6462062629201439E-3</v>
      </c>
      <c r="D13" s="137">
        <f t="shared" ref="D13:L13" si="4">(D6/D12)*100</f>
        <v>4.8283513955020268E-3</v>
      </c>
      <c r="E13" s="137">
        <f t="shared" si="4"/>
        <v>3.5308369880058563E-3</v>
      </c>
      <c r="F13" s="137">
        <f t="shared" si="4"/>
        <v>2.4367524717896502E-3</v>
      </c>
      <c r="G13" s="137">
        <f t="shared" si="4"/>
        <v>3.6757975570754849E-3</v>
      </c>
      <c r="H13" s="137">
        <f t="shared" si="4"/>
        <v>4.2795579685849213E-3</v>
      </c>
      <c r="I13" s="137">
        <f t="shared" si="4"/>
        <v>5.5172876812039943E-3</v>
      </c>
      <c r="J13" s="137">
        <f t="shared" si="4"/>
        <v>4.9897825427323321E-3</v>
      </c>
      <c r="K13" s="137">
        <f t="shared" si="4"/>
        <v>6.1072416622324028E-3</v>
      </c>
      <c r="L13" s="137">
        <f t="shared" si="4"/>
        <v>4.3595894831963506E-3</v>
      </c>
    </row>
    <row r="14" spans="1:13" ht="16.5">
      <c r="A14" s="87"/>
      <c r="B14" s="132"/>
      <c r="C14" s="133"/>
      <c r="D14" s="133"/>
      <c r="E14" s="133"/>
      <c r="F14" s="133"/>
      <c r="G14" s="133"/>
      <c r="H14" s="133"/>
      <c r="I14" s="133"/>
      <c r="J14" s="133"/>
      <c r="K14" s="133"/>
      <c r="L14" s="133"/>
    </row>
    <row r="15" spans="1:13" ht="16.5">
      <c r="A15" s="87"/>
      <c r="B15" s="132"/>
      <c r="C15" s="133"/>
      <c r="D15" s="226"/>
      <c r="E15" s="226"/>
      <c r="F15" s="226"/>
      <c r="G15" s="226"/>
      <c r="H15" s="226"/>
      <c r="I15" s="226"/>
      <c r="J15" s="133"/>
      <c r="K15" s="226"/>
      <c r="L15" s="133"/>
    </row>
    <row r="16" spans="1:13" ht="15.75">
      <c r="A16" s="87"/>
      <c r="B16" s="119" t="s">
        <v>287</v>
      </c>
      <c r="C16" s="204">
        <v>272.81709999999998</v>
      </c>
      <c r="D16" s="204">
        <v>328.28039999999999</v>
      </c>
      <c r="E16" s="204">
        <v>973.23789999999997</v>
      </c>
      <c r="F16" s="204">
        <v>6340.9304000000002</v>
      </c>
      <c r="G16" s="204">
        <v>5371.9004000000004</v>
      </c>
      <c r="H16" s="204">
        <v>5392.6368000000002</v>
      </c>
      <c r="I16" s="204">
        <v>431.95030000000003</v>
      </c>
      <c r="J16" s="204">
        <v>500.24250000000001</v>
      </c>
      <c r="K16" s="204">
        <v>742.55930000000001</v>
      </c>
      <c r="L16" s="204">
        <v>1132.7996000000001</v>
      </c>
    </row>
    <row r="17" spans="1:14" ht="15.75">
      <c r="A17" s="87"/>
      <c r="B17" s="119" t="s">
        <v>100</v>
      </c>
      <c r="C17" s="204">
        <v>437144.71</v>
      </c>
      <c r="D17" s="204">
        <v>495504.11</v>
      </c>
      <c r="E17" s="204">
        <v>561424.17000000004</v>
      </c>
      <c r="F17" s="204">
        <v>638832.07999999996</v>
      </c>
      <c r="G17" s="204">
        <v>698939.76</v>
      </c>
      <c r="H17" s="204">
        <v>732194.51</v>
      </c>
      <c r="I17" s="204">
        <v>741850.07</v>
      </c>
      <c r="J17" s="204">
        <v>870664.53</v>
      </c>
      <c r="K17" s="204">
        <v>994154.08</v>
      </c>
      <c r="L17" s="204">
        <v>1123394.1103999999</v>
      </c>
    </row>
    <row r="18" spans="1:14" ht="15.75">
      <c r="A18" s="87"/>
      <c r="B18" s="119" t="s">
        <v>308</v>
      </c>
      <c r="C18" s="227">
        <f>(C16/C17)*100</f>
        <v>6.2408875998979825E-2</v>
      </c>
      <c r="D18" s="227">
        <f t="shared" ref="D18:L18" si="5">(D16/D17)*100</f>
        <v>6.6251801624813977E-2</v>
      </c>
      <c r="E18" s="227">
        <f t="shared" si="5"/>
        <v>0.17335162111029168</v>
      </c>
      <c r="F18" s="227">
        <f t="shared" si="5"/>
        <v>0.99258171255269467</v>
      </c>
      <c r="G18" s="227">
        <f t="shared" si="5"/>
        <v>0.76857845374256584</v>
      </c>
      <c r="H18" s="227">
        <f t="shared" si="5"/>
        <v>0.73650330975576428</v>
      </c>
      <c r="I18" s="227">
        <f t="shared" si="5"/>
        <v>5.8226091425724352E-2</v>
      </c>
      <c r="J18" s="227">
        <f t="shared" si="5"/>
        <v>5.7455252024565646E-2</v>
      </c>
      <c r="K18" s="227">
        <f t="shared" si="5"/>
        <v>7.4692576828734647E-2</v>
      </c>
      <c r="L18" s="227">
        <f t="shared" si="5"/>
        <v>0.10083723864251445</v>
      </c>
    </row>
    <row r="19" spans="1:14" ht="15.75">
      <c r="A19" s="87"/>
      <c r="B19" s="121"/>
      <c r="C19" s="204"/>
      <c r="D19" s="204"/>
      <c r="E19" s="204"/>
      <c r="F19" s="204"/>
      <c r="G19" s="204"/>
      <c r="H19" s="204"/>
      <c r="I19" s="204"/>
      <c r="J19" s="204"/>
      <c r="K19" s="204"/>
      <c r="L19" s="204"/>
    </row>
    <row r="20" spans="1:14" ht="15.75">
      <c r="A20" s="87"/>
      <c r="B20" s="121"/>
      <c r="C20" s="204"/>
      <c r="D20" s="204"/>
      <c r="E20" s="204"/>
      <c r="F20" s="204"/>
      <c r="G20" s="204"/>
      <c r="H20" s="204"/>
      <c r="I20" s="204"/>
      <c r="J20" s="204"/>
      <c r="K20" s="204"/>
      <c r="L20" s="204"/>
    </row>
    <row r="21" spans="1:14" ht="15.75">
      <c r="A21" s="87"/>
      <c r="B21" s="121"/>
      <c r="C21" s="204"/>
      <c r="D21" s="204"/>
      <c r="E21" s="204"/>
      <c r="F21" s="204"/>
      <c r="G21" s="204"/>
      <c r="H21" s="204"/>
      <c r="I21" s="204"/>
      <c r="J21" s="204"/>
      <c r="K21" s="204"/>
      <c r="L21" s="204">
        <v>10000</v>
      </c>
    </row>
    <row r="22" spans="1:14" ht="15.75">
      <c r="A22" s="87"/>
      <c r="B22" s="121"/>
      <c r="C22" s="204"/>
      <c r="D22" s="204"/>
      <c r="E22" s="204"/>
      <c r="F22" s="204"/>
      <c r="G22" s="204"/>
      <c r="H22" s="204"/>
      <c r="I22" s="204"/>
      <c r="J22" s="204"/>
      <c r="K22" s="204"/>
      <c r="L22" s="204"/>
    </row>
    <row r="23" spans="1:14" ht="15.75">
      <c r="A23" s="87"/>
      <c r="B23" s="121"/>
      <c r="C23" s="204"/>
      <c r="D23" s="204"/>
      <c r="E23" s="204"/>
      <c r="F23" s="204"/>
      <c r="G23" s="204"/>
      <c r="H23" s="204"/>
      <c r="I23" s="204"/>
      <c r="J23" s="204"/>
      <c r="K23" s="204"/>
      <c r="L23" s="204"/>
    </row>
    <row r="24" spans="1:14" ht="15.75">
      <c r="A24" s="87"/>
      <c r="B24" s="256" t="s">
        <v>309</v>
      </c>
      <c r="C24" s="256"/>
      <c r="D24" s="256"/>
      <c r="E24" s="256"/>
      <c r="F24" s="256"/>
      <c r="G24" s="256"/>
      <c r="H24" s="256"/>
      <c r="I24" s="256"/>
      <c r="J24" s="256"/>
      <c r="K24" s="256"/>
      <c r="L24" s="256"/>
    </row>
    <row r="25" spans="1:14" ht="15.75">
      <c r="A25" s="77" t="s">
        <v>37</v>
      </c>
      <c r="B25" s="78" t="s">
        <v>205</v>
      </c>
      <c r="C25" s="79"/>
      <c r="D25" s="79"/>
      <c r="E25" s="79"/>
      <c r="F25" s="79"/>
      <c r="G25" s="79"/>
      <c r="H25" s="79"/>
      <c r="I25" s="79"/>
      <c r="J25" s="79"/>
      <c r="K25" s="79"/>
      <c r="L25" s="79"/>
      <c r="M25" t="s">
        <v>310</v>
      </c>
    </row>
    <row r="26" spans="1:14" ht="15.75">
      <c r="A26" s="66">
        <v>6003</v>
      </c>
      <c r="B26" s="68" t="s">
        <v>206</v>
      </c>
      <c r="C26" s="68">
        <v>80736670</v>
      </c>
      <c r="D26" s="68">
        <v>70385379</v>
      </c>
      <c r="E26" s="68">
        <v>50895175</v>
      </c>
      <c r="F26" s="68">
        <v>61532516</v>
      </c>
      <c r="G26" s="68">
        <v>169847077</v>
      </c>
      <c r="H26" s="68">
        <v>155116286</v>
      </c>
      <c r="I26" s="68">
        <v>291674423</v>
      </c>
      <c r="J26" s="68">
        <v>253181822</v>
      </c>
      <c r="K26" s="68">
        <v>518648220</v>
      </c>
      <c r="L26" s="68">
        <v>549684300</v>
      </c>
      <c r="M26">
        <f>((L26-C26)/C26)*100</f>
        <v>580.83598196457694</v>
      </c>
      <c r="N26">
        <f>K26/J26</f>
        <v>2.0485207662341574</v>
      </c>
    </row>
    <row r="27" spans="1:14" ht="15.75">
      <c r="A27" s="66">
        <v>6004</v>
      </c>
      <c r="B27" s="68" t="s">
        <v>207</v>
      </c>
      <c r="C27" s="68">
        <v>1537439</v>
      </c>
      <c r="D27" s="68">
        <v>1761412</v>
      </c>
      <c r="E27" s="68">
        <v>1863184</v>
      </c>
      <c r="F27" s="68">
        <v>1855963</v>
      </c>
      <c r="G27" s="68">
        <v>1991655</v>
      </c>
      <c r="H27" s="68">
        <v>2638823</v>
      </c>
      <c r="I27" s="68">
        <v>3301579</v>
      </c>
      <c r="J27" s="68">
        <v>1547734</v>
      </c>
      <c r="K27" s="68">
        <v>4708051</v>
      </c>
      <c r="L27" s="68">
        <v>2519418</v>
      </c>
      <c r="M27">
        <f t="shared" ref="M27:M28" si="6">((L27-C27)/C27)*100</f>
        <v>63.871086917919996</v>
      </c>
    </row>
    <row r="28" spans="1:14" ht="16.5" thickBot="1">
      <c r="A28" s="66"/>
      <c r="B28" s="127" t="s">
        <v>297</v>
      </c>
      <c r="C28" s="128">
        <v>82274109</v>
      </c>
      <c r="D28" s="128">
        <v>72146791</v>
      </c>
      <c r="E28" s="128">
        <v>52758359</v>
      </c>
      <c r="F28" s="128">
        <v>63388479</v>
      </c>
      <c r="G28" s="85">
        <v>171838732</v>
      </c>
      <c r="H28" s="128">
        <v>157755109</v>
      </c>
      <c r="I28" s="128">
        <v>294976002</v>
      </c>
      <c r="J28" s="128">
        <v>254729556</v>
      </c>
      <c r="K28" s="128">
        <v>523356271</v>
      </c>
      <c r="L28" s="128">
        <v>552203718</v>
      </c>
      <c r="M28">
        <f t="shared" si="6"/>
        <v>571.17556751662914</v>
      </c>
    </row>
    <row r="29" spans="1:14" ht="16.5" thickBot="1">
      <c r="A29" s="66"/>
      <c r="B29" s="122" t="s">
        <v>311</v>
      </c>
      <c r="C29" s="225">
        <v>53676.27</v>
      </c>
      <c r="D29" s="225">
        <v>79394.320000000007</v>
      </c>
      <c r="E29" s="225">
        <v>79781.429999999993</v>
      </c>
      <c r="F29" s="225">
        <v>88190.15</v>
      </c>
      <c r="G29" s="225">
        <v>93217.78</v>
      </c>
      <c r="H29" s="225">
        <v>103823.39</v>
      </c>
      <c r="I29" s="135">
        <v>97542</v>
      </c>
      <c r="J29" s="131">
        <v>110436.87</v>
      </c>
      <c r="K29" s="225">
        <v>132472.21</v>
      </c>
      <c r="L29" s="131">
        <v>148729.60000000001</v>
      </c>
    </row>
    <row r="30" spans="1:14" ht="15.75">
      <c r="A30" s="66"/>
      <c r="B30" s="122" t="s">
        <v>312</v>
      </c>
      <c r="C30" s="123">
        <f>C29*10000</f>
        <v>536762699.99999994</v>
      </c>
      <c r="D30" s="123">
        <f t="shared" ref="D30:L30" si="7">D29*10000</f>
        <v>793943200.00000012</v>
      </c>
      <c r="E30" s="123">
        <f t="shared" si="7"/>
        <v>797814299.99999988</v>
      </c>
      <c r="F30" s="123">
        <f t="shared" si="7"/>
        <v>881901500</v>
      </c>
      <c r="G30" s="123">
        <f t="shared" si="7"/>
        <v>932177800</v>
      </c>
      <c r="H30" s="123">
        <f t="shared" si="7"/>
        <v>1038233900</v>
      </c>
      <c r="I30" s="123">
        <f t="shared" si="7"/>
        <v>975420000</v>
      </c>
      <c r="J30" s="123">
        <f t="shared" si="7"/>
        <v>1104368700</v>
      </c>
      <c r="K30" s="123">
        <f t="shared" si="7"/>
        <v>1324722100</v>
      </c>
      <c r="L30" s="123">
        <f t="shared" si="7"/>
        <v>1487296000</v>
      </c>
    </row>
    <row r="31" spans="1:14" ht="15.75">
      <c r="A31" s="66"/>
      <c r="B31" s="136" t="s">
        <v>313</v>
      </c>
      <c r="C31" s="138">
        <f>(C28/C30)*100</f>
        <v>15.327836490873903</v>
      </c>
      <c r="D31" s="138">
        <f t="shared" ref="D31:L31" si="8">(D28/D30)*100</f>
        <v>9.0871476700096423</v>
      </c>
      <c r="E31" s="138">
        <f t="shared" si="8"/>
        <v>6.6128620407029564</v>
      </c>
      <c r="F31" s="138">
        <f t="shared" si="8"/>
        <v>7.1877050895139654</v>
      </c>
      <c r="G31" s="138">
        <f t="shared" si="8"/>
        <v>18.434115465955099</v>
      </c>
      <c r="H31" s="138">
        <f t="shared" si="8"/>
        <v>15.194563479385522</v>
      </c>
      <c r="I31" s="138">
        <f t="shared" si="8"/>
        <v>30.240922064341515</v>
      </c>
      <c r="J31" s="138">
        <f t="shared" si="8"/>
        <v>23.065626180821678</v>
      </c>
      <c r="K31" s="138">
        <f t="shared" si="8"/>
        <v>39.506872498012982</v>
      </c>
      <c r="L31" s="138">
        <f t="shared" si="8"/>
        <v>37.128030869443606</v>
      </c>
    </row>
    <row r="32" spans="1:14" ht="15.75">
      <c r="A32" s="66"/>
      <c r="B32" s="122" t="s">
        <v>314</v>
      </c>
      <c r="C32" s="139">
        <f>(C26/C28)*100</f>
        <v>98.13132099674273</v>
      </c>
      <c r="D32" s="139">
        <f t="shared" ref="D32:L32" si="9">(D26/D28)*100</f>
        <v>97.558571939810875</v>
      </c>
      <c r="E32" s="139">
        <f t="shared" si="9"/>
        <v>96.468457254328172</v>
      </c>
      <c r="F32" s="139">
        <f t="shared" si="9"/>
        <v>97.072081505536673</v>
      </c>
      <c r="G32" s="139">
        <f t="shared" si="9"/>
        <v>98.840974338660743</v>
      </c>
      <c r="H32" s="139">
        <f t="shared" si="9"/>
        <v>98.327266218680748</v>
      </c>
      <c r="I32" s="139">
        <f t="shared" si="9"/>
        <v>98.880729626269741</v>
      </c>
      <c r="J32" s="139">
        <f t="shared" si="9"/>
        <v>99.392401092239183</v>
      </c>
      <c r="K32" s="139">
        <f t="shared" si="9"/>
        <v>99.100411849273513</v>
      </c>
      <c r="L32" s="139">
        <f t="shared" si="9"/>
        <v>99.543752075932233</v>
      </c>
    </row>
    <row r="33" spans="1:14" ht="15.75">
      <c r="A33" s="66"/>
      <c r="B33" s="122"/>
      <c r="C33" s="139">
        <f>(C27/C28)*100</f>
        <v>1.8686790032572702</v>
      </c>
      <c r="D33" s="139">
        <f t="shared" ref="D33:L33" si="10">(D27/D28)*100</f>
        <v>2.4414280601891223</v>
      </c>
      <c r="E33" s="139">
        <f t="shared" si="10"/>
        <v>3.5315427456718278</v>
      </c>
      <c r="F33" s="139">
        <f t="shared" si="10"/>
        <v>2.9279184944633236</v>
      </c>
      <c r="G33" s="139">
        <f t="shared" si="10"/>
        <v>1.1590256613392609</v>
      </c>
      <c r="H33" s="139">
        <f t="shared" si="10"/>
        <v>1.6727337813192471</v>
      </c>
      <c r="I33" s="139">
        <f t="shared" si="10"/>
        <v>1.1192703737302669</v>
      </c>
      <c r="J33" s="139">
        <f t="shared" si="10"/>
        <v>0.60759890776082537</v>
      </c>
      <c r="K33" s="139">
        <f t="shared" si="10"/>
        <v>0.89958815072648668</v>
      </c>
      <c r="L33" s="139">
        <f t="shared" si="10"/>
        <v>0.45624792406776221</v>
      </c>
    </row>
    <row r="34" spans="1:14" ht="15.75">
      <c r="A34" s="66"/>
      <c r="B34" s="122"/>
      <c r="C34" s="123"/>
      <c r="D34" s="123"/>
      <c r="E34" s="123"/>
      <c r="F34" s="123"/>
      <c r="G34" s="68"/>
      <c r="H34" s="123"/>
      <c r="I34" s="123"/>
      <c r="J34" s="123"/>
      <c r="K34" s="123"/>
      <c r="L34" s="123"/>
    </row>
    <row r="35" spans="1:14" ht="15.75">
      <c r="A35" s="66" t="s">
        <v>209</v>
      </c>
      <c r="B35" s="127" t="s">
        <v>210</v>
      </c>
      <c r="C35" s="128">
        <v>8428658</v>
      </c>
      <c r="D35" s="128">
        <v>132502952</v>
      </c>
      <c r="E35" s="128">
        <v>45149120</v>
      </c>
      <c r="F35" s="128">
        <v>13948916</v>
      </c>
      <c r="G35" s="129">
        <v>7556468</v>
      </c>
      <c r="H35" s="128">
        <v>13092494</v>
      </c>
      <c r="I35" s="128">
        <v>9257002</v>
      </c>
      <c r="J35" s="128">
        <v>9662631</v>
      </c>
      <c r="K35" s="128">
        <v>28190537</v>
      </c>
      <c r="L35" s="128">
        <v>41979090</v>
      </c>
    </row>
    <row r="36" spans="1:14" ht="15.75">
      <c r="A36" s="66"/>
      <c r="B36" s="127"/>
      <c r="C36" s="128"/>
      <c r="D36" s="128"/>
      <c r="E36" s="128"/>
      <c r="F36" s="128"/>
      <c r="G36" s="129"/>
      <c r="H36" s="128"/>
      <c r="I36" s="128"/>
      <c r="J36" s="128"/>
      <c r="K36" s="128"/>
      <c r="L36" s="128"/>
    </row>
    <row r="37" spans="1:14" ht="15.75">
      <c r="A37" s="66"/>
      <c r="B37" s="127"/>
      <c r="C37" s="128"/>
      <c r="D37" s="128"/>
      <c r="E37" s="128"/>
      <c r="F37" s="128"/>
      <c r="G37" s="129"/>
      <c r="H37" s="128"/>
      <c r="I37" s="128"/>
      <c r="J37" s="128"/>
      <c r="K37" s="128"/>
      <c r="L37" s="128"/>
    </row>
    <row r="38" spans="1:14" ht="15.75">
      <c r="A38" s="66"/>
      <c r="B38" s="127"/>
      <c r="C38" s="128"/>
      <c r="D38" s="128"/>
      <c r="E38" s="128"/>
      <c r="F38" s="128"/>
      <c r="G38" s="129"/>
      <c r="H38" s="128"/>
      <c r="I38" s="128"/>
      <c r="J38" s="128"/>
      <c r="K38" s="128"/>
      <c r="L38" s="128"/>
    </row>
    <row r="39" spans="1:14" ht="15.75">
      <c r="A39" s="66"/>
      <c r="B39" s="127"/>
      <c r="C39" s="128"/>
      <c r="D39" s="128"/>
      <c r="E39" s="128"/>
      <c r="F39" s="128"/>
      <c r="G39" s="129"/>
      <c r="H39" s="128"/>
      <c r="I39" s="128"/>
      <c r="J39" s="128"/>
      <c r="K39" s="128"/>
      <c r="L39" s="128"/>
    </row>
    <row r="41" spans="1:14" ht="15.75">
      <c r="B41" s="37" t="s">
        <v>302</v>
      </c>
      <c r="C41">
        <v>437144.71</v>
      </c>
      <c r="D41" s="87">
        <v>495504.11</v>
      </c>
      <c r="E41" s="87">
        <v>561424.17000000004</v>
      </c>
      <c r="F41" s="87">
        <v>638832.07999999996</v>
      </c>
      <c r="G41" s="87">
        <v>698939.76</v>
      </c>
      <c r="H41" s="87">
        <v>732194.51</v>
      </c>
      <c r="I41" s="87">
        <v>741850.07</v>
      </c>
      <c r="J41" s="87">
        <v>870664.53</v>
      </c>
      <c r="K41" s="87">
        <v>994154.08</v>
      </c>
      <c r="L41">
        <v>1123394.1103999999</v>
      </c>
    </row>
    <row r="42" spans="1:14">
      <c r="B42" t="s">
        <v>278</v>
      </c>
      <c r="C42">
        <v>4371447100</v>
      </c>
      <c r="D42">
        <v>4955041100</v>
      </c>
      <c r="E42">
        <v>5614241700</v>
      </c>
      <c r="F42">
        <v>6388320800</v>
      </c>
      <c r="G42">
        <v>6989397600</v>
      </c>
      <c r="H42">
        <v>7321945100</v>
      </c>
      <c r="I42">
        <v>7418500699.999999</v>
      </c>
      <c r="J42">
        <v>8706645300</v>
      </c>
      <c r="K42">
        <v>9941540800</v>
      </c>
      <c r="L42">
        <v>11233941103.999998</v>
      </c>
    </row>
    <row r="43" spans="1:14" s="124" customFormat="1">
      <c r="B43" s="124" t="s">
        <v>315</v>
      </c>
      <c r="C43" s="125">
        <f>(C28/C42)*100</f>
        <v>1.8820794834735619</v>
      </c>
      <c r="D43" s="125">
        <f t="shared" ref="D43:L43" si="11">(D28/D42)*100</f>
        <v>1.4560281043884782</v>
      </c>
      <c r="E43" s="125">
        <f t="shared" si="11"/>
        <v>0.93972368521291139</v>
      </c>
      <c r="F43" s="125">
        <f t="shared" si="11"/>
        <v>0.99225572704489096</v>
      </c>
      <c r="G43" s="125">
        <f t="shared" si="11"/>
        <v>2.458562838090653</v>
      </c>
      <c r="H43" s="125">
        <f t="shared" si="11"/>
        <v>2.1545519236411645</v>
      </c>
      <c r="I43" s="125">
        <f t="shared" si="11"/>
        <v>3.9762212599103757</v>
      </c>
      <c r="J43" s="125">
        <f t="shared" si="11"/>
        <v>2.9256912073815617</v>
      </c>
      <c r="K43" s="125">
        <f t="shared" si="11"/>
        <v>5.264337606500594</v>
      </c>
      <c r="L43" s="125">
        <f t="shared" si="11"/>
        <v>4.9154941519444169</v>
      </c>
    </row>
    <row r="46" spans="1:14" ht="15.75">
      <c r="B46" s="119" t="s">
        <v>43</v>
      </c>
      <c r="C46" s="201">
        <v>2728171</v>
      </c>
      <c r="D46" s="201">
        <v>3282804</v>
      </c>
      <c r="E46" s="201">
        <v>9732379</v>
      </c>
      <c r="F46" s="201">
        <v>63409304</v>
      </c>
      <c r="G46" s="201">
        <v>53719004</v>
      </c>
      <c r="H46" s="201">
        <v>53926368</v>
      </c>
      <c r="I46" s="201">
        <v>4319503</v>
      </c>
      <c r="J46" s="201">
        <v>5002425</v>
      </c>
      <c r="K46" s="201">
        <v>7425593</v>
      </c>
      <c r="L46" s="201">
        <v>11327996</v>
      </c>
    </row>
    <row r="47" spans="1:14" ht="15.75">
      <c r="B47" s="127" t="s">
        <v>210</v>
      </c>
      <c r="C47" s="128">
        <v>8428658</v>
      </c>
      <c r="D47" s="128">
        <v>132502952</v>
      </c>
      <c r="E47" s="128">
        <v>45149120</v>
      </c>
      <c r="F47" s="128">
        <v>13948916</v>
      </c>
      <c r="G47" s="129">
        <v>7556468</v>
      </c>
      <c r="H47" s="128">
        <v>13092494</v>
      </c>
      <c r="I47" s="128">
        <v>9257002</v>
      </c>
      <c r="J47" s="128">
        <v>9662631</v>
      </c>
      <c r="K47" s="128">
        <v>28190537</v>
      </c>
      <c r="L47" s="128">
        <v>41979090</v>
      </c>
    </row>
    <row r="48" spans="1:14" ht="15.75">
      <c r="B48" s="127" t="s">
        <v>316</v>
      </c>
      <c r="C48" s="128">
        <f>C46-C47</f>
        <v>-5700487</v>
      </c>
      <c r="D48" s="128">
        <f t="shared" ref="D48:L48" si="12">D46-D47</f>
        <v>-129220148</v>
      </c>
      <c r="E48" s="128">
        <f t="shared" si="12"/>
        <v>-35416741</v>
      </c>
      <c r="F48" s="128">
        <f t="shared" si="12"/>
        <v>49460388</v>
      </c>
      <c r="G48" s="128">
        <f t="shared" si="12"/>
        <v>46162536</v>
      </c>
      <c r="H48" s="128">
        <f t="shared" si="12"/>
        <v>40833874</v>
      </c>
      <c r="I48" s="128">
        <f t="shared" si="12"/>
        <v>-4937499</v>
      </c>
      <c r="J48" s="128">
        <f t="shared" si="12"/>
        <v>-4660206</v>
      </c>
      <c r="K48" s="128">
        <f t="shared" si="12"/>
        <v>-20764944</v>
      </c>
      <c r="L48" s="128">
        <f t="shared" si="12"/>
        <v>-30651094</v>
      </c>
      <c r="M48">
        <f t="shared" ref="M48" si="13">AVERAGE(C48:L48)</f>
        <v>-9489432.0999999996</v>
      </c>
      <c r="N48">
        <v>-9489432.0999999996</v>
      </c>
    </row>
    <row r="49" spans="1:13">
      <c r="B49" t="s">
        <v>278</v>
      </c>
      <c r="C49">
        <v>4371447100</v>
      </c>
      <c r="D49">
        <v>4955041100</v>
      </c>
      <c r="E49">
        <v>5614241700</v>
      </c>
      <c r="F49">
        <v>6388320800</v>
      </c>
      <c r="G49">
        <v>6989397600</v>
      </c>
      <c r="H49">
        <v>7321945100</v>
      </c>
      <c r="I49">
        <v>7418500699.999999</v>
      </c>
      <c r="J49">
        <v>8706645300</v>
      </c>
      <c r="K49">
        <v>9941540800</v>
      </c>
      <c r="L49">
        <v>11233941103.999998</v>
      </c>
    </row>
    <row r="50" spans="1:13">
      <c r="B50" s="197" t="s">
        <v>317</v>
      </c>
      <c r="C50" s="125">
        <f t="shared" ref="C50:L50" si="14">(C46/C49)*100</f>
        <v>6.2408875998979839E-2</v>
      </c>
      <c r="D50" s="125">
        <f t="shared" si="14"/>
        <v>6.6251801624813977E-2</v>
      </c>
      <c r="E50" s="125">
        <f t="shared" si="14"/>
        <v>0.1733516211102917</v>
      </c>
      <c r="F50" s="125">
        <f t="shared" si="14"/>
        <v>0.99258171255269467</v>
      </c>
      <c r="G50" s="125">
        <f t="shared" si="14"/>
        <v>0.76857845374256573</v>
      </c>
      <c r="H50" s="125">
        <f t="shared" si="14"/>
        <v>0.73650330975576428</v>
      </c>
      <c r="I50" s="125">
        <f t="shared" si="14"/>
        <v>5.8226091425724352E-2</v>
      </c>
      <c r="J50" s="125">
        <f t="shared" si="14"/>
        <v>5.7455252024565653E-2</v>
      </c>
      <c r="K50" s="125">
        <f t="shared" si="14"/>
        <v>7.4692576828734633E-2</v>
      </c>
      <c r="L50" s="125">
        <f t="shared" si="14"/>
        <v>0.10083723864251445</v>
      </c>
    </row>
    <row r="51" spans="1:13" ht="15.75" thickBot="1">
      <c r="B51" s="197" t="s">
        <v>318</v>
      </c>
      <c r="C51" s="126">
        <f t="shared" ref="C51:L51" si="15">(C47/C49)*100</f>
        <v>0.19281162066447058</v>
      </c>
      <c r="D51" s="126">
        <f t="shared" si="15"/>
        <v>2.674103994818529</v>
      </c>
      <c r="E51" s="126">
        <f t="shared" si="15"/>
        <v>0.80418910357920648</v>
      </c>
      <c r="F51" s="126">
        <f t="shared" si="15"/>
        <v>0.2183502744570999</v>
      </c>
      <c r="G51" s="126">
        <f t="shared" si="15"/>
        <v>0.10811329434170407</v>
      </c>
      <c r="H51" s="126">
        <f t="shared" si="15"/>
        <v>0.17881169308412323</v>
      </c>
      <c r="I51" s="126">
        <f t="shared" si="15"/>
        <v>0.1247826531848949</v>
      </c>
      <c r="J51" s="126">
        <f t="shared" si="15"/>
        <v>0.11097995458710143</v>
      </c>
      <c r="K51" s="126">
        <f t="shared" si="15"/>
        <v>0.28356305694586098</v>
      </c>
      <c r="L51" s="126">
        <f t="shared" si="15"/>
        <v>0.37368088021266882</v>
      </c>
    </row>
    <row r="52" spans="1:13" ht="16.5" thickBot="1">
      <c r="B52" s="122" t="s">
        <v>312</v>
      </c>
      <c r="C52" s="225">
        <v>536762699.99999994</v>
      </c>
      <c r="D52" s="225">
        <v>793943200.00000012</v>
      </c>
      <c r="E52" s="225">
        <v>797814299.99999988</v>
      </c>
      <c r="F52" s="225">
        <v>881901500</v>
      </c>
      <c r="G52" s="225">
        <v>932177800</v>
      </c>
      <c r="H52" s="225">
        <v>1038233900</v>
      </c>
      <c r="I52" s="135">
        <v>975420000</v>
      </c>
      <c r="J52" s="131">
        <v>1104368700</v>
      </c>
      <c r="K52" s="225">
        <v>1324722100</v>
      </c>
      <c r="L52" s="131">
        <v>1487296000</v>
      </c>
    </row>
    <row r="53" spans="1:13">
      <c r="B53" s="197" t="s">
        <v>319</v>
      </c>
      <c r="C53" s="126">
        <f>(C46/C52)*100</f>
        <v>0.50826389389575699</v>
      </c>
      <c r="D53" s="126">
        <f t="shared" ref="D53:L53" si="16">(D46/D52)*100</f>
        <v>0.41348096438133097</v>
      </c>
      <c r="E53" s="126">
        <f t="shared" si="16"/>
        <v>1.2198802403015341</v>
      </c>
      <c r="F53" s="126">
        <f t="shared" si="16"/>
        <v>7.1900664643387042</v>
      </c>
      <c r="G53" s="126">
        <f t="shared" si="16"/>
        <v>5.7627422579683829</v>
      </c>
      <c r="H53" s="126">
        <f t="shared" si="16"/>
        <v>5.1940480849257575</v>
      </c>
      <c r="I53" s="126">
        <f t="shared" si="16"/>
        <v>0.44283518894424967</v>
      </c>
      <c r="J53" s="126">
        <f t="shared" si="16"/>
        <v>0.45296693033766711</v>
      </c>
      <c r="K53" s="126">
        <f t="shared" si="16"/>
        <v>0.56053967847294162</v>
      </c>
      <c r="L53" s="126">
        <f t="shared" si="16"/>
        <v>0.76165040449244803</v>
      </c>
    </row>
    <row r="54" spans="1:13">
      <c r="B54" s="197" t="s">
        <v>320</v>
      </c>
      <c r="C54" s="126">
        <f>(C47/C52)*100</f>
        <v>1.5702763996082441</v>
      </c>
      <c r="D54" s="126">
        <f t="shared" ref="D54:L54" si="17">(D47/D52)*100</f>
        <v>16.689223108151815</v>
      </c>
      <c r="E54" s="126">
        <f t="shared" si="17"/>
        <v>5.6591013723368961</v>
      </c>
      <c r="F54" s="126">
        <f t="shared" si="17"/>
        <v>1.5816863901467453</v>
      </c>
      <c r="G54" s="126">
        <f t="shared" si="17"/>
        <v>0.8106251833073046</v>
      </c>
      <c r="H54" s="126">
        <f t="shared" si="17"/>
        <v>1.2610351097185326</v>
      </c>
      <c r="I54" s="126">
        <f t="shared" si="17"/>
        <v>0.94902729080806225</v>
      </c>
      <c r="J54" s="126">
        <f t="shared" si="17"/>
        <v>0.87494611174691928</v>
      </c>
      <c r="K54" s="126">
        <f t="shared" si="17"/>
        <v>2.128034023135871</v>
      </c>
      <c r="L54" s="126">
        <f t="shared" si="17"/>
        <v>2.8225107846723181</v>
      </c>
    </row>
    <row r="55" spans="1:13">
      <c r="B55" s="228" t="s">
        <v>321</v>
      </c>
      <c r="C55">
        <f>(C48/C49)*100</f>
        <v>-0.13040274466549073</v>
      </c>
      <c r="D55">
        <f t="shared" ref="D55:L55" si="18">(D48/D49)*100</f>
        <v>-2.6078521931937151</v>
      </c>
      <c r="E55">
        <f t="shared" si="18"/>
        <v>-0.63083748246891469</v>
      </c>
      <c r="F55">
        <f t="shared" si="18"/>
        <v>0.77423143809559469</v>
      </c>
      <c r="G55">
        <f t="shared" si="18"/>
        <v>0.6604651594008617</v>
      </c>
      <c r="H55">
        <f t="shared" si="18"/>
        <v>0.55769161667164102</v>
      </c>
      <c r="I55">
        <f t="shared" si="18"/>
        <v>-6.655656175917056E-2</v>
      </c>
      <c r="J55">
        <f t="shared" si="18"/>
        <v>-5.3524702562535775E-2</v>
      </c>
      <c r="K55">
        <f t="shared" si="18"/>
        <v>-0.20887048011712633</v>
      </c>
      <c r="L55">
        <f t="shared" si="18"/>
        <v>-0.27284364157015439</v>
      </c>
    </row>
    <row r="56" spans="1:13" ht="63">
      <c r="A56" s="88" t="s">
        <v>219</v>
      </c>
      <c r="B56">
        <v>437144.71</v>
      </c>
      <c r="C56" s="87">
        <v>495504.11</v>
      </c>
      <c r="D56" s="87">
        <v>561424.17000000004</v>
      </c>
      <c r="E56" s="87">
        <v>638832.07999999996</v>
      </c>
      <c r="F56" s="87">
        <v>698939.76</v>
      </c>
      <c r="G56" s="87">
        <v>732194.51</v>
      </c>
      <c r="H56" s="87">
        <v>741850.07</v>
      </c>
      <c r="I56" s="87">
        <v>870664.53</v>
      </c>
      <c r="J56" s="87">
        <v>994154.08</v>
      </c>
    </row>
    <row r="58" spans="1:13">
      <c r="C58" s="37" t="s">
        <v>50</v>
      </c>
      <c r="D58" s="37" t="s">
        <v>220</v>
      </c>
      <c r="E58" s="37" t="s">
        <v>52</v>
      </c>
      <c r="F58" s="37" t="s">
        <v>221</v>
      </c>
      <c r="G58" s="37" t="s">
        <v>54</v>
      </c>
      <c r="H58" s="37" t="s">
        <v>222</v>
      </c>
      <c r="I58" s="37" t="s">
        <v>56</v>
      </c>
      <c r="J58" s="37" t="s">
        <v>57</v>
      </c>
      <c r="K58" s="37" t="s">
        <v>58</v>
      </c>
      <c r="L58" s="37" t="s">
        <v>59</v>
      </c>
    </row>
    <row r="59" spans="1:13" ht="15.75">
      <c r="B59" s="119" t="s">
        <v>288</v>
      </c>
      <c r="C59">
        <v>18858.747599999999</v>
      </c>
      <c r="D59">
        <v>37998.430200000003</v>
      </c>
      <c r="E59">
        <v>28169.522400000002</v>
      </c>
      <c r="F59">
        <v>21489.756600000001</v>
      </c>
      <c r="G59">
        <v>34264.968800000002</v>
      </c>
      <c r="H59">
        <v>44431.821600000003</v>
      </c>
      <c r="I59">
        <v>53816.727500000001</v>
      </c>
      <c r="J59">
        <v>55105.596599999997</v>
      </c>
      <c r="K59">
        <v>80903.98</v>
      </c>
      <c r="L59">
        <v>64840</v>
      </c>
    </row>
    <row r="60" spans="1:13" ht="15.75">
      <c r="B60" s="127" t="s">
        <v>297</v>
      </c>
      <c r="C60">
        <v>8227.4109000000008</v>
      </c>
      <c r="D60">
        <v>7214.6791000000003</v>
      </c>
      <c r="E60">
        <v>5275.8359</v>
      </c>
      <c r="F60">
        <v>6338.8478999999998</v>
      </c>
      <c r="G60">
        <v>17183.873200000002</v>
      </c>
      <c r="H60">
        <v>15775.510899999999</v>
      </c>
      <c r="I60">
        <v>29497.600200000001</v>
      </c>
      <c r="J60">
        <v>25472.955600000001</v>
      </c>
      <c r="K60">
        <v>52335.627099999998</v>
      </c>
      <c r="L60">
        <v>55220.371800000001</v>
      </c>
    </row>
    <row r="61" spans="1:13">
      <c r="B61" s="197" t="s">
        <v>322</v>
      </c>
      <c r="C61">
        <f t="shared" ref="C61:L61" si="19">((C59-C60)/10000)*10000</f>
        <v>10631.336699999998</v>
      </c>
      <c r="D61">
        <f t="shared" si="19"/>
        <v>30783.751100000001</v>
      </c>
      <c r="E61">
        <f t="shared" si="19"/>
        <v>22893.686500000007</v>
      </c>
      <c r="F61">
        <f t="shared" si="19"/>
        <v>15150.908700000002</v>
      </c>
      <c r="G61">
        <f t="shared" si="19"/>
        <v>17081.095600000001</v>
      </c>
      <c r="H61">
        <f t="shared" si="19"/>
        <v>28656.310700000002</v>
      </c>
      <c r="I61">
        <f t="shared" si="19"/>
        <v>24319.1273</v>
      </c>
      <c r="J61">
        <f t="shared" si="19"/>
        <v>29632.640999999996</v>
      </c>
      <c r="K61">
        <f t="shared" si="19"/>
        <v>28568.352899999998</v>
      </c>
      <c r="L61">
        <f t="shared" si="19"/>
        <v>9619.6281999999992</v>
      </c>
      <c r="M61">
        <f>AVERAGE(C61:L61)</f>
        <v>21733.683870000001</v>
      </c>
    </row>
    <row r="62" spans="1:13">
      <c r="B62" t="s">
        <v>278</v>
      </c>
      <c r="C62">
        <v>437144.71</v>
      </c>
      <c r="D62">
        <v>495504.11</v>
      </c>
      <c r="E62">
        <v>561424.17000000004</v>
      </c>
      <c r="F62">
        <v>638832.07999999996</v>
      </c>
      <c r="G62">
        <v>698939.76</v>
      </c>
      <c r="H62">
        <v>732194.51</v>
      </c>
      <c r="I62">
        <v>741850.07</v>
      </c>
      <c r="J62">
        <v>870664.53</v>
      </c>
      <c r="K62">
        <v>994154.08</v>
      </c>
      <c r="L62">
        <v>1123394.1103999999</v>
      </c>
    </row>
    <row r="63" spans="1:13">
      <c r="B63" s="197" t="s">
        <v>323</v>
      </c>
      <c r="C63" s="126">
        <f>(C59/C62)*100</f>
        <v>4.314074302763494</v>
      </c>
      <c r="D63" s="126">
        <f t="shared" ref="D63:L63" si="20">(D59/D62)*100</f>
        <v>7.6686407707092492</v>
      </c>
      <c r="E63" s="126">
        <f t="shared" si="20"/>
        <v>5.0175115189643504</v>
      </c>
      <c r="F63" s="126">
        <f t="shared" si="20"/>
        <v>3.3639131898322954</v>
      </c>
      <c r="G63" s="126">
        <f t="shared" si="20"/>
        <v>4.9024208896057084</v>
      </c>
      <c r="H63" s="126">
        <f t="shared" si="20"/>
        <v>6.0683084881365748</v>
      </c>
      <c r="I63" s="126">
        <f t="shared" si="20"/>
        <v>7.2543940718371847</v>
      </c>
      <c r="J63" s="126">
        <f t="shared" si="20"/>
        <v>6.3291422472441825</v>
      </c>
      <c r="K63" s="126">
        <f t="shared" si="20"/>
        <v>8.1379719328818734</v>
      </c>
      <c r="L63" s="126">
        <f t="shared" si="20"/>
        <v>5.7717945465205283</v>
      </c>
    </row>
    <row r="64" spans="1:13">
      <c r="B64" s="197" t="s">
        <v>324</v>
      </c>
      <c r="C64" s="126">
        <f>(C60/C62)*100</f>
        <v>1.8820794834735619</v>
      </c>
      <c r="D64" s="126">
        <f t="shared" ref="D64:L64" si="21">(D60/D62)*100</f>
        <v>1.4560281043884782</v>
      </c>
      <c r="E64" s="126">
        <f t="shared" si="21"/>
        <v>0.93972368521291116</v>
      </c>
      <c r="F64" s="126">
        <f t="shared" si="21"/>
        <v>0.99225572704489096</v>
      </c>
      <c r="G64" s="126">
        <f t="shared" si="21"/>
        <v>2.4585628380906535</v>
      </c>
      <c r="H64" s="126">
        <f t="shared" si="21"/>
        <v>2.1545519236411645</v>
      </c>
      <c r="I64" s="126">
        <f t="shared" si="21"/>
        <v>3.9762212599103757</v>
      </c>
      <c r="J64" s="126">
        <f t="shared" si="21"/>
        <v>2.9256912073815617</v>
      </c>
      <c r="K64" s="126">
        <f t="shared" si="21"/>
        <v>5.264337606500594</v>
      </c>
      <c r="L64" s="126">
        <f t="shared" si="21"/>
        <v>4.9154941519444169</v>
      </c>
    </row>
    <row r="65" spans="1:13">
      <c r="B65" s="197" t="s">
        <v>325</v>
      </c>
      <c r="C65" s="126">
        <f>(C61/C62)*100</f>
        <v>2.4319948192899319</v>
      </c>
      <c r="D65" s="126">
        <f t="shared" ref="D65:L65" si="22">(D61/D62)*100</f>
        <v>6.2126126663207701</v>
      </c>
      <c r="E65" s="126">
        <f t="shared" si="22"/>
        <v>4.077787833751441</v>
      </c>
      <c r="F65" s="126">
        <f t="shared" si="22"/>
        <v>2.3716574627874043</v>
      </c>
      <c r="G65" s="126">
        <f t="shared" si="22"/>
        <v>2.443858051515055</v>
      </c>
      <c r="H65" s="126">
        <f t="shared" si="22"/>
        <v>3.9137565644954102</v>
      </c>
      <c r="I65" s="126">
        <f t="shared" si="22"/>
        <v>3.278172811926809</v>
      </c>
      <c r="J65" s="126">
        <f t="shared" si="22"/>
        <v>3.4034510398626203</v>
      </c>
      <c r="K65" s="126">
        <f t="shared" si="22"/>
        <v>2.8736343263812789</v>
      </c>
      <c r="L65" s="126">
        <f t="shared" si="22"/>
        <v>0.85630039457611162</v>
      </c>
    </row>
    <row r="66" spans="1:13">
      <c r="J66">
        <v>437144.71</v>
      </c>
    </row>
    <row r="67" spans="1:13">
      <c r="C67">
        <v>10000</v>
      </c>
      <c r="H67" s="140"/>
    </row>
    <row r="68" spans="1:13">
      <c r="H68" s="140"/>
      <c r="I68" s="140"/>
      <c r="J68" s="124">
        <f>J66*10000</f>
        <v>4371447100</v>
      </c>
    </row>
    <row r="69" spans="1:13">
      <c r="J69">
        <f>J68/J62</f>
        <v>5020.8168007027916</v>
      </c>
    </row>
    <row r="71" spans="1:13">
      <c r="C71" s="37" t="s">
        <v>50</v>
      </c>
      <c r="D71" s="37" t="s">
        <v>220</v>
      </c>
      <c r="E71" s="37" t="s">
        <v>52</v>
      </c>
      <c r="F71" s="37" t="s">
        <v>221</v>
      </c>
      <c r="G71" s="37" t="s">
        <v>54</v>
      </c>
      <c r="H71" s="37" t="s">
        <v>222</v>
      </c>
      <c r="I71" s="37" t="s">
        <v>56</v>
      </c>
      <c r="J71" s="37" t="s">
        <v>57</v>
      </c>
      <c r="K71" s="37" t="s">
        <v>58</v>
      </c>
      <c r="L71" s="37" t="s">
        <v>59</v>
      </c>
    </row>
    <row r="72" spans="1:13" ht="15.75">
      <c r="B72" s="59" t="s">
        <v>39</v>
      </c>
      <c r="C72" s="199"/>
      <c r="D72" s="199"/>
      <c r="E72" s="199"/>
      <c r="F72" s="199"/>
      <c r="G72" s="199"/>
      <c r="H72" s="199"/>
      <c r="I72" s="199"/>
      <c r="J72" s="199"/>
      <c r="K72" s="199"/>
      <c r="L72" s="199"/>
    </row>
    <row r="73" spans="1:13" ht="15.75">
      <c r="B73" s="87" t="s">
        <v>326</v>
      </c>
      <c r="C73">
        <v>18727.9895</v>
      </c>
      <c r="D73">
        <v>37901.194199999998</v>
      </c>
      <c r="E73">
        <v>28046.266500000002</v>
      </c>
      <c r="F73">
        <v>21348.746299999999</v>
      </c>
      <c r="G73">
        <v>34140.136500000001</v>
      </c>
      <c r="H73">
        <v>44329.433900000004</v>
      </c>
      <c r="I73">
        <v>49340.044000000002</v>
      </c>
      <c r="J73">
        <v>47568.211199999998</v>
      </c>
      <c r="K73">
        <v>79588.98</v>
      </c>
      <c r="L73">
        <v>63840</v>
      </c>
      <c r="M73">
        <f>((L73-C73)/C73)*100</f>
        <v>240.88015694370185</v>
      </c>
    </row>
    <row r="74" spans="1:13" ht="15.75">
      <c r="A74" s="66">
        <v>6003</v>
      </c>
      <c r="B74" s="68" t="s">
        <v>327</v>
      </c>
      <c r="C74">
        <v>8073.6670000000004</v>
      </c>
      <c r="D74">
        <v>7038.5379000000003</v>
      </c>
      <c r="E74">
        <v>5089.5174999999999</v>
      </c>
      <c r="F74">
        <v>6153.2515999999996</v>
      </c>
      <c r="G74">
        <v>16984.707699999999</v>
      </c>
      <c r="H74">
        <v>15511.6286</v>
      </c>
      <c r="I74">
        <v>29167.442299999999</v>
      </c>
      <c r="J74">
        <v>25318.182199999999</v>
      </c>
      <c r="K74">
        <v>51864.822</v>
      </c>
      <c r="L74">
        <v>54968.43</v>
      </c>
      <c r="M74">
        <f>((L74-C74)/C74)*100</f>
        <v>580.83598196457694</v>
      </c>
    </row>
    <row r="75" spans="1:13">
      <c r="B75" t="s">
        <v>328</v>
      </c>
      <c r="C75">
        <f t="shared" ref="C75:L75" si="23">((C73-C74)/10000)*10000</f>
        <v>10654.322499999997</v>
      </c>
      <c r="D75">
        <f t="shared" si="23"/>
        <v>30862.656299999999</v>
      </c>
      <c r="E75">
        <f t="shared" si="23"/>
        <v>22956.749000000003</v>
      </c>
      <c r="F75">
        <f t="shared" si="23"/>
        <v>15195.494699999999</v>
      </c>
      <c r="G75">
        <f t="shared" si="23"/>
        <v>17155.428800000002</v>
      </c>
      <c r="H75">
        <f t="shared" si="23"/>
        <v>28817.805300000004</v>
      </c>
      <c r="I75">
        <f t="shared" si="23"/>
        <v>20172.601700000003</v>
      </c>
      <c r="J75">
        <f t="shared" si="23"/>
        <v>22250.028999999999</v>
      </c>
      <c r="K75">
        <f t="shared" si="23"/>
        <v>27724.157999999996</v>
      </c>
      <c r="L75">
        <f t="shared" si="23"/>
        <v>8871.57</v>
      </c>
      <c r="M75">
        <f>((L75-C75)/C75)*100</f>
        <v>-16.73266882995139</v>
      </c>
    </row>
    <row r="78" spans="1:13" ht="15.75" thickBot="1">
      <c r="B78" s="37" t="s">
        <v>50</v>
      </c>
      <c r="C78" s="37" t="s">
        <v>220</v>
      </c>
      <c r="D78" s="37" t="s">
        <v>52</v>
      </c>
      <c r="E78" s="37" t="s">
        <v>221</v>
      </c>
      <c r="F78" s="37" t="s">
        <v>54</v>
      </c>
      <c r="G78" s="37" t="s">
        <v>222</v>
      </c>
      <c r="H78" s="37" t="s">
        <v>56</v>
      </c>
      <c r="I78" s="37" t="s">
        <v>57</v>
      </c>
      <c r="J78" s="37" t="s">
        <v>58</v>
      </c>
      <c r="K78" s="37" t="s">
        <v>59</v>
      </c>
    </row>
    <row r="79" spans="1:13" ht="15.75" thickBot="1">
      <c r="A79" s="197" t="s">
        <v>329</v>
      </c>
      <c r="B79" s="141">
        <v>79608.800000000003</v>
      </c>
      <c r="C79" s="142">
        <v>92667.4</v>
      </c>
      <c r="D79" s="142">
        <v>123854.1</v>
      </c>
      <c r="E79" s="142">
        <v>149412.29999999999</v>
      </c>
      <c r="F79" s="142">
        <v>167262.1</v>
      </c>
      <c r="G79" s="142">
        <v>187635.8</v>
      </c>
      <c r="H79" s="142">
        <v>219245.9</v>
      </c>
      <c r="I79" s="142">
        <v>246279</v>
      </c>
      <c r="J79" s="142">
        <v>262331.59999999998</v>
      </c>
      <c r="K79" s="142">
        <v>287266.2</v>
      </c>
      <c r="L79">
        <f>((K79-B79)/B79)*100</f>
        <v>260.84729326406125</v>
      </c>
    </row>
    <row r="80" spans="1:13">
      <c r="A80" s="197" t="s">
        <v>330</v>
      </c>
      <c r="B80">
        <f>B79*10000</f>
        <v>796088000</v>
      </c>
      <c r="C80">
        <f t="shared" ref="C80:K80" si="24">C79*10000</f>
        <v>926674000</v>
      </c>
      <c r="D80">
        <f t="shared" si="24"/>
        <v>1238541000</v>
      </c>
      <c r="E80">
        <f t="shared" si="24"/>
        <v>1494123000</v>
      </c>
      <c r="F80">
        <f t="shared" si="24"/>
        <v>1672621000</v>
      </c>
      <c r="G80">
        <f t="shared" si="24"/>
        <v>1876358000</v>
      </c>
      <c r="H80">
        <f t="shared" si="24"/>
        <v>2192459000</v>
      </c>
      <c r="I80">
        <f t="shared" si="24"/>
        <v>2462790000</v>
      </c>
      <c r="J80">
        <f t="shared" si="24"/>
        <v>2623316000</v>
      </c>
      <c r="K80">
        <f t="shared" si="24"/>
        <v>2872662000</v>
      </c>
    </row>
    <row r="81" spans="1:11">
      <c r="A81" t="s">
        <v>278</v>
      </c>
      <c r="B81">
        <v>4371447100</v>
      </c>
      <c r="C81">
        <v>4955041100</v>
      </c>
      <c r="D81">
        <v>5614241700</v>
      </c>
      <c r="E81">
        <v>6388320800</v>
      </c>
      <c r="F81">
        <v>6989397600</v>
      </c>
      <c r="G81">
        <v>7321945100</v>
      </c>
      <c r="H81">
        <v>7418500699.999999</v>
      </c>
      <c r="I81">
        <v>8706645300</v>
      </c>
      <c r="J81">
        <v>9941540800</v>
      </c>
      <c r="K81">
        <v>11233941103.999998</v>
      </c>
    </row>
    <row r="82" spans="1:11">
      <c r="A82" s="143" t="s">
        <v>331</v>
      </c>
      <c r="B82" s="126">
        <f>(B80/B81)*100</f>
        <v>18.211086209873155</v>
      </c>
      <c r="C82" s="126">
        <f t="shared" ref="C82:K82" si="25">(C80/C81)*100</f>
        <v>18.701641041887623</v>
      </c>
      <c r="D82" s="126">
        <f t="shared" si="25"/>
        <v>22.060699666706547</v>
      </c>
      <c r="E82" s="126">
        <f t="shared" si="25"/>
        <v>23.388352695124514</v>
      </c>
      <c r="F82" s="126">
        <f t="shared" si="25"/>
        <v>23.930832036225841</v>
      </c>
      <c r="G82" s="126">
        <f t="shared" si="25"/>
        <v>25.62649643467007</v>
      </c>
      <c r="H82" s="126">
        <f t="shared" si="25"/>
        <v>29.55393668696426</v>
      </c>
      <c r="I82" s="126">
        <f t="shared" si="25"/>
        <v>28.286325159013888</v>
      </c>
      <c r="J82" s="126">
        <f t="shared" si="25"/>
        <v>26.387418738954427</v>
      </c>
      <c r="K82" s="126">
        <f t="shared" si="25"/>
        <v>25.571275239970319</v>
      </c>
    </row>
    <row r="84" spans="1:11">
      <c r="B84">
        <v>10000</v>
      </c>
    </row>
  </sheetData>
  <mergeCells count="2">
    <mergeCell ref="B1:L1"/>
    <mergeCell ref="B24:L2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90"/>
  <sheetViews>
    <sheetView tabSelected="1" zoomScale="86" workbookViewId="0">
      <selection activeCell="J4" sqref="J4"/>
    </sheetView>
  </sheetViews>
  <sheetFormatPr defaultRowHeight="15"/>
  <cols>
    <col min="1" max="1" width="25.7109375" customWidth="1"/>
    <col min="2" max="2" width="10.42578125" customWidth="1"/>
    <col min="3" max="3" width="11.85546875" customWidth="1"/>
    <col min="4" max="4" width="9.28515625" customWidth="1"/>
    <col min="5" max="5" width="10.140625" customWidth="1"/>
    <col min="6" max="6" width="9.28515625" customWidth="1"/>
    <col min="7" max="7" width="10.5703125" customWidth="1"/>
    <col min="8" max="8" width="8.85546875" customWidth="1"/>
    <col min="9" max="9" width="13.140625" customWidth="1"/>
    <col min="10" max="10" width="11.5703125" customWidth="1"/>
    <col min="11" max="11" width="28.5703125" customWidth="1"/>
    <col min="12" max="12" width="25.28515625" customWidth="1"/>
  </cols>
  <sheetData>
    <row r="1" spans="1:12" ht="15.75" thickBot="1">
      <c r="A1" s="229"/>
      <c r="B1" s="229"/>
      <c r="C1" s="229"/>
      <c r="D1" s="229"/>
      <c r="E1" s="229"/>
      <c r="F1" s="229"/>
      <c r="G1" s="229"/>
      <c r="H1" s="229"/>
      <c r="I1" s="229"/>
      <c r="J1" s="229"/>
      <c r="K1" s="229"/>
      <c r="L1" s="144" t="s">
        <v>332</v>
      </c>
    </row>
    <row r="2" spans="1:12" ht="126.75" thickBot="1">
      <c r="A2" s="145" t="s">
        <v>2</v>
      </c>
      <c r="B2" s="146" t="s">
        <v>3</v>
      </c>
      <c r="C2" s="146" t="s">
        <v>4</v>
      </c>
      <c r="D2" s="146" t="s">
        <v>5</v>
      </c>
      <c r="E2" s="146" t="s">
        <v>6</v>
      </c>
      <c r="F2" s="146" t="s">
        <v>7</v>
      </c>
      <c r="G2" s="146" t="s">
        <v>8</v>
      </c>
      <c r="H2" s="146" t="s">
        <v>9</v>
      </c>
      <c r="I2" s="146" t="s">
        <v>10</v>
      </c>
      <c r="J2" s="146" t="s">
        <v>11</v>
      </c>
      <c r="K2" s="146" t="s">
        <v>12</v>
      </c>
      <c r="L2" s="146" t="s">
        <v>13</v>
      </c>
    </row>
    <row r="3" spans="1:12" ht="15.75" thickBot="1">
      <c r="A3" s="230"/>
      <c r="B3" s="231"/>
      <c r="C3" s="231"/>
      <c r="D3" s="231"/>
      <c r="E3" s="231"/>
      <c r="F3" s="231"/>
      <c r="G3" s="231"/>
      <c r="H3" s="231"/>
      <c r="I3" s="231"/>
      <c r="J3" s="231"/>
      <c r="K3" s="231"/>
      <c r="L3" s="231"/>
    </row>
    <row r="4" spans="1:12" ht="30.75" thickBot="1">
      <c r="A4" s="230"/>
      <c r="B4" s="231" t="s">
        <v>333</v>
      </c>
      <c r="C4" s="232">
        <v>12586.05</v>
      </c>
      <c r="D4" s="232">
        <v>31479.51</v>
      </c>
      <c r="E4" s="232">
        <v>26285.11</v>
      </c>
      <c r="F4" s="232">
        <v>19114.48</v>
      </c>
      <c r="G4" s="232">
        <v>21911.75</v>
      </c>
      <c r="H4" s="232">
        <v>23989.59</v>
      </c>
      <c r="I4" s="232">
        <v>25134.07</v>
      </c>
      <c r="J4" s="232">
        <v>24384</v>
      </c>
      <c r="K4" s="232">
        <v>32727.17</v>
      </c>
      <c r="L4" s="232">
        <v>33274.379999999997</v>
      </c>
    </row>
    <row r="5" spans="1:12">
      <c r="B5" s="197" t="s">
        <v>334</v>
      </c>
      <c r="C5">
        <f>C4*10000</f>
        <v>125860500</v>
      </c>
      <c r="D5">
        <f t="shared" ref="D5:L5" si="0">D4*10000</f>
        <v>314795100</v>
      </c>
      <c r="E5">
        <f t="shared" si="0"/>
        <v>262851100</v>
      </c>
      <c r="F5">
        <f t="shared" si="0"/>
        <v>191144800</v>
      </c>
      <c r="G5">
        <f t="shared" si="0"/>
        <v>219117500</v>
      </c>
      <c r="H5">
        <f t="shared" si="0"/>
        <v>239895900</v>
      </c>
      <c r="I5">
        <f t="shared" si="0"/>
        <v>251340700</v>
      </c>
      <c r="J5">
        <f t="shared" si="0"/>
        <v>243840000</v>
      </c>
      <c r="K5">
        <f t="shared" si="0"/>
        <v>327271700</v>
      </c>
      <c r="L5">
        <f t="shared" si="0"/>
        <v>332743800</v>
      </c>
    </row>
    <row r="6" spans="1:12">
      <c r="B6" t="s">
        <v>278</v>
      </c>
      <c r="C6">
        <v>4371447100</v>
      </c>
      <c r="D6">
        <v>4955041100</v>
      </c>
      <c r="E6">
        <v>5614241700</v>
      </c>
      <c r="F6">
        <v>6388320800</v>
      </c>
      <c r="G6">
        <v>6989397600</v>
      </c>
      <c r="H6">
        <v>7321945100</v>
      </c>
      <c r="I6">
        <v>7418500699.999999</v>
      </c>
      <c r="J6">
        <v>8706645300</v>
      </c>
      <c r="K6">
        <v>9941540800</v>
      </c>
      <c r="L6">
        <v>11233941103.999998</v>
      </c>
    </row>
    <row r="7" spans="1:12">
      <c r="B7" s="233" t="s">
        <v>335</v>
      </c>
      <c r="C7" s="147">
        <f>(C5/C6)*100</f>
        <v>2.8791495612516962</v>
      </c>
      <c r="D7" s="147">
        <f t="shared" ref="D7:L7" si="1">(D5/D6)*100</f>
        <v>6.3530270213096722</v>
      </c>
      <c r="E7" s="147">
        <f t="shared" si="1"/>
        <v>4.6818629130270617</v>
      </c>
      <c r="F7" s="147">
        <f t="shared" si="1"/>
        <v>2.9920977042981312</v>
      </c>
      <c r="G7" s="147">
        <f t="shared" si="1"/>
        <v>3.1349983580845362</v>
      </c>
      <c r="H7" s="147">
        <f t="shared" si="1"/>
        <v>3.2763957763081288</v>
      </c>
      <c r="I7" s="147">
        <f t="shared" si="1"/>
        <v>3.3880255615531589</v>
      </c>
      <c r="J7" s="147">
        <f t="shared" si="1"/>
        <v>2.8006194303103173</v>
      </c>
      <c r="K7" s="147">
        <f t="shared" si="1"/>
        <v>3.2919615438282963</v>
      </c>
      <c r="L7" s="147">
        <f t="shared" si="1"/>
        <v>2.9619507252136299</v>
      </c>
    </row>
    <row r="14" spans="1:12" ht="31.5">
      <c r="B14" s="160" t="s">
        <v>336</v>
      </c>
      <c r="C14" s="161" t="s">
        <v>337</v>
      </c>
      <c r="D14" s="160" t="s">
        <v>338</v>
      </c>
      <c r="E14" s="165" t="s">
        <v>333</v>
      </c>
      <c r="F14" s="143"/>
    </row>
    <row r="15" spans="1:12" ht="14.25" customHeight="1">
      <c r="B15" s="163" t="s">
        <v>339</v>
      </c>
      <c r="C15">
        <v>-8319.2099999999991</v>
      </c>
      <c r="D15">
        <v>-5657.78</v>
      </c>
      <c r="E15">
        <v>-12586.05</v>
      </c>
      <c r="F15" s="143"/>
    </row>
    <row r="16" spans="1:12" ht="14.25" customHeight="1">
      <c r="B16" s="163" t="s">
        <v>51</v>
      </c>
      <c r="C16">
        <v>-11679.15</v>
      </c>
      <c r="D16">
        <v>-23195.46</v>
      </c>
      <c r="E16">
        <v>-31479.51</v>
      </c>
      <c r="F16" s="143"/>
    </row>
    <row r="17" spans="2:13" ht="12.75" customHeight="1">
      <c r="B17" s="163" t="s">
        <v>340</v>
      </c>
      <c r="C17">
        <v>-15906.61</v>
      </c>
      <c r="D17">
        <v>-15743.2</v>
      </c>
      <c r="E17">
        <v>-26285.11</v>
      </c>
      <c r="F17" s="143"/>
    </row>
    <row r="18" spans="2:13" ht="15.75" customHeight="1">
      <c r="B18" s="163" t="s">
        <v>341</v>
      </c>
      <c r="C18">
        <v>-10562.48</v>
      </c>
      <c r="D18">
        <v>-7153.21</v>
      </c>
      <c r="E18">
        <v>-19114.48</v>
      </c>
      <c r="F18" s="143"/>
    </row>
    <row r="19" spans="2:13" ht="17.25" customHeight="1">
      <c r="B19" s="163" t="s">
        <v>54</v>
      </c>
      <c r="C19">
        <v>-11270.42</v>
      </c>
      <c r="D19">
        <v>-8360.2900000000009</v>
      </c>
      <c r="E19">
        <v>-21911.75</v>
      </c>
      <c r="F19" s="143"/>
    </row>
    <row r="20" spans="2:13" ht="15.75" customHeight="1">
      <c r="B20" s="163" t="s">
        <v>222</v>
      </c>
      <c r="C20">
        <v>-16990.080000000002</v>
      </c>
      <c r="D20">
        <v>-14930.6</v>
      </c>
      <c r="E20">
        <v>-23989.59</v>
      </c>
      <c r="F20" s="143"/>
    </row>
    <row r="21" spans="2:13" ht="15" customHeight="1">
      <c r="B21" s="163" t="s">
        <v>56</v>
      </c>
      <c r="C21">
        <v>-18033.59</v>
      </c>
      <c r="D21">
        <v>-8019.4</v>
      </c>
      <c r="E21">
        <v>-25134.07</v>
      </c>
      <c r="F21" s="143"/>
    </row>
    <row r="22" spans="2:13" ht="15" customHeight="1">
      <c r="B22" s="163" t="s">
        <v>342</v>
      </c>
      <c r="C22">
        <v>-12939.56</v>
      </c>
      <c r="D22">
        <v>-6022.4</v>
      </c>
      <c r="E22">
        <v>-24384</v>
      </c>
      <c r="F22" s="143"/>
    </row>
    <row r="23" spans="2:13" ht="18.75" customHeight="1">
      <c r="B23" s="163" t="s">
        <v>58</v>
      </c>
      <c r="C23">
        <v>-18005.060000000001</v>
      </c>
      <c r="D23">
        <v>-16949.03</v>
      </c>
      <c r="E23">
        <v>-32727.17</v>
      </c>
      <c r="F23" s="143"/>
    </row>
    <row r="24" spans="2:13" ht="15" customHeight="1">
      <c r="B24" s="163" t="s">
        <v>59</v>
      </c>
      <c r="C24">
        <v>-16949.03</v>
      </c>
      <c r="D24">
        <v>-12024.48</v>
      </c>
      <c r="E24">
        <v>-33274.379999999997</v>
      </c>
      <c r="F24" s="143"/>
    </row>
    <row r="30" spans="2:13" ht="15.75">
      <c r="B30" s="160" t="s">
        <v>336</v>
      </c>
      <c r="C30" s="163" t="s">
        <v>339</v>
      </c>
      <c r="D30" s="163" t="s">
        <v>51</v>
      </c>
      <c r="E30" s="163" t="s">
        <v>340</v>
      </c>
      <c r="F30" s="163" t="s">
        <v>341</v>
      </c>
      <c r="G30" s="163" t="s">
        <v>54</v>
      </c>
      <c r="H30" s="163" t="s">
        <v>222</v>
      </c>
      <c r="I30" s="163" t="s">
        <v>56</v>
      </c>
      <c r="J30" s="163" t="s">
        <v>342</v>
      </c>
      <c r="K30" s="163" t="s">
        <v>58</v>
      </c>
      <c r="L30" s="163" t="s">
        <v>59</v>
      </c>
    </row>
    <row r="31" spans="2:13" ht="31.5">
      <c r="B31" s="161" t="s">
        <v>337</v>
      </c>
      <c r="C31">
        <v>-8319.2099999999991</v>
      </c>
      <c r="D31">
        <v>-11679.15</v>
      </c>
      <c r="E31">
        <v>-15906.61</v>
      </c>
      <c r="F31">
        <v>-10562.48</v>
      </c>
      <c r="G31">
        <v>-11270.42</v>
      </c>
      <c r="H31">
        <v>-16990.080000000002</v>
      </c>
      <c r="I31">
        <v>-18033.59</v>
      </c>
      <c r="J31">
        <v>-12939.56</v>
      </c>
      <c r="K31">
        <v>-18005.060000000001</v>
      </c>
      <c r="L31">
        <v>-16949.03</v>
      </c>
      <c r="M31">
        <f>((L31-C31)/C31)*100</f>
        <v>103.73364778626816</v>
      </c>
    </row>
    <row r="32" spans="2:13" ht="31.5">
      <c r="B32" s="160" t="s">
        <v>338</v>
      </c>
      <c r="C32">
        <v>-5657.78</v>
      </c>
      <c r="D32">
        <v>-23195.46</v>
      </c>
      <c r="E32">
        <v>-15743.2</v>
      </c>
      <c r="F32">
        <v>-7153.21</v>
      </c>
      <c r="G32">
        <v>-8360.2900000000009</v>
      </c>
      <c r="H32">
        <v>-14930.6</v>
      </c>
      <c r="I32">
        <v>-8019.4</v>
      </c>
      <c r="J32">
        <v>-6022.4</v>
      </c>
      <c r="K32">
        <v>-16949.03</v>
      </c>
      <c r="L32">
        <v>-12024.48</v>
      </c>
      <c r="M32">
        <f t="shared" ref="M32:M33" si="2">((L32-C32)/C32)*100</f>
        <v>112.53000293401298</v>
      </c>
    </row>
    <row r="33" spans="2:14" ht="30">
      <c r="B33" s="165" t="s">
        <v>333</v>
      </c>
      <c r="C33">
        <v>-12586.05</v>
      </c>
      <c r="D33">
        <v>-31479.51</v>
      </c>
      <c r="E33">
        <v>-26285.11</v>
      </c>
      <c r="F33">
        <v>-19114.48</v>
      </c>
      <c r="G33">
        <v>-21911.75</v>
      </c>
      <c r="H33">
        <v>-23989.59</v>
      </c>
      <c r="I33">
        <v>-25134.07</v>
      </c>
      <c r="J33">
        <v>-24384</v>
      </c>
      <c r="K33">
        <v>-32727.17</v>
      </c>
      <c r="L33">
        <v>-33274.379999999997</v>
      </c>
      <c r="M33">
        <f t="shared" si="2"/>
        <v>164.37508193595289</v>
      </c>
      <c r="N33">
        <f>L33/C33</f>
        <v>2.6437508193595289</v>
      </c>
    </row>
    <row r="34" spans="2:14" ht="15.75">
      <c r="B34" s="37" t="s">
        <v>302</v>
      </c>
      <c r="C34" s="37">
        <v>437144.71</v>
      </c>
      <c r="D34" s="36">
        <v>495504.11</v>
      </c>
      <c r="E34" s="36">
        <v>561424.17000000004</v>
      </c>
      <c r="F34" s="36">
        <v>638832.07999999996</v>
      </c>
      <c r="G34" s="36">
        <v>698939.76</v>
      </c>
      <c r="H34" s="36">
        <v>732194.51</v>
      </c>
      <c r="I34" s="36">
        <v>741850.07</v>
      </c>
      <c r="J34" s="36">
        <v>870664.53</v>
      </c>
      <c r="K34" s="36">
        <v>994154.08</v>
      </c>
      <c r="L34" s="37">
        <v>1123394.1103999999</v>
      </c>
    </row>
    <row r="35" spans="2:14">
      <c r="B35" t="s">
        <v>343</v>
      </c>
      <c r="C35" s="108">
        <f>C31/$C$34</f>
        <v>-1.9030791885826546E-2</v>
      </c>
      <c r="D35" s="108">
        <f>D31/$D$34</f>
        <v>-2.3570238398224384E-2</v>
      </c>
      <c r="E35" s="108">
        <f>E31/E34</f>
        <v>-2.8332606342901124E-2</v>
      </c>
      <c r="F35" s="108">
        <f>F31/$F$34</f>
        <v>-1.6534047570059413E-2</v>
      </c>
      <c r="G35" s="108">
        <f>G31/$G$34</f>
        <v>-1.6125023421188687E-2</v>
      </c>
      <c r="H35" s="108">
        <f>H31/$H$34</f>
        <v>-2.3204325855980538E-2</v>
      </c>
      <c r="I35" s="108">
        <f>I31/$I$34</f>
        <v>-2.4308941562814709E-2</v>
      </c>
      <c r="J35" s="108">
        <f>J31/$J$34</f>
        <v>-1.486170569047989E-2</v>
      </c>
      <c r="K35" s="108">
        <f>K31/$K$34</f>
        <v>-1.8110935077588781E-2</v>
      </c>
      <c r="L35" s="108">
        <f>L31/$L$34</f>
        <v>-1.5087340981309812E-2</v>
      </c>
    </row>
    <row r="36" spans="2:14">
      <c r="B36" t="s">
        <v>344</v>
      </c>
      <c r="C36" s="108">
        <f t="shared" ref="C36" si="3">C32/$C$34</f>
        <v>-1.2942579129002841E-2</v>
      </c>
      <c r="D36" s="108">
        <f t="shared" ref="D36:D37" si="4">D32/$D$34</f>
        <v>-4.6811841782704887E-2</v>
      </c>
      <c r="E36" s="108">
        <f>E32/E34</f>
        <v>-2.8041542992351041E-2</v>
      </c>
      <c r="F36" s="108">
        <f t="shared" ref="F36:F37" si="5">F32/$F$34</f>
        <v>-1.119732434225908E-2</v>
      </c>
      <c r="G36" s="108">
        <f t="shared" ref="G36:G37" si="6">G32/$G$34</f>
        <v>-1.1961388489331327E-2</v>
      </c>
      <c r="H36" s="108">
        <f t="shared" ref="H36:H37" si="7">H32/$H$34</f>
        <v>-2.0391576003485741E-2</v>
      </c>
      <c r="I36" s="108">
        <f t="shared" ref="I36:I37" si="8">I32/$I$34</f>
        <v>-1.0810001001954478E-2</v>
      </c>
      <c r="J36" s="108">
        <f t="shared" ref="J36:J37" si="9">J32/$J$34</f>
        <v>-6.9170154433648512E-3</v>
      </c>
      <c r="K36" s="108">
        <f t="shared" ref="K36:K37" si="10">K32/$K$34</f>
        <v>-1.7048695308880087E-2</v>
      </c>
      <c r="L36" s="108">
        <f t="shared" ref="L36:L37" si="11">L32/$L$34</f>
        <v>-1.0703705750886052E-2</v>
      </c>
    </row>
    <row r="37" spans="2:14">
      <c r="B37" t="s">
        <v>345</v>
      </c>
      <c r="C37" s="108">
        <f>C33/$C$34</f>
        <v>-2.8791495612516961E-2</v>
      </c>
      <c r="D37" s="108">
        <f t="shared" si="4"/>
        <v>-6.3530270213096721E-2</v>
      </c>
      <c r="E37" s="108">
        <f>E33/E34</f>
        <v>-4.6818629130270607E-2</v>
      </c>
      <c r="F37" s="108">
        <f t="shared" si="5"/>
        <v>-2.9920977042981311E-2</v>
      </c>
      <c r="G37" s="108">
        <f t="shared" si="6"/>
        <v>-3.1349983580845363E-2</v>
      </c>
      <c r="H37" s="108">
        <f t="shared" si="7"/>
        <v>-3.2763957763081289E-2</v>
      </c>
      <c r="I37" s="108">
        <f t="shared" si="8"/>
        <v>-3.3880255615531589E-2</v>
      </c>
      <c r="J37" s="108">
        <f t="shared" si="9"/>
        <v>-2.8006194303103169E-2</v>
      </c>
      <c r="K37" s="108">
        <f t="shared" si="10"/>
        <v>-3.2919615438282965E-2</v>
      </c>
      <c r="L37" s="108">
        <f t="shared" si="11"/>
        <v>-2.9619507252136294E-2</v>
      </c>
    </row>
    <row r="44" spans="2:14">
      <c r="B44" s="164"/>
      <c r="C44" s="162"/>
      <c r="D44" s="164"/>
    </row>
    <row r="65" spans="1:13">
      <c r="A65" s="258" t="s">
        <v>346</v>
      </c>
      <c r="B65" s="258"/>
      <c r="C65" s="258"/>
      <c r="D65" s="258"/>
      <c r="E65" s="258"/>
      <c r="F65" s="258"/>
      <c r="G65" s="258"/>
      <c r="H65" s="258"/>
      <c r="I65" s="258"/>
      <c r="J65" s="258"/>
      <c r="K65" s="258"/>
      <c r="L65" s="258"/>
      <c r="M65" s="258"/>
    </row>
    <row r="66" spans="1:13">
      <c r="A66" s="259" t="s">
        <v>347</v>
      </c>
      <c r="B66" s="259"/>
      <c r="C66" s="259"/>
      <c r="D66" s="259"/>
      <c r="E66" s="259"/>
      <c r="F66" s="259"/>
      <c r="G66" s="259"/>
      <c r="H66" s="259"/>
      <c r="I66" s="259"/>
      <c r="J66" s="259"/>
      <c r="K66" s="259"/>
      <c r="L66" s="259"/>
      <c r="M66" s="259"/>
    </row>
    <row r="67" spans="1:13" s="176" customFormat="1" ht="45.75" customHeight="1">
      <c r="A67" s="175" t="s">
        <v>348</v>
      </c>
      <c r="B67" s="175" t="s">
        <v>349</v>
      </c>
      <c r="C67" s="174" t="s">
        <v>350</v>
      </c>
      <c r="D67" s="174" t="s">
        <v>351</v>
      </c>
      <c r="E67" s="174" t="s">
        <v>352</v>
      </c>
      <c r="F67" s="174" t="s">
        <v>353</v>
      </c>
      <c r="G67" s="174" t="s">
        <v>354</v>
      </c>
      <c r="H67" s="174" t="s">
        <v>355</v>
      </c>
      <c r="I67" s="174" t="s">
        <v>356</v>
      </c>
      <c r="J67" s="174" t="s">
        <v>357</v>
      </c>
      <c r="K67" s="175" t="s">
        <v>172</v>
      </c>
      <c r="L67" s="175" t="s">
        <v>358</v>
      </c>
      <c r="M67" s="175" t="s">
        <v>359</v>
      </c>
    </row>
    <row r="68" spans="1:13">
      <c r="A68" s="228" t="s">
        <v>360</v>
      </c>
      <c r="B68" s="166">
        <v>17970</v>
      </c>
      <c r="C68" s="167">
        <v>-74.3</v>
      </c>
      <c r="D68" s="167">
        <v>-980.6</v>
      </c>
      <c r="E68" s="167">
        <v>345</v>
      </c>
      <c r="F68" s="166">
        <v>1167.7</v>
      </c>
      <c r="G68" s="168">
        <v>553.5</v>
      </c>
      <c r="H68" s="178">
        <v>1337.5</v>
      </c>
      <c r="I68" s="168">
        <v>-66.7</v>
      </c>
      <c r="J68" s="167">
        <v>170.7</v>
      </c>
      <c r="K68" s="234"/>
      <c r="L68" s="234"/>
      <c r="M68" s="234"/>
    </row>
    <row r="69" spans="1:13">
      <c r="A69" s="228" t="s">
        <v>361</v>
      </c>
      <c r="B69" s="169">
        <v>20676.900000000001</v>
      </c>
      <c r="C69" s="170">
        <v>-161.5</v>
      </c>
      <c r="D69" s="169">
        <v>-1004.4</v>
      </c>
      <c r="E69" s="169">
        <v>9247</v>
      </c>
      <c r="F69" s="169">
        <v>1247.2</v>
      </c>
      <c r="G69" s="171">
        <v>1925.3</v>
      </c>
      <c r="H69" s="179">
        <v>-482.8</v>
      </c>
      <c r="I69" s="172">
        <v>-12.3</v>
      </c>
      <c r="J69" s="170">
        <v>-53.7</v>
      </c>
      <c r="K69" s="235"/>
      <c r="L69" s="235"/>
      <c r="M69" s="235"/>
    </row>
    <row r="70" spans="1:13">
      <c r="A70" s="228" t="s">
        <v>362</v>
      </c>
      <c r="B70" s="169">
        <v>25550</v>
      </c>
      <c r="C70" s="169">
        <v>4146.5</v>
      </c>
      <c r="D70" s="169">
        <v>-1004.4</v>
      </c>
      <c r="E70" s="169">
        <v>-4391.8</v>
      </c>
      <c r="F70" s="169">
        <v>1034.5</v>
      </c>
      <c r="G70" s="172">
        <v>594.9</v>
      </c>
      <c r="H70" s="177">
        <v>1549.8</v>
      </c>
      <c r="I70" s="171">
        <v>1562</v>
      </c>
      <c r="J70" s="170">
        <v>39.1</v>
      </c>
      <c r="K70" s="235"/>
      <c r="L70" s="235"/>
      <c r="M70" s="235"/>
    </row>
    <row r="71" spans="1:13" ht="15.75">
      <c r="A71" s="228" t="s">
        <v>363</v>
      </c>
      <c r="B71" s="226">
        <v>24141.11</v>
      </c>
      <c r="C71" s="226">
        <v>7382.62</v>
      </c>
      <c r="D71" s="236">
        <v>-999.86</v>
      </c>
      <c r="E71" s="226"/>
      <c r="F71" s="226">
        <v>397.53</v>
      </c>
      <c r="G71" s="234"/>
      <c r="H71" s="234"/>
      <c r="I71" s="234"/>
      <c r="J71" s="173">
        <v>1.75</v>
      </c>
      <c r="K71" s="234"/>
      <c r="L71" s="234"/>
      <c r="M71" s="234"/>
    </row>
    <row r="72" spans="1:13" ht="15.75">
      <c r="A72" s="228" t="s">
        <v>364</v>
      </c>
      <c r="B72" s="237">
        <v>33670</v>
      </c>
      <c r="C72" s="237">
        <v>844.19</v>
      </c>
      <c r="D72" s="237">
        <v>-1004.39</v>
      </c>
      <c r="E72" s="234"/>
      <c r="F72" s="173">
        <v>1110.56</v>
      </c>
      <c r="G72" s="237">
        <v>167.58</v>
      </c>
      <c r="H72" s="234"/>
      <c r="I72" s="234"/>
      <c r="J72" s="173">
        <v>14.82</v>
      </c>
      <c r="K72" s="234"/>
      <c r="L72" s="234"/>
      <c r="M72" s="234"/>
    </row>
    <row r="73" spans="1:13" ht="15.75">
      <c r="A73" s="228" t="s">
        <v>365</v>
      </c>
      <c r="B73" s="237">
        <v>33553.82</v>
      </c>
      <c r="C73" s="237">
        <v>750.2</v>
      </c>
      <c r="D73" s="237">
        <v>-1004.39</v>
      </c>
      <c r="E73" s="234"/>
      <c r="F73" s="173">
        <v>1018.95</v>
      </c>
      <c r="G73" s="237">
        <v>249.53</v>
      </c>
      <c r="H73" s="234"/>
      <c r="I73" s="234"/>
      <c r="J73" s="173">
        <v>-31.19</v>
      </c>
      <c r="K73" s="234"/>
      <c r="L73" s="234"/>
      <c r="M73" s="234"/>
    </row>
    <row r="75" spans="1:13" ht="15.75" thickBot="1"/>
    <row r="76" spans="1:13" ht="15.75" thickBot="1">
      <c r="A76" s="260" t="s">
        <v>346</v>
      </c>
      <c r="B76" s="261"/>
      <c r="C76" s="261"/>
      <c r="D76" s="261"/>
      <c r="E76" s="261"/>
      <c r="F76" s="261"/>
      <c r="G76" s="261"/>
      <c r="H76" s="261"/>
      <c r="I76" s="261"/>
      <c r="J76" s="261"/>
      <c r="K76" s="261"/>
      <c r="L76" s="261"/>
      <c r="M76" s="262"/>
    </row>
    <row r="77" spans="1:13">
      <c r="A77" s="263" t="s">
        <v>347</v>
      </c>
      <c r="B77" s="264"/>
      <c r="C77" s="264"/>
      <c r="D77" s="264"/>
      <c r="E77" s="264"/>
      <c r="F77" s="264"/>
      <c r="G77" s="264"/>
      <c r="H77" s="264"/>
      <c r="I77" s="264"/>
      <c r="J77" s="264"/>
      <c r="K77" s="264"/>
      <c r="L77" s="264"/>
      <c r="M77" s="265"/>
    </row>
    <row r="78" spans="1:13" s="185" customFormat="1" ht="33.75" customHeight="1">
      <c r="A78" s="184" t="s">
        <v>366</v>
      </c>
      <c r="B78" s="184" t="s">
        <v>349</v>
      </c>
      <c r="C78" s="184" t="s">
        <v>350</v>
      </c>
      <c r="D78" s="184" t="s">
        <v>351</v>
      </c>
      <c r="E78" s="184" t="s">
        <v>367</v>
      </c>
      <c r="F78" s="184" t="s">
        <v>353</v>
      </c>
      <c r="G78" s="184" t="s">
        <v>354</v>
      </c>
      <c r="H78" s="184" t="s">
        <v>355</v>
      </c>
      <c r="I78" s="184" t="s">
        <v>356</v>
      </c>
      <c r="J78" s="184" t="s">
        <v>357</v>
      </c>
      <c r="K78" s="174" t="s">
        <v>172</v>
      </c>
      <c r="L78" s="174" t="s">
        <v>358</v>
      </c>
      <c r="M78" s="174" t="s">
        <v>359</v>
      </c>
    </row>
    <row r="79" spans="1:13">
      <c r="A79" s="181" t="s">
        <v>50</v>
      </c>
      <c r="B79" s="238">
        <v>12370</v>
      </c>
      <c r="C79" s="238">
        <v>-20</v>
      </c>
      <c r="D79" s="238">
        <v>710</v>
      </c>
      <c r="E79" s="238">
        <v>-2040</v>
      </c>
      <c r="F79" s="238">
        <v>1040</v>
      </c>
      <c r="G79" s="238">
        <v>40</v>
      </c>
      <c r="H79" s="238">
        <v>470</v>
      </c>
      <c r="I79" s="238">
        <v>-60</v>
      </c>
      <c r="J79" s="238">
        <v>-10</v>
      </c>
      <c r="K79" s="180"/>
      <c r="L79" s="180"/>
      <c r="M79" s="180"/>
    </row>
    <row r="80" spans="1:13">
      <c r="A80" s="181" t="s">
        <v>220</v>
      </c>
      <c r="B80" s="238">
        <v>13170</v>
      </c>
      <c r="C80" s="238">
        <v>-80</v>
      </c>
      <c r="D80" s="238">
        <v>1010</v>
      </c>
      <c r="E80" s="238">
        <v>-180</v>
      </c>
      <c r="F80" s="238">
        <v>1050</v>
      </c>
      <c r="G80" s="238">
        <v>70</v>
      </c>
      <c r="H80" s="238">
        <v>370</v>
      </c>
      <c r="I80" s="238">
        <v>20</v>
      </c>
      <c r="J80" s="238">
        <v>-20</v>
      </c>
      <c r="K80" s="180"/>
      <c r="L80" s="180"/>
      <c r="M80" s="180"/>
    </row>
    <row r="81" spans="1:28">
      <c r="A81" s="181" t="s">
        <v>52</v>
      </c>
      <c r="B81" s="238">
        <v>15360</v>
      </c>
      <c r="C81" s="238">
        <v>220</v>
      </c>
      <c r="D81" s="238">
        <v>-940</v>
      </c>
      <c r="E81" s="238">
        <v>120</v>
      </c>
      <c r="F81" s="238">
        <v>1210</v>
      </c>
      <c r="G81" s="238">
        <v>80</v>
      </c>
      <c r="H81" s="238">
        <v>810</v>
      </c>
      <c r="I81" s="238">
        <v>-5790</v>
      </c>
      <c r="J81" s="238">
        <v>-50</v>
      </c>
      <c r="K81" s="180"/>
      <c r="L81" s="180"/>
      <c r="M81" s="180"/>
    </row>
    <row r="82" spans="1:28">
      <c r="A82" s="181" t="s">
        <v>221</v>
      </c>
      <c r="B82" s="238">
        <v>15839.5</v>
      </c>
      <c r="C82" s="238">
        <v>-44.6</v>
      </c>
      <c r="D82" s="238">
        <v>-954.1</v>
      </c>
      <c r="E82" s="238">
        <v>456.5</v>
      </c>
      <c r="F82" s="238">
        <v>1226.3</v>
      </c>
      <c r="G82" s="238">
        <v>673.7</v>
      </c>
      <c r="H82" s="238">
        <v>653.6</v>
      </c>
      <c r="I82" s="238">
        <v>48.5</v>
      </c>
      <c r="J82" s="238">
        <v>-25.1</v>
      </c>
      <c r="K82" s="180"/>
      <c r="L82" s="180"/>
      <c r="M82" s="180"/>
    </row>
    <row r="83" spans="1:28">
      <c r="A83" s="208" t="s">
        <v>368</v>
      </c>
      <c r="B83" s="239">
        <v>17970</v>
      </c>
      <c r="C83" s="238">
        <v>-74.3</v>
      </c>
      <c r="D83" s="238">
        <v>-980.6</v>
      </c>
      <c r="E83" s="238">
        <v>345</v>
      </c>
      <c r="F83" s="239">
        <v>1167.7</v>
      </c>
      <c r="G83" s="238">
        <v>553.5</v>
      </c>
      <c r="H83" s="239">
        <v>1337.5</v>
      </c>
      <c r="I83" s="238">
        <v>-66.7</v>
      </c>
      <c r="J83" s="238">
        <v>170.7</v>
      </c>
      <c r="K83" s="234"/>
      <c r="L83" s="234"/>
      <c r="M83" s="234"/>
    </row>
    <row r="84" spans="1:28">
      <c r="A84" s="208" t="s">
        <v>369</v>
      </c>
      <c r="B84" s="239">
        <v>20676.900000000001</v>
      </c>
      <c r="C84" s="238">
        <v>-161.5</v>
      </c>
      <c r="D84" s="239">
        <v>-1004.4</v>
      </c>
      <c r="E84" s="239">
        <v>9247</v>
      </c>
      <c r="F84" s="239">
        <v>1247.2</v>
      </c>
      <c r="G84" s="239">
        <v>1925.3</v>
      </c>
      <c r="H84" s="238">
        <v>-482.8</v>
      </c>
      <c r="I84" s="238">
        <v>-12.3</v>
      </c>
      <c r="J84" s="238">
        <v>-53.7</v>
      </c>
      <c r="K84" s="235"/>
      <c r="L84" s="235"/>
      <c r="M84" s="235"/>
    </row>
    <row r="85" spans="1:28">
      <c r="A85" s="208" t="s">
        <v>370</v>
      </c>
      <c r="B85" s="239">
        <v>25550</v>
      </c>
      <c r="C85" s="239">
        <v>4146.5</v>
      </c>
      <c r="D85" s="239">
        <v>-1004.4</v>
      </c>
      <c r="E85" s="239">
        <v>-4391.8</v>
      </c>
      <c r="F85" s="239">
        <v>1034.5</v>
      </c>
      <c r="G85" s="238">
        <v>594.9</v>
      </c>
      <c r="H85" s="239">
        <v>1549.8</v>
      </c>
      <c r="I85" s="239">
        <v>1562</v>
      </c>
      <c r="J85" s="238">
        <v>39.1</v>
      </c>
      <c r="K85" s="235"/>
      <c r="L85" s="235"/>
      <c r="M85" s="235"/>
    </row>
    <row r="86" spans="1:28">
      <c r="A86" s="208" t="s">
        <v>371</v>
      </c>
      <c r="B86" s="238">
        <v>24141.11</v>
      </c>
      <c r="C86" s="238">
        <v>7382.62</v>
      </c>
      <c r="D86" s="238">
        <v>-999.86</v>
      </c>
      <c r="E86" s="238">
        <v>2568.7800000000002</v>
      </c>
      <c r="F86" s="238">
        <v>1081.2</v>
      </c>
      <c r="G86" s="182">
        <v>311.97000000000003</v>
      </c>
      <c r="H86" s="182">
        <v>1820.89</v>
      </c>
      <c r="I86" s="182">
        <v>7207.73</v>
      </c>
      <c r="J86" s="183">
        <v>21.25</v>
      </c>
      <c r="K86" s="234"/>
      <c r="L86" s="234"/>
      <c r="M86" s="234"/>
      <c r="N86" s="257"/>
      <c r="O86" s="257"/>
      <c r="P86" s="257"/>
      <c r="Q86" s="257"/>
      <c r="R86" s="257"/>
      <c r="S86" s="257"/>
      <c r="T86" s="257"/>
      <c r="U86" s="257"/>
      <c r="V86" s="257"/>
      <c r="W86" s="257"/>
      <c r="X86" s="257"/>
      <c r="Y86" s="257"/>
      <c r="Z86" s="257"/>
      <c r="AA86" s="257"/>
      <c r="AB86" s="257"/>
    </row>
    <row r="87" spans="1:28">
      <c r="A87" s="208" t="s">
        <v>364</v>
      </c>
      <c r="B87" s="238">
        <v>33670</v>
      </c>
      <c r="C87" s="238">
        <v>844.19</v>
      </c>
      <c r="D87" s="238">
        <v>-1004.39</v>
      </c>
      <c r="E87" s="238">
        <v>248.54999999999984</v>
      </c>
      <c r="F87" s="238">
        <v>1110.56</v>
      </c>
      <c r="G87" s="208">
        <v>936.5</v>
      </c>
      <c r="H87" s="90">
        <v>936.5</v>
      </c>
      <c r="I87" s="208">
        <v>6777.5</v>
      </c>
      <c r="J87" s="238">
        <v>14.82</v>
      </c>
      <c r="K87" s="234"/>
      <c r="L87" s="234"/>
      <c r="M87" s="234"/>
    </row>
    <row r="88" spans="1:28">
      <c r="A88" s="208" t="s">
        <v>365</v>
      </c>
      <c r="B88" s="238">
        <v>33553.82</v>
      </c>
      <c r="C88" s="238">
        <v>750.2</v>
      </c>
      <c r="D88" s="238">
        <v>-1004.39</v>
      </c>
      <c r="E88" s="238">
        <v>1512.14</v>
      </c>
      <c r="F88" s="238">
        <v>1018.95</v>
      </c>
      <c r="G88" s="208">
        <v>249.53</v>
      </c>
      <c r="H88" s="208">
        <v>222</v>
      </c>
      <c r="I88" s="208">
        <v>2345.0500000000002</v>
      </c>
      <c r="J88" s="238">
        <v>-31.19</v>
      </c>
      <c r="K88" s="234"/>
      <c r="L88" s="234">
        <v>33274.379999999997</v>
      </c>
      <c r="M88" s="234"/>
    </row>
    <row r="90" spans="1:28">
      <c r="B90" t="s">
        <v>372</v>
      </c>
    </row>
    <row r="91" spans="1:28" ht="15.75" thickBot="1">
      <c r="B91">
        <v>3</v>
      </c>
    </row>
    <row r="92" spans="1:28" ht="15.75" thickBot="1">
      <c r="A92" s="231" t="s">
        <v>333</v>
      </c>
      <c r="B92" s="232">
        <v>12586.05</v>
      </c>
      <c r="C92" s="232">
        <v>31479.51</v>
      </c>
      <c r="D92" s="232">
        <v>26285.11</v>
      </c>
      <c r="E92" s="232">
        <v>19114.48</v>
      </c>
      <c r="F92" s="232">
        <v>21911.75</v>
      </c>
      <c r="G92" s="232">
        <v>23989.59</v>
      </c>
      <c r="H92" s="232">
        <v>25134.07</v>
      </c>
      <c r="I92" s="232">
        <v>24384</v>
      </c>
      <c r="J92" s="232">
        <v>32727.17</v>
      </c>
    </row>
    <row r="95" spans="1:28">
      <c r="A95" s="184" t="s">
        <v>366</v>
      </c>
      <c r="B95" s="181" t="s">
        <v>50</v>
      </c>
      <c r="C95" s="181" t="s">
        <v>220</v>
      </c>
      <c r="D95" s="181" t="s">
        <v>52</v>
      </c>
      <c r="E95" s="181" t="s">
        <v>221</v>
      </c>
      <c r="F95" s="208" t="s">
        <v>368</v>
      </c>
      <c r="G95" s="208" t="s">
        <v>369</v>
      </c>
      <c r="H95" s="208" t="s">
        <v>370</v>
      </c>
      <c r="I95" s="208" t="s">
        <v>371</v>
      </c>
      <c r="J95" s="208" t="s">
        <v>364</v>
      </c>
      <c r="K95" s="208" t="s">
        <v>365</v>
      </c>
    </row>
    <row r="96" spans="1:28">
      <c r="A96" s="184" t="s">
        <v>349</v>
      </c>
      <c r="B96" s="238">
        <v>12370</v>
      </c>
      <c r="C96" s="238">
        <v>13170</v>
      </c>
      <c r="D96" s="238">
        <v>15360</v>
      </c>
      <c r="E96" s="238">
        <v>15839.5</v>
      </c>
      <c r="F96" s="239">
        <v>17970</v>
      </c>
      <c r="G96" s="239">
        <v>20676.900000000001</v>
      </c>
      <c r="H96" s="239">
        <v>25550</v>
      </c>
      <c r="I96" s="238">
        <v>24141.11</v>
      </c>
      <c r="J96" s="238">
        <v>33670</v>
      </c>
      <c r="K96" s="238">
        <v>33553.82</v>
      </c>
    </row>
    <row r="97" spans="1:11">
      <c r="A97" s="184" t="s">
        <v>350</v>
      </c>
      <c r="B97" s="238">
        <v>-20</v>
      </c>
      <c r="C97" s="238">
        <v>-80</v>
      </c>
      <c r="D97" s="238">
        <v>220</v>
      </c>
      <c r="E97" s="238">
        <v>-44.6</v>
      </c>
      <c r="F97" s="238">
        <v>-74.3</v>
      </c>
      <c r="G97" s="238">
        <v>-161.5</v>
      </c>
      <c r="H97" s="239">
        <v>4146.5</v>
      </c>
      <c r="I97" s="238">
        <v>7382.62</v>
      </c>
      <c r="J97" s="238">
        <v>844.19</v>
      </c>
      <c r="K97" s="238">
        <v>750.2</v>
      </c>
    </row>
    <row r="98" spans="1:11" ht="25.5">
      <c r="A98" s="184" t="s">
        <v>351</v>
      </c>
      <c r="B98" s="238">
        <v>710</v>
      </c>
      <c r="C98" s="238">
        <v>1010</v>
      </c>
      <c r="D98" s="238">
        <v>-940</v>
      </c>
      <c r="E98" s="238">
        <v>-954.1</v>
      </c>
      <c r="F98" s="238">
        <v>-980.6</v>
      </c>
      <c r="G98" s="239">
        <v>-1004.4</v>
      </c>
      <c r="H98" s="239">
        <v>-1004.4</v>
      </c>
      <c r="I98" s="238">
        <v>-999.86</v>
      </c>
      <c r="J98" s="238">
        <v>-1004.39</v>
      </c>
      <c r="K98" s="238">
        <v>-1004.39</v>
      </c>
    </row>
    <row r="99" spans="1:11" ht="25.5">
      <c r="A99" s="184" t="s">
        <v>367</v>
      </c>
      <c r="B99" s="238">
        <v>-2040</v>
      </c>
      <c r="C99" s="238">
        <v>-180</v>
      </c>
      <c r="D99" s="238">
        <v>120</v>
      </c>
      <c r="E99" s="238">
        <v>456.5</v>
      </c>
      <c r="F99" s="238">
        <v>345</v>
      </c>
      <c r="G99" s="239">
        <v>9247</v>
      </c>
      <c r="H99" s="239">
        <v>-4391.8</v>
      </c>
      <c r="I99" s="238">
        <v>2568.7800000000002</v>
      </c>
      <c r="J99" s="238">
        <v>248.54999999999984</v>
      </c>
      <c r="K99" s="238">
        <v>1512.14</v>
      </c>
    </row>
    <row r="100" spans="1:11">
      <c r="A100" s="184" t="s">
        <v>353</v>
      </c>
      <c r="B100" s="238">
        <v>1040</v>
      </c>
      <c r="C100" s="238">
        <v>1050</v>
      </c>
      <c r="D100" s="238">
        <v>1210</v>
      </c>
      <c r="E100" s="238">
        <v>1226.3</v>
      </c>
      <c r="F100" s="239">
        <v>1167.7</v>
      </c>
      <c r="G100" s="239">
        <v>1247.2</v>
      </c>
      <c r="H100" s="239">
        <v>1034.5</v>
      </c>
      <c r="I100" s="238">
        <v>1081.2</v>
      </c>
      <c r="J100" s="238">
        <v>1110.56</v>
      </c>
      <c r="K100" s="238">
        <v>1018.95</v>
      </c>
    </row>
    <row r="101" spans="1:11">
      <c r="A101" s="184" t="s">
        <v>354</v>
      </c>
      <c r="B101" s="238">
        <v>40</v>
      </c>
      <c r="C101" s="238">
        <v>70</v>
      </c>
      <c r="D101" s="238">
        <v>80</v>
      </c>
      <c r="E101" s="238">
        <v>673.7</v>
      </c>
      <c r="F101" s="238">
        <v>553.5</v>
      </c>
      <c r="G101" s="239">
        <v>1925.3</v>
      </c>
      <c r="H101" s="238">
        <v>594.9</v>
      </c>
      <c r="I101" s="182">
        <v>311.97000000000003</v>
      </c>
      <c r="J101" s="208">
        <v>936.5</v>
      </c>
      <c r="K101" s="208">
        <v>249.53</v>
      </c>
    </row>
    <row r="102" spans="1:11">
      <c r="A102" s="184" t="s">
        <v>355</v>
      </c>
      <c r="B102" s="238">
        <v>470</v>
      </c>
      <c r="C102" s="238">
        <v>370</v>
      </c>
      <c r="D102" s="238">
        <v>810</v>
      </c>
      <c r="E102" s="238">
        <v>653.6</v>
      </c>
      <c r="F102" s="239">
        <v>1337.5</v>
      </c>
      <c r="G102" s="238">
        <v>-482.8</v>
      </c>
      <c r="H102" s="239">
        <v>1549.8</v>
      </c>
      <c r="I102" s="182">
        <v>1820.89</v>
      </c>
      <c r="J102" s="90">
        <v>936.5</v>
      </c>
      <c r="K102" s="208">
        <v>222</v>
      </c>
    </row>
    <row r="103" spans="1:11" ht="25.5">
      <c r="A103" s="184" t="s">
        <v>356</v>
      </c>
      <c r="B103" s="238">
        <v>-60</v>
      </c>
      <c r="C103" s="238">
        <v>20</v>
      </c>
      <c r="D103" s="238">
        <v>-5790</v>
      </c>
      <c r="E103" s="238">
        <v>48.5</v>
      </c>
      <c r="F103" s="238">
        <v>-66.7</v>
      </c>
      <c r="G103" s="238">
        <v>-12.3</v>
      </c>
      <c r="H103" s="239">
        <v>1562</v>
      </c>
      <c r="I103" s="182">
        <v>7207.73</v>
      </c>
      <c r="J103" s="208">
        <v>6777.5</v>
      </c>
      <c r="K103" s="208">
        <v>2345.0500000000002</v>
      </c>
    </row>
    <row r="104" spans="1:11">
      <c r="A104" s="184" t="s">
        <v>357</v>
      </c>
      <c r="B104" s="238">
        <v>-10</v>
      </c>
      <c r="C104" s="238">
        <v>-20</v>
      </c>
      <c r="D104" s="238">
        <v>-50</v>
      </c>
      <c r="E104" s="238">
        <v>-25.1</v>
      </c>
      <c r="F104" s="238">
        <v>170.7</v>
      </c>
      <c r="G104" s="238">
        <v>-53.7</v>
      </c>
      <c r="H104" s="238">
        <v>39.1</v>
      </c>
      <c r="I104" s="183">
        <v>21.25</v>
      </c>
      <c r="J104" s="238">
        <v>14.82</v>
      </c>
      <c r="K104" s="238">
        <v>-31.19</v>
      </c>
    </row>
    <row r="105" spans="1:11" ht="15.75" thickBot="1">
      <c r="A105" s="184" t="s">
        <v>366</v>
      </c>
      <c r="B105" s="181" t="s">
        <v>50</v>
      </c>
      <c r="C105" s="181" t="s">
        <v>220</v>
      </c>
      <c r="D105" s="181" t="s">
        <v>52</v>
      </c>
      <c r="E105" s="181" t="s">
        <v>221</v>
      </c>
      <c r="F105" s="208" t="s">
        <v>368</v>
      </c>
      <c r="G105" s="208" t="s">
        <v>369</v>
      </c>
      <c r="H105" s="208" t="s">
        <v>370</v>
      </c>
      <c r="I105" s="208" t="s">
        <v>371</v>
      </c>
      <c r="J105" s="208" t="s">
        <v>364</v>
      </c>
      <c r="K105" s="208" t="s">
        <v>365</v>
      </c>
    </row>
    <row r="106" spans="1:11" ht="15.75" thickBot="1">
      <c r="A106" s="231" t="s">
        <v>333</v>
      </c>
      <c r="B106" s="232">
        <v>12586.05</v>
      </c>
      <c r="C106" s="232">
        <v>31479.51</v>
      </c>
      <c r="D106" s="232">
        <v>26285.11</v>
      </c>
      <c r="E106" s="232">
        <v>19114.48</v>
      </c>
      <c r="F106" s="232">
        <v>21911.75</v>
      </c>
      <c r="G106" s="232">
        <v>23989.59</v>
      </c>
      <c r="H106" s="232">
        <v>25134.07</v>
      </c>
      <c r="I106" s="232">
        <v>24384</v>
      </c>
      <c r="J106" s="232">
        <v>32727.17</v>
      </c>
      <c r="K106" s="232">
        <v>33274.379999999997</v>
      </c>
    </row>
    <row r="107" spans="1:11">
      <c r="A107" s="184" t="s">
        <v>349</v>
      </c>
      <c r="B107" s="108">
        <f>B96/$B$106</f>
        <v>0.9828341695766345</v>
      </c>
      <c r="C107" s="108">
        <f>C96/$C$106</f>
        <v>0.41836737611227115</v>
      </c>
      <c r="D107" s="108">
        <f>D96/$D$106</f>
        <v>0.58436126004418465</v>
      </c>
      <c r="E107" s="108">
        <f>E96/$E$106</f>
        <v>0.82866497022152841</v>
      </c>
      <c r="F107" s="108">
        <f>F96/$F$106</f>
        <v>0.82010793295834428</v>
      </c>
      <c r="G107" s="108">
        <f>G96/$G$106</f>
        <v>0.86191135404981911</v>
      </c>
      <c r="H107" s="108">
        <f>H96/$H$106</f>
        <v>1.0165484539511507</v>
      </c>
      <c r="I107" s="108">
        <f>I96/$I$106</f>
        <v>0.99003895997375335</v>
      </c>
      <c r="J107" s="108">
        <f>J96/$J$106</f>
        <v>1.0288087848720193</v>
      </c>
      <c r="K107" s="108">
        <f>K96/$K$106</f>
        <v>1.0083980527961753</v>
      </c>
    </row>
    <row r="108" spans="1:11">
      <c r="A108" s="184" t="s">
        <v>350</v>
      </c>
      <c r="B108" s="108">
        <f t="shared" ref="B108:B115" si="12">B97/$B$106</f>
        <v>-1.5890609047318261E-3</v>
      </c>
      <c r="C108" s="108">
        <f t="shared" ref="C108:C115" si="13">C97/$C$106</f>
        <v>-2.541335617994054E-3</v>
      </c>
      <c r="D108" s="108">
        <f t="shared" ref="D108:D115" si="14">D97/$D$106</f>
        <v>8.3697576308411868E-3</v>
      </c>
      <c r="E108" s="108">
        <f t="shared" ref="E108:E115" si="15">E97/$E$106</f>
        <v>-2.3333096165838673E-3</v>
      </c>
      <c r="F108" s="108">
        <f t="shared" ref="F108:F115" si="16">F97/$F$106</f>
        <v>-3.3908747589763482E-3</v>
      </c>
      <c r="G108" s="108">
        <f t="shared" ref="G108:G115" si="17">G97/$G$106</f>
        <v>-6.7320867092768152E-3</v>
      </c>
      <c r="H108" s="108">
        <f t="shared" ref="H108:H115" si="18">H97/$H$106</f>
        <v>0.16497527061872591</v>
      </c>
      <c r="I108" s="108">
        <f t="shared" ref="I108:I115" si="19">I97/$I$106</f>
        <v>0.30276492782152231</v>
      </c>
      <c r="J108" s="108">
        <f t="shared" ref="J108:J115" si="20">J97/$J$106</f>
        <v>2.5794775411378378E-2</v>
      </c>
      <c r="K108" s="108">
        <f t="shared" ref="K108:K115" si="21">K97/$K$106</f>
        <v>2.2545874633877479E-2</v>
      </c>
    </row>
    <row r="109" spans="1:11" ht="25.5">
      <c r="A109" s="184" t="s">
        <v>351</v>
      </c>
      <c r="B109" s="108">
        <f t="shared" si="12"/>
        <v>5.6411662117979829E-2</v>
      </c>
      <c r="C109" s="108">
        <f t="shared" si="13"/>
        <v>3.2084362177174933E-2</v>
      </c>
      <c r="D109" s="108">
        <f t="shared" si="14"/>
        <v>-3.5761691695412344E-2</v>
      </c>
      <c r="E109" s="108">
        <f t="shared" si="15"/>
        <v>-4.9915038232795243E-2</v>
      </c>
      <c r="F109" s="108">
        <f t="shared" si="16"/>
        <v>-4.4752244800164299E-2</v>
      </c>
      <c r="G109" s="108">
        <f t="shared" si="17"/>
        <v>-4.1868160314536426E-2</v>
      </c>
      <c r="H109" s="108">
        <f t="shared" si="18"/>
        <v>-3.9961693430471068E-2</v>
      </c>
      <c r="I109" s="108">
        <f t="shared" si="19"/>
        <v>-4.100475721784777E-2</v>
      </c>
      <c r="J109" s="108">
        <f t="shared" si="20"/>
        <v>-3.0689790776287716E-2</v>
      </c>
      <c r="K109" s="108">
        <f t="shared" si="21"/>
        <v>-3.0185085341935751E-2</v>
      </c>
    </row>
    <row r="110" spans="1:11" ht="25.5">
      <c r="A110" s="184" t="s">
        <v>367</v>
      </c>
      <c r="B110" s="108">
        <f t="shared" si="12"/>
        <v>-0.16208421228264627</v>
      </c>
      <c r="C110" s="108">
        <f t="shared" si="13"/>
        <v>-5.7180051404866214E-3</v>
      </c>
      <c r="D110" s="108">
        <f t="shared" si="14"/>
        <v>4.5653223440951926E-3</v>
      </c>
      <c r="E110" s="108">
        <f t="shared" si="15"/>
        <v>2.388241793655909E-2</v>
      </c>
      <c r="F110" s="108">
        <f t="shared" si="16"/>
        <v>1.5744977010051685E-2</v>
      </c>
      <c r="G110" s="108">
        <f t="shared" si="17"/>
        <v>0.3854588594469518</v>
      </c>
      <c r="H110" s="108">
        <f t="shared" si="18"/>
        <v>-0.17473493150930192</v>
      </c>
      <c r="I110" s="108">
        <f t="shared" si="19"/>
        <v>0.10534694881889764</v>
      </c>
      <c r="J110" s="108">
        <f t="shared" si="20"/>
        <v>7.5946071719613963E-3</v>
      </c>
      <c r="K110" s="108">
        <f t="shared" si="21"/>
        <v>4.5444573272289381E-2</v>
      </c>
    </row>
    <row r="111" spans="1:11">
      <c r="A111" s="184" t="s">
        <v>353</v>
      </c>
      <c r="B111" s="108">
        <f t="shared" si="12"/>
        <v>8.2631167046054957E-2</v>
      </c>
      <c r="C111" s="108">
        <f t="shared" si="13"/>
        <v>3.3355029986171958E-2</v>
      </c>
      <c r="D111" s="108">
        <f t="shared" si="14"/>
        <v>4.6033666969626526E-2</v>
      </c>
      <c r="E111" s="108">
        <f t="shared" si="15"/>
        <v>6.4155551184233106E-2</v>
      </c>
      <c r="F111" s="108">
        <f t="shared" si="16"/>
        <v>5.329104247720972E-2</v>
      </c>
      <c r="G111" s="108">
        <f t="shared" si="17"/>
        <v>5.1989216989535882E-2</v>
      </c>
      <c r="H111" s="108">
        <f t="shared" si="18"/>
        <v>4.1159271061153246E-2</v>
      </c>
      <c r="I111" s="108">
        <f t="shared" si="19"/>
        <v>4.4340551181102361E-2</v>
      </c>
      <c r="J111" s="108">
        <f t="shared" si="20"/>
        <v>3.3933884292470143E-2</v>
      </c>
      <c r="K111" s="108">
        <f t="shared" si="21"/>
        <v>3.0622659235123244E-2</v>
      </c>
    </row>
    <row r="112" spans="1:11">
      <c r="A112" s="184" t="s">
        <v>354</v>
      </c>
      <c r="B112" s="108">
        <f t="shared" si="12"/>
        <v>3.1781218094636523E-3</v>
      </c>
      <c r="C112" s="108">
        <f t="shared" si="13"/>
        <v>2.2236686657447972E-3</v>
      </c>
      <c r="D112" s="108">
        <f t="shared" si="14"/>
        <v>3.0435482293967955E-3</v>
      </c>
      <c r="E112" s="108">
        <f t="shared" si="15"/>
        <v>3.5245531136604294E-2</v>
      </c>
      <c r="F112" s="108">
        <f t="shared" si="16"/>
        <v>2.526041963786553E-2</v>
      </c>
      <c r="G112" s="108">
        <f t="shared" si="17"/>
        <v>8.0255644219013322E-2</v>
      </c>
      <c r="H112" s="108">
        <f t="shared" si="18"/>
        <v>2.3669067524678653E-2</v>
      </c>
      <c r="I112" s="108">
        <f t="shared" si="19"/>
        <v>1.2794045275590553E-2</v>
      </c>
      <c r="J112" s="108">
        <f t="shared" si="20"/>
        <v>2.8615367598237185E-2</v>
      </c>
      <c r="K112" s="108">
        <f t="shared" si="21"/>
        <v>7.4991630197166715E-3</v>
      </c>
    </row>
    <row r="113" spans="1:11">
      <c r="A113" s="184" t="s">
        <v>355</v>
      </c>
      <c r="B113" s="108">
        <f t="shared" si="12"/>
        <v>3.7342931261197913E-2</v>
      </c>
      <c r="C113" s="108">
        <f t="shared" si="13"/>
        <v>1.1753677233222499E-2</v>
      </c>
      <c r="D113" s="108">
        <f t="shared" si="14"/>
        <v>3.0815925822642552E-2</v>
      </c>
      <c r="E113" s="108">
        <f t="shared" si="15"/>
        <v>3.4193972318368064E-2</v>
      </c>
      <c r="F113" s="108">
        <f t="shared" si="16"/>
        <v>6.1040309423026455E-2</v>
      </c>
      <c r="G113" s="108">
        <f t="shared" si="17"/>
        <v>-2.0125396057206479E-2</v>
      </c>
      <c r="H113" s="108">
        <f t="shared" si="18"/>
        <v>6.1661322658845143E-2</v>
      </c>
      <c r="I113" s="108">
        <f t="shared" si="19"/>
        <v>7.4675606955380586E-2</v>
      </c>
      <c r="J113" s="108">
        <f t="shared" si="20"/>
        <v>2.8615367598237185E-2</v>
      </c>
      <c r="K113" s="108">
        <f t="shared" si="21"/>
        <v>6.6717997450290592E-3</v>
      </c>
    </row>
    <row r="114" spans="1:11" ht="25.5">
      <c r="A114" s="184" t="s">
        <v>356</v>
      </c>
      <c r="B114" s="108">
        <f t="shared" si="12"/>
        <v>-4.7671827141954788E-3</v>
      </c>
      <c r="C114" s="108">
        <f t="shared" si="13"/>
        <v>6.3533390449851349E-4</v>
      </c>
      <c r="D114" s="108">
        <f t="shared" si="14"/>
        <v>-0.22027680310259307</v>
      </c>
      <c r="E114" s="108">
        <f t="shared" si="15"/>
        <v>2.5373434171371652E-3</v>
      </c>
      <c r="F114" s="108">
        <f t="shared" si="16"/>
        <v>-3.0440288886099923E-3</v>
      </c>
      <c r="G114" s="108">
        <f t="shared" si="17"/>
        <v>-5.1272239333811042E-4</v>
      </c>
      <c r="H114" s="108">
        <f t="shared" si="18"/>
        <v>6.2146719572277791E-2</v>
      </c>
      <c r="I114" s="108">
        <f t="shared" si="19"/>
        <v>0.29559260170603674</v>
      </c>
      <c r="J114" s="108">
        <f t="shared" si="20"/>
        <v>0.20709092781319008</v>
      </c>
      <c r="K114" s="108">
        <f t="shared" si="21"/>
        <v>7.0476144108470251E-2</v>
      </c>
    </row>
    <row r="115" spans="1:11">
      <c r="A115" s="184" t="s">
        <v>357</v>
      </c>
      <c r="B115" s="108">
        <f t="shared" si="12"/>
        <v>-7.9453045236591306E-4</v>
      </c>
      <c r="C115" s="108">
        <f t="shared" si="13"/>
        <v>-6.3533390449851349E-4</v>
      </c>
      <c r="D115" s="108">
        <f t="shared" si="14"/>
        <v>-1.9022176433729971E-3</v>
      </c>
      <c r="E115" s="108">
        <f t="shared" si="15"/>
        <v>-1.3131406138173784E-3</v>
      </c>
      <c r="F115" s="108">
        <f t="shared" si="16"/>
        <v>7.790340798886442E-3</v>
      </c>
      <c r="G115" s="108">
        <f t="shared" si="17"/>
        <v>-2.2384709367688238E-3</v>
      </c>
      <c r="H115" s="108">
        <f t="shared" si="18"/>
        <v>1.5556573209193738E-3</v>
      </c>
      <c r="I115" s="108">
        <f t="shared" si="19"/>
        <v>8.7147309711286093E-4</v>
      </c>
      <c r="J115" s="108">
        <f t="shared" si="20"/>
        <v>4.5283475473131352E-4</v>
      </c>
      <c r="K115" s="108">
        <f t="shared" si="21"/>
        <v>-9.3735781102457822E-4</v>
      </c>
    </row>
    <row r="116" spans="1:11">
      <c r="A116" t="s">
        <v>335</v>
      </c>
      <c r="B116" s="126">
        <v>-2.8791495612517002</v>
      </c>
      <c r="C116" s="126">
        <v>-6.3530270213096722</v>
      </c>
      <c r="D116" s="126">
        <v>-4.6818629130270617</v>
      </c>
      <c r="E116" s="126">
        <v>-2.9920977042981312</v>
      </c>
      <c r="F116" s="126">
        <v>-3.1349983580845362</v>
      </c>
      <c r="G116" s="126">
        <v>-3.2763957763081288</v>
      </c>
      <c r="H116" s="126">
        <v>-3.3880255615531589</v>
      </c>
      <c r="I116" s="126">
        <v>-2.8006194303103173</v>
      </c>
      <c r="J116" s="126">
        <v>-3.2919615438282963</v>
      </c>
      <c r="K116" s="126">
        <v>-2.9619507252136299</v>
      </c>
    </row>
    <row r="118" spans="1:11">
      <c r="B118">
        <v>-1</v>
      </c>
    </row>
    <row r="155" spans="1:11">
      <c r="A155" s="184" t="s">
        <v>366</v>
      </c>
      <c r="B155" s="181" t="s">
        <v>50</v>
      </c>
      <c r="C155" s="181" t="s">
        <v>220</v>
      </c>
      <c r="D155" s="181" t="s">
        <v>52</v>
      </c>
      <c r="E155" s="181" t="s">
        <v>221</v>
      </c>
      <c r="F155" s="208" t="s">
        <v>368</v>
      </c>
      <c r="G155" s="208" t="s">
        <v>369</v>
      </c>
      <c r="H155" s="208" t="s">
        <v>370</v>
      </c>
      <c r="I155" s="208" t="s">
        <v>371</v>
      </c>
      <c r="J155" s="208" t="s">
        <v>364</v>
      </c>
      <c r="K155" s="208" t="s">
        <v>365</v>
      </c>
    </row>
    <row r="156" spans="1:11">
      <c r="A156" s="184" t="s">
        <v>349</v>
      </c>
      <c r="B156" s="238">
        <v>12370</v>
      </c>
      <c r="C156" s="238">
        <v>13170</v>
      </c>
      <c r="D156" s="238">
        <v>15360</v>
      </c>
      <c r="E156" s="238">
        <v>15839.5</v>
      </c>
      <c r="F156" s="239">
        <v>17970</v>
      </c>
      <c r="G156" s="239">
        <v>20676.900000000001</v>
      </c>
      <c r="H156" s="239">
        <v>25550</v>
      </c>
      <c r="I156" s="238">
        <v>24141.11</v>
      </c>
      <c r="J156" s="238">
        <v>33670</v>
      </c>
      <c r="K156" s="238">
        <v>33553.82</v>
      </c>
    </row>
    <row r="157" spans="1:11">
      <c r="A157" s="184" t="s">
        <v>350</v>
      </c>
      <c r="B157" s="238">
        <v>-20</v>
      </c>
      <c r="C157" s="238">
        <v>-80</v>
      </c>
      <c r="D157" s="238">
        <v>220</v>
      </c>
      <c r="E157" s="238">
        <v>-44.6</v>
      </c>
      <c r="F157" s="238">
        <v>-74.3</v>
      </c>
      <c r="G157" s="238">
        <v>-161.5</v>
      </c>
      <c r="H157" s="239">
        <v>4146.5</v>
      </c>
      <c r="I157" s="238">
        <v>7382.62</v>
      </c>
      <c r="J157" s="238">
        <v>844.19</v>
      </c>
      <c r="K157" s="238">
        <v>750.2</v>
      </c>
    </row>
    <row r="158" spans="1:11" ht="25.5">
      <c r="A158" s="184" t="s">
        <v>351</v>
      </c>
      <c r="B158" s="238">
        <v>710</v>
      </c>
      <c r="C158" s="238">
        <v>1010</v>
      </c>
      <c r="D158" s="238">
        <v>-940</v>
      </c>
      <c r="E158" s="238">
        <v>-954.1</v>
      </c>
      <c r="F158" s="238">
        <v>-980.6</v>
      </c>
      <c r="G158" s="239">
        <v>-1004.4</v>
      </c>
      <c r="H158" s="239">
        <v>-1004.4</v>
      </c>
      <c r="I158" s="238">
        <v>-999.86</v>
      </c>
      <c r="J158" s="238">
        <v>-1004.39</v>
      </c>
      <c r="K158" s="238">
        <v>-1004.39</v>
      </c>
    </row>
    <row r="159" spans="1:11" ht="25.5">
      <c r="A159" s="184" t="s">
        <v>367</v>
      </c>
      <c r="B159" s="238">
        <v>-2040</v>
      </c>
      <c r="C159" s="238">
        <v>-180</v>
      </c>
      <c r="D159" s="238">
        <v>120</v>
      </c>
      <c r="E159" s="238">
        <v>456.5</v>
      </c>
      <c r="F159" s="238">
        <v>345</v>
      </c>
      <c r="G159" s="239">
        <v>9247</v>
      </c>
      <c r="H159" s="239">
        <v>-4391.8</v>
      </c>
      <c r="I159" s="238">
        <v>2568.7800000000002</v>
      </c>
      <c r="J159" s="238">
        <v>248.54999999999984</v>
      </c>
      <c r="K159" s="238">
        <v>1512.14</v>
      </c>
    </row>
    <row r="160" spans="1:11">
      <c r="A160" s="184" t="s">
        <v>353</v>
      </c>
      <c r="B160" s="238">
        <v>1040</v>
      </c>
      <c r="C160" s="238">
        <v>1050</v>
      </c>
      <c r="D160" s="238">
        <v>1210</v>
      </c>
      <c r="E160" s="238">
        <v>1226.3</v>
      </c>
      <c r="F160" s="239">
        <v>1167.7</v>
      </c>
      <c r="G160" s="239">
        <v>1247.2</v>
      </c>
      <c r="H160" s="239">
        <v>1034.5</v>
      </c>
      <c r="I160" s="238">
        <v>1081.2</v>
      </c>
      <c r="J160" s="238">
        <v>1110.56</v>
      </c>
      <c r="K160" s="238">
        <v>1018.95</v>
      </c>
    </row>
    <row r="161" spans="1:12">
      <c r="A161" s="184" t="s">
        <v>354</v>
      </c>
      <c r="B161" s="238">
        <v>40</v>
      </c>
      <c r="C161" s="238">
        <v>70</v>
      </c>
      <c r="D161" s="238">
        <v>80</v>
      </c>
      <c r="E161" s="238">
        <v>673.7</v>
      </c>
      <c r="F161" s="238">
        <v>553.5</v>
      </c>
      <c r="G161" s="239">
        <v>1925.3</v>
      </c>
      <c r="H161" s="238">
        <v>594.9</v>
      </c>
      <c r="I161" s="182">
        <v>311.97000000000003</v>
      </c>
      <c r="J161" s="208">
        <v>936.5</v>
      </c>
      <c r="K161" s="208">
        <v>249.53</v>
      </c>
    </row>
    <row r="162" spans="1:12">
      <c r="A162" s="184" t="s">
        <v>355</v>
      </c>
      <c r="B162" s="238">
        <v>470</v>
      </c>
      <c r="C162" s="238">
        <v>370</v>
      </c>
      <c r="D162" s="238">
        <v>810</v>
      </c>
      <c r="E162" s="238">
        <v>653.6</v>
      </c>
      <c r="F162" s="239">
        <v>1337.5</v>
      </c>
      <c r="G162" s="238">
        <v>-482.8</v>
      </c>
      <c r="H162" s="239">
        <v>1549.8</v>
      </c>
      <c r="I162" s="182">
        <v>1820.89</v>
      </c>
      <c r="J162" s="90">
        <v>936.5</v>
      </c>
      <c r="K162" s="208">
        <v>222</v>
      </c>
    </row>
    <row r="163" spans="1:12" ht="25.5">
      <c r="A163" s="184" t="s">
        <v>356</v>
      </c>
      <c r="B163" s="238">
        <v>-60</v>
      </c>
      <c r="C163" s="238">
        <v>20</v>
      </c>
      <c r="D163" s="238">
        <v>-5790</v>
      </c>
      <c r="E163" s="238">
        <v>48.5</v>
      </c>
      <c r="F163" s="238">
        <v>-66.7</v>
      </c>
      <c r="G163" s="238">
        <v>-12.3</v>
      </c>
      <c r="H163" s="239">
        <v>1562</v>
      </c>
      <c r="I163" s="182">
        <v>7207.73</v>
      </c>
      <c r="J163" s="208">
        <v>6777.5</v>
      </c>
      <c r="K163" s="208">
        <v>2345.0500000000002</v>
      </c>
    </row>
    <row r="164" spans="1:12" ht="15.75" thickBot="1">
      <c r="A164" s="184" t="s">
        <v>357</v>
      </c>
      <c r="B164" s="238">
        <v>-10</v>
      </c>
      <c r="C164" s="238">
        <v>-20</v>
      </c>
      <c r="D164" s="238">
        <v>-50</v>
      </c>
      <c r="E164" s="238">
        <v>-25.1</v>
      </c>
      <c r="F164" s="238">
        <v>170.7</v>
      </c>
      <c r="G164" s="238">
        <v>-53.7</v>
      </c>
      <c r="H164" s="238">
        <v>39.1</v>
      </c>
      <c r="I164" s="183">
        <v>21.25</v>
      </c>
      <c r="J164" s="238">
        <v>14.82</v>
      </c>
      <c r="K164" s="238">
        <v>-31.19</v>
      </c>
    </row>
    <row r="165" spans="1:12">
      <c r="A165" s="240" t="s">
        <v>333</v>
      </c>
      <c r="B165" s="241">
        <v>12586.05</v>
      </c>
      <c r="C165" s="241">
        <v>31479.51</v>
      </c>
      <c r="D165" s="241">
        <v>26285.11</v>
      </c>
      <c r="E165" s="241">
        <v>19114.48</v>
      </c>
      <c r="F165" s="241">
        <v>21911.75</v>
      </c>
      <c r="G165" s="241">
        <v>23989.59</v>
      </c>
      <c r="H165" s="241">
        <v>25134.07</v>
      </c>
      <c r="I165" s="241">
        <v>24384</v>
      </c>
      <c r="J165" s="241">
        <v>32727.17</v>
      </c>
      <c r="K165" s="241">
        <v>33274.379999999997</v>
      </c>
      <c r="L165" s="143"/>
    </row>
    <row r="166" spans="1:12">
      <c r="A166" s="184" t="s">
        <v>366</v>
      </c>
      <c r="B166" s="90"/>
      <c r="C166" s="90"/>
      <c r="D166" s="90"/>
      <c r="E166" s="90"/>
      <c r="F166" s="90"/>
      <c r="G166" s="90"/>
      <c r="H166" s="90"/>
      <c r="I166" s="90"/>
      <c r="J166" s="90"/>
      <c r="K166" s="90"/>
      <c r="L166" s="90"/>
    </row>
    <row r="167" spans="1:12">
      <c r="A167" s="184" t="s">
        <v>349</v>
      </c>
      <c r="B167" s="90"/>
      <c r="C167" s="158">
        <f>((C156-B156)/B156)*100</f>
        <v>6.4672594987873895</v>
      </c>
      <c r="D167" s="158">
        <f t="shared" ref="D167:K167" si="22">((D156-C156)/C156)*100</f>
        <v>16.62870159453303</v>
      </c>
      <c r="E167" s="158">
        <f t="shared" si="22"/>
        <v>3.1217447916666665</v>
      </c>
      <c r="F167" s="158">
        <f t="shared" si="22"/>
        <v>13.450550838094639</v>
      </c>
      <c r="G167" s="158">
        <f t="shared" si="22"/>
        <v>15.063439065108522</v>
      </c>
      <c r="H167" s="158">
        <f t="shared" si="22"/>
        <v>23.567846243876009</v>
      </c>
      <c r="I167" s="158">
        <f t="shared" si="22"/>
        <v>-5.5142465753424634</v>
      </c>
      <c r="J167" s="158">
        <f t="shared" si="22"/>
        <v>39.471631586120104</v>
      </c>
      <c r="K167" s="158">
        <f t="shared" si="22"/>
        <v>-0.34505494505494588</v>
      </c>
      <c r="L167" s="90"/>
    </row>
    <row r="168" spans="1:12">
      <c r="A168" s="184" t="s">
        <v>350</v>
      </c>
      <c r="B168" s="90"/>
      <c r="C168" s="158">
        <f t="shared" ref="C168:K176" si="23">((C157-B157)/B157)*100</f>
        <v>300</v>
      </c>
      <c r="D168" s="158">
        <f t="shared" si="23"/>
        <v>-375</v>
      </c>
      <c r="E168" s="158">
        <f t="shared" si="23"/>
        <v>-120.27272727272728</v>
      </c>
      <c r="F168" s="158">
        <f t="shared" si="23"/>
        <v>66.591928251121075</v>
      </c>
      <c r="G168" s="158">
        <f t="shared" si="23"/>
        <v>117.3620457604307</v>
      </c>
      <c r="H168" s="158">
        <f t="shared" si="23"/>
        <v>-2667.4922600619193</v>
      </c>
      <c r="I168" s="158">
        <f t="shared" si="23"/>
        <v>78.0446159411552</v>
      </c>
      <c r="J168" s="158">
        <f t="shared" si="23"/>
        <v>-88.565170630480779</v>
      </c>
      <c r="K168" s="158">
        <f t="shared" si="23"/>
        <v>-11.133749511365925</v>
      </c>
      <c r="L168" s="90"/>
    </row>
    <row r="169" spans="1:12" ht="25.5">
      <c r="A169" s="184" t="s">
        <v>351</v>
      </c>
      <c r="B169" s="90"/>
      <c r="C169" s="158">
        <f t="shared" si="23"/>
        <v>42.25352112676056</v>
      </c>
      <c r="D169" s="158">
        <f t="shared" si="23"/>
        <v>-193.06930693069307</v>
      </c>
      <c r="E169" s="158">
        <f t="shared" si="23"/>
        <v>1.5000000000000024</v>
      </c>
      <c r="F169" s="158">
        <f t="shared" si="23"/>
        <v>2.7774866366208992</v>
      </c>
      <c r="G169" s="158">
        <f t="shared" si="23"/>
        <v>2.4270854578829244</v>
      </c>
      <c r="H169" s="158">
        <f t="shared" si="23"/>
        <v>0</v>
      </c>
      <c r="I169" s="158">
        <f t="shared" si="23"/>
        <v>-0.45201115093587857</v>
      </c>
      <c r="J169" s="158">
        <f t="shared" si="23"/>
        <v>0.45306342888004048</v>
      </c>
      <c r="K169" s="158">
        <f t="shared" si="23"/>
        <v>0</v>
      </c>
      <c r="L169" s="90"/>
    </row>
    <row r="170" spans="1:12" ht="25.5">
      <c r="A170" s="184" t="s">
        <v>367</v>
      </c>
      <c r="B170" s="90"/>
      <c r="C170" s="158">
        <f t="shared" si="23"/>
        <v>-91.17647058823529</v>
      </c>
      <c r="D170" s="158">
        <f t="shared" si="23"/>
        <v>-166.66666666666669</v>
      </c>
      <c r="E170" s="158">
        <f t="shared" si="23"/>
        <v>280.41666666666669</v>
      </c>
      <c r="F170" s="158">
        <f t="shared" si="23"/>
        <v>-24.424972617743702</v>
      </c>
      <c r="G170" s="158">
        <f t="shared" si="23"/>
        <v>2580.289855072464</v>
      </c>
      <c r="H170" s="158">
        <f t="shared" si="23"/>
        <v>-147.49432248296742</v>
      </c>
      <c r="I170" s="158">
        <f t="shared" si="23"/>
        <v>-158.4903684138622</v>
      </c>
      <c r="J170" s="158">
        <f t="shared" si="23"/>
        <v>-90.324200593277766</v>
      </c>
      <c r="K170" s="158">
        <f t="shared" si="23"/>
        <v>508.38463085898252</v>
      </c>
      <c r="L170" s="90"/>
    </row>
    <row r="171" spans="1:12">
      <c r="A171" s="184" t="s">
        <v>353</v>
      </c>
      <c r="B171" s="90"/>
      <c r="C171" s="158">
        <f t="shared" si="23"/>
        <v>0.96153846153846156</v>
      </c>
      <c r="D171" s="158">
        <f t="shared" si="23"/>
        <v>15.238095238095239</v>
      </c>
      <c r="E171" s="158">
        <f t="shared" si="23"/>
        <v>1.3471074380165251</v>
      </c>
      <c r="F171" s="158">
        <f t="shared" si="23"/>
        <v>-4.7786022996004167</v>
      </c>
      <c r="G171" s="158">
        <f t="shared" si="23"/>
        <v>6.8082555450886355</v>
      </c>
      <c r="H171" s="158">
        <f t="shared" si="23"/>
        <v>-17.054201411161003</v>
      </c>
      <c r="I171" s="158">
        <f t="shared" si="23"/>
        <v>4.5142580956984091</v>
      </c>
      <c r="J171" s="158">
        <f t="shared" si="23"/>
        <v>2.7155012948575563</v>
      </c>
      <c r="K171" s="158">
        <f t="shared" si="23"/>
        <v>-8.2489914997838838</v>
      </c>
      <c r="L171" s="90"/>
    </row>
    <row r="172" spans="1:12">
      <c r="A172" s="184" t="s">
        <v>354</v>
      </c>
      <c r="B172" s="90"/>
      <c r="C172" s="158">
        <f t="shared" si="23"/>
        <v>75</v>
      </c>
      <c r="D172" s="158">
        <f t="shared" si="23"/>
        <v>14.285714285714285</v>
      </c>
      <c r="E172" s="158">
        <f t="shared" si="23"/>
        <v>742.125</v>
      </c>
      <c r="F172" s="158">
        <f t="shared" si="23"/>
        <v>-17.84176933353125</v>
      </c>
      <c r="G172" s="158">
        <f t="shared" si="23"/>
        <v>247.84101174345076</v>
      </c>
      <c r="H172" s="158">
        <f t="shared" si="23"/>
        <v>-69.100919337246154</v>
      </c>
      <c r="I172" s="158">
        <f t="shared" si="23"/>
        <v>-47.559253656076642</v>
      </c>
      <c r="J172" s="158">
        <f t="shared" si="23"/>
        <v>200.18912074878995</v>
      </c>
      <c r="K172" s="158">
        <f t="shared" si="23"/>
        <v>-73.355045381740524</v>
      </c>
      <c r="L172" s="90"/>
    </row>
    <row r="173" spans="1:12">
      <c r="A173" s="184" t="s">
        <v>355</v>
      </c>
      <c r="B173" s="90"/>
      <c r="C173" s="158">
        <f t="shared" si="23"/>
        <v>-21.276595744680851</v>
      </c>
      <c r="D173" s="158">
        <f t="shared" si="23"/>
        <v>118.91891891891892</v>
      </c>
      <c r="E173" s="158">
        <f t="shared" si="23"/>
        <v>-19.308641975308639</v>
      </c>
      <c r="F173" s="158">
        <f t="shared" si="23"/>
        <v>104.63586291309667</v>
      </c>
      <c r="G173" s="158">
        <f t="shared" si="23"/>
        <v>-136.09719626168223</v>
      </c>
      <c r="H173" s="158">
        <f t="shared" si="23"/>
        <v>-421.00248550124269</v>
      </c>
      <c r="I173" s="158">
        <f t="shared" si="23"/>
        <v>17.491934443153966</v>
      </c>
      <c r="J173" s="158">
        <f t="shared" si="23"/>
        <v>-48.569106316142111</v>
      </c>
      <c r="K173" s="158">
        <f t="shared" si="23"/>
        <v>-76.294714361986109</v>
      </c>
      <c r="L173" s="90"/>
    </row>
    <row r="174" spans="1:12" ht="25.5">
      <c r="A174" s="184" t="s">
        <v>356</v>
      </c>
      <c r="B174" s="90"/>
      <c r="C174" s="158">
        <f t="shared" si="23"/>
        <v>-133.33333333333331</v>
      </c>
      <c r="D174" s="158">
        <f t="shared" si="23"/>
        <v>-29050</v>
      </c>
      <c r="E174" s="158">
        <f t="shared" si="23"/>
        <v>-100.83765112262522</v>
      </c>
      <c r="F174" s="158">
        <f t="shared" si="23"/>
        <v>-237.5257731958763</v>
      </c>
      <c r="G174" s="158">
        <f t="shared" si="23"/>
        <v>-81.559220389805091</v>
      </c>
      <c r="H174" s="158">
        <f t="shared" si="23"/>
        <v>-12799.186991869918</v>
      </c>
      <c r="I174" s="158">
        <f t="shared" si="23"/>
        <v>361.4423815620998</v>
      </c>
      <c r="J174" s="158">
        <f t="shared" si="23"/>
        <v>-5.9690082730623875</v>
      </c>
      <c r="K174" s="158">
        <f t="shared" si="23"/>
        <v>-65.399483585392844</v>
      </c>
      <c r="L174" s="90"/>
    </row>
    <row r="175" spans="1:12">
      <c r="A175" s="184" t="s">
        <v>357</v>
      </c>
      <c r="B175" s="90"/>
      <c r="C175" s="158">
        <f t="shared" si="23"/>
        <v>100</v>
      </c>
      <c r="D175" s="158">
        <f t="shared" si="23"/>
        <v>150</v>
      </c>
      <c r="E175" s="158">
        <f t="shared" si="23"/>
        <v>-49.8</v>
      </c>
      <c r="F175" s="158">
        <f t="shared" si="23"/>
        <v>-780.07968127490028</v>
      </c>
      <c r="G175" s="158">
        <f t="shared" si="23"/>
        <v>-131.45869947275924</v>
      </c>
      <c r="H175" s="158">
        <f t="shared" si="23"/>
        <v>-172.81191806331472</v>
      </c>
      <c r="I175" s="158">
        <f t="shared" si="23"/>
        <v>-45.652173913043484</v>
      </c>
      <c r="J175" s="158">
        <f t="shared" si="23"/>
        <v>-30.258823529411767</v>
      </c>
      <c r="K175" s="158">
        <f t="shared" si="23"/>
        <v>-310.45883940620786</v>
      </c>
      <c r="L175" s="90"/>
    </row>
    <row r="176" spans="1:12">
      <c r="A176" s="208" t="s">
        <v>333</v>
      </c>
      <c r="B176" s="90"/>
      <c r="C176" s="158">
        <f t="shared" si="23"/>
        <v>150.11429320557284</v>
      </c>
      <c r="D176" s="158">
        <f t="shared" si="23"/>
        <v>-16.500892167635385</v>
      </c>
      <c r="E176" s="158">
        <f t="shared" si="23"/>
        <v>-27.280197800199428</v>
      </c>
      <c r="F176" s="158">
        <f t="shared" si="23"/>
        <v>14.634298186505731</v>
      </c>
      <c r="G176" s="158">
        <f t="shared" si="23"/>
        <v>9.4827660958161726</v>
      </c>
      <c r="H176" s="158">
        <f t="shared" si="23"/>
        <v>4.7707359733951256</v>
      </c>
      <c r="I176" s="158">
        <f t="shared" si="23"/>
        <v>-2.9842759250690385</v>
      </c>
      <c r="J176" s="158">
        <f t="shared" si="23"/>
        <v>34.215756233595798</v>
      </c>
      <c r="K176" s="158">
        <f t="shared" si="23"/>
        <v>1.6720358038901595</v>
      </c>
      <c r="L176" s="90"/>
    </row>
    <row r="180" spans="1:11" s="188" customFormat="1">
      <c r="A180" s="187" t="s">
        <v>366</v>
      </c>
      <c r="B180" s="187" t="s">
        <v>220</v>
      </c>
      <c r="C180" s="187" t="s">
        <v>52</v>
      </c>
      <c r="D180" s="187" t="s">
        <v>221</v>
      </c>
      <c r="E180" s="186" t="s">
        <v>368</v>
      </c>
      <c r="F180" s="186" t="s">
        <v>369</v>
      </c>
      <c r="G180" s="186" t="s">
        <v>370</v>
      </c>
      <c r="H180" s="186" t="s">
        <v>371</v>
      </c>
      <c r="I180" s="186" t="s">
        <v>373</v>
      </c>
      <c r="J180" s="186" t="s">
        <v>365</v>
      </c>
      <c r="K180" s="186" t="s">
        <v>374</v>
      </c>
    </row>
    <row r="181" spans="1:11">
      <c r="A181" s="189" t="s">
        <v>349</v>
      </c>
      <c r="B181" s="158">
        <v>6.4672594987873895</v>
      </c>
      <c r="C181" s="158">
        <v>16.62870159453303</v>
      </c>
      <c r="D181" s="158">
        <v>3.1217447916666665</v>
      </c>
      <c r="E181" s="158">
        <v>13.450550838094639</v>
      </c>
      <c r="F181" s="158">
        <v>15.063439065108522</v>
      </c>
      <c r="G181" s="158">
        <v>23.567846243876009</v>
      </c>
      <c r="H181" s="158">
        <v>-5.5142465753424634</v>
      </c>
      <c r="I181" s="158">
        <v>39.471631586120104</v>
      </c>
      <c r="J181" s="158">
        <v>-0.34505494505494588</v>
      </c>
      <c r="K181" s="90"/>
    </row>
    <row r="182" spans="1:11">
      <c r="A182" s="189" t="s">
        <v>350</v>
      </c>
      <c r="B182" s="158">
        <v>300</v>
      </c>
      <c r="C182" s="158">
        <v>-375</v>
      </c>
      <c r="D182" s="158">
        <v>-120.27272727272728</v>
      </c>
      <c r="E182" s="158">
        <v>66.591928251121075</v>
      </c>
      <c r="F182" s="158">
        <v>117.3620457604307</v>
      </c>
      <c r="G182" s="158">
        <v>-2667.4922600619193</v>
      </c>
      <c r="H182" s="158">
        <v>78.0446159411552</v>
      </c>
      <c r="I182" s="158">
        <v>-88.565170630480779</v>
      </c>
      <c r="J182" s="158">
        <v>-11.133749511365925</v>
      </c>
      <c r="K182" s="90"/>
    </row>
    <row r="183" spans="1:11" ht="30">
      <c r="A183" s="189" t="s">
        <v>351</v>
      </c>
      <c r="B183" s="158">
        <v>42.25352112676056</v>
      </c>
      <c r="C183" s="158">
        <v>-193.06930693069307</v>
      </c>
      <c r="D183" s="158">
        <v>1.5000000000000024</v>
      </c>
      <c r="E183" s="158">
        <v>2.7774866366208992</v>
      </c>
      <c r="F183" s="158">
        <v>2.4270854578829244</v>
      </c>
      <c r="G183" s="158">
        <v>0</v>
      </c>
      <c r="H183" s="158">
        <v>-0.45201115093587857</v>
      </c>
      <c r="I183" s="158">
        <v>0.45306342888004048</v>
      </c>
      <c r="J183" s="158">
        <v>0</v>
      </c>
      <c r="K183" s="90"/>
    </row>
    <row r="184" spans="1:11" ht="30">
      <c r="A184" s="189" t="s">
        <v>367</v>
      </c>
      <c r="B184" s="158">
        <v>-91.17647058823529</v>
      </c>
      <c r="C184" s="158">
        <v>-166.66666666666669</v>
      </c>
      <c r="D184" s="158">
        <v>280.41666666666669</v>
      </c>
      <c r="E184" s="158">
        <v>-24.424972617743702</v>
      </c>
      <c r="F184" s="158">
        <v>2580.289855072464</v>
      </c>
      <c r="G184" s="158">
        <v>-147.49432248296742</v>
      </c>
      <c r="H184" s="158">
        <v>-158.4903684138622</v>
      </c>
      <c r="I184" s="158">
        <v>-90.324200593277766</v>
      </c>
      <c r="J184" s="158">
        <v>508.38463085898252</v>
      </c>
      <c r="K184" s="90"/>
    </row>
    <row r="185" spans="1:11">
      <c r="A185" s="189" t="s">
        <v>353</v>
      </c>
      <c r="B185" s="158">
        <v>0.96153846153846156</v>
      </c>
      <c r="C185" s="158">
        <v>15.238095238095239</v>
      </c>
      <c r="D185" s="158">
        <v>1.3471074380165251</v>
      </c>
      <c r="E185" s="158">
        <v>-4.7786022996004167</v>
      </c>
      <c r="F185" s="158">
        <v>6.8082555450886355</v>
      </c>
      <c r="G185" s="158">
        <v>-17.054201411161003</v>
      </c>
      <c r="H185" s="158">
        <v>4.5142580956984091</v>
      </c>
      <c r="I185" s="158">
        <v>2.7155012948575563</v>
      </c>
      <c r="J185" s="158">
        <v>-8.2489914997838838</v>
      </c>
      <c r="K185" s="90"/>
    </row>
    <row r="186" spans="1:11">
      <c r="A186" s="189" t="s">
        <v>354</v>
      </c>
      <c r="B186" s="158">
        <v>75</v>
      </c>
      <c r="C186" s="158">
        <v>14.285714285714285</v>
      </c>
      <c r="D186" s="158">
        <v>742.125</v>
      </c>
      <c r="E186" s="158">
        <v>-17.84176933353125</v>
      </c>
      <c r="F186" s="158">
        <v>247.84101174345076</v>
      </c>
      <c r="G186" s="158">
        <v>-69.100919337246154</v>
      </c>
      <c r="H186" s="158">
        <v>-47.559253656076642</v>
      </c>
      <c r="I186" s="158">
        <v>200.18912074878995</v>
      </c>
      <c r="J186" s="158">
        <v>-73.355045381740524</v>
      </c>
      <c r="K186" s="90"/>
    </row>
    <row r="187" spans="1:11">
      <c r="A187" s="189" t="s">
        <v>355</v>
      </c>
      <c r="B187" s="158">
        <v>-21.276595744680851</v>
      </c>
      <c r="C187" s="158">
        <v>118.91891891891892</v>
      </c>
      <c r="D187" s="158">
        <v>-19.308641975308639</v>
      </c>
      <c r="E187" s="158">
        <v>104.63586291309667</v>
      </c>
      <c r="F187" s="158">
        <v>-136.09719626168223</v>
      </c>
      <c r="G187" s="158">
        <v>-421.00248550124269</v>
      </c>
      <c r="H187" s="158">
        <v>17.491934443153966</v>
      </c>
      <c r="I187" s="158">
        <v>-48.569106316142111</v>
      </c>
      <c r="J187" s="158">
        <v>-76.294714361986109</v>
      </c>
      <c r="K187" s="90"/>
    </row>
    <row r="188" spans="1:11" ht="30">
      <c r="A188" s="189" t="s">
        <v>356</v>
      </c>
      <c r="B188" s="158">
        <v>-133.33333333333331</v>
      </c>
      <c r="C188" s="158">
        <v>-29050</v>
      </c>
      <c r="D188" s="158">
        <v>-100.83765112262522</v>
      </c>
      <c r="E188" s="158">
        <v>-237.5257731958763</v>
      </c>
      <c r="F188" s="158">
        <v>-81.559220389805091</v>
      </c>
      <c r="G188" s="158">
        <v>-12799.186991869918</v>
      </c>
      <c r="H188" s="158">
        <v>361.4423815620998</v>
      </c>
      <c r="I188" s="158">
        <v>-5.9690082730623875</v>
      </c>
      <c r="J188" s="158">
        <v>-65.399483585392844</v>
      </c>
      <c r="K188" s="90"/>
    </row>
    <row r="189" spans="1:11">
      <c r="A189" s="189" t="s">
        <v>357</v>
      </c>
      <c r="B189" s="158">
        <v>100</v>
      </c>
      <c r="C189" s="158">
        <v>150</v>
      </c>
      <c r="D189" s="158">
        <v>-49.8</v>
      </c>
      <c r="E189" s="158">
        <v>-780.07968127490028</v>
      </c>
      <c r="F189" s="158">
        <v>-131.45869947275924</v>
      </c>
      <c r="G189" s="158">
        <v>-172.81191806331472</v>
      </c>
      <c r="H189" s="158">
        <v>-45.652173913043484</v>
      </c>
      <c r="I189" s="158">
        <v>-30.258823529411767</v>
      </c>
      <c r="J189" s="158">
        <v>-310.45883940620786</v>
      </c>
      <c r="K189" s="90"/>
    </row>
    <row r="190" spans="1:11">
      <c r="A190" s="189" t="s">
        <v>333</v>
      </c>
      <c r="B190" s="158">
        <v>150.11429320557284</v>
      </c>
      <c r="C190" s="158">
        <v>-16.500892167635385</v>
      </c>
      <c r="D190" s="158">
        <v>-27.280197800199428</v>
      </c>
      <c r="E190" s="158">
        <v>14.634298186505731</v>
      </c>
      <c r="F190" s="158">
        <v>9.4827660958161726</v>
      </c>
      <c r="G190" s="158">
        <v>4.7707359733951256</v>
      </c>
      <c r="H190" s="158">
        <v>-2.9842759250690385</v>
      </c>
      <c r="I190" s="158">
        <v>34.215756233595798</v>
      </c>
      <c r="J190" s="158">
        <v>1.6720358038901595</v>
      </c>
      <c r="K190" s="90"/>
    </row>
  </sheetData>
  <mergeCells count="9">
    <mergeCell ref="Q86:S86"/>
    <mergeCell ref="T86:V86"/>
    <mergeCell ref="W86:Y86"/>
    <mergeCell ref="Z86:AB86"/>
    <mergeCell ref="A65:M65"/>
    <mergeCell ref="A66:M66"/>
    <mergeCell ref="A76:M76"/>
    <mergeCell ref="A77:M77"/>
    <mergeCell ref="N86:P86"/>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0D00-00008C000000}">
          <x14:colorSeries rgb="FF376092"/>
          <x14:colorNegative rgb="FFD00000"/>
          <x14:colorAxis rgb="FF000000"/>
          <x14:colorMarkers rgb="FFD00000"/>
          <x14:colorFirst rgb="FFD00000"/>
          <x14:colorLast rgb="FFD00000"/>
          <x14:colorHigh rgb="FFD00000"/>
          <x14:colorLow rgb="FFD00000"/>
          <x14:sparklines>
            <x14:sparkline>
              <xm:f>Deficit!B181:J181</xm:f>
              <xm:sqref>K181</xm:sqref>
            </x14:sparkline>
            <x14:sparkline>
              <xm:f>Deficit!B182:J182</xm:f>
              <xm:sqref>K182</xm:sqref>
            </x14:sparkline>
            <x14:sparkline>
              <xm:f>Deficit!B183:J183</xm:f>
              <xm:sqref>K183</xm:sqref>
            </x14:sparkline>
            <x14:sparkline>
              <xm:f>Deficit!B184:J184</xm:f>
              <xm:sqref>K184</xm:sqref>
            </x14:sparkline>
            <x14:sparkline>
              <xm:f>Deficit!B185:J185</xm:f>
              <xm:sqref>K185</xm:sqref>
            </x14:sparkline>
            <x14:sparkline>
              <xm:f>Deficit!B186:J186</xm:f>
              <xm:sqref>K186</xm:sqref>
            </x14:sparkline>
            <x14:sparkline>
              <xm:f>Deficit!B187:J187</xm:f>
              <xm:sqref>K187</xm:sqref>
            </x14:sparkline>
            <x14:sparkline>
              <xm:f>Deficit!B188:J188</xm:f>
              <xm:sqref>K188</xm:sqref>
            </x14:sparkline>
            <x14:sparkline>
              <xm:f>Deficit!B189:J189</xm:f>
              <xm:sqref>K189</xm:sqref>
            </x14:sparkline>
            <x14:sparkline>
              <xm:f>Deficit!B190:J190</xm:f>
              <xm:sqref>K190</xm:sqref>
            </x14:sparkline>
          </x14:sparklines>
        </x14:sparklineGroup>
        <x14:sparklineGroup displayEmptyCellsAs="gap" xr2:uid="{00000000-0003-0000-0D00-00008B000000}">
          <x14:colorSeries rgb="FF376092"/>
          <x14:colorNegative rgb="FFD00000"/>
          <x14:colorAxis rgb="FF000000"/>
          <x14:colorMarkers rgb="FFD00000"/>
          <x14:colorFirst rgb="FFD00000"/>
          <x14:colorLast rgb="FFD00000"/>
          <x14:colorHigh rgb="FFD00000"/>
          <x14:colorLow rgb="FFD00000"/>
          <x14:sparklines>
            <x14:sparkline>
              <xm:f>Deficit!C167:K167</xm:f>
              <xm:sqref>L167</xm:sqref>
            </x14:sparkline>
            <x14:sparkline>
              <xm:f>Deficit!C168:K168</xm:f>
              <xm:sqref>L168</xm:sqref>
            </x14:sparkline>
            <x14:sparkline>
              <xm:f>Deficit!C169:K169</xm:f>
              <xm:sqref>L169</xm:sqref>
            </x14:sparkline>
            <x14:sparkline>
              <xm:f>Deficit!C170:K170</xm:f>
              <xm:sqref>L170</xm:sqref>
            </x14:sparkline>
            <x14:sparkline>
              <xm:f>Deficit!C171:K171</xm:f>
              <xm:sqref>L171</xm:sqref>
            </x14:sparkline>
            <x14:sparkline>
              <xm:f>Deficit!C172:K172</xm:f>
              <xm:sqref>L172</xm:sqref>
            </x14:sparkline>
            <x14:sparkline>
              <xm:f>Deficit!C173:K173</xm:f>
              <xm:sqref>L173</xm:sqref>
            </x14:sparkline>
            <x14:sparkline>
              <xm:f>Deficit!C174:K174</xm:f>
              <xm:sqref>L174</xm:sqref>
            </x14:sparkline>
            <x14:sparkline>
              <xm:f>Deficit!C175:K175</xm:f>
              <xm:sqref>L175</xm:sqref>
            </x14:sparkline>
            <x14:sparkline>
              <xm:f>Deficit!C176:K176</xm:f>
              <xm:sqref>L176</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61"/>
  <sheetViews>
    <sheetView workbookViewId="0">
      <selection activeCell="E20" sqref="E20"/>
    </sheetView>
  </sheetViews>
  <sheetFormatPr defaultRowHeight="15"/>
  <cols>
    <col min="1" max="1" width="11.42578125" customWidth="1"/>
    <col min="2" max="2" width="20.28515625" customWidth="1"/>
    <col min="3" max="3" width="15" customWidth="1"/>
  </cols>
  <sheetData>
    <row r="1" spans="1:3" ht="15.75" thickBot="1"/>
    <row r="2" spans="1:3" ht="15.75" thickBot="1">
      <c r="A2" s="242" t="s">
        <v>375</v>
      </c>
      <c r="B2" s="242" t="s">
        <v>376</v>
      </c>
      <c r="C2" s="225">
        <v>17970</v>
      </c>
    </row>
    <row r="3" spans="1:3" ht="15.75" thickBot="1">
      <c r="A3" s="242" t="s">
        <v>375</v>
      </c>
      <c r="B3" s="242" t="s">
        <v>377</v>
      </c>
      <c r="C3" s="225">
        <v>-74.333200000000005</v>
      </c>
    </row>
    <row r="4" spans="1:3" ht="15.75" thickBot="1">
      <c r="A4" s="242" t="s">
        <v>375</v>
      </c>
      <c r="B4" s="242" t="s">
        <v>378</v>
      </c>
      <c r="C4" s="225">
        <v>-980.58389999999997</v>
      </c>
    </row>
    <row r="5" spans="1:3" ht="15.75" thickBot="1">
      <c r="A5" s="242" t="s">
        <v>375</v>
      </c>
      <c r="B5" s="242" t="s">
        <v>379</v>
      </c>
      <c r="C5" s="225">
        <v>345.00099999999998</v>
      </c>
    </row>
    <row r="6" spans="1:3" ht="15.75" thickBot="1">
      <c r="A6" s="242" t="s">
        <v>375</v>
      </c>
      <c r="B6" s="242" t="s">
        <v>380</v>
      </c>
      <c r="C6" s="225">
        <v>1167.7172</v>
      </c>
    </row>
    <row r="7" spans="1:3" ht="15.75" thickBot="1">
      <c r="A7" s="242" t="s">
        <v>375</v>
      </c>
      <c r="B7" s="242" t="s">
        <v>381</v>
      </c>
      <c r="C7" s="225">
        <v>553.46190000000001</v>
      </c>
    </row>
    <row r="8" spans="1:3" ht="15.75" thickBot="1">
      <c r="A8" s="242" t="s">
        <v>375</v>
      </c>
      <c r="B8" s="242" t="s">
        <v>382</v>
      </c>
      <c r="C8" s="225">
        <v>1337.5017</v>
      </c>
    </row>
    <row r="9" spans="1:3" ht="15.75" thickBot="1">
      <c r="A9" s="242" t="s">
        <v>375</v>
      </c>
      <c r="B9" s="242" t="s">
        <v>383</v>
      </c>
      <c r="C9" s="225">
        <v>-66.679100000000005</v>
      </c>
    </row>
    <row r="10" spans="1:3" ht="15.75" thickBot="1">
      <c r="A10" s="242" t="s">
        <v>375</v>
      </c>
      <c r="B10" s="242" t="s">
        <v>357</v>
      </c>
      <c r="C10" s="225">
        <v>170.71979999999999</v>
      </c>
    </row>
    <row r="11" spans="1:3" ht="15.75" thickBot="1">
      <c r="A11" s="242" t="s">
        <v>375</v>
      </c>
      <c r="B11" s="242" t="s">
        <v>172</v>
      </c>
      <c r="C11" s="225">
        <v>-178.98830000000001</v>
      </c>
    </row>
    <row r="12" spans="1:3" ht="15.75" thickBot="1">
      <c r="A12" s="242" t="s">
        <v>375</v>
      </c>
      <c r="B12" s="242" t="s">
        <v>384</v>
      </c>
      <c r="C12" s="225">
        <v>1667.944</v>
      </c>
    </row>
    <row r="13" spans="1:3" ht="15.75" thickBot="1">
      <c r="A13" s="242" t="s">
        <v>375</v>
      </c>
      <c r="B13" s="242" t="s">
        <v>385</v>
      </c>
      <c r="C13" s="225">
        <v>21911.7611</v>
      </c>
    </row>
    <row r="14" spans="1:3" ht="15.75" thickBot="1">
      <c r="A14" s="242" t="s">
        <v>386</v>
      </c>
      <c r="B14" s="242" t="s">
        <v>349</v>
      </c>
      <c r="C14" s="225">
        <v>15839.5</v>
      </c>
    </row>
    <row r="15" spans="1:3" ht="15.75" thickBot="1">
      <c r="A15" s="242" t="s">
        <v>386</v>
      </c>
      <c r="B15" s="242" t="s">
        <v>350</v>
      </c>
      <c r="C15" s="225">
        <v>-44.6</v>
      </c>
    </row>
    <row r="16" spans="1:3" ht="30.75" thickBot="1">
      <c r="A16" s="242" t="s">
        <v>386</v>
      </c>
      <c r="B16" s="242" t="s">
        <v>351</v>
      </c>
      <c r="C16" s="225">
        <v>-954.1</v>
      </c>
    </row>
    <row r="17" spans="1:3" ht="45.75" thickBot="1">
      <c r="A17" s="242" t="s">
        <v>386</v>
      </c>
      <c r="B17" s="242" t="s">
        <v>352</v>
      </c>
      <c r="C17" s="225">
        <v>456.5</v>
      </c>
    </row>
    <row r="18" spans="1:3" ht="15.75" thickBot="1">
      <c r="A18" s="242" t="s">
        <v>386</v>
      </c>
      <c r="B18" s="242" t="s">
        <v>353</v>
      </c>
      <c r="C18" s="225">
        <v>1226.3</v>
      </c>
    </row>
    <row r="19" spans="1:3" ht="15.75" thickBot="1">
      <c r="A19" s="242" t="s">
        <v>386</v>
      </c>
      <c r="B19" s="242" t="s">
        <v>354</v>
      </c>
      <c r="C19" s="225">
        <v>673.7</v>
      </c>
    </row>
    <row r="20" spans="1:3" ht="30.75" thickBot="1">
      <c r="A20" s="242" t="s">
        <v>386</v>
      </c>
      <c r="B20" s="242" t="s">
        <v>355</v>
      </c>
      <c r="C20" s="225">
        <v>653.6</v>
      </c>
    </row>
    <row r="21" spans="1:3" ht="30.75" thickBot="1">
      <c r="A21" s="242" t="s">
        <v>386</v>
      </c>
      <c r="B21" s="242" t="s">
        <v>387</v>
      </c>
      <c r="C21" s="225">
        <v>48.5</v>
      </c>
    </row>
    <row r="22" spans="1:3" ht="15.75" thickBot="1">
      <c r="A22" s="242" t="s">
        <v>386</v>
      </c>
      <c r="B22" s="242" t="s">
        <v>388</v>
      </c>
      <c r="C22" s="225">
        <v>-25.1</v>
      </c>
    </row>
    <row r="23" spans="1:3" ht="15.75" thickBot="1">
      <c r="A23" s="242" t="s">
        <v>386</v>
      </c>
      <c r="B23" s="242" t="s">
        <v>172</v>
      </c>
      <c r="C23" s="225">
        <v>-146.30000000000001</v>
      </c>
    </row>
    <row r="24" spans="1:3" ht="30.75" thickBot="1">
      <c r="A24" s="242" t="s">
        <v>386</v>
      </c>
      <c r="B24" s="242" t="s">
        <v>389</v>
      </c>
      <c r="C24" s="225">
        <v>1386.6</v>
      </c>
    </row>
    <row r="25" spans="1:3" ht="45.75" thickBot="1">
      <c r="A25" s="242" t="s">
        <v>386</v>
      </c>
      <c r="B25" s="242" t="s">
        <v>390</v>
      </c>
      <c r="C25" s="225">
        <v>19114.5</v>
      </c>
    </row>
    <row r="26" spans="1:3" ht="15.75" thickBot="1">
      <c r="A26" s="242" t="s">
        <v>391</v>
      </c>
      <c r="B26" s="242" t="s">
        <v>349</v>
      </c>
      <c r="C26" s="225">
        <v>15360</v>
      </c>
    </row>
    <row r="27" spans="1:3" ht="15.75" thickBot="1">
      <c r="A27" s="242" t="s">
        <v>391</v>
      </c>
      <c r="B27" s="242" t="s">
        <v>350</v>
      </c>
      <c r="C27" s="225">
        <v>220</v>
      </c>
    </row>
    <row r="28" spans="1:3" ht="30.75" thickBot="1">
      <c r="A28" s="242" t="s">
        <v>391</v>
      </c>
      <c r="B28" s="242" t="s">
        <v>351</v>
      </c>
      <c r="C28" s="225">
        <v>-940</v>
      </c>
    </row>
    <row r="29" spans="1:3" ht="45.75" thickBot="1">
      <c r="A29" s="242" t="s">
        <v>391</v>
      </c>
      <c r="B29" s="242" t="s">
        <v>352</v>
      </c>
      <c r="C29" s="225">
        <v>120</v>
      </c>
    </row>
    <row r="30" spans="1:3" ht="15.75" thickBot="1">
      <c r="A30" s="242" t="s">
        <v>391</v>
      </c>
      <c r="B30" s="242" t="s">
        <v>353</v>
      </c>
      <c r="C30" s="225">
        <v>1210</v>
      </c>
    </row>
    <row r="31" spans="1:3" ht="15.75" thickBot="1">
      <c r="A31" s="242" t="s">
        <v>391</v>
      </c>
      <c r="B31" s="242" t="s">
        <v>354</v>
      </c>
      <c r="C31" s="225">
        <v>80</v>
      </c>
    </row>
    <row r="32" spans="1:3" ht="30.75" thickBot="1">
      <c r="A32" s="242" t="s">
        <v>391</v>
      </c>
      <c r="B32" s="242" t="s">
        <v>355</v>
      </c>
      <c r="C32" s="225">
        <v>810</v>
      </c>
    </row>
    <row r="33" spans="1:3" ht="30.75" thickBot="1">
      <c r="A33" s="242" t="s">
        <v>391</v>
      </c>
      <c r="B33" s="242" t="s">
        <v>356</v>
      </c>
      <c r="C33" s="225">
        <v>-5790</v>
      </c>
    </row>
    <row r="34" spans="1:3" ht="15.75" thickBot="1">
      <c r="A34" s="242" t="s">
        <v>391</v>
      </c>
      <c r="B34" s="242" t="s">
        <v>357</v>
      </c>
      <c r="C34" s="225">
        <v>-50</v>
      </c>
    </row>
    <row r="35" spans="1:3" ht="15.75" thickBot="1">
      <c r="A35" s="242" t="s">
        <v>391</v>
      </c>
      <c r="B35" s="242" t="s">
        <v>172</v>
      </c>
      <c r="C35" s="225">
        <v>8480</v>
      </c>
    </row>
    <row r="36" spans="1:3" ht="30.75" thickBot="1">
      <c r="A36" s="242" t="s">
        <v>391</v>
      </c>
      <c r="B36" s="242" t="s">
        <v>389</v>
      </c>
      <c r="C36" s="225">
        <v>3870</v>
      </c>
    </row>
    <row r="37" spans="1:3" ht="45.75" thickBot="1">
      <c r="A37" s="242" t="s">
        <v>391</v>
      </c>
      <c r="B37" s="242" t="s">
        <v>390</v>
      </c>
      <c r="C37" s="225">
        <v>23350</v>
      </c>
    </row>
    <row r="38" spans="1:3" ht="15.75" thickBot="1">
      <c r="A38" s="242" t="s">
        <v>392</v>
      </c>
      <c r="B38" s="242" t="s">
        <v>349</v>
      </c>
      <c r="C38" s="225">
        <v>13170</v>
      </c>
    </row>
    <row r="39" spans="1:3" ht="15.75" thickBot="1">
      <c r="A39" s="242" t="s">
        <v>392</v>
      </c>
      <c r="B39" s="242" t="s">
        <v>350</v>
      </c>
      <c r="C39" s="225">
        <v>-80</v>
      </c>
    </row>
    <row r="40" spans="1:3" ht="30.75" thickBot="1">
      <c r="A40" s="242" t="s">
        <v>392</v>
      </c>
      <c r="B40" s="242" t="s">
        <v>351</v>
      </c>
      <c r="C40" s="225">
        <v>1010</v>
      </c>
    </row>
    <row r="41" spans="1:3" ht="45.75" thickBot="1">
      <c r="A41" s="242" t="s">
        <v>392</v>
      </c>
      <c r="B41" s="242" t="s">
        <v>352</v>
      </c>
      <c r="C41" s="225">
        <v>-180</v>
      </c>
    </row>
    <row r="42" spans="1:3" ht="15.75" thickBot="1">
      <c r="A42" s="242" t="s">
        <v>392</v>
      </c>
      <c r="B42" s="242" t="s">
        <v>353</v>
      </c>
      <c r="C42" s="225">
        <v>1050</v>
      </c>
    </row>
    <row r="43" spans="1:3" ht="15.75" thickBot="1">
      <c r="A43" s="242" t="s">
        <v>392</v>
      </c>
      <c r="B43" s="242" t="s">
        <v>354</v>
      </c>
      <c r="C43" s="225">
        <v>70</v>
      </c>
    </row>
    <row r="44" spans="1:3" ht="30.75" thickBot="1">
      <c r="A44" s="242" t="s">
        <v>392</v>
      </c>
      <c r="B44" s="242" t="s">
        <v>355</v>
      </c>
      <c r="C44" s="225">
        <v>370</v>
      </c>
    </row>
    <row r="45" spans="1:3" ht="30.75" thickBot="1">
      <c r="A45" s="242" t="s">
        <v>392</v>
      </c>
      <c r="B45" s="242" t="s">
        <v>356</v>
      </c>
      <c r="C45" s="225">
        <v>20</v>
      </c>
    </row>
    <row r="46" spans="1:3" ht="15.75" thickBot="1">
      <c r="A46" s="242" t="s">
        <v>392</v>
      </c>
      <c r="B46" s="242" t="s">
        <v>357</v>
      </c>
      <c r="C46" s="225">
        <v>-20</v>
      </c>
    </row>
    <row r="47" spans="1:3" ht="15.75" thickBot="1">
      <c r="A47" s="242" t="s">
        <v>392</v>
      </c>
      <c r="B47" s="242" t="s">
        <v>172</v>
      </c>
      <c r="C47" s="225">
        <v>16860</v>
      </c>
    </row>
    <row r="48" spans="1:3" ht="30.75" thickBot="1">
      <c r="A48" s="242" t="s">
        <v>392</v>
      </c>
      <c r="B48" s="242" t="s">
        <v>389</v>
      </c>
      <c r="C48" s="225">
        <v>-790</v>
      </c>
    </row>
    <row r="49" spans="1:3" ht="45.75" thickBot="1">
      <c r="A49" s="242" t="s">
        <v>392</v>
      </c>
      <c r="B49" s="242" t="s">
        <v>390</v>
      </c>
      <c r="C49" s="225">
        <v>31480</v>
      </c>
    </row>
    <row r="50" spans="1:3" ht="15.75" thickBot="1">
      <c r="A50" s="242" t="s">
        <v>393</v>
      </c>
      <c r="B50" s="242" t="s">
        <v>349</v>
      </c>
      <c r="C50" s="225">
        <v>12370</v>
      </c>
    </row>
    <row r="51" spans="1:3" ht="15.75" thickBot="1">
      <c r="A51" s="242" t="s">
        <v>393</v>
      </c>
      <c r="B51" s="242" t="s">
        <v>350</v>
      </c>
      <c r="C51" s="225">
        <v>-20</v>
      </c>
    </row>
    <row r="52" spans="1:3" ht="30.75" thickBot="1">
      <c r="A52" s="242" t="s">
        <v>393</v>
      </c>
      <c r="B52" s="242" t="s">
        <v>351</v>
      </c>
      <c r="C52" s="225">
        <v>710</v>
      </c>
    </row>
    <row r="53" spans="1:3" ht="45.75" thickBot="1">
      <c r="A53" s="242" t="s">
        <v>393</v>
      </c>
      <c r="B53" s="242" t="s">
        <v>352</v>
      </c>
      <c r="C53" s="225">
        <v>-2040</v>
      </c>
    </row>
    <row r="54" spans="1:3" ht="15.75" thickBot="1">
      <c r="A54" s="242" t="s">
        <v>393</v>
      </c>
      <c r="B54" s="242" t="s">
        <v>353</v>
      </c>
      <c r="C54" s="225">
        <v>1040</v>
      </c>
    </row>
    <row r="55" spans="1:3" ht="15.75" thickBot="1">
      <c r="A55" s="242" t="s">
        <v>393</v>
      </c>
      <c r="B55" s="242" t="s">
        <v>354</v>
      </c>
      <c r="C55" s="225">
        <v>40</v>
      </c>
    </row>
    <row r="56" spans="1:3" ht="30.75" thickBot="1">
      <c r="A56" s="242" t="s">
        <v>393</v>
      </c>
      <c r="B56" s="242" t="s">
        <v>355</v>
      </c>
      <c r="C56" s="225">
        <v>470</v>
      </c>
    </row>
    <row r="57" spans="1:3" ht="30.75" thickBot="1">
      <c r="A57" s="242" t="s">
        <v>393</v>
      </c>
      <c r="B57" s="242" t="s">
        <v>356</v>
      </c>
      <c r="C57" s="225">
        <v>-60</v>
      </c>
    </row>
    <row r="58" spans="1:3" ht="15.75" thickBot="1">
      <c r="A58" s="242" t="s">
        <v>393</v>
      </c>
      <c r="B58" s="242" t="s">
        <v>357</v>
      </c>
      <c r="C58" s="225">
        <v>-10</v>
      </c>
    </row>
    <row r="59" spans="1:3" ht="15.75" thickBot="1">
      <c r="A59" s="242" t="s">
        <v>393</v>
      </c>
      <c r="B59" s="242" t="s">
        <v>172</v>
      </c>
      <c r="C59" s="225">
        <v>-390</v>
      </c>
    </row>
    <row r="60" spans="1:3" ht="30.75" thickBot="1">
      <c r="A60" s="242" t="s">
        <v>393</v>
      </c>
      <c r="B60" s="242" t="s">
        <v>358</v>
      </c>
      <c r="C60" s="225">
        <v>470</v>
      </c>
    </row>
    <row r="61" spans="1:3" ht="45.75" thickBot="1">
      <c r="A61" s="242" t="s">
        <v>393</v>
      </c>
      <c r="B61" s="242" t="s">
        <v>359</v>
      </c>
      <c r="C61" s="225">
        <v>12590</v>
      </c>
    </row>
  </sheetData>
  <autoFilter ref="A1:C61" xr:uid="{00000000-0009-0000-0000-00000E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18"/>
  <sheetViews>
    <sheetView topLeftCell="A96" zoomScale="82" zoomScaleNormal="82" workbookViewId="0">
      <selection activeCell="Z111" sqref="Z111"/>
    </sheetView>
  </sheetViews>
  <sheetFormatPr defaultColWidth="11.42578125" defaultRowHeight="15"/>
  <cols>
    <col min="2" max="2" width="29.85546875" customWidth="1"/>
    <col min="11" max="11" width="13.28515625" customWidth="1"/>
    <col min="12" max="12" width="14" customWidth="1"/>
    <col min="13" max="13" width="13.28515625" customWidth="1"/>
  </cols>
  <sheetData>
    <row r="1" spans="1:46" ht="15" customHeight="1">
      <c r="B1" s="1" t="s">
        <v>0</v>
      </c>
      <c r="C1" s="1"/>
      <c r="D1" s="1"/>
      <c r="E1" s="1"/>
      <c r="F1" s="1"/>
      <c r="G1" s="1"/>
      <c r="H1" s="1"/>
      <c r="I1" s="1"/>
      <c r="J1" s="1"/>
      <c r="K1" s="1"/>
    </row>
    <row r="2" spans="1:46" ht="15.75">
      <c r="B2" s="1"/>
      <c r="C2" s="1" t="s">
        <v>1</v>
      </c>
      <c r="D2" s="1"/>
      <c r="E2" s="1"/>
      <c r="F2" s="1"/>
      <c r="G2" s="1"/>
      <c r="H2" s="1"/>
      <c r="I2" s="1"/>
      <c r="J2" s="1"/>
    </row>
    <row r="3" spans="1:46" ht="47.25">
      <c r="A3" s="2" t="s">
        <v>2</v>
      </c>
      <c r="B3" s="3" t="s">
        <v>3</v>
      </c>
      <c r="C3" s="195" t="s">
        <v>50</v>
      </c>
      <c r="D3" s="195" t="s">
        <v>51</v>
      </c>
      <c r="E3" s="195" t="s">
        <v>52</v>
      </c>
      <c r="F3" s="195" t="s">
        <v>53</v>
      </c>
      <c r="G3" s="195" t="s">
        <v>54</v>
      </c>
      <c r="H3" s="195" t="s">
        <v>55</v>
      </c>
      <c r="I3" s="195" t="s">
        <v>56</v>
      </c>
      <c r="J3" s="195" t="s">
        <v>57</v>
      </c>
      <c r="K3" s="195" t="s">
        <v>58</v>
      </c>
      <c r="L3" s="195" t="s">
        <v>59</v>
      </c>
      <c r="M3" s="2" t="s">
        <v>14</v>
      </c>
      <c r="N3" s="4"/>
      <c r="O3" s="4"/>
      <c r="P3" s="4"/>
      <c r="Q3" s="4"/>
      <c r="R3" s="4"/>
      <c r="S3" s="4"/>
      <c r="T3" s="4"/>
      <c r="U3" s="4"/>
      <c r="V3" s="4"/>
      <c r="W3" s="4"/>
      <c r="X3" s="4"/>
      <c r="Y3" s="4"/>
      <c r="Z3" s="4"/>
    </row>
    <row r="4" spans="1:46" ht="15.75">
      <c r="B4" s="1" t="s">
        <v>15</v>
      </c>
      <c r="C4" s="5"/>
      <c r="D4" s="5"/>
      <c r="E4" s="5"/>
      <c r="F4" s="5"/>
      <c r="G4" s="5"/>
      <c r="H4" s="5"/>
    </row>
    <row r="5" spans="1:46" ht="15.75">
      <c r="B5" s="1" t="s">
        <v>16</v>
      </c>
      <c r="C5" s="6"/>
      <c r="D5" s="6"/>
      <c r="E5" s="6"/>
      <c r="F5" s="5"/>
      <c r="G5" s="6"/>
      <c r="H5" s="6"/>
    </row>
    <row r="6" spans="1:46" ht="15.75">
      <c r="A6" s="7"/>
      <c r="B6" s="8" t="s">
        <v>17</v>
      </c>
      <c r="C6" s="9"/>
      <c r="D6" s="9"/>
      <c r="E6" s="9"/>
      <c r="F6" s="10"/>
      <c r="G6" s="9"/>
      <c r="H6" s="9"/>
      <c r="I6" s="7"/>
      <c r="J6" s="7"/>
      <c r="K6" s="7"/>
      <c r="L6" s="54"/>
      <c r="M6" s="55"/>
    </row>
    <row r="7" spans="1:46" ht="15.75">
      <c r="B7" s="1" t="s">
        <v>18</v>
      </c>
      <c r="C7" s="5"/>
      <c r="D7" s="5"/>
      <c r="E7" s="5"/>
      <c r="F7" s="5"/>
      <c r="G7" s="5"/>
      <c r="H7" s="5"/>
    </row>
    <row r="8" spans="1:46" ht="30">
      <c r="B8" s="11" t="s">
        <v>19</v>
      </c>
      <c r="D8" s="197"/>
      <c r="E8" s="197"/>
      <c r="F8" s="6">
        <v>108334347</v>
      </c>
      <c r="G8" s="197">
        <v>186127215</v>
      </c>
      <c r="H8" s="197">
        <v>188729515</v>
      </c>
      <c r="I8" s="197">
        <v>182357880</v>
      </c>
      <c r="J8" s="197">
        <v>229221479</v>
      </c>
      <c r="K8" s="197">
        <v>285000000</v>
      </c>
      <c r="L8" s="197">
        <v>334800000</v>
      </c>
      <c r="M8" s="197"/>
    </row>
    <row r="9" spans="1:46" s="44" customFormat="1" ht="15.75">
      <c r="A9" s="37"/>
      <c r="B9" s="49" t="s">
        <v>20</v>
      </c>
      <c r="C9" s="48"/>
      <c r="D9" s="48"/>
      <c r="E9" s="48"/>
      <c r="F9" s="56">
        <v>108334347</v>
      </c>
      <c r="G9" s="48">
        <v>186127215</v>
      </c>
      <c r="H9" s="48">
        <v>188729515</v>
      </c>
      <c r="I9" s="48">
        <v>182357880</v>
      </c>
      <c r="J9" s="48">
        <v>229221479</v>
      </c>
      <c r="K9" s="48">
        <v>285000000</v>
      </c>
      <c r="L9" s="48">
        <v>334800000</v>
      </c>
      <c r="M9" s="48"/>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row>
    <row r="10" spans="1:46" ht="15.75">
      <c r="B10" s="1"/>
      <c r="D10" s="197"/>
      <c r="E10" s="197"/>
      <c r="F10" s="6"/>
      <c r="G10" s="197"/>
      <c r="H10" s="197"/>
      <c r="I10" s="197"/>
      <c r="J10" s="197"/>
      <c r="K10" s="197"/>
      <c r="L10" s="197"/>
      <c r="M10" s="197"/>
    </row>
    <row r="11" spans="1:46" ht="15.75">
      <c r="A11" s="39" t="s">
        <v>60</v>
      </c>
      <c r="B11" s="38" t="s">
        <v>61</v>
      </c>
      <c r="D11" s="197"/>
      <c r="E11" s="197"/>
      <c r="F11" s="6"/>
      <c r="G11" s="197"/>
      <c r="H11" s="197"/>
      <c r="I11" s="197"/>
      <c r="J11" s="197"/>
      <c r="K11" s="197"/>
      <c r="L11" s="197"/>
      <c r="M11" s="197"/>
    </row>
    <row r="12" spans="1:46" s="37" customFormat="1" ht="15.75">
      <c r="A12" s="39">
        <v>5</v>
      </c>
      <c r="B12" s="40" t="s">
        <v>62</v>
      </c>
      <c r="C12"/>
      <c r="D12" s="197"/>
      <c r="E12" s="197"/>
      <c r="F12">
        <v>1043600</v>
      </c>
      <c r="G12" s="46">
        <v>20375400</v>
      </c>
      <c r="H12">
        <v>20180700</v>
      </c>
      <c r="I12" s="46">
        <v>19074600</v>
      </c>
      <c r="J12">
        <v>27633500</v>
      </c>
      <c r="K12">
        <v>33171400</v>
      </c>
      <c r="L12">
        <v>36100500</v>
      </c>
      <c r="M12" s="197"/>
    </row>
    <row r="13" spans="1:46" ht="15.75">
      <c r="A13" s="39">
        <v>8</v>
      </c>
      <c r="B13" s="40" t="s">
        <v>63</v>
      </c>
      <c r="D13" s="197"/>
      <c r="E13" s="197"/>
      <c r="F13">
        <v>7370800</v>
      </c>
      <c r="G13" s="46">
        <v>1626000</v>
      </c>
      <c r="H13">
        <v>0</v>
      </c>
      <c r="I13" s="46">
        <v>0</v>
      </c>
      <c r="J13">
        <v>0</v>
      </c>
      <c r="K13">
        <v>0</v>
      </c>
      <c r="L13">
        <v>0</v>
      </c>
      <c r="M13" s="197"/>
    </row>
    <row r="14" spans="1:46" ht="15.75">
      <c r="A14" s="39">
        <v>20</v>
      </c>
      <c r="B14" s="40" t="s">
        <v>64</v>
      </c>
      <c r="C14">
        <v>12391100</v>
      </c>
      <c r="D14" s="46">
        <v>17333700</v>
      </c>
      <c r="E14">
        <v>21185700</v>
      </c>
      <c r="F14">
        <v>22359200</v>
      </c>
      <c r="G14" s="46">
        <v>28708600</v>
      </c>
      <c r="H14">
        <v>24247300</v>
      </c>
      <c r="I14" s="46">
        <v>19465400</v>
      </c>
      <c r="J14">
        <v>28461700</v>
      </c>
      <c r="K14">
        <v>33330700</v>
      </c>
      <c r="L14">
        <v>35733500</v>
      </c>
      <c r="M14" s="197"/>
    </row>
    <row r="15" spans="1:46" ht="31.5">
      <c r="A15" s="39">
        <v>21</v>
      </c>
      <c r="B15" s="41" t="s">
        <v>65</v>
      </c>
      <c r="C15">
        <v>8848300</v>
      </c>
      <c r="D15" s="46">
        <v>12047900</v>
      </c>
      <c r="E15">
        <v>14724100</v>
      </c>
      <c r="F15">
        <v>18880800</v>
      </c>
      <c r="G15" s="46">
        <v>21142700</v>
      </c>
      <c r="H15">
        <v>18999300</v>
      </c>
      <c r="I15" s="46">
        <v>19961300</v>
      </c>
      <c r="J15">
        <v>28747900</v>
      </c>
      <c r="K15" s="46">
        <v>32411100</v>
      </c>
      <c r="L15" s="46">
        <v>34763900</v>
      </c>
      <c r="M15" s="197"/>
    </row>
    <row r="16" spans="1:46" ht="15.75">
      <c r="A16" s="39">
        <v>32</v>
      </c>
      <c r="B16" s="40" t="s">
        <v>66</v>
      </c>
      <c r="C16">
        <v>33500</v>
      </c>
      <c r="D16" s="46">
        <v>4000</v>
      </c>
      <c r="E16">
        <v>48500</v>
      </c>
      <c r="F16">
        <v>-700</v>
      </c>
      <c r="G16" s="46">
        <v>10500</v>
      </c>
      <c r="H16">
        <v>1100</v>
      </c>
      <c r="I16" s="46">
        <v>0</v>
      </c>
      <c r="J16">
        <v>103900</v>
      </c>
      <c r="K16">
        <v>-1000</v>
      </c>
      <c r="L16">
        <v>-900</v>
      </c>
      <c r="M16" s="197"/>
    </row>
    <row r="17" spans="1:46" ht="15.75">
      <c r="A17" s="39">
        <v>37</v>
      </c>
      <c r="B17" s="40" t="s">
        <v>67</v>
      </c>
      <c r="C17">
        <v>5738700</v>
      </c>
      <c r="D17" s="46">
        <v>8808300</v>
      </c>
      <c r="E17">
        <v>9113300</v>
      </c>
      <c r="F17">
        <v>7369000</v>
      </c>
      <c r="G17" s="46">
        <v>5851700</v>
      </c>
      <c r="H17">
        <v>4507700</v>
      </c>
      <c r="I17" s="46">
        <v>3382700</v>
      </c>
      <c r="J17" s="46">
        <v>7094800</v>
      </c>
      <c r="K17">
        <v>3365200</v>
      </c>
      <c r="L17">
        <v>3541600</v>
      </c>
      <c r="M17" s="197"/>
    </row>
    <row r="18" spans="1:46" ht="15.75">
      <c r="A18" s="39">
        <v>38</v>
      </c>
      <c r="B18" s="40" t="s">
        <v>68</v>
      </c>
      <c r="C18">
        <v>3240400</v>
      </c>
      <c r="D18" s="46">
        <v>7331300</v>
      </c>
      <c r="E18">
        <v>10406500</v>
      </c>
      <c r="F18">
        <v>7702000</v>
      </c>
      <c r="G18" s="46">
        <v>3888700</v>
      </c>
      <c r="H18">
        <v>3134200</v>
      </c>
      <c r="I18" s="46">
        <v>2158300</v>
      </c>
      <c r="J18" s="46">
        <v>3904300</v>
      </c>
      <c r="K18">
        <v>1458200</v>
      </c>
      <c r="L18">
        <v>1483300</v>
      </c>
      <c r="M18" s="197"/>
    </row>
    <row r="19" spans="1:46" ht="15.75">
      <c r="A19" s="39">
        <v>44</v>
      </c>
      <c r="B19" s="40" t="s">
        <v>69</v>
      </c>
      <c r="C19">
        <v>5228600</v>
      </c>
      <c r="D19" s="46">
        <v>9397600</v>
      </c>
      <c r="E19">
        <v>10496400</v>
      </c>
      <c r="F19">
        <v>8250500</v>
      </c>
      <c r="G19" s="46">
        <v>750300</v>
      </c>
      <c r="H19">
        <v>0</v>
      </c>
      <c r="I19" s="46">
        <v>285200</v>
      </c>
      <c r="J19" s="47">
        <v>1275300</v>
      </c>
      <c r="K19" s="12">
        <v>44400</v>
      </c>
      <c r="L19" s="12">
        <v>22400</v>
      </c>
      <c r="M19" s="197"/>
    </row>
    <row r="20" spans="1:46" s="48" customFormat="1" ht="15.75">
      <c r="A20" s="37"/>
      <c r="B20" s="49" t="s">
        <v>21</v>
      </c>
      <c r="C20" s="50">
        <v>35480900</v>
      </c>
      <c r="D20" s="48">
        <v>54923100</v>
      </c>
      <c r="E20" s="48">
        <v>65974500</v>
      </c>
      <c r="F20" s="48">
        <v>72975200</v>
      </c>
      <c r="G20" s="48">
        <v>82503400</v>
      </c>
      <c r="H20" s="48">
        <v>71070300</v>
      </c>
      <c r="I20" s="48">
        <v>64375900</v>
      </c>
      <c r="J20" s="51">
        <v>97221600</v>
      </c>
      <c r="K20" s="50">
        <v>103780000</v>
      </c>
      <c r="L20" s="50">
        <v>111644300</v>
      </c>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row>
    <row r="21" spans="1:46" ht="15.75">
      <c r="B21" s="1"/>
      <c r="D21" s="197"/>
      <c r="E21" s="197"/>
      <c r="F21" s="197"/>
      <c r="G21" s="197"/>
      <c r="H21" s="197"/>
      <c r="I21" s="197"/>
      <c r="J21" s="197"/>
      <c r="K21" s="197"/>
      <c r="L21" s="197"/>
      <c r="M21" s="197"/>
    </row>
    <row r="22" spans="1:46" ht="15.75">
      <c r="A22" s="39" t="s">
        <v>70</v>
      </c>
      <c r="B22" s="36" t="s">
        <v>71</v>
      </c>
      <c r="D22" s="197"/>
      <c r="E22" s="197"/>
      <c r="F22" s="197"/>
      <c r="G22" s="197"/>
      <c r="H22" s="197"/>
      <c r="I22" s="197"/>
      <c r="J22" s="197"/>
      <c r="K22" s="197"/>
      <c r="L22" s="197"/>
      <c r="M22" s="197"/>
    </row>
    <row r="23" spans="1:46">
      <c r="A23" s="39" t="s">
        <v>72</v>
      </c>
      <c r="B23" t="s">
        <v>73</v>
      </c>
      <c r="D23" s="197"/>
      <c r="E23" s="197"/>
      <c r="F23" s="197"/>
      <c r="G23" s="197"/>
      <c r="H23" s="197"/>
      <c r="I23" s="197"/>
      <c r="J23" s="197"/>
      <c r="K23" s="197"/>
      <c r="L23" s="197"/>
      <c r="M23" s="197"/>
    </row>
    <row r="24" spans="1:46">
      <c r="A24" s="39">
        <v>22</v>
      </c>
      <c r="B24" t="s">
        <v>74</v>
      </c>
      <c r="D24" s="197"/>
      <c r="E24" s="197"/>
      <c r="F24" s="197"/>
      <c r="G24" s="197"/>
      <c r="H24" s="197"/>
      <c r="I24" s="197"/>
      <c r="J24" s="197"/>
      <c r="K24" s="197"/>
      <c r="L24" s="197"/>
      <c r="M24" s="197"/>
    </row>
    <row r="25" spans="1:46" ht="15.75">
      <c r="A25" s="39"/>
      <c r="B25" s="36" t="s">
        <v>75</v>
      </c>
      <c r="D25" s="197"/>
      <c r="E25" s="197"/>
      <c r="F25" s="197"/>
      <c r="G25" s="197"/>
      <c r="H25" s="197"/>
      <c r="J25" s="197"/>
      <c r="K25" s="197"/>
      <c r="L25" s="197"/>
      <c r="M25" s="197"/>
    </row>
    <row r="26" spans="1:46" ht="30">
      <c r="A26" s="39" t="s">
        <v>76</v>
      </c>
      <c r="B26" s="43" t="s">
        <v>77</v>
      </c>
      <c r="D26" s="197"/>
      <c r="E26" s="197"/>
      <c r="F26" s="197"/>
      <c r="G26" s="197"/>
      <c r="H26" s="197"/>
      <c r="J26" s="197"/>
      <c r="K26" s="197"/>
      <c r="L26" s="197"/>
      <c r="M26" s="197"/>
    </row>
    <row r="27" spans="1:46" ht="15.75">
      <c r="A27" s="39">
        <v>29</v>
      </c>
      <c r="B27" t="s">
        <v>78</v>
      </c>
      <c r="C27">
        <v>152769</v>
      </c>
      <c r="D27">
        <v>149667</v>
      </c>
      <c r="E27">
        <v>160864</v>
      </c>
      <c r="F27">
        <v>180681</v>
      </c>
      <c r="G27">
        <v>191893</v>
      </c>
      <c r="H27" s="46">
        <v>206801</v>
      </c>
      <c r="I27">
        <v>165990</v>
      </c>
      <c r="J27">
        <v>212870</v>
      </c>
      <c r="K27">
        <v>250000</v>
      </c>
      <c r="L27">
        <v>250000</v>
      </c>
      <c r="M27" s="197"/>
    </row>
    <row r="28" spans="1:46" ht="15.75">
      <c r="A28" s="39">
        <v>30</v>
      </c>
      <c r="B28" t="s">
        <v>79</v>
      </c>
      <c r="C28">
        <v>31087013</v>
      </c>
      <c r="D28">
        <v>31912115</v>
      </c>
      <c r="E28">
        <v>32826367</v>
      </c>
      <c r="F28">
        <v>41924927</v>
      </c>
      <c r="G28">
        <v>56361657</v>
      </c>
      <c r="H28" s="46">
        <v>60132990</v>
      </c>
      <c r="I28">
        <v>51570163</v>
      </c>
      <c r="J28">
        <v>75983756</v>
      </c>
      <c r="K28">
        <v>106500000</v>
      </c>
      <c r="L28">
        <v>125500000</v>
      </c>
      <c r="M28" s="197"/>
    </row>
    <row r="29" spans="1:46">
      <c r="A29" s="39">
        <v>31</v>
      </c>
      <c r="B29" t="s">
        <v>80</v>
      </c>
      <c r="D29" s="197"/>
      <c r="E29" s="197"/>
      <c r="F29" s="197"/>
      <c r="G29" s="197"/>
      <c r="H29" s="197"/>
      <c r="J29" s="197"/>
      <c r="K29" s="197"/>
      <c r="L29" s="197"/>
      <c r="M29" s="197"/>
    </row>
    <row r="30" spans="1:46">
      <c r="A30" s="39">
        <v>33</v>
      </c>
      <c r="B30" t="s">
        <v>81</v>
      </c>
      <c r="D30" s="197"/>
      <c r="E30" s="197"/>
      <c r="F30" s="197"/>
      <c r="G30" s="197"/>
      <c r="H30" s="197"/>
      <c r="J30" s="197"/>
      <c r="K30" s="197"/>
      <c r="L30" s="197"/>
      <c r="M30" s="197"/>
    </row>
    <row r="31" spans="1:46">
      <c r="A31" s="39">
        <v>34</v>
      </c>
      <c r="B31" t="s">
        <v>82</v>
      </c>
      <c r="D31" s="197"/>
      <c r="E31" s="197"/>
      <c r="F31" s="197"/>
      <c r="G31" s="197"/>
      <c r="H31" s="197"/>
      <c r="J31" s="197"/>
      <c r="K31" s="197"/>
      <c r="L31" s="197"/>
      <c r="M31" s="197"/>
    </row>
    <row r="32" spans="1:46" ht="30">
      <c r="A32" s="39">
        <v>35</v>
      </c>
      <c r="B32" s="43" t="s">
        <v>83</v>
      </c>
      <c r="D32" s="197"/>
      <c r="E32" s="197"/>
      <c r="F32" s="197"/>
      <c r="G32" s="197"/>
      <c r="H32" s="197"/>
      <c r="J32" s="197"/>
      <c r="K32" s="197"/>
      <c r="L32" s="197"/>
      <c r="M32" s="197"/>
    </row>
    <row r="33" spans="1:46" ht="31.5">
      <c r="A33" s="39"/>
      <c r="B33" s="42" t="s">
        <v>84</v>
      </c>
      <c r="C33" s="46">
        <v>31239782</v>
      </c>
      <c r="D33">
        <v>32061782</v>
      </c>
      <c r="E33">
        <v>32987231</v>
      </c>
      <c r="F33" s="46">
        <v>42105608</v>
      </c>
      <c r="G33">
        <v>56553550</v>
      </c>
      <c r="H33" s="46">
        <v>60339791</v>
      </c>
      <c r="I33">
        <v>51736153</v>
      </c>
      <c r="J33">
        <v>76196626</v>
      </c>
      <c r="K33">
        <v>106750000</v>
      </c>
      <c r="L33">
        <v>125750000</v>
      </c>
      <c r="M33" s="197"/>
    </row>
    <row r="34" spans="1:46" ht="15.75">
      <c r="A34" s="39" t="s">
        <v>85</v>
      </c>
      <c r="B34" t="s">
        <v>86</v>
      </c>
      <c r="C34" s="46"/>
      <c r="D34" s="36"/>
      <c r="E34" s="197"/>
      <c r="F34" s="46"/>
      <c r="H34" s="46"/>
      <c r="M34" s="197"/>
    </row>
    <row r="35" spans="1:46" ht="15.75">
      <c r="A35" s="39">
        <v>39</v>
      </c>
      <c r="B35" t="s">
        <v>87</v>
      </c>
      <c r="C35" s="46">
        <v>34704518</v>
      </c>
      <c r="D35">
        <v>43710835</v>
      </c>
      <c r="E35">
        <v>46131291</v>
      </c>
      <c r="F35" s="46">
        <v>49662105</v>
      </c>
      <c r="G35">
        <v>60418725</v>
      </c>
      <c r="H35" s="46">
        <v>63227018</v>
      </c>
      <c r="I35">
        <v>68644218</v>
      </c>
      <c r="J35">
        <v>79334227</v>
      </c>
      <c r="K35">
        <v>100000000</v>
      </c>
      <c r="L35">
        <v>115000000</v>
      </c>
      <c r="M35" s="197"/>
    </row>
    <row r="36" spans="1:46" ht="15.75">
      <c r="A36" s="39">
        <v>40</v>
      </c>
      <c r="B36" t="s">
        <v>88</v>
      </c>
      <c r="C36" s="46">
        <v>189932530</v>
      </c>
      <c r="D36">
        <v>210602256</v>
      </c>
      <c r="E36">
        <v>234884088</v>
      </c>
      <c r="F36" s="46">
        <v>156089175</v>
      </c>
      <c r="G36">
        <v>89979990</v>
      </c>
      <c r="H36" s="46">
        <v>83978058</v>
      </c>
      <c r="I36">
        <v>86601651</v>
      </c>
      <c r="J36" s="12">
        <v>112207059</v>
      </c>
      <c r="K36" s="12">
        <v>115000000</v>
      </c>
      <c r="L36" s="12">
        <v>129500000</v>
      </c>
      <c r="M36" s="197"/>
    </row>
    <row r="37" spans="1:46" ht="15.75">
      <c r="A37" s="39">
        <v>41</v>
      </c>
      <c r="B37" t="s">
        <v>89</v>
      </c>
      <c r="C37" s="46">
        <v>11915047</v>
      </c>
      <c r="D37">
        <v>14003807</v>
      </c>
      <c r="E37">
        <v>15830601</v>
      </c>
      <c r="F37" s="46">
        <v>27775651</v>
      </c>
      <c r="G37">
        <v>29082905</v>
      </c>
      <c r="H37" s="46">
        <v>29157625</v>
      </c>
      <c r="I37">
        <v>24950839</v>
      </c>
      <c r="J37" s="12">
        <v>32646140</v>
      </c>
      <c r="K37" s="12">
        <v>42000000</v>
      </c>
      <c r="L37" s="12">
        <v>47000000</v>
      </c>
      <c r="M37" s="197"/>
    </row>
    <row r="38" spans="1:46" ht="15.75">
      <c r="A38" s="39">
        <v>42</v>
      </c>
      <c r="B38" t="s">
        <v>90</v>
      </c>
      <c r="C38" s="46">
        <v>5270694</v>
      </c>
      <c r="D38">
        <v>5542532</v>
      </c>
      <c r="E38">
        <v>5945931</v>
      </c>
      <c r="F38" s="46">
        <v>23174676</v>
      </c>
      <c r="G38">
        <v>206960</v>
      </c>
      <c r="H38" s="46">
        <v>158477</v>
      </c>
      <c r="I38">
        <v>37405</v>
      </c>
      <c r="J38" s="12">
        <v>59424</v>
      </c>
      <c r="K38" s="12">
        <v>50000</v>
      </c>
      <c r="L38" s="12">
        <v>50000</v>
      </c>
      <c r="M38" s="197"/>
    </row>
    <row r="39" spans="1:46" ht="15.75">
      <c r="A39" s="39">
        <v>43</v>
      </c>
      <c r="B39" t="s">
        <v>91</v>
      </c>
      <c r="C39" s="46">
        <v>2397363</v>
      </c>
      <c r="D39">
        <v>2566585</v>
      </c>
      <c r="E39">
        <v>2756918</v>
      </c>
      <c r="F39" s="46">
        <v>3060320</v>
      </c>
      <c r="G39">
        <v>3369205</v>
      </c>
      <c r="H39" s="46">
        <v>2620085</v>
      </c>
      <c r="I39">
        <v>4760654</v>
      </c>
      <c r="J39" s="12">
        <v>4043620</v>
      </c>
      <c r="K39" s="12">
        <v>4500000</v>
      </c>
      <c r="L39" s="12">
        <v>5000000</v>
      </c>
      <c r="M39" s="197"/>
    </row>
    <row r="40" spans="1:46" ht="30">
      <c r="A40" s="39">
        <v>45</v>
      </c>
      <c r="B40" s="43" t="s">
        <v>92</v>
      </c>
      <c r="C40" s="46">
        <v>885801</v>
      </c>
      <c r="D40">
        <v>842158</v>
      </c>
      <c r="E40">
        <v>1720988</v>
      </c>
      <c r="F40" s="46">
        <v>791904</v>
      </c>
      <c r="G40">
        <v>117407</v>
      </c>
      <c r="H40" s="46">
        <v>83884</v>
      </c>
      <c r="I40">
        <v>49241</v>
      </c>
      <c r="J40" s="12">
        <v>63018</v>
      </c>
      <c r="K40" s="12">
        <v>63000</v>
      </c>
      <c r="L40" s="12">
        <v>65000</v>
      </c>
      <c r="M40" s="197"/>
    </row>
    <row r="41" spans="1:46" ht="31.5">
      <c r="A41" s="39"/>
      <c r="B41" s="42" t="s">
        <v>93</v>
      </c>
      <c r="C41" s="46">
        <v>245105953</v>
      </c>
      <c r="D41">
        <v>277268173</v>
      </c>
      <c r="E41">
        <v>307269817</v>
      </c>
      <c r="F41" s="46">
        <v>260553831</v>
      </c>
      <c r="G41">
        <v>183175192</v>
      </c>
      <c r="H41" s="46">
        <v>179225147</v>
      </c>
      <c r="I41">
        <v>185044008</v>
      </c>
      <c r="J41" s="12">
        <v>228353488</v>
      </c>
      <c r="K41" s="12">
        <v>261613000</v>
      </c>
      <c r="L41" s="12">
        <v>296615000</v>
      </c>
      <c r="M41" s="197"/>
    </row>
    <row r="42" spans="1:46" s="48" customFormat="1" ht="15.75">
      <c r="A42" s="37"/>
      <c r="B42" s="52" t="s">
        <v>22</v>
      </c>
      <c r="C42" s="51">
        <v>276345735</v>
      </c>
      <c r="D42" s="48">
        <v>309329955</v>
      </c>
      <c r="E42" s="48">
        <v>340257048</v>
      </c>
      <c r="F42" s="56">
        <v>302659439</v>
      </c>
      <c r="G42" s="48">
        <v>239728742</v>
      </c>
      <c r="H42" s="48">
        <v>239564938</v>
      </c>
      <c r="I42" s="48">
        <v>236780161</v>
      </c>
      <c r="J42" s="48">
        <v>304550114</v>
      </c>
      <c r="K42" s="48">
        <v>368363000</v>
      </c>
      <c r="L42" s="48">
        <v>422365000</v>
      </c>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row>
    <row r="43" spans="1:46" s="37" customFormat="1" ht="15.75">
      <c r="A43"/>
      <c r="B43" s="14"/>
      <c r="C43" s="53"/>
      <c r="D43" s="197"/>
      <c r="E43" s="197"/>
      <c r="F43" s="6"/>
      <c r="G43" s="197"/>
      <c r="H43" s="197"/>
      <c r="I43" s="197"/>
      <c r="J43" s="197"/>
      <c r="K43" s="197"/>
      <c r="L43" s="197"/>
      <c r="M43" s="197"/>
      <c r="N43"/>
      <c r="O43"/>
    </row>
    <row r="44" spans="1:46" ht="15.75">
      <c r="A44" s="37"/>
      <c r="B44" s="107" t="s">
        <v>23</v>
      </c>
      <c r="C44" s="45">
        <v>311826635</v>
      </c>
      <c r="D44" s="104">
        <v>364253055</v>
      </c>
      <c r="E44" s="105">
        <v>406231548</v>
      </c>
      <c r="F44" s="104">
        <v>483968986</v>
      </c>
      <c r="G44" s="105">
        <v>508359357</v>
      </c>
      <c r="H44" s="45">
        <v>499364753</v>
      </c>
      <c r="I44" s="105">
        <v>483513941</v>
      </c>
      <c r="J44" s="105">
        <v>630993193</v>
      </c>
      <c r="K44" s="105">
        <v>757143000</v>
      </c>
      <c r="L44" s="105">
        <v>868809300</v>
      </c>
      <c r="M44" s="44"/>
      <c r="N44" s="37"/>
      <c r="O44" s="37"/>
    </row>
    <row r="47" spans="1:46" s="194" customFormat="1" ht="15.75">
      <c r="C47" s="195" t="s">
        <v>50</v>
      </c>
      <c r="D47" s="195" t="s">
        <v>51</v>
      </c>
      <c r="E47" s="195" t="s">
        <v>52</v>
      </c>
      <c r="F47" s="195" t="s">
        <v>53</v>
      </c>
      <c r="G47" s="195" t="s">
        <v>54</v>
      </c>
      <c r="H47" s="195" t="s">
        <v>55</v>
      </c>
      <c r="I47" s="195" t="s">
        <v>56</v>
      </c>
      <c r="J47" s="195" t="s">
        <v>57</v>
      </c>
      <c r="K47" s="195" t="s">
        <v>58</v>
      </c>
      <c r="L47" s="195" t="s">
        <v>59</v>
      </c>
    </row>
    <row r="48" spans="1:46" ht="15.75">
      <c r="B48" s="49" t="s">
        <v>94</v>
      </c>
      <c r="F48">
        <v>10833.4347</v>
      </c>
      <c r="G48">
        <v>18612.7215</v>
      </c>
      <c r="H48">
        <v>18872.951499999999</v>
      </c>
      <c r="I48">
        <v>18235.788</v>
      </c>
      <c r="J48">
        <v>22922.1479</v>
      </c>
      <c r="K48">
        <v>28500</v>
      </c>
      <c r="L48">
        <v>33480</v>
      </c>
      <c r="M48">
        <f>((L48-F48)/F48)*100</f>
        <v>209.04326215212245</v>
      </c>
    </row>
    <row r="49" spans="2:13" ht="15.75">
      <c r="B49" s="49" t="s">
        <v>95</v>
      </c>
      <c r="C49">
        <v>3548.09</v>
      </c>
      <c r="D49">
        <v>5492.31</v>
      </c>
      <c r="E49">
        <v>6597.45</v>
      </c>
      <c r="F49">
        <v>7297.52</v>
      </c>
      <c r="G49">
        <v>8250.34</v>
      </c>
      <c r="H49">
        <v>7107.03</v>
      </c>
      <c r="I49">
        <v>6437.59</v>
      </c>
      <c r="J49">
        <v>9722.16</v>
      </c>
      <c r="K49">
        <v>10378</v>
      </c>
      <c r="L49">
        <v>11164.43</v>
      </c>
      <c r="M49">
        <f>((L49-C49)/C49)*100</f>
        <v>214.66028201088471</v>
      </c>
    </row>
    <row r="50" spans="2:13" ht="15.75">
      <c r="B50" s="52" t="s">
        <v>96</v>
      </c>
      <c r="C50">
        <v>27634.573499999999</v>
      </c>
      <c r="D50">
        <v>30932.995500000001</v>
      </c>
      <c r="E50">
        <v>34025.7048</v>
      </c>
      <c r="F50">
        <v>30265.943899999998</v>
      </c>
      <c r="G50">
        <v>23972.874199999998</v>
      </c>
      <c r="H50">
        <v>23956.4938</v>
      </c>
      <c r="I50">
        <v>23678.016100000001</v>
      </c>
      <c r="J50">
        <v>30455.011399999999</v>
      </c>
      <c r="K50">
        <v>36836.300000000003</v>
      </c>
      <c r="L50">
        <v>42236.5</v>
      </c>
      <c r="M50">
        <f t="shared" ref="M50:M52" si="0">((L50-C50)/C50)*100</f>
        <v>52.839340907504869</v>
      </c>
    </row>
    <row r="51" spans="2:13" ht="15.75">
      <c r="B51" s="107" t="s">
        <v>97</v>
      </c>
      <c r="C51">
        <v>31182.663499999999</v>
      </c>
      <c r="D51">
        <v>36425.305500000002</v>
      </c>
      <c r="E51">
        <v>40623.154799999997</v>
      </c>
      <c r="F51">
        <v>48396.8986</v>
      </c>
      <c r="G51">
        <v>50835.935700000002</v>
      </c>
      <c r="H51">
        <v>49936.475299999998</v>
      </c>
      <c r="I51">
        <v>48351.394099999998</v>
      </c>
      <c r="J51">
        <v>63099.319300000003</v>
      </c>
      <c r="K51">
        <v>75714.3</v>
      </c>
      <c r="L51">
        <v>86880.93</v>
      </c>
      <c r="M51">
        <f t="shared" si="0"/>
        <v>178.61933602945751</v>
      </c>
    </row>
    <row r="52" spans="2:13">
      <c r="B52" s="44" t="s">
        <v>36</v>
      </c>
      <c r="C52">
        <v>40798.654000000002</v>
      </c>
      <c r="D52">
        <v>47556.546499999997</v>
      </c>
      <c r="E52">
        <v>52496.817600000002</v>
      </c>
      <c r="F52">
        <v>62694.874000000003</v>
      </c>
      <c r="G52">
        <v>65885.118300000002</v>
      </c>
      <c r="H52">
        <v>125194.34970000001</v>
      </c>
      <c r="I52">
        <v>67561.011400000003</v>
      </c>
      <c r="J52">
        <v>78091.695600000006</v>
      </c>
      <c r="K52">
        <v>97002.479500000001</v>
      </c>
      <c r="L52">
        <v>109122.4186</v>
      </c>
      <c r="M52">
        <f t="shared" si="0"/>
        <v>167.46573208027891</v>
      </c>
    </row>
    <row r="53" spans="2:13" ht="15.75">
      <c r="B53" s="107" t="s">
        <v>98</v>
      </c>
      <c r="C53">
        <v>31182.663499999999</v>
      </c>
      <c r="D53">
        <v>36425.305500000002</v>
      </c>
      <c r="E53">
        <v>40623.154799999997</v>
      </c>
      <c r="F53">
        <v>48396.8986</v>
      </c>
      <c r="G53">
        <v>50835.935700000002</v>
      </c>
      <c r="H53">
        <v>49936.475299999998</v>
      </c>
      <c r="I53">
        <v>48351.394099999998</v>
      </c>
      <c r="J53">
        <v>63099.319300000003</v>
      </c>
      <c r="K53">
        <v>75714.3</v>
      </c>
      <c r="L53">
        <v>86880.93</v>
      </c>
    </row>
    <row r="54" spans="2:13" ht="15.75">
      <c r="B54" s="107" t="s">
        <v>99</v>
      </c>
      <c r="C54">
        <v>40798.654000000002</v>
      </c>
      <c r="D54">
        <v>47556.546499999997</v>
      </c>
      <c r="E54">
        <v>52496.817600000002</v>
      </c>
      <c r="F54">
        <v>62694.874000000003</v>
      </c>
      <c r="G54">
        <v>65885.118300000002</v>
      </c>
      <c r="H54">
        <v>125194.34970000001</v>
      </c>
      <c r="I54">
        <v>67561.011400000003</v>
      </c>
      <c r="J54">
        <v>78091.695600000006</v>
      </c>
      <c r="K54">
        <v>97002.479500000001</v>
      </c>
      <c r="L54">
        <v>109122.4186</v>
      </c>
    </row>
    <row r="55" spans="2:13" ht="15.75">
      <c r="B55" s="107" t="s">
        <v>100</v>
      </c>
      <c r="C55">
        <v>437144.71</v>
      </c>
      <c r="D55" s="87">
        <v>495504.11</v>
      </c>
      <c r="E55" s="87">
        <v>561424.17000000004</v>
      </c>
      <c r="F55" s="87">
        <v>638832.07999999996</v>
      </c>
      <c r="G55" s="87">
        <v>698939.76</v>
      </c>
      <c r="H55" s="87">
        <v>732194.51</v>
      </c>
      <c r="I55" s="87">
        <v>741850.07</v>
      </c>
      <c r="J55" s="87">
        <v>870664.53</v>
      </c>
      <c r="K55" s="87">
        <v>994154.08</v>
      </c>
      <c r="L55">
        <v>1123394.1103999999</v>
      </c>
    </row>
    <row r="56" spans="2:13" ht="15.75">
      <c r="B56" s="107"/>
      <c r="D56" s="87"/>
      <c r="E56" s="87"/>
      <c r="F56" s="87"/>
      <c r="G56" s="87"/>
      <c r="H56" s="87"/>
      <c r="I56" s="87"/>
      <c r="J56" s="87"/>
      <c r="K56" s="87"/>
    </row>
    <row r="57" spans="2:13" ht="15.75">
      <c r="B57" s="107"/>
      <c r="D57" s="87"/>
      <c r="E57" s="87"/>
      <c r="F57" s="87"/>
      <c r="G57" s="87"/>
      <c r="H57" s="87"/>
      <c r="I57" s="87"/>
      <c r="J57" s="87"/>
      <c r="K57" s="87"/>
      <c r="L57">
        <v>10000</v>
      </c>
    </row>
    <row r="58" spans="2:13" ht="15.75">
      <c r="B58" s="107" t="s">
        <v>101</v>
      </c>
      <c r="D58" s="87"/>
      <c r="E58" s="87"/>
      <c r="F58" s="87"/>
      <c r="G58" s="87"/>
      <c r="H58" s="87"/>
      <c r="I58" s="87"/>
      <c r="J58" s="87"/>
      <c r="K58" s="87"/>
    </row>
    <row r="59" spans="2:13" ht="15.75">
      <c r="B59" s="49" t="s">
        <v>94</v>
      </c>
      <c r="F59">
        <f t="shared" ref="F59:L59" si="1">(F48/F51)*100</f>
        <v>22.384563915010865</v>
      </c>
      <c r="G59">
        <f t="shared" si="1"/>
        <v>36.613315450393095</v>
      </c>
      <c r="H59">
        <f t="shared" si="1"/>
        <v>37.793919948531091</v>
      </c>
      <c r="I59">
        <f t="shared" si="1"/>
        <v>37.715123502509314</v>
      </c>
      <c r="J59">
        <f t="shared" si="1"/>
        <v>36.327092200501752</v>
      </c>
      <c r="K59">
        <f t="shared" si="1"/>
        <v>37.641502331792012</v>
      </c>
      <c r="L59">
        <f t="shared" si="1"/>
        <v>38.535499102046913</v>
      </c>
    </row>
    <row r="60" spans="2:13" ht="15.75">
      <c r="B60" s="49" t="s">
        <v>95</v>
      </c>
      <c r="C60">
        <f t="shared" ref="C60:L60" si="2">(C49/C51)*100</f>
        <v>11.378405824762213</v>
      </c>
      <c r="D60">
        <f t="shared" si="2"/>
        <v>15.078281224024327</v>
      </c>
      <c r="E60">
        <f t="shared" si="2"/>
        <v>16.240614576788115</v>
      </c>
      <c r="F60">
        <f t="shared" si="2"/>
        <v>15.078486868164731</v>
      </c>
      <c r="G60">
        <f t="shared" si="2"/>
        <v>16.22934620243451</v>
      </c>
      <c r="H60">
        <f t="shared" si="2"/>
        <v>14.232141850828627</v>
      </c>
      <c r="I60">
        <f t="shared" si="2"/>
        <v>13.314176601993779</v>
      </c>
      <c r="J60">
        <f t="shared" si="2"/>
        <v>15.407709794422455</v>
      </c>
      <c r="K60">
        <f t="shared" si="2"/>
        <v>13.706789866643421</v>
      </c>
      <c r="L60">
        <f t="shared" si="2"/>
        <v>12.85026529987651</v>
      </c>
    </row>
    <row r="61" spans="2:13" ht="15.75">
      <c r="B61" s="52" t="s">
        <v>71</v>
      </c>
      <c r="C61">
        <f t="shared" ref="C61:L61" si="3">(C50/C51)*100</f>
        <v>88.621594175237789</v>
      </c>
      <c r="D61">
        <f t="shared" si="3"/>
        <v>84.921718775975677</v>
      </c>
      <c r="E61">
        <f t="shared" si="3"/>
        <v>83.759385423211896</v>
      </c>
      <c r="F61">
        <f t="shared" si="3"/>
        <v>62.536949216824397</v>
      </c>
      <c r="G61">
        <f t="shared" si="3"/>
        <v>47.157338347172391</v>
      </c>
      <c r="H61">
        <f t="shared" si="3"/>
        <v>47.973938200640291</v>
      </c>
      <c r="I61">
        <f t="shared" si="3"/>
        <v>48.970699895496914</v>
      </c>
      <c r="J61">
        <f t="shared" si="3"/>
        <v>48.265198005075781</v>
      </c>
      <c r="K61">
        <f t="shared" si="3"/>
        <v>48.651707801564569</v>
      </c>
      <c r="L61">
        <f t="shared" si="3"/>
        <v>48.61423559807659</v>
      </c>
    </row>
    <row r="64" spans="2:13" ht="15.75">
      <c r="B64" s="38" t="s">
        <v>61</v>
      </c>
    </row>
    <row r="65" spans="2:14" ht="15.75">
      <c r="B65" s="97" t="s">
        <v>61</v>
      </c>
      <c r="C65" s="196" t="s">
        <v>50</v>
      </c>
      <c r="D65" s="196" t="s">
        <v>51</v>
      </c>
      <c r="E65" s="196" t="s">
        <v>52</v>
      </c>
      <c r="F65" s="196" t="s">
        <v>53</v>
      </c>
      <c r="G65" s="196" t="s">
        <v>54</v>
      </c>
      <c r="H65" s="196" t="s">
        <v>55</v>
      </c>
      <c r="I65" s="196" t="s">
        <v>56</v>
      </c>
      <c r="J65" s="196" t="s">
        <v>57</v>
      </c>
      <c r="K65" s="196" t="s">
        <v>58</v>
      </c>
      <c r="L65" s="196" t="s">
        <v>59</v>
      </c>
      <c r="M65" s="150" t="s">
        <v>14</v>
      </c>
    </row>
    <row r="66" spans="2:14" ht="15.75">
      <c r="B66" s="99" t="s">
        <v>62</v>
      </c>
      <c r="C66" s="90">
        <v>0</v>
      </c>
      <c r="D66" s="90">
        <v>0</v>
      </c>
      <c r="E66" s="90">
        <v>0</v>
      </c>
      <c r="F66" s="90">
        <v>104.36</v>
      </c>
      <c r="G66" s="90">
        <v>2037.54</v>
      </c>
      <c r="H66" s="90">
        <v>2018.07</v>
      </c>
      <c r="I66" s="90">
        <v>1907.46</v>
      </c>
      <c r="J66" s="90">
        <v>2763.35</v>
      </c>
      <c r="K66" s="90">
        <v>3317.14</v>
      </c>
      <c r="L66" s="90">
        <v>3610.05</v>
      </c>
      <c r="M66" s="207"/>
    </row>
    <row r="67" spans="2:14" ht="15.75">
      <c r="B67" s="99" t="s">
        <v>63</v>
      </c>
      <c r="C67" s="90">
        <v>0</v>
      </c>
      <c r="D67" s="90">
        <v>0</v>
      </c>
      <c r="E67" s="90">
        <v>0</v>
      </c>
      <c r="F67" s="90">
        <v>737.08</v>
      </c>
      <c r="G67" s="90">
        <v>162.6</v>
      </c>
      <c r="H67" s="90">
        <v>0</v>
      </c>
      <c r="I67" s="90">
        <v>0</v>
      </c>
      <c r="J67" s="90">
        <v>0</v>
      </c>
      <c r="K67" s="90">
        <v>0</v>
      </c>
      <c r="L67" s="90">
        <v>0</v>
      </c>
      <c r="M67" s="207"/>
    </row>
    <row r="68" spans="2:14" ht="15.75">
      <c r="B68" s="99" t="s">
        <v>64</v>
      </c>
      <c r="C68" s="90">
        <v>1239.1099999999999</v>
      </c>
      <c r="D68" s="90">
        <v>1733.37</v>
      </c>
      <c r="E68" s="90">
        <v>2118.5700000000002</v>
      </c>
      <c r="F68" s="90">
        <v>2235.92</v>
      </c>
      <c r="G68" s="90">
        <v>2870.86</v>
      </c>
      <c r="H68" s="90">
        <v>2424.73</v>
      </c>
      <c r="I68" s="90">
        <v>1946.54</v>
      </c>
      <c r="J68" s="90">
        <v>2846.17</v>
      </c>
      <c r="K68" s="90">
        <v>3333.07</v>
      </c>
      <c r="L68" s="90">
        <v>3573.35</v>
      </c>
      <c r="M68" s="207"/>
      <c r="N68">
        <f>((L68-C68)/C68)*100</f>
        <v>188.38036978153673</v>
      </c>
    </row>
    <row r="69" spans="2:14" ht="31.5">
      <c r="B69" s="148" t="s">
        <v>65</v>
      </c>
      <c r="C69" s="90">
        <v>884.83</v>
      </c>
      <c r="D69" s="90">
        <v>1204.79</v>
      </c>
      <c r="E69" s="90">
        <v>1472.41</v>
      </c>
      <c r="F69" s="90">
        <v>1888.08</v>
      </c>
      <c r="G69" s="90">
        <v>2114.27</v>
      </c>
      <c r="H69" s="90">
        <v>1899.93</v>
      </c>
      <c r="I69" s="90">
        <v>1996.13</v>
      </c>
      <c r="J69" s="90">
        <v>2874.79</v>
      </c>
      <c r="K69" s="90">
        <v>3241.11</v>
      </c>
      <c r="L69" s="90">
        <v>3476.39</v>
      </c>
      <c r="M69" s="207"/>
      <c r="N69">
        <f>((L69-C69)/C69)*100</f>
        <v>292.88789937050058</v>
      </c>
    </row>
    <row r="70" spans="2:14" ht="15.75">
      <c r="B70" s="99" t="s">
        <v>66</v>
      </c>
      <c r="C70" s="90">
        <v>3.35</v>
      </c>
      <c r="D70" s="90">
        <v>0.4</v>
      </c>
      <c r="E70" s="90">
        <v>4.8499999999999996</v>
      </c>
      <c r="F70" s="90">
        <v>-7.0000000000000007E-2</v>
      </c>
      <c r="G70" s="90">
        <v>1.05</v>
      </c>
      <c r="H70" s="90">
        <v>0.11</v>
      </c>
      <c r="I70" s="90">
        <v>0</v>
      </c>
      <c r="J70" s="90">
        <v>10.39</v>
      </c>
      <c r="K70" s="90">
        <v>-0.1</v>
      </c>
      <c r="L70" s="90">
        <v>-0.09</v>
      </c>
      <c r="M70" s="207"/>
    </row>
    <row r="71" spans="2:14" ht="15.75">
      <c r="B71" s="99" t="s">
        <v>67</v>
      </c>
      <c r="C71" s="90">
        <v>573.87</v>
      </c>
      <c r="D71" s="90">
        <v>880.83</v>
      </c>
      <c r="E71" s="90">
        <v>911.33</v>
      </c>
      <c r="F71" s="90">
        <v>736.9</v>
      </c>
      <c r="G71" s="90">
        <v>585.16999999999996</v>
      </c>
      <c r="H71" s="90">
        <v>450.77</v>
      </c>
      <c r="I71" s="90">
        <v>338.27</v>
      </c>
      <c r="J71" s="90">
        <v>709.48</v>
      </c>
      <c r="K71" s="90">
        <v>336.52</v>
      </c>
      <c r="L71" s="90">
        <v>354.16</v>
      </c>
      <c r="M71" s="207"/>
    </row>
    <row r="72" spans="2:14" ht="15.75">
      <c r="B72" s="99" t="s">
        <v>68</v>
      </c>
      <c r="C72" s="90">
        <v>324.04000000000002</v>
      </c>
      <c r="D72" s="90">
        <v>733.13</v>
      </c>
      <c r="E72" s="90">
        <v>1040.6500000000001</v>
      </c>
      <c r="F72" s="90">
        <v>770.2</v>
      </c>
      <c r="G72" s="90">
        <v>388.87</v>
      </c>
      <c r="H72" s="90">
        <v>313.42</v>
      </c>
      <c r="I72" s="90">
        <v>215.83</v>
      </c>
      <c r="J72" s="90">
        <v>390.43</v>
      </c>
      <c r="K72" s="90">
        <v>145.82</v>
      </c>
      <c r="L72" s="90">
        <v>148.33000000000001</v>
      </c>
      <c r="M72" s="207"/>
    </row>
    <row r="73" spans="2:14" ht="15.75">
      <c r="B73" s="99" t="s">
        <v>69</v>
      </c>
      <c r="C73" s="90">
        <v>522.86</v>
      </c>
      <c r="D73" s="90">
        <v>939.76</v>
      </c>
      <c r="E73" s="90">
        <v>1049.6400000000001</v>
      </c>
      <c r="F73" s="90">
        <v>825.05</v>
      </c>
      <c r="G73" s="90">
        <v>75.03</v>
      </c>
      <c r="H73" s="90">
        <v>0</v>
      </c>
      <c r="I73" s="90">
        <v>28.52</v>
      </c>
      <c r="J73" s="90">
        <v>127.53</v>
      </c>
      <c r="K73" s="90">
        <v>4.4400000000000004</v>
      </c>
      <c r="L73" s="90">
        <v>2.2400000000000002</v>
      </c>
      <c r="M73" s="207"/>
    </row>
    <row r="74" spans="2:14" ht="15.75">
      <c r="B74" s="149" t="s">
        <v>21</v>
      </c>
      <c r="C74" s="90">
        <v>3548.09</v>
      </c>
      <c r="D74" s="90">
        <v>5492.31</v>
      </c>
      <c r="E74" s="90">
        <v>6597.45</v>
      </c>
      <c r="F74" s="90">
        <v>7297.52</v>
      </c>
      <c r="G74" s="90">
        <v>8250.34</v>
      </c>
      <c r="H74" s="90">
        <v>7107.03</v>
      </c>
      <c r="I74" s="90">
        <v>6437.59</v>
      </c>
      <c r="J74" s="90">
        <v>9722.16</v>
      </c>
      <c r="K74" s="90">
        <v>10378</v>
      </c>
      <c r="L74" s="90">
        <v>11164.43</v>
      </c>
      <c r="M74" s="96"/>
    </row>
    <row r="75" spans="2:14" ht="15.75">
      <c r="B75" s="99" t="s">
        <v>102</v>
      </c>
      <c r="C75" s="151">
        <f t="shared" ref="C75:L75" si="4">C74/C53</f>
        <v>0.11378405824762212</v>
      </c>
      <c r="D75" s="151">
        <f t="shared" si="4"/>
        <v>0.15078281224024326</v>
      </c>
      <c r="E75" s="151">
        <f t="shared" si="4"/>
        <v>0.16240614576788115</v>
      </c>
      <c r="F75" s="151">
        <f t="shared" si="4"/>
        <v>0.15078486868164731</v>
      </c>
      <c r="G75" s="151">
        <f t="shared" si="4"/>
        <v>0.16229346202434511</v>
      </c>
      <c r="H75" s="151">
        <f t="shared" si="4"/>
        <v>0.14232141850828628</v>
      </c>
      <c r="I75" s="151">
        <f t="shared" si="4"/>
        <v>0.1331417660199378</v>
      </c>
      <c r="J75" s="151">
        <f t="shared" si="4"/>
        <v>0.15407709794422456</v>
      </c>
      <c r="K75" s="151">
        <f t="shared" si="4"/>
        <v>0.13706789866643421</v>
      </c>
      <c r="L75" s="151">
        <f t="shared" si="4"/>
        <v>0.12850265299876509</v>
      </c>
      <c r="M75" s="96"/>
    </row>
    <row r="76" spans="2:14" ht="15.75">
      <c r="B76" s="99" t="s">
        <v>103</v>
      </c>
      <c r="C76" s="151">
        <f>C74/C54</f>
        <v>8.6965859216826119E-2</v>
      </c>
      <c r="D76" s="151">
        <f t="shared" ref="D76:L76" si="5">D74/D54</f>
        <v>0.11549009346168568</v>
      </c>
      <c r="E76" s="151">
        <f t="shared" si="5"/>
        <v>0.12567333224404825</v>
      </c>
      <c r="F76" s="151">
        <f t="shared" si="5"/>
        <v>0.11639739478541739</v>
      </c>
      <c r="G76" s="151">
        <f t="shared" si="5"/>
        <v>0.12522311886021156</v>
      </c>
      <c r="H76" s="151">
        <f t="shared" si="5"/>
        <v>5.676797728516017E-2</v>
      </c>
      <c r="I76" s="151">
        <f t="shared" si="5"/>
        <v>9.5285577681567979E-2</v>
      </c>
      <c r="J76" s="151">
        <f t="shared" si="5"/>
        <v>0.12449672049379856</v>
      </c>
      <c r="K76" s="151">
        <f t="shared" si="5"/>
        <v>0.10698695593652326</v>
      </c>
      <c r="L76" s="151">
        <f t="shared" si="5"/>
        <v>0.10231105709748263</v>
      </c>
      <c r="M76" s="96"/>
    </row>
    <row r="77" spans="2:14" ht="15.75">
      <c r="B77" s="99" t="s">
        <v>104</v>
      </c>
      <c r="C77" s="151">
        <f>C74/C55</f>
        <v>8.1165113492966661E-3</v>
      </c>
      <c r="D77" s="151">
        <f t="shared" ref="D77:L77" si="6">D74/D55</f>
        <v>1.1084287474426803E-2</v>
      </c>
      <c r="E77" s="151">
        <f t="shared" si="6"/>
        <v>1.17512753325173E-2</v>
      </c>
      <c r="F77" s="151">
        <f t="shared" si="6"/>
        <v>1.1423220950331738E-2</v>
      </c>
      <c r="G77" s="151">
        <f t="shared" si="6"/>
        <v>1.1804078795002304E-2</v>
      </c>
      <c r="H77" s="151">
        <f t="shared" si="6"/>
        <v>9.7064781324295909E-3</v>
      </c>
      <c r="I77" s="151">
        <f t="shared" si="6"/>
        <v>8.6777507482071158E-3</v>
      </c>
      <c r="J77" s="151">
        <f t="shared" si="6"/>
        <v>1.1166367372287463E-2</v>
      </c>
      <c r="K77" s="151">
        <f t="shared" si="6"/>
        <v>1.0439025709173773E-2</v>
      </c>
      <c r="L77" s="151">
        <f t="shared" si="6"/>
        <v>9.9381240266826314E-3</v>
      </c>
      <c r="M77" s="96"/>
    </row>
    <row r="80" spans="2:14">
      <c r="C80">
        <v>10000</v>
      </c>
    </row>
    <row r="83" spans="1:15" ht="15.75">
      <c r="C83" s="195" t="s">
        <v>50</v>
      </c>
      <c r="D83" s="195" t="s">
        <v>51</v>
      </c>
      <c r="E83" s="195" t="s">
        <v>52</v>
      </c>
      <c r="F83" s="195" t="s">
        <v>53</v>
      </c>
      <c r="G83" s="195" t="s">
        <v>54</v>
      </c>
      <c r="H83" s="195" t="s">
        <v>55</v>
      </c>
      <c r="I83" s="195" t="s">
        <v>56</v>
      </c>
      <c r="J83" s="195" t="s">
        <v>57</v>
      </c>
      <c r="K83" s="195" t="s">
        <v>58</v>
      </c>
      <c r="L83" s="195" t="s">
        <v>59</v>
      </c>
    </row>
    <row r="84" spans="1:15" ht="15.75">
      <c r="A84" s="39" t="s">
        <v>70</v>
      </c>
      <c r="B84" s="36" t="s">
        <v>71</v>
      </c>
      <c r="D84" s="197"/>
      <c r="E84" s="197"/>
      <c r="F84" s="197"/>
      <c r="G84" s="197"/>
      <c r="H84" s="197"/>
      <c r="I84" s="197"/>
      <c r="J84" s="197"/>
      <c r="K84" s="197"/>
      <c r="L84" s="197"/>
      <c r="M84" s="197"/>
    </row>
    <row r="85" spans="1:15">
      <c r="A85" s="39">
        <v>29</v>
      </c>
      <c r="B85" t="s">
        <v>78</v>
      </c>
      <c r="C85">
        <v>15.276899999999999</v>
      </c>
      <c r="D85">
        <v>14.966699999999999</v>
      </c>
      <c r="E85">
        <v>16.086400000000001</v>
      </c>
      <c r="F85">
        <v>18.068100000000001</v>
      </c>
      <c r="G85">
        <v>19.189299999999999</v>
      </c>
      <c r="H85">
        <v>20.680099999999999</v>
      </c>
      <c r="I85">
        <v>16.599</v>
      </c>
      <c r="J85">
        <v>21.286999999999999</v>
      </c>
      <c r="K85">
        <v>25</v>
      </c>
      <c r="L85">
        <v>25</v>
      </c>
      <c r="M85" s="197"/>
    </row>
    <row r="86" spans="1:15">
      <c r="A86" s="39">
        <v>30</v>
      </c>
      <c r="B86" t="s">
        <v>79</v>
      </c>
      <c r="C86">
        <v>3108.7013000000002</v>
      </c>
      <c r="D86">
        <v>3191.2114999999999</v>
      </c>
      <c r="E86">
        <v>3282.6367</v>
      </c>
      <c r="F86">
        <v>4192.4926999999998</v>
      </c>
      <c r="G86">
        <v>5636.1656999999996</v>
      </c>
      <c r="H86">
        <v>6013.299</v>
      </c>
      <c r="I86">
        <v>5157.0163000000002</v>
      </c>
      <c r="J86">
        <v>7598.3756000000003</v>
      </c>
      <c r="K86">
        <v>10650</v>
      </c>
      <c r="L86">
        <v>12550</v>
      </c>
      <c r="M86" s="197"/>
      <c r="O86">
        <v>10000</v>
      </c>
    </row>
    <row r="87" spans="1:15" ht="31.5">
      <c r="A87" s="39"/>
      <c r="B87" s="42" t="s">
        <v>105</v>
      </c>
      <c r="C87">
        <v>3123.9782</v>
      </c>
      <c r="D87">
        <v>3206.1781999999998</v>
      </c>
      <c r="E87">
        <v>3298.7231000000002</v>
      </c>
      <c r="F87">
        <v>4210.5608000000002</v>
      </c>
      <c r="G87">
        <v>5655.3549999999996</v>
      </c>
      <c r="H87">
        <v>6033.9790999999996</v>
      </c>
      <c r="I87">
        <v>5173.6153000000004</v>
      </c>
      <c r="J87">
        <v>7619.6625999999997</v>
      </c>
      <c r="K87">
        <v>10675</v>
      </c>
      <c r="L87">
        <v>12575</v>
      </c>
      <c r="M87" s="197"/>
    </row>
    <row r="88" spans="1:15">
      <c r="A88" s="39" t="s">
        <v>85</v>
      </c>
      <c r="B88" t="s">
        <v>86</v>
      </c>
      <c r="C88">
        <v>0</v>
      </c>
      <c r="D88">
        <v>0</v>
      </c>
      <c r="E88">
        <v>0</v>
      </c>
      <c r="F88">
        <v>0</v>
      </c>
      <c r="G88">
        <v>0</v>
      </c>
      <c r="H88">
        <v>0</v>
      </c>
      <c r="I88">
        <v>0</v>
      </c>
      <c r="J88">
        <v>0</v>
      </c>
      <c r="K88">
        <v>0</v>
      </c>
      <c r="L88">
        <v>0</v>
      </c>
      <c r="M88" s="197"/>
    </row>
    <row r="89" spans="1:15">
      <c r="A89" s="39">
        <v>39</v>
      </c>
      <c r="B89" t="s">
        <v>87</v>
      </c>
      <c r="C89">
        <v>3470.4517999999998</v>
      </c>
      <c r="D89">
        <v>4371.0834999999997</v>
      </c>
      <c r="E89">
        <v>4613.1291000000001</v>
      </c>
      <c r="F89">
        <v>4966.2105000000001</v>
      </c>
      <c r="G89">
        <v>6041.8725000000004</v>
      </c>
      <c r="H89">
        <v>6322.7017999999998</v>
      </c>
      <c r="I89">
        <v>6864.4218000000001</v>
      </c>
      <c r="J89">
        <v>7933.4227000000001</v>
      </c>
      <c r="K89">
        <v>10000</v>
      </c>
      <c r="L89">
        <v>11500</v>
      </c>
      <c r="M89" s="197"/>
    </row>
    <row r="90" spans="1:15">
      <c r="A90" s="39">
        <v>40</v>
      </c>
      <c r="B90" t="s">
        <v>88</v>
      </c>
      <c r="C90">
        <v>18993.253000000001</v>
      </c>
      <c r="D90">
        <v>21060.225600000002</v>
      </c>
      <c r="E90">
        <v>23488.408800000001</v>
      </c>
      <c r="F90">
        <v>15608.9175</v>
      </c>
      <c r="G90">
        <v>8997.9989999999998</v>
      </c>
      <c r="H90">
        <v>8397.8058000000001</v>
      </c>
      <c r="I90">
        <v>8660.1651000000002</v>
      </c>
      <c r="J90">
        <v>11220.705900000001</v>
      </c>
      <c r="K90">
        <v>11500</v>
      </c>
      <c r="L90">
        <v>12950</v>
      </c>
      <c r="M90" s="197"/>
    </row>
    <row r="91" spans="1:15">
      <c r="A91" s="39">
        <v>41</v>
      </c>
      <c r="B91" t="s">
        <v>89</v>
      </c>
      <c r="C91">
        <v>1191.5047</v>
      </c>
      <c r="D91">
        <v>1400.3806999999999</v>
      </c>
      <c r="E91">
        <v>1583.0600999999999</v>
      </c>
      <c r="F91">
        <v>2777.5650999999998</v>
      </c>
      <c r="G91">
        <v>2908.2905000000001</v>
      </c>
      <c r="H91">
        <v>2915.7624999999998</v>
      </c>
      <c r="I91">
        <v>2495.0839000000001</v>
      </c>
      <c r="J91">
        <v>3264.614</v>
      </c>
      <c r="K91">
        <v>4200</v>
      </c>
      <c r="L91">
        <v>4700</v>
      </c>
      <c r="M91" s="197"/>
    </row>
    <row r="92" spans="1:15">
      <c r="A92" s="39">
        <v>42</v>
      </c>
      <c r="B92" t="s">
        <v>90</v>
      </c>
      <c r="C92">
        <v>527.06939999999997</v>
      </c>
      <c r="D92">
        <v>554.25319999999999</v>
      </c>
      <c r="E92">
        <v>594.59310000000005</v>
      </c>
      <c r="F92">
        <v>2317.4675999999999</v>
      </c>
      <c r="G92">
        <v>20.696000000000002</v>
      </c>
      <c r="H92">
        <v>15.8477</v>
      </c>
      <c r="I92">
        <v>3.7404999999999999</v>
      </c>
      <c r="J92">
        <v>5.9424000000000001</v>
      </c>
      <c r="K92">
        <v>5</v>
      </c>
      <c r="L92">
        <v>5</v>
      </c>
      <c r="M92" s="197"/>
    </row>
    <row r="93" spans="1:15">
      <c r="A93" s="39">
        <v>43</v>
      </c>
      <c r="B93" t="s">
        <v>91</v>
      </c>
      <c r="C93">
        <v>239.7363</v>
      </c>
      <c r="D93">
        <v>256.6585</v>
      </c>
      <c r="E93">
        <v>275.6918</v>
      </c>
      <c r="F93">
        <v>306.03199999999998</v>
      </c>
      <c r="G93">
        <v>336.9205</v>
      </c>
      <c r="H93">
        <v>262.00850000000003</v>
      </c>
      <c r="I93">
        <v>476.06540000000001</v>
      </c>
      <c r="J93">
        <v>404.36200000000002</v>
      </c>
      <c r="K93">
        <v>450</v>
      </c>
      <c r="L93">
        <v>500</v>
      </c>
      <c r="M93" s="197"/>
    </row>
    <row r="94" spans="1:15" ht="30">
      <c r="A94" s="39">
        <v>45</v>
      </c>
      <c r="B94" s="43" t="s">
        <v>92</v>
      </c>
      <c r="C94">
        <v>88.580100000000002</v>
      </c>
      <c r="D94">
        <v>84.215800000000002</v>
      </c>
      <c r="E94">
        <v>172.09880000000001</v>
      </c>
      <c r="F94">
        <v>79.190399999999997</v>
      </c>
      <c r="G94">
        <v>11.7407</v>
      </c>
      <c r="H94">
        <v>8.3884000000000007</v>
      </c>
      <c r="I94">
        <v>4.9241000000000001</v>
      </c>
      <c r="J94">
        <v>6.3018000000000001</v>
      </c>
      <c r="K94">
        <v>6.3</v>
      </c>
      <c r="L94">
        <v>6.5</v>
      </c>
      <c r="M94" s="197"/>
    </row>
    <row r="95" spans="1:15" ht="31.5">
      <c r="A95" s="39"/>
      <c r="B95" s="42" t="s">
        <v>93</v>
      </c>
      <c r="C95">
        <v>24510.595300000001</v>
      </c>
      <c r="D95">
        <v>27726.817299999999</v>
      </c>
      <c r="E95">
        <v>30726.9817</v>
      </c>
      <c r="F95">
        <v>26055.383099999999</v>
      </c>
      <c r="G95">
        <v>18317.519199999999</v>
      </c>
      <c r="H95">
        <v>17922.5147</v>
      </c>
      <c r="I95">
        <v>18504.400799999999</v>
      </c>
      <c r="J95">
        <v>22835.3488</v>
      </c>
      <c r="K95">
        <v>26161.3</v>
      </c>
      <c r="L95">
        <v>29661.5</v>
      </c>
      <c r="M95" s="197"/>
    </row>
    <row r="96" spans="1:15" ht="15.75">
      <c r="A96" s="37"/>
      <c r="B96" s="52" t="s">
        <v>22</v>
      </c>
      <c r="C96">
        <v>27634.573499999999</v>
      </c>
      <c r="D96">
        <v>30932.995500000001</v>
      </c>
      <c r="E96">
        <v>34025.7048</v>
      </c>
      <c r="F96">
        <v>30265.943899999998</v>
      </c>
      <c r="G96">
        <v>23972.874199999998</v>
      </c>
      <c r="H96">
        <v>23956.4938</v>
      </c>
      <c r="I96">
        <v>23678.016100000001</v>
      </c>
      <c r="J96">
        <v>30455.011399999999</v>
      </c>
      <c r="K96">
        <v>36836.300000000003</v>
      </c>
      <c r="L96">
        <v>42236.5</v>
      </c>
      <c r="M96" s="48"/>
    </row>
    <row r="97" spans="1:13" ht="15.75">
      <c r="A97" s="37"/>
      <c r="B97" s="107" t="s">
        <v>23</v>
      </c>
      <c r="C97">
        <v>31182.663499999999</v>
      </c>
      <c r="D97">
        <v>36425.305500000002</v>
      </c>
      <c r="E97">
        <v>40623.154799999997</v>
      </c>
      <c r="F97">
        <v>48396.8986</v>
      </c>
      <c r="G97">
        <v>50835.935700000002</v>
      </c>
      <c r="H97">
        <v>49936.475299999998</v>
      </c>
      <c r="I97">
        <v>48351.394099999998</v>
      </c>
      <c r="J97">
        <v>63099.319300000003</v>
      </c>
      <c r="K97">
        <v>75714.3</v>
      </c>
      <c r="L97">
        <v>86880.93</v>
      </c>
      <c r="M97" s="44"/>
    </row>
    <row r="105" spans="1:13" ht="15.75">
      <c r="C105" s="153" t="s">
        <v>106</v>
      </c>
      <c r="D105" s="153" t="s">
        <v>107</v>
      </c>
      <c r="E105" s="153" t="s">
        <v>108</v>
      </c>
      <c r="F105" s="153" t="s">
        <v>109</v>
      </c>
      <c r="G105" s="153" t="s">
        <v>110</v>
      </c>
      <c r="H105" s="153" t="s">
        <v>55</v>
      </c>
      <c r="I105" s="153" t="s">
        <v>111</v>
      </c>
      <c r="J105" s="153" t="s">
        <v>112</v>
      </c>
      <c r="K105" s="153" t="s">
        <v>113</v>
      </c>
      <c r="L105" s="153" t="s">
        <v>114</v>
      </c>
    </row>
    <row r="106" spans="1:13" ht="31.5">
      <c r="B106" s="42" t="s">
        <v>105</v>
      </c>
      <c r="C106">
        <v>3123.9782</v>
      </c>
      <c r="D106">
        <v>3206.1781999999998</v>
      </c>
      <c r="E106">
        <v>3298.7231000000002</v>
      </c>
      <c r="F106">
        <v>4210.5608000000002</v>
      </c>
      <c r="G106">
        <v>5655.3549999999996</v>
      </c>
      <c r="H106">
        <v>6033.9790999999996</v>
      </c>
      <c r="I106">
        <v>5173.6153000000004</v>
      </c>
      <c r="J106">
        <v>7619.6625999999997</v>
      </c>
      <c r="K106">
        <v>10675</v>
      </c>
      <c r="L106">
        <v>12575</v>
      </c>
      <c r="M106">
        <f t="shared" ref="M106:M107" si="7">((L106-C106)/C106)*100</f>
        <v>302.53161817838554</v>
      </c>
    </row>
    <row r="107" spans="1:13" ht="31.5">
      <c r="B107" s="42" t="s">
        <v>115</v>
      </c>
      <c r="C107">
        <v>24510.595300000001</v>
      </c>
      <c r="D107">
        <v>27726.817299999999</v>
      </c>
      <c r="E107">
        <v>30726.9817</v>
      </c>
      <c r="F107">
        <v>26055.383099999999</v>
      </c>
      <c r="G107">
        <v>18317.519199999999</v>
      </c>
      <c r="H107">
        <v>17922.5147</v>
      </c>
      <c r="I107">
        <v>18504.400799999999</v>
      </c>
      <c r="J107">
        <v>22835.3488</v>
      </c>
      <c r="K107">
        <v>26161.3</v>
      </c>
      <c r="L107">
        <v>29661.5</v>
      </c>
      <c r="M107">
        <f t="shared" si="7"/>
        <v>21.015012638228331</v>
      </c>
    </row>
    <row r="108" spans="1:13" ht="15.75">
      <c r="B108" s="52" t="s">
        <v>116</v>
      </c>
      <c r="C108">
        <v>27634.573499999999</v>
      </c>
      <c r="D108">
        <v>30932.995500000001</v>
      </c>
      <c r="E108">
        <v>34025.7048</v>
      </c>
      <c r="F108">
        <v>30265.943899999998</v>
      </c>
      <c r="G108">
        <v>23972.874199999998</v>
      </c>
      <c r="H108">
        <v>23956.4938</v>
      </c>
      <c r="I108">
        <v>23678.016100000001</v>
      </c>
      <c r="J108">
        <v>30455.011399999999</v>
      </c>
      <c r="K108">
        <v>36836.300000000003</v>
      </c>
      <c r="L108">
        <v>42236.5</v>
      </c>
      <c r="M108">
        <f>((L108-C108)/C108)*100</f>
        <v>52.839340907504869</v>
      </c>
    </row>
    <row r="109" spans="1:13" ht="15.75">
      <c r="B109" s="107" t="s">
        <v>117</v>
      </c>
      <c r="C109">
        <v>31182.663499999999</v>
      </c>
      <c r="D109">
        <v>36425.305500000002</v>
      </c>
      <c r="E109">
        <v>40623.154799999997</v>
      </c>
      <c r="F109">
        <v>48396.8986</v>
      </c>
      <c r="G109">
        <v>50835.935700000002</v>
      </c>
      <c r="H109">
        <v>49936.475299999998</v>
      </c>
      <c r="I109">
        <v>48351.394099999998</v>
      </c>
      <c r="J109">
        <v>63099.319300000003</v>
      </c>
      <c r="K109">
        <v>75714.3</v>
      </c>
      <c r="L109">
        <v>86880.93</v>
      </c>
    </row>
    <row r="110" spans="1:13">
      <c r="B110" s="197" t="s">
        <v>118</v>
      </c>
      <c r="C110">
        <v>437144.71</v>
      </c>
      <c r="D110">
        <v>495504.11</v>
      </c>
      <c r="E110">
        <v>561424.17000000004</v>
      </c>
      <c r="F110">
        <v>638832.07999999996</v>
      </c>
      <c r="G110">
        <v>698939.76</v>
      </c>
      <c r="H110">
        <v>732194.51</v>
      </c>
      <c r="I110">
        <v>741850.07</v>
      </c>
      <c r="J110">
        <v>870664.53</v>
      </c>
      <c r="K110">
        <v>994154.08</v>
      </c>
      <c r="L110">
        <v>1123394.1103999999</v>
      </c>
    </row>
    <row r="111" spans="1:13" ht="31.5">
      <c r="B111" s="207"/>
      <c r="C111" s="152" t="s">
        <v>106</v>
      </c>
      <c r="D111" s="152" t="s">
        <v>107</v>
      </c>
      <c r="E111" s="152" t="s">
        <v>108</v>
      </c>
      <c r="F111" s="152" t="s">
        <v>109</v>
      </c>
      <c r="G111" s="152" t="s">
        <v>110</v>
      </c>
      <c r="H111" s="152" t="s">
        <v>55</v>
      </c>
      <c r="I111" s="152" t="s">
        <v>111</v>
      </c>
      <c r="J111" s="152" t="s">
        <v>112</v>
      </c>
      <c r="K111" s="152" t="s">
        <v>113</v>
      </c>
      <c r="L111" s="152" t="s">
        <v>114</v>
      </c>
    </row>
    <row r="112" spans="1:13" ht="45">
      <c r="B112" s="208" t="s">
        <v>119</v>
      </c>
      <c r="C112" s="151">
        <f>C106/C108</f>
        <v>0.11304600738636332</v>
      </c>
      <c r="D112" s="151">
        <f t="shared" ref="D112:L112" si="8">D106/D108</f>
        <v>0.10364913414221393</v>
      </c>
      <c r="E112" s="151">
        <f t="shared" si="8"/>
        <v>9.6947972698569945E-2</v>
      </c>
      <c r="F112" s="151">
        <f t="shared" si="8"/>
        <v>0.1391187670839501</v>
      </c>
      <c r="G112" s="151">
        <f t="shared" si="8"/>
        <v>0.23590642293530242</v>
      </c>
      <c r="H112" s="151">
        <f t="shared" si="8"/>
        <v>0.25187237958836861</v>
      </c>
      <c r="I112" s="151">
        <f t="shared" si="8"/>
        <v>0.21849868156817412</v>
      </c>
      <c r="J112" s="151">
        <f t="shared" si="8"/>
        <v>0.25019404852365285</v>
      </c>
      <c r="K112" s="151">
        <f t="shared" si="8"/>
        <v>0.28979566351669411</v>
      </c>
      <c r="L112" s="151">
        <f t="shared" si="8"/>
        <v>0.29772826820404152</v>
      </c>
    </row>
    <row r="113" spans="2:12" ht="30">
      <c r="B113" s="208" t="s">
        <v>120</v>
      </c>
      <c r="C113" s="151">
        <f>C107/C108</f>
        <v>0.88695399261363672</v>
      </c>
      <c r="D113" s="151">
        <f t="shared" ref="D113:L113" si="9">D107/D108</f>
        <v>0.89635086585778601</v>
      </c>
      <c r="E113" s="151">
        <f t="shared" si="9"/>
        <v>0.90305202730143008</v>
      </c>
      <c r="F113" s="151">
        <f t="shared" si="9"/>
        <v>0.8608812329160499</v>
      </c>
      <c r="G113" s="151">
        <f t="shared" si="9"/>
        <v>0.7640935770646976</v>
      </c>
      <c r="H113" s="151">
        <f t="shared" si="9"/>
        <v>0.74812762041163139</v>
      </c>
      <c r="I113" s="151">
        <f t="shared" si="9"/>
        <v>0.7815013184318258</v>
      </c>
      <c r="J113" s="151">
        <f t="shared" si="9"/>
        <v>0.74980595147634721</v>
      </c>
      <c r="K113" s="151">
        <f t="shared" si="9"/>
        <v>0.71020433648330583</v>
      </c>
      <c r="L113" s="151">
        <f t="shared" si="9"/>
        <v>0.70227173179595848</v>
      </c>
    </row>
    <row r="114" spans="2:12" ht="30">
      <c r="B114" s="208" t="s">
        <v>121</v>
      </c>
      <c r="C114" s="151">
        <f>C108/C109</f>
        <v>0.88621594175237783</v>
      </c>
      <c r="D114" s="151">
        <f t="shared" ref="D114:L114" si="10">D108/D109</f>
        <v>0.84921718775975674</v>
      </c>
      <c r="E114" s="151">
        <f t="shared" si="10"/>
        <v>0.83759385423211896</v>
      </c>
      <c r="F114" s="151">
        <f t="shared" si="10"/>
        <v>0.625369492168244</v>
      </c>
      <c r="G114" s="151">
        <f t="shared" si="10"/>
        <v>0.47157338347172389</v>
      </c>
      <c r="H114" s="151">
        <f t="shared" si="10"/>
        <v>0.47973938200640287</v>
      </c>
      <c r="I114" s="151">
        <f t="shared" si="10"/>
        <v>0.48970699895496916</v>
      </c>
      <c r="J114" s="151">
        <f t="shared" si="10"/>
        <v>0.48265198005075782</v>
      </c>
      <c r="K114" s="151">
        <f t="shared" si="10"/>
        <v>0.4865170780156457</v>
      </c>
      <c r="L114" s="151">
        <f t="shared" si="10"/>
        <v>0.48614235598076588</v>
      </c>
    </row>
    <row r="115" spans="2:12">
      <c r="B115" s="208" t="s">
        <v>122</v>
      </c>
      <c r="C115" s="151">
        <f>C108/C110</f>
        <v>6.3216076662577017E-2</v>
      </c>
      <c r="D115" s="151">
        <f t="shared" ref="D115:L115" si="11">D108/D110</f>
        <v>6.2427323761249938E-2</v>
      </c>
      <c r="E115" s="151">
        <f t="shared" si="11"/>
        <v>6.0606056201677243E-2</v>
      </c>
      <c r="F115" s="151">
        <f t="shared" si="11"/>
        <v>4.737699443647226E-2</v>
      </c>
      <c r="G115" s="151">
        <f t="shared" si="11"/>
        <v>3.4298913256844907E-2</v>
      </c>
      <c r="H115" s="151">
        <f t="shared" si="11"/>
        <v>3.2718756386195792E-2</v>
      </c>
      <c r="I115" s="151">
        <f t="shared" si="11"/>
        <v>3.191752222925584E-2</v>
      </c>
      <c r="J115" s="151">
        <f t="shared" si="11"/>
        <v>3.4979042272458252E-2</v>
      </c>
      <c r="K115" s="151">
        <f t="shared" si="11"/>
        <v>3.7052908337910764E-2</v>
      </c>
      <c r="L115" s="151">
        <f t="shared" si="11"/>
        <v>3.7597223991997886E-2</v>
      </c>
    </row>
    <row r="118" spans="2:12">
      <c r="K118">
        <v>10000</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0100-00001F000000}">
          <x14:colorSeries rgb="FF376092"/>
          <x14:sparklines>
            <x14:sparkline>
              <xm:f>'Tax revenue'!C8:L8</xm:f>
              <xm:sqref>M8</xm:sqref>
            </x14:sparkline>
          </x14:sparklines>
        </x14:sparklineGroup>
        <x14:sparklineGroup displayEmptyCellsAs="gap" xr2:uid="{00000000-0003-0000-0100-00001E000000}">
          <x14:colorSeries rgb="FF376092"/>
          <x14:sparklines>
            <x14:sparkline>
              <xm:f>'Tax revenue'!C9:L9</xm:f>
              <xm:sqref>M9</xm:sqref>
            </x14:sparkline>
            <x14:sparkline>
              <xm:f>'Tax revenue'!C10:L10</xm:f>
              <xm:sqref>M10</xm:sqref>
            </x14:sparkline>
            <x14:sparkline>
              <xm:f>'Tax revenue'!C11:L11</xm:f>
              <xm:sqref>M11</xm:sqref>
            </x14:sparkline>
            <x14:sparkline>
              <xm:f>'Tax revenue'!C12:L12</xm:f>
              <xm:sqref>M12</xm:sqref>
            </x14:sparkline>
            <x14:sparkline>
              <xm:f>'Tax revenue'!C13:L13</xm:f>
              <xm:sqref>M13</xm:sqref>
            </x14:sparkline>
            <x14:sparkline>
              <xm:f>'Tax revenue'!C14:L14</xm:f>
              <xm:sqref>M14</xm:sqref>
            </x14:sparkline>
            <x14:sparkline>
              <xm:f>'Tax revenue'!C15:L15</xm:f>
              <xm:sqref>M15</xm:sqref>
            </x14:sparkline>
            <x14:sparkline>
              <xm:f>'Tax revenue'!C16:L16</xm:f>
              <xm:sqref>M16</xm:sqref>
            </x14:sparkline>
            <x14:sparkline>
              <xm:f>'Tax revenue'!C17:L17</xm:f>
              <xm:sqref>M17</xm:sqref>
            </x14:sparkline>
            <x14:sparkline>
              <xm:f>'Tax revenue'!C18:L18</xm:f>
              <xm:sqref>M18</xm:sqref>
            </x14:sparkline>
            <x14:sparkline>
              <xm:f>'Tax revenue'!C19:L19</xm:f>
              <xm:sqref>M19</xm:sqref>
            </x14:sparkline>
          </x14:sparklines>
        </x14:sparklineGroup>
        <x14:sparklineGroup displayEmptyCellsAs="gap" xr2:uid="{00000000-0003-0000-0100-00001D000000}">
          <x14:colorSeries rgb="FF376092"/>
          <x14:sparklines>
            <x14:sparkline>
              <xm:f>'Tax revenue'!C20:L20</xm:f>
              <xm:sqref>M20</xm:sqref>
            </x14:sparkline>
            <x14:sparkline>
              <xm:f>'Tax revenue'!C21:L21</xm:f>
              <xm:sqref>M21</xm:sqref>
            </x14:sparkline>
            <x14:sparkline>
              <xm:f>'Tax revenue'!C22:L22</xm:f>
              <xm:sqref>M22</xm:sqref>
            </x14:sparkline>
            <x14:sparkline>
              <xm:f>'Tax revenue'!C23:L23</xm:f>
              <xm:sqref>M23</xm:sqref>
            </x14:sparkline>
            <x14:sparkline>
              <xm:f>'Tax revenue'!C24:L24</xm:f>
              <xm:sqref>M24</xm:sqref>
            </x14:sparkline>
            <x14:sparkline>
              <xm:f>'Tax revenue'!C25:L25</xm:f>
              <xm:sqref>M25</xm:sqref>
            </x14:sparkline>
            <x14:sparkline>
              <xm:f>'Tax revenue'!C26:L26</xm:f>
              <xm:sqref>M26</xm:sqref>
            </x14:sparkline>
            <x14:sparkline>
              <xm:f>'Tax revenue'!C27:L27</xm:f>
              <xm:sqref>M27</xm:sqref>
            </x14:sparkline>
            <x14:sparkline>
              <xm:f>'Tax revenue'!C28:L28</xm:f>
              <xm:sqref>M28</xm:sqref>
            </x14:sparkline>
            <x14:sparkline>
              <xm:f>'Tax revenue'!C29:L29</xm:f>
              <xm:sqref>M29</xm:sqref>
            </x14:sparkline>
            <x14:sparkline>
              <xm:f>'Tax revenue'!C30:L30</xm:f>
              <xm:sqref>M30</xm:sqref>
            </x14:sparkline>
            <x14:sparkline>
              <xm:f>'Tax revenue'!C31:L31</xm:f>
              <xm:sqref>M31</xm:sqref>
            </x14:sparkline>
            <x14:sparkline>
              <xm:f>'Tax revenue'!C32:L32</xm:f>
              <xm:sqref>M32</xm:sqref>
            </x14:sparkline>
            <x14:sparkline>
              <xm:f>'Tax revenue'!C33:L33</xm:f>
              <xm:sqref>M33</xm:sqref>
            </x14:sparkline>
            <x14:sparkline>
              <xm:f>'Tax revenue'!C34:L34</xm:f>
              <xm:sqref>M34</xm:sqref>
            </x14:sparkline>
            <x14:sparkline>
              <xm:f>'Tax revenue'!C35:L35</xm:f>
              <xm:sqref>M35</xm:sqref>
            </x14:sparkline>
            <x14:sparkline>
              <xm:f>'Tax revenue'!C36:L36</xm:f>
              <xm:sqref>M36</xm:sqref>
            </x14:sparkline>
            <x14:sparkline>
              <xm:f>'Tax revenue'!C37:L37</xm:f>
              <xm:sqref>M37</xm:sqref>
            </x14:sparkline>
            <x14:sparkline>
              <xm:f>'Tax revenue'!C38:L38</xm:f>
              <xm:sqref>M38</xm:sqref>
            </x14:sparkline>
            <x14:sparkline>
              <xm:f>'Tax revenue'!C39:L39</xm:f>
              <xm:sqref>M39</xm:sqref>
            </x14:sparkline>
            <x14:sparkline>
              <xm:f>'Tax revenue'!C40:L40</xm:f>
              <xm:sqref>M40</xm:sqref>
            </x14:sparkline>
            <x14:sparkline>
              <xm:f>'Tax revenue'!C41:L41</xm:f>
              <xm:sqref>M41</xm:sqref>
            </x14:sparkline>
          </x14:sparklines>
        </x14:sparklineGroup>
        <x14:sparklineGroup displayEmptyCellsAs="gap" xr2:uid="{00000000-0003-0000-0100-00001C000000}">
          <x14:colorSeries rgb="FF376092"/>
          <x14:sparklines>
            <x14:sparkline>
              <xm:f>'Tax revenue'!C44:L44</xm:f>
              <xm:sqref>M44</xm:sqref>
            </x14:sparkline>
          </x14:sparklines>
        </x14:sparklineGroup>
        <x14:sparklineGroup displayEmptyCellsAs="gap" xr2:uid="{00000000-0003-0000-0100-00001B000000}">
          <x14:colorSeries rgb="FF376092"/>
          <x14:sparklines>
            <x14:sparkline>
              <xm:f>'Tax revenue'!C42:L42</xm:f>
              <xm:sqref>M42</xm:sqref>
            </x14:sparkline>
            <x14:sparkline>
              <xm:f>'Tax revenue'!C43:L43</xm:f>
              <xm:sqref>M43</xm:sqref>
            </x14:sparkline>
          </x14:sparklines>
        </x14:sparklineGroup>
        <x14:sparklineGroup displayEmptyCellsAs="gap" xr2:uid="{00000000-0003-0000-0100-00001A000000}">
          <x14:colorSeries rgb="FF376092"/>
          <x14:sparklines>
            <x14:sparkline>
              <xm:f>'Tax revenue'!C74:L74</xm:f>
              <xm:sqref>M74</xm:sqref>
            </x14:sparkline>
            <x14:sparkline>
              <xm:f>'Tax revenue'!C75:L75</xm:f>
              <xm:sqref>M75</xm:sqref>
            </x14:sparkline>
            <x14:sparkline>
              <xm:f>'Tax revenue'!C76:L76</xm:f>
              <xm:sqref>M76</xm:sqref>
            </x14:sparkline>
            <x14:sparkline>
              <xm:f>'Tax revenue'!C77:L77</xm:f>
              <xm:sqref>M77</xm:sqref>
            </x14:sparkline>
          </x14:sparklines>
        </x14:sparklineGroup>
        <x14:sparklineGroup displayEmptyCellsAs="gap" xr2:uid="{00000000-0003-0000-0100-000019000000}">
          <x14:colorSeries rgb="FF376092"/>
          <x14:sparklines>
            <x14:sparkline>
              <xm:sqref>M65</xm:sqref>
            </x14:sparkline>
            <x14:sparkline>
              <xm:f>'Tax revenue'!C66:L66</xm:f>
              <xm:sqref>M66</xm:sqref>
            </x14:sparkline>
            <x14:sparkline>
              <xm:f>'Tax revenue'!C67:L67</xm:f>
              <xm:sqref>M67</xm:sqref>
            </x14:sparkline>
            <x14:sparkline>
              <xm:f>'Tax revenue'!C68:L68</xm:f>
              <xm:sqref>M68</xm:sqref>
            </x14:sparkline>
            <x14:sparkline>
              <xm:f>'Tax revenue'!C69:L69</xm:f>
              <xm:sqref>M69</xm:sqref>
            </x14:sparkline>
            <x14:sparkline>
              <xm:f>'Tax revenue'!C70:L70</xm:f>
              <xm:sqref>M70</xm:sqref>
            </x14:sparkline>
            <x14:sparkline>
              <xm:f>'Tax revenue'!C71:L71</xm:f>
              <xm:sqref>M71</xm:sqref>
            </x14:sparkline>
            <x14:sparkline>
              <xm:f>'Tax revenue'!C72:L72</xm:f>
              <xm:sqref>M72</xm:sqref>
            </x14:sparkline>
            <x14:sparkline>
              <xm:f>'Tax revenue'!C73:L73</xm:f>
              <xm:sqref>M73</xm:sqref>
            </x14:sparkline>
          </x14:sparklines>
        </x14:sparklineGroup>
        <x14:sparklineGroup displayEmptyCellsAs="gap" xr2:uid="{00000000-0003-0000-0100-000018000000}">
          <x14:colorSeries rgb="FF376092"/>
          <x14:sparklines>
            <x14:sparkline>
              <xm:f>'Tax revenue'!C96:L96</xm:f>
              <xm:sqref>M96</xm:sqref>
            </x14:sparkline>
          </x14:sparklines>
        </x14:sparklineGroup>
        <x14:sparklineGroup displayEmptyCellsAs="gap" xr2:uid="{00000000-0003-0000-0100-000017000000}">
          <x14:colorSeries rgb="FF376092"/>
          <x14:sparklines>
            <x14:sparkline>
              <xm:f>'Tax revenue'!C97:L97</xm:f>
              <xm:sqref>M97</xm:sqref>
            </x14:sparkline>
          </x14:sparklines>
        </x14:sparklineGroup>
        <x14:sparklineGroup displayEmptyCellsAs="gap" xr2:uid="{00000000-0003-0000-0100-000016000000}">
          <x14:colorSeries rgb="FF376092"/>
          <x14:sparklines>
            <x14:sparkline>
              <xm:f>'Tax revenue'!C84:L84</xm:f>
              <xm:sqref>M84</xm:sqref>
            </x14:sparkline>
            <x14:sparkline>
              <xm:f>'Tax revenue'!C85:L85</xm:f>
              <xm:sqref>M85</xm:sqref>
            </x14:sparkline>
            <x14:sparkline>
              <xm:f>'Tax revenue'!C86:L86</xm:f>
              <xm:sqref>M86</xm:sqref>
            </x14:sparkline>
            <x14:sparkline>
              <xm:f>'Tax revenue'!C87:L87</xm:f>
              <xm:sqref>M87</xm:sqref>
            </x14:sparkline>
            <x14:sparkline>
              <xm:f>'Tax revenue'!C88:L88</xm:f>
              <xm:sqref>M88</xm:sqref>
            </x14:sparkline>
            <x14:sparkline>
              <xm:f>'Tax revenue'!C89:L89</xm:f>
              <xm:sqref>M89</xm:sqref>
            </x14:sparkline>
            <x14:sparkline>
              <xm:f>'Tax revenue'!C90:L90</xm:f>
              <xm:sqref>M90</xm:sqref>
            </x14:sparkline>
            <x14:sparkline>
              <xm:f>'Tax revenue'!C91:L91</xm:f>
              <xm:sqref>M91</xm:sqref>
            </x14:sparkline>
            <x14:sparkline>
              <xm:f>'Tax revenue'!C92:L92</xm:f>
              <xm:sqref>M92</xm:sqref>
            </x14:sparkline>
            <x14:sparkline>
              <xm:f>'Tax revenue'!C93:L93</xm:f>
              <xm:sqref>M93</xm:sqref>
            </x14:sparkline>
            <x14:sparkline>
              <xm:f>'Tax revenue'!C94:L94</xm:f>
              <xm:sqref>M94</xm:sqref>
            </x14:sparkline>
            <x14:sparkline>
              <xm:f>'Tax revenue'!C95:L95</xm:f>
              <xm:sqref>M95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7"/>
  <sheetViews>
    <sheetView topLeftCell="A53" zoomScale="55" zoomScaleNormal="55" workbookViewId="0">
      <selection activeCell="D12" sqref="D12"/>
    </sheetView>
  </sheetViews>
  <sheetFormatPr defaultRowHeight="15"/>
  <cols>
    <col min="2" max="2" width="36.140625" customWidth="1"/>
    <col min="13" max="13" width="13.28515625" customWidth="1"/>
  </cols>
  <sheetData>
    <row r="1" spans="1:15" ht="15.75">
      <c r="B1" s="89" t="s">
        <v>0</v>
      </c>
      <c r="C1" s="89"/>
      <c r="D1" s="89"/>
      <c r="E1" s="89"/>
      <c r="F1" s="89"/>
      <c r="G1" s="89"/>
      <c r="H1" s="89"/>
      <c r="I1" s="89"/>
      <c r="J1" s="89"/>
      <c r="K1" s="89"/>
      <c r="L1" s="90"/>
      <c r="M1" s="90"/>
    </row>
    <row r="2" spans="1:15" ht="15.75">
      <c r="B2" s="89"/>
      <c r="C2" s="89" t="s">
        <v>1</v>
      </c>
      <c r="D2" s="89"/>
      <c r="E2" s="89"/>
      <c r="F2" s="89"/>
      <c r="G2" s="89"/>
      <c r="H2" s="89"/>
      <c r="I2" s="89"/>
      <c r="J2" s="89"/>
      <c r="K2" s="90"/>
      <c r="L2" s="90"/>
      <c r="M2" s="90"/>
    </row>
    <row r="3" spans="1:15" ht="63">
      <c r="A3" s="2" t="s">
        <v>2</v>
      </c>
      <c r="B3" s="91" t="s">
        <v>3</v>
      </c>
      <c r="C3" s="91" t="s">
        <v>123</v>
      </c>
      <c r="D3" s="91" t="s">
        <v>124</v>
      </c>
      <c r="E3" s="91" t="s">
        <v>125</v>
      </c>
      <c r="F3" s="91" t="s">
        <v>126</v>
      </c>
      <c r="G3" s="91" t="s">
        <v>127</v>
      </c>
      <c r="H3" s="91" t="s">
        <v>128</v>
      </c>
      <c r="I3" s="91" t="s">
        <v>129</v>
      </c>
      <c r="J3" s="91" t="s">
        <v>130</v>
      </c>
      <c r="K3" s="91" t="s">
        <v>12</v>
      </c>
      <c r="L3" s="91" t="s">
        <v>13</v>
      </c>
      <c r="M3" s="92" t="s">
        <v>14</v>
      </c>
    </row>
    <row r="4" spans="1:15" ht="15.75">
      <c r="B4" s="89" t="s">
        <v>15</v>
      </c>
      <c r="C4" s="93"/>
      <c r="D4" s="93"/>
      <c r="E4" s="93"/>
      <c r="F4" s="93"/>
      <c r="G4" s="93"/>
      <c r="H4" s="93"/>
      <c r="I4" s="90"/>
      <c r="J4" s="90"/>
      <c r="K4" s="90"/>
      <c r="L4" s="90"/>
      <c r="M4" s="90"/>
    </row>
    <row r="5" spans="1:15" ht="15.75">
      <c r="B5" s="89" t="s">
        <v>16</v>
      </c>
      <c r="C5" s="94"/>
      <c r="D5" s="94"/>
      <c r="E5" s="94"/>
      <c r="F5" s="93"/>
      <c r="G5" s="94"/>
      <c r="H5" s="94"/>
      <c r="I5" s="90"/>
      <c r="J5" s="90"/>
      <c r="K5" s="90"/>
      <c r="L5" s="90"/>
      <c r="M5" s="90"/>
      <c r="N5">
        <f>(L8-F8)/F8</f>
        <v>2.0904326215212246</v>
      </c>
      <c r="O5">
        <f>N5*100</f>
        <v>209.04326215212245</v>
      </c>
    </row>
    <row r="6" spans="1:15" ht="15.75">
      <c r="A6" s="7"/>
      <c r="B6" s="89" t="s">
        <v>17</v>
      </c>
      <c r="C6" s="94"/>
      <c r="D6" s="94"/>
      <c r="E6" s="94"/>
      <c r="F6" s="93"/>
      <c r="G6" s="94"/>
      <c r="H6" s="94"/>
      <c r="I6" s="95"/>
      <c r="J6" s="95"/>
      <c r="K6" s="95"/>
      <c r="L6" s="95"/>
      <c r="M6" s="90"/>
    </row>
    <row r="7" spans="1:15" ht="15.75">
      <c r="B7" s="89" t="s">
        <v>18</v>
      </c>
      <c r="C7" s="93"/>
      <c r="D7" s="93"/>
      <c r="E7" s="93"/>
      <c r="F7" s="93"/>
      <c r="G7" s="93"/>
      <c r="H7" s="93"/>
      <c r="I7" s="90"/>
      <c r="J7" s="90"/>
      <c r="K7" s="90"/>
      <c r="L7" s="90"/>
      <c r="M7" s="90"/>
    </row>
    <row r="8" spans="1:15" ht="27.75" customHeight="1">
      <c r="A8" s="37"/>
      <c r="B8" s="244" t="s">
        <v>20</v>
      </c>
      <c r="C8" s="96"/>
      <c r="D8" s="96"/>
      <c r="E8" s="96"/>
      <c r="F8" s="56">
        <v>108334347</v>
      </c>
      <c r="G8" s="48">
        <v>186127215</v>
      </c>
      <c r="H8" s="48">
        <v>188729515</v>
      </c>
      <c r="I8" s="48">
        <v>182357880</v>
      </c>
      <c r="J8" s="48">
        <v>229221479</v>
      </c>
      <c r="K8" s="48">
        <v>285000000</v>
      </c>
      <c r="L8" s="48">
        <v>334800000</v>
      </c>
      <c r="M8" s="96"/>
      <c r="N8" s="37" t="s">
        <v>131</v>
      </c>
    </row>
    <row r="9" spans="1:15" ht="15.75">
      <c r="B9" s="244"/>
      <c r="C9" s="90"/>
      <c r="D9" s="207"/>
      <c r="E9" s="207"/>
      <c r="F9">
        <v>33500</v>
      </c>
      <c r="G9" s="46">
        <v>4000</v>
      </c>
      <c r="H9">
        <v>48500</v>
      </c>
      <c r="I9">
        <v>-700</v>
      </c>
      <c r="J9" s="46">
        <v>10500</v>
      </c>
      <c r="K9">
        <v>1100</v>
      </c>
      <c r="L9" s="46">
        <v>0</v>
      </c>
      <c r="M9">
        <v>103900</v>
      </c>
      <c r="N9">
        <v>-1000</v>
      </c>
      <c r="O9">
        <v>-900</v>
      </c>
    </row>
    <row r="10" spans="1:15" ht="15.75">
      <c r="A10" s="39" t="s">
        <v>60</v>
      </c>
      <c r="B10" s="97" t="s">
        <v>61</v>
      </c>
      <c r="C10" s="90"/>
      <c r="D10" s="207"/>
      <c r="E10" s="207"/>
      <c r="F10" s="94"/>
      <c r="G10" s="207"/>
      <c r="H10" s="207"/>
      <c r="I10" s="207"/>
      <c r="J10" s="207"/>
      <c r="K10" s="207"/>
      <c r="L10" s="207"/>
      <c r="M10" s="207"/>
    </row>
    <row r="11" spans="1:15" ht="15.75">
      <c r="A11" s="39">
        <v>5</v>
      </c>
      <c r="B11" s="245" t="s">
        <v>62</v>
      </c>
      <c r="C11" s="90"/>
      <c r="D11" s="207"/>
      <c r="E11" s="207"/>
      <c r="F11">
        <v>1043600</v>
      </c>
      <c r="G11" s="46">
        <v>20375400</v>
      </c>
      <c r="H11">
        <v>20180700</v>
      </c>
      <c r="I11" s="46">
        <v>19074600</v>
      </c>
      <c r="J11">
        <v>27633500</v>
      </c>
      <c r="K11">
        <v>33171400</v>
      </c>
      <c r="L11">
        <v>36100500</v>
      </c>
      <c r="M11" s="207"/>
    </row>
    <row r="12" spans="1:15">
      <c r="A12" s="39"/>
      <c r="B12" s="245"/>
      <c r="C12" s="90"/>
      <c r="D12" s="207"/>
      <c r="E12" s="207"/>
      <c r="F12" s="98">
        <f>(F11/F52)*100</f>
        <v>0.21563365219439906</v>
      </c>
      <c r="G12" s="98">
        <f t="shared" ref="G12:L12" si="0">(G11/G52)*100</f>
        <v>4.0080702202949716</v>
      </c>
      <c r="H12" s="98">
        <f t="shared" si="0"/>
        <v>4.0412744148964794</v>
      </c>
      <c r="I12" s="98">
        <f t="shared" si="0"/>
        <v>3.9449948352161366</v>
      </c>
      <c r="J12" s="98">
        <f t="shared" si="0"/>
        <v>4.3793657850125181</v>
      </c>
      <c r="K12" s="98">
        <f t="shared" si="0"/>
        <v>4.3811274752589666</v>
      </c>
      <c r="L12" s="98">
        <f t="shared" si="0"/>
        <v>4.155169609717575</v>
      </c>
      <c r="M12" s="207"/>
    </row>
    <row r="13" spans="1:15" ht="15.75">
      <c r="A13" s="39">
        <v>8</v>
      </c>
      <c r="B13" s="245" t="s">
        <v>63</v>
      </c>
      <c r="C13" s="90"/>
      <c r="D13" s="207"/>
      <c r="E13" s="207"/>
      <c r="F13">
        <v>7370800</v>
      </c>
      <c r="G13" s="46">
        <v>1626000</v>
      </c>
      <c r="H13">
        <v>0</v>
      </c>
      <c r="I13" s="46">
        <v>0</v>
      </c>
      <c r="J13">
        <v>0</v>
      </c>
      <c r="K13">
        <v>0</v>
      </c>
      <c r="L13">
        <v>0</v>
      </c>
      <c r="M13" s="207"/>
    </row>
    <row r="14" spans="1:15" ht="15.75" customHeight="1">
      <c r="A14" s="39"/>
      <c r="B14" s="245"/>
      <c r="C14" s="90"/>
      <c r="D14" s="207"/>
      <c r="E14" s="207"/>
      <c r="F14" s="98">
        <f>(F13/F52)*100</f>
        <v>1.5229901529268655</v>
      </c>
      <c r="G14" s="98">
        <f>(G13/G52)*100</f>
        <v>0.31985247789980187</v>
      </c>
      <c r="H14" s="98">
        <f t="shared" ref="H14:L14" si="1">(H13/H52)*100</f>
        <v>0</v>
      </c>
      <c r="I14" s="98">
        <f t="shared" si="1"/>
        <v>0</v>
      </c>
      <c r="J14" s="98">
        <f t="shared" si="1"/>
        <v>0</v>
      </c>
      <c r="K14" s="98">
        <f t="shared" si="1"/>
        <v>0</v>
      </c>
      <c r="L14" s="98">
        <f t="shared" si="1"/>
        <v>0</v>
      </c>
      <c r="M14" s="207"/>
    </row>
    <row r="15" spans="1:15" ht="15.75">
      <c r="A15" s="39">
        <v>20</v>
      </c>
      <c r="B15" s="245" t="s">
        <v>64</v>
      </c>
      <c r="C15">
        <v>12391100</v>
      </c>
      <c r="D15" s="46">
        <v>17333700</v>
      </c>
      <c r="E15">
        <v>21185700</v>
      </c>
      <c r="F15">
        <v>22359200</v>
      </c>
      <c r="G15" s="46">
        <v>28708600</v>
      </c>
      <c r="H15">
        <v>24247300</v>
      </c>
      <c r="I15" s="46">
        <v>19465400</v>
      </c>
      <c r="J15">
        <v>28461700</v>
      </c>
      <c r="K15">
        <v>33330700</v>
      </c>
      <c r="L15">
        <v>35733500</v>
      </c>
      <c r="M15" s="207"/>
      <c r="N15">
        <f>(L15-C15)/C15</f>
        <v>1.8838036978153674</v>
      </c>
      <c r="O15">
        <f>N15*100</f>
        <v>188.38036978153673</v>
      </c>
    </row>
    <row r="16" spans="1:15">
      <c r="A16" s="39"/>
      <c r="B16" s="245"/>
      <c r="C16" s="98">
        <f>(C15/C52)*100</f>
        <v>3.9737144327007217</v>
      </c>
      <c r="D16" s="98">
        <f t="shared" ref="D16:L16" si="2">(D15/D52)*100</f>
        <v>4.7586972194371846</v>
      </c>
      <c r="E16" s="98">
        <f t="shared" si="2"/>
        <v>5.2151784134697481</v>
      </c>
      <c r="F16" s="98">
        <f t="shared" si="2"/>
        <v>4.6199654620017325</v>
      </c>
      <c r="G16" s="98">
        <f t="shared" si="2"/>
        <v>5.6473043339694051</v>
      </c>
      <c r="H16" s="98">
        <f t="shared" si="2"/>
        <v>4.8556290475711643</v>
      </c>
      <c r="I16" s="98">
        <f t="shared" si="2"/>
        <v>4.0258198056796051</v>
      </c>
      <c r="J16" s="98">
        <f t="shared" si="2"/>
        <v>4.5106191819093047</v>
      </c>
      <c r="K16" s="98">
        <f t="shared" si="2"/>
        <v>4.4021670939307365</v>
      </c>
      <c r="L16" s="98">
        <f t="shared" si="2"/>
        <v>4.1129278887783549</v>
      </c>
      <c r="M16" s="207"/>
      <c r="N16" s="37" t="s">
        <v>132</v>
      </c>
    </row>
    <row r="17" spans="1:14" ht="31.5" customHeight="1">
      <c r="A17" s="39">
        <v>21</v>
      </c>
      <c r="B17" s="246" t="s">
        <v>65</v>
      </c>
      <c r="C17">
        <v>8848300</v>
      </c>
      <c r="D17" s="46">
        <v>12047900</v>
      </c>
      <c r="E17">
        <v>14724100</v>
      </c>
      <c r="F17">
        <v>18880800</v>
      </c>
      <c r="G17" s="46">
        <v>21142700</v>
      </c>
      <c r="H17">
        <v>18999300</v>
      </c>
      <c r="I17" s="46">
        <v>19961300</v>
      </c>
      <c r="J17">
        <v>28747900</v>
      </c>
      <c r="K17" s="46">
        <v>32411100</v>
      </c>
      <c r="L17" s="46">
        <v>34763900</v>
      </c>
      <c r="M17" s="207"/>
    </row>
    <row r="18" spans="1:14" ht="15.75" customHeight="1">
      <c r="A18" s="39"/>
      <c r="B18" s="246"/>
      <c r="C18" s="98">
        <f>(C17/C52)*100</f>
        <v>2.8375703056924566</v>
      </c>
      <c r="D18" s="98">
        <f t="shared" ref="D18:L18" si="3">(D17/D52)*100</f>
        <v>3.3075631994356232</v>
      </c>
      <c r="E18" s="98">
        <f t="shared" si="3"/>
        <v>3.6245584747150166</v>
      </c>
      <c r="F18" s="98">
        <f t="shared" si="3"/>
        <v>3.9012417213031911</v>
      </c>
      <c r="G18" s="98">
        <f t="shared" si="3"/>
        <v>4.1590067555302221</v>
      </c>
      <c r="H18" s="98">
        <f t="shared" si="3"/>
        <v>3.8046938406964417</v>
      </c>
      <c r="I18" s="98">
        <f t="shared" si="3"/>
        <v>4.1283814813521582</v>
      </c>
      <c r="J18" s="98">
        <f t="shared" si="3"/>
        <v>4.5559762480670685</v>
      </c>
      <c r="K18" s="98">
        <f t="shared" si="3"/>
        <v>4.2807105130734877</v>
      </c>
      <c r="L18" s="98">
        <f t="shared" si="3"/>
        <v>4.0013268734577316</v>
      </c>
      <c r="M18" s="207"/>
    </row>
    <row r="19" spans="1:14" ht="15.75">
      <c r="A19" s="39">
        <v>32</v>
      </c>
      <c r="B19" s="99" t="s">
        <v>66</v>
      </c>
      <c r="C19">
        <v>33500</v>
      </c>
      <c r="D19" s="46">
        <v>4000</v>
      </c>
      <c r="E19">
        <v>48500</v>
      </c>
      <c r="F19">
        <v>-700</v>
      </c>
      <c r="G19" s="46">
        <v>10500</v>
      </c>
      <c r="H19">
        <v>1100</v>
      </c>
      <c r="I19" s="46">
        <v>0</v>
      </c>
      <c r="J19">
        <v>103900</v>
      </c>
      <c r="K19">
        <v>-1000</v>
      </c>
      <c r="L19">
        <v>-900</v>
      </c>
      <c r="M19" s="207"/>
    </row>
    <row r="20" spans="1:14" ht="15.75">
      <c r="A20" s="39"/>
      <c r="B20" s="99"/>
      <c r="C20" s="98">
        <f>(C19/C52)*100</f>
        <v>1.0743148993670794E-2</v>
      </c>
      <c r="D20" s="98">
        <f t="shared" ref="D20:L20" si="4">(D19/D52)*100</f>
        <v>1.0981376669579339E-3</v>
      </c>
      <c r="E20" s="98">
        <f t="shared" si="4"/>
        <v>1.1939003811688205E-2</v>
      </c>
      <c r="F20" s="98">
        <f t="shared" si="4"/>
        <v>-1.4463736732088861E-4</v>
      </c>
      <c r="G20" s="98">
        <f t="shared" si="4"/>
        <v>2.0654680307182777E-3</v>
      </c>
      <c r="H20" s="98">
        <f t="shared" si="4"/>
        <v>2.2027986424584517E-4</v>
      </c>
      <c r="I20" s="98">
        <f t="shared" si="4"/>
        <v>0</v>
      </c>
      <c r="J20" s="98">
        <f t="shared" si="4"/>
        <v>1.6466104730229632E-2</v>
      </c>
      <c r="K20" s="98">
        <f t="shared" si="4"/>
        <v>-1.3207544677821758E-4</v>
      </c>
      <c r="L20" s="98">
        <f t="shared" si="4"/>
        <v>-1.0359005134958846E-4</v>
      </c>
      <c r="M20" s="207"/>
    </row>
    <row r="21" spans="1:14" ht="15.75">
      <c r="A21" s="39">
        <v>37</v>
      </c>
      <c r="B21" s="245" t="s">
        <v>67</v>
      </c>
      <c r="C21">
        <v>5738700</v>
      </c>
      <c r="D21" s="46">
        <v>8808300</v>
      </c>
      <c r="E21">
        <v>9113300</v>
      </c>
      <c r="F21">
        <v>7369000</v>
      </c>
      <c r="G21" s="46">
        <v>5851700</v>
      </c>
      <c r="H21">
        <v>4507700</v>
      </c>
      <c r="I21" s="46">
        <v>3382700</v>
      </c>
      <c r="J21" s="46">
        <v>7094800</v>
      </c>
      <c r="K21">
        <v>3365200</v>
      </c>
      <c r="L21">
        <v>3541600</v>
      </c>
      <c r="M21" s="207"/>
    </row>
    <row r="22" spans="1:14" ht="15.75" customHeight="1">
      <c r="A22" s="39"/>
      <c r="B22" s="245"/>
      <c r="C22" s="98">
        <f>(C21/C52)*100</f>
        <v>1.8403495262680174</v>
      </c>
      <c r="D22" s="98">
        <f t="shared" ref="D22:L22" si="5">(D21/D52)*100</f>
        <v>2.4181815029663922</v>
      </c>
      <c r="E22" s="98">
        <f t="shared" si="5"/>
        <v>2.2433757409702704</v>
      </c>
      <c r="F22" s="98">
        <f t="shared" si="5"/>
        <v>1.5226182282680403</v>
      </c>
      <c r="G22" s="98">
        <f t="shared" si="5"/>
        <v>1.1510951690813473</v>
      </c>
      <c r="H22" s="98">
        <f t="shared" si="5"/>
        <v>0.90268685823726935</v>
      </c>
      <c r="I22" s="98">
        <f t="shared" si="5"/>
        <v>0.69960754244312473</v>
      </c>
      <c r="J22" s="98">
        <f t="shared" si="5"/>
        <v>1.1243861389801078</v>
      </c>
      <c r="K22" s="98">
        <f t="shared" si="5"/>
        <v>0.44446029349805782</v>
      </c>
      <c r="L22" s="98">
        <f t="shared" si="5"/>
        <v>0.40763836206633602</v>
      </c>
      <c r="M22" s="207"/>
    </row>
    <row r="23" spans="1:14" ht="15.75">
      <c r="A23" s="39">
        <v>38</v>
      </c>
      <c r="B23" s="245" t="s">
        <v>68</v>
      </c>
      <c r="C23">
        <v>3240400</v>
      </c>
      <c r="D23" s="46">
        <v>7331300</v>
      </c>
      <c r="E23">
        <v>10406500</v>
      </c>
      <c r="F23">
        <v>7702000</v>
      </c>
      <c r="G23" s="46">
        <v>3888700</v>
      </c>
      <c r="H23">
        <v>3134200</v>
      </c>
      <c r="I23" s="46">
        <v>2158300</v>
      </c>
      <c r="J23" s="46">
        <v>3904300</v>
      </c>
      <c r="K23">
        <v>1458200</v>
      </c>
      <c r="L23">
        <v>1483300</v>
      </c>
      <c r="M23" s="207"/>
    </row>
    <row r="24" spans="1:14" ht="15.75" customHeight="1">
      <c r="A24" s="39"/>
      <c r="B24" s="245"/>
      <c r="C24" s="98">
        <f>(C23/C52)*100</f>
        <v>1.0391671641519653</v>
      </c>
      <c r="D24" s="98">
        <f t="shared" ref="D24:L24" si="6">(D23/D52)*100</f>
        <v>2.0126941694421752</v>
      </c>
      <c r="E24" s="98">
        <f t="shared" si="6"/>
        <v>2.5617163539450165</v>
      </c>
      <c r="F24" s="98">
        <f t="shared" si="6"/>
        <v>1.5914242901506916</v>
      </c>
      <c r="G24" s="98">
        <f t="shared" si="6"/>
        <v>0.76495100295753982</v>
      </c>
      <c r="H24" s="98">
        <f t="shared" si="6"/>
        <v>0.62763740956302538</v>
      </c>
      <c r="I24" s="98">
        <f t="shared" si="6"/>
        <v>0.44637802904632279</v>
      </c>
      <c r="J24" s="98">
        <f t="shared" si="6"/>
        <v>0.61875469391949522</v>
      </c>
      <c r="K24" s="98">
        <f t="shared" si="6"/>
        <v>0.19259241649199688</v>
      </c>
      <c r="L24" s="98">
        <f t="shared" si="6"/>
        <v>0.17072791462982728</v>
      </c>
      <c r="M24" s="207"/>
    </row>
    <row r="25" spans="1:14" ht="15.75">
      <c r="A25" s="39">
        <v>44</v>
      </c>
      <c r="B25" s="245" t="s">
        <v>69</v>
      </c>
      <c r="C25">
        <v>5228600</v>
      </c>
      <c r="D25" s="46">
        <v>9397600</v>
      </c>
      <c r="E25">
        <v>10496400</v>
      </c>
      <c r="F25">
        <v>8250500</v>
      </c>
      <c r="G25" s="46">
        <v>750300</v>
      </c>
      <c r="H25">
        <v>0</v>
      </c>
      <c r="I25" s="46">
        <v>285200</v>
      </c>
      <c r="J25" s="47">
        <v>1275300</v>
      </c>
      <c r="K25" s="12">
        <v>44400</v>
      </c>
      <c r="L25" s="12">
        <v>22400</v>
      </c>
      <c r="M25" s="207"/>
    </row>
    <row r="26" spans="1:14">
      <c r="A26" s="39"/>
      <c r="B26" s="245"/>
      <c r="C26" s="98">
        <f>(C25/C52)*100</f>
        <v>1.6767650396509588</v>
      </c>
      <c r="D26" s="98">
        <f t="shared" ref="D26:L26" si="7">(D25/D52)*100</f>
        <v>2.5799646347509699</v>
      </c>
      <c r="E26" s="98">
        <f t="shared" si="7"/>
        <v>2.5838465898763729</v>
      </c>
      <c r="F26" s="98">
        <f t="shared" si="7"/>
        <v>1.7047579986871306</v>
      </c>
      <c r="G26" s="98">
        <f t="shared" si="7"/>
        <v>0.14759244413789752</v>
      </c>
      <c r="H26" s="98">
        <f t="shared" si="7"/>
        <v>0</v>
      </c>
      <c r="I26" s="98">
        <f t="shared" si="7"/>
        <v>5.89848556197059E-2</v>
      </c>
      <c r="J26" s="98">
        <f t="shared" si="7"/>
        <v>0.20210994574073005</v>
      </c>
      <c r="K26" s="98">
        <f t="shared" si="7"/>
        <v>5.8641498369528611E-3</v>
      </c>
      <c r="L26" s="98">
        <f t="shared" si="7"/>
        <v>2.5782412780342018E-3</v>
      </c>
      <c r="M26" s="207"/>
    </row>
    <row r="27" spans="1:14" ht="15.75">
      <c r="A27" s="37"/>
      <c r="B27" s="244" t="s">
        <v>21</v>
      </c>
      <c r="C27" s="50">
        <v>35480900</v>
      </c>
      <c r="D27" s="48">
        <v>54923100</v>
      </c>
      <c r="E27" s="48">
        <v>65974500</v>
      </c>
      <c r="F27" s="48">
        <v>72975200</v>
      </c>
      <c r="G27" s="48">
        <v>82503400</v>
      </c>
      <c r="H27" s="48">
        <v>71070300</v>
      </c>
      <c r="I27" s="48">
        <v>64375900</v>
      </c>
      <c r="J27" s="51">
        <v>97221600</v>
      </c>
      <c r="K27" s="50">
        <v>103780000</v>
      </c>
      <c r="L27" s="50">
        <v>111644300</v>
      </c>
      <c r="M27" s="96"/>
      <c r="N27" s="100" t="s">
        <v>133</v>
      </c>
    </row>
    <row r="28" spans="1:14" ht="15.75" customHeight="1">
      <c r="B28" s="244"/>
      <c r="C28" s="98">
        <f>(C27/C52)*100</f>
        <v>11.378405824762211</v>
      </c>
      <c r="D28" s="98">
        <f t="shared" ref="D28:L28" si="8">(D27/D52)*100</f>
        <v>15.078281224024327</v>
      </c>
      <c r="E28" s="98">
        <f t="shared" si="8"/>
        <v>16.240614576788111</v>
      </c>
      <c r="F28" s="98">
        <f t="shared" si="8"/>
        <v>15.078486868164731</v>
      </c>
      <c r="G28" s="98">
        <f t="shared" si="8"/>
        <v>16.22934620243451</v>
      </c>
      <c r="H28" s="98">
        <f t="shared" si="8"/>
        <v>14.232141850828627</v>
      </c>
      <c r="I28" s="98">
        <f t="shared" si="8"/>
        <v>13.314176601993777</v>
      </c>
      <c r="J28" s="98">
        <f t="shared" si="8"/>
        <v>15.407709794422459</v>
      </c>
      <c r="K28" s="98">
        <f t="shared" si="8"/>
        <v>13.706789866643421</v>
      </c>
      <c r="L28" s="98">
        <f t="shared" si="8"/>
        <v>12.85026529987651</v>
      </c>
      <c r="M28" s="207"/>
      <c r="N28" s="100" t="s">
        <v>133</v>
      </c>
    </row>
    <row r="29" spans="1:14" ht="15.75">
      <c r="A29" s="39" t="s">
        <v>70</v>
      </c>
      <c r="B29" s="101" t="s">
        <v>71</v>
      </c>
      <c r="C29" s="90"/>
      <c r="D29" s="207"/>
      <c r="E29" s="207"/>
      <c r="F29" s="207"/>
      <c r="G29" s="207"/>
      <c r="H29" s="207"/>
      <c r="I29" s="207"/>
      <c r="J29" s="207"/>
      <c r="K29" s="207"/>
      <c r="L29" s="207"/>
      <c r="M29" s="207"/>
    </row>
    <row r="30" spans="1:14" ht="15.75">
      <c r="A30" s="39">
        <v>29</v>
      </c>
      <c r="B30" s="247" t="s">
        <v>78</v>
      </c>
      <c r="C30">
        <v>152769</v>
      </c>
      <c r="D30">
        <v>149667</v>
      </c>
      <c r="E30">
        <v>160864</v>
      </c>
      <c r="F30">
        <v>180681</v>
      </c>
      <c r="G30">
        <v>191893</v>
      </c>
      <c r="H30" s="46">
        <v>206801</v>
      </c>
      <c r="I30">
        <v>165990</v>
      </c>
      <c r="J30">
        <v>212870</v>
      </c>
      <c r="K30">
        <v>250000</v>
      </c>
      <c r="L30">
        <v>250000</v>
      </c>
      <c r="M30" s="207"/>
    </row>
    <row r="31" spans="1:14">
      <c r="A31" s="39"/>
      <c r="B31" s="247"/>
      <c r="C31" s="98">
        <f>(C30/C52)*100</f>
        <v>4.8991645630271446E-2</v>
      </c>
      <c r="D31" s="98">
        <f t="shared" ref="D31:L31" si="9">(D30/D52)*100</f>
        <v>4.1088742550148279E-2</v>
      </c>
      <c r="E31" s="98">
        <f t="shared" si="9"/>
        <v>3.9599090910585805E-2</v>
      </c>
      <c r="F31" s="98">
        <f t="shared" si="9"/>
        <v>3.7333177378436395E-2</v>
      </c>
      <c r="G31" s="98">
        <f t="shared" si="9"/>
        <v>3.7747510173202138E-2</v>
      </c>
      <c r="H31" s="98">
        <f t="shared" si="9"/>
        <v>4.1412814732640933E-2</v>
      </c>
      <c r="I31" s="98">
        <f t="shared" si="9"/>
        <v>3.4329930520038514E-2</v>
      </c>
      <c r="J31" s="98">
        <f t="shared" si="9"/>
        <v>3.3735704657593665E-2</v>
      </c>
      <c r="K31" s="98">
        <f t="shared" si="9"/>
        <v>3.3018861694554397E-2</v>
      </c>
      <c r="L31" s="98">
        <f t="shared" si="9"/>
        <v>2.8775014263774573E-2</v>
      </c>
      <c r="M31" s="207"/>
    </row>
    <row r="32" spans="1:14" ht="15.75">
      <c r="A32" s="39">
        <v>30</v>
      </c>
      <c r="B32" s="247" t="s">
        <v>79</v>
      </c>
      <c r="C32">
        <v>31087013</v>
      </c>
      <c r="D32">
        <v>31912115</v>
      </c>
      <c r="E32">
        <v>32826367</v>
      </c>
      <c r="F32">
        <v>41924927</v>
      </c>
      <c r="G32">
        <v>56361657</v>
      </c>
      <c r="H32" s="46">
        <v>60132990</v>
      </c>
      <c r="I32">
        <v>51570163</v>
      </c>
      <c r="J32">
        <v>75983756</v>
      </c>
      <c r="K32">
        <v>106500000</v>
      </c>
      <c r="L32">
        <v>125500000</v>
      </c>
      <c r="M32" s="207"/>
    </row>
    <row r="33" spans="1:13">
      <c r="A33" s="39"/>
      <c r="B33" s="247"/>
      <c r="C33" s="98">
        <f>(C32/C52)*100</f>
        <v>9.9693257440949523</v>
      </c>
      <c r="D33" s="98">
        <f t="shared" ref="D33:L33" si="10">(D32/D52)*100</f>
        <v>8.760973878448322</v>
      </c>
      <c r="E33" s="98">
        <f t="shared" si="10"/>
        <v>8.0807035203479565</v>
      </c>
      <c r="F33" s="98">
        <f t="shared" si="10"/>
        <v>8.6627300948577712</v>
      </c>
      <c r="G33" s="98">
        <f t="shared" si="10"/>
        <v>11.086971494458005</v>
      </c>
      <c r="H33" s="98">
        <f t="shared" si="10"/>
        <v>12.041897158087968</v>
      </c>
      <c r="I33" s="98">
        <f t="shared" si="10"/>
        <v>10.665703432116759</v>
      </c>
      <c r="J33" s="98">
        <f t="shared" si="10"/>
        <v>12.041929587028049</v>
      </c>
      <c r="K33" s="98">
        <f t="shared" si="10"/>
        <v>14.066035081880173</v>
      </c>
      <c r="L33" s="98">
        <f t="shared" si="10"/>
        <v>14.445057160414834</v>
      </c>
      <c r="M33" s="207"/>
    </row>
    <row r="34" spans="1:13" ht="31.5" customHeight="1">
      <c r="A34" s="39"/>
      <c r="B34" s="243" t="s">
        <v>84</v>
      </c>
      <c r="C34" s="46">
        <v>31239782</v>
      </c>
      <c r="D34">
        <v>32061782</v>
      </c>
      <c r="E34">
        <v>32987231</v>
      </c>
      <c r="F34" s="46">
        <v>42105608</v>
      </c>
      <c r="G34">
        <v>56553550</v>
      </c>
      <c r="H34" s="46">
        <v>60339791</v>
      </c>
      <c r="I34">
        <v>51736153</v>
      </c>
      <c r="J34">
        <v>76196626</v>
      </c>
      <c r="K34">
        <v>106750000</v>
      </c>
      <c r="L34">
        <v>125750000</v>
      </c>
      <c r="M34" s="207"/>
    </row>
    <row r="35" spans="1:13" ht="15.75">
      <c r="A35" s="39"/>
      <c r="B35" s="243"/>
      <c r="C35" s="102">
        <f>(C34/C52)*100</f>
        <v>10.018317389725222</v>
      </c>
      <c r="D35" s="102">
        <f t="shared" ref="D35:L35" si="11">(D34/D52)*100</f>
        <v>8.8020626209984698</v>
      </c>
      <c r="E35" s="102">
        <f t="shared" si="11"/>
        <v>8.120302611258543</v>
      </c>
      <c r="F35" s="102">
        <f t="shared" si="11"/>
        <v>8.7000632722362088</v>
      </c>
      <c r="G35" s="102">
        <f t="shared" si="11"/>
        <v>11.124719004631206</v>
      </c>
      <c r="H35" s="102">
        <f t="shared" si="11"/>
        <v>12.08330997282061</v>
      </c>
      <c r="I35" s="102">
        <f t="shared" si="11"/>
        <v>10.700033362636798</v>
      </c>
      <c r="J35" s="102">
        <f t="shared" si="11"/>
        <v>12.075665291685644</v>
      </c>
      <c r="K35" s="102">
        <f t="shared" si="11"/>
        <v>14.099053943574727</v>
      </c>
      <c r="L35" s="102">
        <f t="shared" si="11"/>
        <v>14.473832174678607</v>
      </c>
      <c r="M35" s="207"/>
    </row>
    <row r="36" spans="1:13" ht="15.75">
      <c r="A36" s="39">
        <v>39</v>
      </c>
      <c r="B36" s="247" t="s">
        <v>87</v>
      </c>
      <c r="C36" s="46">
        <v>34704518</v>
      </c>
      <c r="D36">
        <v>43710835</v>
      </c>
      <c r="E36">
        <v>46131291</v>
      </c>
      <c r="F36" s="46">
        <v>49662105</v>
      </c>
      <c r="G36">
        <v>60418725</v>
      </c>
      <c r="H36" s="46">
        <v>63227018</v>
      </c>
      <c r="I36">
        <v>68644218</v>
      </c>
      <c r="J36">
        <v>79334227</v>
      </c>
      <c r="K36">
        <v>100000000</v>
      </c>
      <c r="L36">
        <v>115000000</v>
      </c>
      <c r="M36" s="207"/>
    </row>
    <row r="37" spans="1:13" ht="15.75">
      <c r="A37" s="39"/>
      <c r="B37" s="247"/>
      <c r="C37" s="102">
        <f>(C36/C52)*100</f>
        <v>11.129427093359103</v>
      </c>
      <c r="D37" s="102">
        <f t="shared" ref="D37:L37" si="12">(D36/D52)*100</f>
        <v>12.000128591920802</v>
      </c>
      <c r="E37" s="102">
        <f t="shared" si="12"/>
        <v>11.355910496641192</v>
      </c>
      <c r="F37" s="102">
        <f t="shared" si="12"/>
        <v>10.26142303259077</v>
      </c>
      <c r="G37" s="102">
        <f t="shared" si="12"/>
        <v>11.885042375643732</v>
      </c>
      <c r="H37" s="102">
        <f t="shared" si="12"/>
        <v>12.661489947008736</v>
      </c>
      <c r="I37" s="102">
        <f t="shared" si="12"/>
        <v>14.196947012123484</v>
      </c>
      <c r="J37" s="102">
        <f t="shared" si="12"/>
        <v>12.572913286562191</v>
      </c>
      <c r="K37" s="102">
        <f t="shared" si="12"/>
        <v>13.207544677821758</v>
      </c>
      <c r="L37" s="102">
        <f t="shared" si="12"/>
        <v>13.236506561336302</v>
      </c>
      <c r="M37" s="207"/>
    </row>
    <row r="38" spans="1:13" ht="15.75">
      <c r="A38" s="39">
        <v>40</v>
      </c>
      <c r="B38" s="247" t="s">
        <v>88</v>
      </c>
      <c r="C38" s="46">
        <v>189932530</v>
      </c>
      <c r="D38">
        <v>210602256</v>
      </c>
      <c r="E38">
        <v>234884088</v>
      </c>
      <c r="F38" s="46">
        <v>156089175</v>
      </c>
      <c r="G38">
        <v>89979990</v>
      </c>
      <c r="H38" s="46">
        <v>83978058</v>
      </c>
      <c r="I38">
        <v>86601651</v>
      </c>
      <c r="J38" s="12">
        <v>112207059</v>
      </c>
      <c r="K38" s="12">
        <v>115000000</v>
      </c>
      <c r="L38" s="12">
        <v>129500000</v>
      </c>
      <c r="M38" s="207"/>
    </row>
    <row r="39" spans="1:13" ht="15.75">
      <c r="A39" s="39"/>
      <c r="B39" s="247"/>
      <c r="C39" s="102">
        <f>(C38/C52)*100</f>
        <v>60.909655777159642</v>
      </c>
      <c r="D39" s="102">
        <f t="shared" ref="D39:L39" si="13">(D38/D52)*100</f>
        <v>57.817567514979388</v>
      </c>
      <c r="E39" s="102">
        <f t="shared" si="13"/>
        <v>57.820247874987786</v>
      </c>
      <c r="F39" s="102">
        <f t="shared" si="13"/>
        <v>32.251896198984944</v>
      </c>
      <c r="G39" s="102">
        <f t="shared" si="13"/>
        <v>17.70007549993813</v>
      </c>
      <c r="H39" s="102">
        <f t="shared" si="13"/>
        <v>16.816977468972468</v>
      </c>
      <c r="I39" s="102">
        <f t="shared" si="13"/>
        <v>17.910890184653436</v>
      </c>
      <c r="J39" s="102">
        <f t="shared" si="13"/>
        <v>17.782610057411507</v>
      </c>
      <c r="K39" s="102">
        <f t="shared" si="13"/>
        <v>15.188676379495023</v>
      </c>
      <c r="L39" s="102">
        <f t="shared" si="13"/>
        <v>14.905457388635227</v>
      </c>
      <c r="M39" s="207"/>
    </row>
    <row r="40" spans="1:13" ht="15.75">
      <c r="A40" s="39">
        <v>41</v>
      </c>
      <c r="B40" s="247" t="s">
        <v>89</v>
      </c>
      <c r="C40" s="46">
        <v>11915047</v>
      </c>
      <c r="D40">
        <v>14003807</v>
      </c>
      <c r="E40">
        <v>15830601</v>
      </c>
      <c r="F40" s="46">
        <v>27775651</v>
      </c>
      <c r="G40">
        <v>29082905</v>
      </c>
      <c r="H40" s="46">
        <v>29157625</v>
      </c>
      <c r="I40">
        <v>24950839</v>
      </c>
      <c r="J40" s="12">
        <v>32646140</v>
      </c>
      <c r="K40" s="12">
        <v>42000000</v>
      </c>
      <c r="L40" s="12">
        <v>47000000</v>
      </c>
      <c r="M40" s="207"/>
    </row>
    <row r="41" spans="1:13" ht="15.75">
      <c r="A41" s="39"/>
      <c r="B41" s="247"/>
      <c r="C41" s="102">
        <f>(C40/C52)*100</f>
        <v>3.8210485130623946</v>
      </c>
      <c r="D41" s="102">
        <f t="shared" ref="D41:L41" si="14">(D40/D52)*100</f>
        <v>3.844526986877296</v>
      </c>
      <c r="E41" s="102">
        <f t="shared" si="14"/>
        <v>3.8969403233054658</v>
      </c>
      <c r="F41" s="102">
        <f t="shared" si="14"/>
        <v>5.7391386232340098</v>
      </c>
      <c r="G41" s="102">
        <f t="shared" si="14"/>
        <v>5.7209343350396917</v>
      </c>
      <c r="H41" s="102">
        <f t="shared" si="14"/>
        <v>5.8389433424829651</v>
      </c>
      <c r="I41" s="102">
        <f t="shared" si="14"/>
        <v>5.1603142917444851</v>
      </c>
      <c r="J41" s="102">
        <f t="shared" si="14"/>
        <v>5.1737705512775634</v>
      </c>
      <c r="K41" s="102">
        <f t="shared" si="14"/>
        <v>5.5471687646851393</v>
      </c>
      <c r="L41" s="102">
        <f t="shared" si="14"/>
        <v>5.4097026815896188</v>
      </c>
      <c r="M41" s="207"/>
    </row>
    <row r="42" spans="1:13" ht="15.75">
      <c r="A42" s="39">
        <v>42</v>
      </c>
      <c r="B42" s="247" t="s">
        <v>90</v>
      </c>
      <c r="C42" s="46">
        <v>5270694</v>
      </c>
      <c r="D42">
        <v>5542532</v>
      </c>
      <c r="E42">
        <v>5945931</v>
      </c>
      <c r="F42" s="46">
        <v>23174676</v>
      </c>
      <c r="G42">
        <v>206960</v>
      </c>
      <c r="H42" s="46">
        <v>158477</v>
      </c>
      <c r="I42">
        <v>37405</v>
      </c>
      <c r="J42" s="12">
        <v>59424</v>
      </c>
      <c r="K42" s="12">
        <v>50000</v>
      </c>
      <c r="L42" s="12">
        <v>50000</v>
      </c>
      <c r="M42" s="207"/>
    </row>
    <row r="43" spans="1:13" ht="15.75">
      <c r="A43" s="39"/>
      <c r="B43" s="247"/>
      <c r="C43" s="102">
        <f>(C42/C52)*100</f>
        <v>1.6902642072252745</v>
      </c>
      <c r="D43" s="102">
        <f t="shared" ref="D43:L43" si="15">(D42/D52)*100</f>
        <v>1.521615789879923</v>
      </c>
      <c r="E43" s="102">
        <f t="shared" si="15"/>
        <v>1.4636802654234033</v>
      </c>
      <c r="F43" s="102">
        <f t="shared" si="15"/>
        <v>4.7884630359351164</v>
      </c>
      <c r="G43" s="102">
        <f t="shared" si="15"/>
        <v>4.0711358441662363E-2</v>
      </c>
      <c r="H43" s="102">
        <f t="shared" si="15"/>
        <v>3.173572004189891E-2</v>
      </c>
      <c r="I43" s="102">
        <f t="shared" si="15"/>
        <v>7.7360747701791712E-3</v>
      </c>
      <c r="J43" s="102">
        <f t="shared" si="15"/>
        <v>9.4175342395492363E-3</v>
      </c>
      <c r="K43" s="102">
        <f t="shared" si="15"/>
        <v>6.6037723389108793E-3</v>
      </c>
      <c r="L43" s="102">
        <f t="shared" si="15"/>
        <v>5.7550028527549139E-3</v>
      </c>
      <c r="M43" s="207"/>
    </row>
    <row r="44" spans="1:13" ht="15.75">
      <c r="A44" s="39">
        <v>43</v>
      </c>
      <c r="B44" s="247" t="s">
        <v>91</v>
      </c>
      <c r="C44" s="46">
        <v>2397363</v>
      </c>
      <c r="D44">
        <v>2566585</v>
      </c>
      <c r="E44">
        <v>2756918</v>
      </c>
      <c r="F44" s="46">
        <v>3060320</v>
      </c>
      <c r="G44">
        <v>3369205</v>
      </c>
      <c r="H44" s="46">
        <v>2620085</v>
      </c>
      <c r="I44">
        <v>4760654</v>
      </c>
      <c r="J44" s="12">
        <v>4043620</v>
      </c>
      <c r="K44" s="12">
        <v>4500000</v>
      </c>
      <c r="L44" s="12">
        <v>5000000</v>
      </c>
      <c r="M44" s="207"/>
    </row>
    <row r="45" spans="1:13" ht="15.75">
      <c r="A45" s="39"/>
      <c r="B45" s="247"/>
      <c r="C45" s="102">
        <f>(C44/C52)*100</f>
        <v>0.7688127731615999</v>
      </c>
      <c r="D45" s="102">
        <f t="shared" ref="D45:L45" si="16">(D44/D52)*100</f>
        <v>0.70461591598730722</v>
      </c>
      <c r="E45" s="102">
        <f t="shared" si="16"/>
        <v>0.67865679403117163</v>
      </c>
      <c r="F45" s="102">
        <f t="shared" si="16"/>
        <v>0.63233803994208837</v>
      </c>
      <c r="G45" s="102">
        <f t="shared" si="16"/>
        <v>0.66276049680344529</v>
      </c>
      <c r="H45" s="102">
        <f t="shared" si="16"/>
        <v>0.52468360737506836</v>
      </c>
      <c r="I45" s="102">
        <f t="shared" si="16"/>
        <v>0.98459498192628114</v>
      </c>
      <c r="J45" s="102">
        <f t="shared" si="16"/>
        <v>0.64083417140761456</v>
      </c>
      <c r="K45" s="102">
        <f t="shared" si="16"/>
        <v>0.59433951050197908</v>
      </c>
      <c r="L45" s="102">
        <f t="shared" si="16"/>
        <v>0.57550028527549135</v>
      </c>
      <c r="M45" s="207"/>
    </row>
    <row r="46" spans="1:13" ht="30" customHeight="1">
      <c r="A46" s="39">
        <v>45</v>
      </c>
      <c r="B46" s="249" t="s">
        <v>92</v>
      </c>
      <c r="C46" s="46">
        <v>885801</v>
      </c>
      <c r="D46">
        <v>842158</v>
      </c>
      <c r="E46">
        <v>1720988</v>
      </c>
      <c r="F46" s="46">
        <v>791904</v>
      </c>
      <c r="G46">
        <v>117407</v>
      </c>
      <c r="H46" s="46">
        <v>83884</v>
      </c>
      <c r="I46">
        <v>49241</v>
      </c>
      <c r="J46" s="12">
        <v>63018</v>
      </c>
      <c r="K46" s="12">
        <v>63000</v>
      </c>
      <c r="L46" s="12">
        <v>65000</v>
      </c>
      <c r="M46" s="207"/>
    </row>
    <row r="47" spans="1:13" ht="15.75">
      <c r="A47" s="39"/>
      <c r="B47" s="249"/>
      <c r="C47" s="102">
        <f>(C46/C52)*100</f>
        <v>0.28406842154455475</v>
      </c>
      <c r="D47" s="102">
        <f t="shared" ref="D47:L47" si="17">(D46/D52)*100</f>
        <v>0.23120135533248992</v>
      </c>
      <c r="E47" s="102">
        <f t="shared" si="17"/>
        <v>0.42364705756432292</v>
      </c>
      <c r="F47" s="102">
        <f t="shared" si="17"/>
        <v>0.16362701390125856</v>
      </c>
      <c r="G47" s="102">
        <f t="shared" si="17"/>
        <v>2.3095276674527699E-2</v>
      </c>
      <c r="H47" s="102">
        <f t="shared" si="17"/>
        <v>1.6798141938544071E-2</v>
      </c>
      <c r="I47" s="102">
        <f t="shared" si="17"/>
        <v>1.0183987642250836E-2</v>
      </c>
      <c r="J47" s="102">
        <f t="shared" si="17"/>
        <v>9.9871124917190659E-3</v>
      </c>
      <c r="K47" s="102">
        <f t="shared" si="17"/>
        <v>8.3207531470277079E-3</v>
      </c>
      <c r="L47" s="102">
        <f t="shared" si="17"/>
        <v>7.4815037085813876E-3</v>
      </c>
      <c r="M47" s="207"/>
    </row>
    <row r="48" spans="1:13" ht="31.5" customHeight="1">
      <c r="A48" s="39"/>
      <c r="B48" s="243" t="s">
        <v>93</v>
      </c>
      <c r="C48" s="46">
        <v>245105953</v>
      </c>
      <c r="D48">
        <v>277268173</v>
      </c>
      <c r="E48">
        <v>307269817</v>
      </c>
      <c r="F48" s="46">
        <v>260553831</v>
      </c>
      <c r="G48">
        <v>183175192</v>
      </c>
      <c r="H48" s="46">
        <v>179225147</v>
      </c>
      <c r="I48">
        <v>185044008</v>
      </c>
      <c r="J48" s="12">
        <v>228353488</v>
      </c>
      <c r="K48" s="12">
        <v>261613000</v>
      </c>
      <c r="L48" s="12">
        <v>296615000</v>
      </c>
      <c r="M48" s="207"/>
    </row>
    <row r="49" spans="1:13" ht="15.75">
      <c r="A49" s="39"/>
      <c r="B49" s="243"/>
      <c r="C49" s="102">
        <f>(C48/C52)*100</f>
        <v>78.603276785512563</v>
      </c>
      <c r="D49" s="102">
        <f t="shared" ref="D49:L49" si="18">(D48/D52)*100</f>
        <v>76.119656154977207</v>
      </c>
      <c r="E49" s="102">
        <f t="shared" si="18"/>
        <v>75.639082811953344</v>
      </c>
      <c r="F49" s="102">
        <f t="shared" si="18"/>
        <v>53.836885944588197</v>
      </c>
      <c r="G49" s="102">
        <f t="shared" si="18"/>
        <v>36.032619342541182</v>
      </c>
      <c r="H49" s="102">
        <f t="shared" si="18"/>
        <v>35.890628227819676</v>
      </c>
      <c r="I49" s="102">
        <f t="shared" si="18"/>
        <v>38.270666532860112</v>
      </c>
      <c r="J49" s="102">
        <f t="shared" si="18"/>
        <v>36.189532713390143</v>
      </c>
      <c r="K49" s="102">
        <f t="shared" si="18"/>
        <v>34.552653857989839</v>
      </c>
      <c r="L49" s="102">
        <f t="shared" si="18"/>
        <v>34.140403423397977</v>
      </c>
      <c r="M49" s="207"/>
    </row>
    <row r="50" spans="1:13" ht="15.75">
      <c r="A50" s="37"/>
      <c r="B50" s="248" t="s">
        <v>22</v>
      </c>
      <c r="C50" s="51">
        <v>276345735</v>
      </c>
      <c r="D50" s="48">
        <v>309329955</v>
      </c>
      <c r="E50" s="48">
        <v>340257048</v>
      </c>
      <c r="F50" s="56">
        <v>302659439</v>
      </c>
      <c r="G50" s="48">
        <v>239728742</v>
      </c>
      <c r="H50" s="48">
        <v>239564938</v>
      </c>
      <c r="I50" s="48">
        <v>236780161</v>
      </c>
      <c r="J50" s="48">
        <v>304550114</v>
      </c>
      <c r="K50" s="48">
        <v>368363000</v>
      </c>
      <c r="L50" s="48">
        <v>422365000</v>
      </c>
      <c r="M50" s="96"/>
    </row>
    <row r="51" spans="1:13" ht="15.75">
      <c r="B51" s="248"/>
      <c r="C51" s="97">
        <f>(C50/C52)*100</f>
        <v>88.621594175237789</v>
      </c>
      <c r="D51" s="97">
        <f t="shared" ref="D51:L51" si="19">(D50/D52)*100</f>
        <v>84.921718775975677</v>
      </c>
      <c r="E51" s="97">
        <f t="shared" si="19"/>
        <v>83.759385423211882</v>
      </c>
      <c r="F51" s="97">
        <f t="shared" si="19"/>
        <v>62.536949216824397</v>
      </c>
      <c r="G51" s="97">
        <f t="shared" si="19"/>
        <v>47.157338347172391</v>
      </c>
      <c r="H51" s="97">
        <f t="shared" si="19"/>
        <v>47.973938200640291</v>
      </c>
      <c r="I51" s="97">
        <f t="shared" si="19"/>
        <v>48.970699895496914</v>
      </c>
      <c r="J51" s="97">
        <f t="shared" si="19"/>
        <v>48.265198005075789</v>
      </c>
      <c r="K51" s="97">
        <f t="shared" si="19"/>
        <v>48.651707801564562</v>
      </c>
      <c r="L51" s="97">
        <f t="shared" si="19"/>
        <v>48.61423559807659</v>
      </c>
      <c r="M51" s="207"/>
    </row>
    <row r="52" spans="1:13" ht="15.75">
      <c r="A52" s="37"/>
      <c r="B52" s="103" t="s">
        <v>23</v>
      </c>
      <c r="C52" s="45">
        <v>311826635</v>
      </c>
      <c r="D52" s="104">
        <v>364253055</v>
      </c>
      <c r="E52" s="105">
        <v>406231548</v>
      </c>
      <c r="F52" s="104">
        <v>483968986</v>
      </c>
      <c r="G52" s="105">
        <v>508359357</v>
      </c>
      <c r="H52" s="45">
        <v>499364753</v>
      </c>
      <c r="I52" s="105">
        <v>483513941</v>
      </c>
      <c r="J52" s="105">
        <v>630993193</v>
      </c>
      <c r="K52" s="105">
        <v>757143000</v>
      </c>
      <c r="L52" s="105">
        <v>868809300</v>
      </c>
      <c r="M52" s="106"/>
    </row>
    <row r="53" spans="1:13">
      <c r="B53" s="90" t="s">
        <v>134</v>
      </c>
      <c r="C53" s="90"/>
      <c r="D53" s="90"/>
      <c r="E53" s="90"/>
      <c r="F53" s="90"/>
      <c r="G53" s="90"/>
      <c r="H53" s="90"/>
      <c r="I53" s="90"/>
      <c r="J53" s="90"/>
      <c r="K53" s="90"/>
      <c r="L53" s="90"/>
      <c r="M53" s="90"/>
    </row>
    <row r="54" spans="1:13">
      <c r="B54" s="90" t="s">
        <v>135</v>
      </c>
      <c r="C54" s="90"/>
      <c r="D54" s="90"/>
      <c r="E54" s="90"/>
      <c r="F54" s="90"/>
      <c r="G54" s="90"/>
      <c r="H54" s="90"/>
      <c r="I54" s="90"/>
      <c r="J54" s="90"/>
      <c r="K54" s="90"/>
      <c r="L54" s="90"/>
      <c r="M54" s="90"/>
    </row>
    <row r="57" spans="1:13">
      <c r="B57" s="37" t="s">
        <v>136</v>
      </c>
    </row>
  </sheetData>
  <mergeCells count="20">
    <mergeCell ref="B48:B49"/>
    <mergeCell ref="B50:B51"/>
    <mergeCell ref="B36:B37"/>
    <mergeCell ref="B38:B39"/>
    <mergeCell ref="B40:B41"/>
    <mergeCell ref="B42:B43"/>
    <mergeCell ref="B44:B45"/>
    <mergeCell ref="B46:B47"/>
    <mergeCell ref="B34:B35"/>
    <mergeCell ref="B8:B9"/>
    <mergeCell ref="B11:B12"/>
    <mergeCell ref="B13:B14"/>
    <mergeCell ref="B15:B16"/>
    <mergeCell ref="B17:B18"/>
    <mergeCell ref="B21:B22"/>
    <mergeCell ref="B23:B24"/>
    <mergeCell ref="B25:B26"/>
    <mergeCell ref="B27:B28"/>
    <mergeCell ref="B30:B31"/>
    <mergeCell ref="B32:B33"/>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200-000023000000}">
          <x14:colorSeries rgb="FF376092"/>
          <x14:sparklines>
            <x14:sparkline>
              <xm:f>'tax analysis'!C8:L8</xm:f>
              <xm:sqref>M8</xm:sqref>
            </x14:sparkline>
            <x14:sparkline>
              <xm:f>'tax analysis'!C10:L10</xm:f>
              <xm:sqref>M10</xm:sqref>
            </x14:sparkline>
            <x14:sparkline>
              <xm:f>'tax analysis'!C11:L11</xm:f>
              <xm:sqref>M11</xm:sqref>
            </x14:sparkline>
            <x14:sparkline>
              <xm:f>'tax analysis'!C12:L12</xm:f>
              <xm:sqref>M12</xm:sqref>
            </x14:sparkline>
            <x14:sparkline>
              <xm:f>'tax analysis'!C13:L13</xm:f>
              <xm:sqref>M13</xm:sqref>
            </x14:sparkline>
            <x14:sparkline>
              <xm:f>'tax analysis'!C14:L14</xm:f>
              <xm:sqref>M14</xm:sqref>
            </x14:sparkline>
            <x14:sparkline>
              <xm:f>'tax analysis'!C15:L15</xm:f>
              <xm:sqref>M15</xm:sqref>
            </x14:sparkline>
            <x14:sparkline>
              <xm:f>'tax analysis'!C16:L16</xm:f>
              <xm:sqref>M16</xm:sqref>
            </x14:sparkline>
            <x14:sparkline>
              <xm:f>'tax analysis'!C17:L17</xm:f>
              <xm:sqref>M17</xm:sqref>
            </x14:sparkline>
            <x14:sparkline>
              <xm:f>'tax analysis'!C18:L18</xm:f>
              <xm:sqref>M18</xm:sqref>
            </x14:sparkline>
            <x14:sparkline>
              <xm:f>'tax analysis'!C19:L19</xm:f>
              <xm:sqref>M19</xm:sqref>
            </x14:sparkline>
            <x14:sparkline>
              <xm:f>'tax analysis'!C20:L20</xm:f>
              <xm:sqref>M20</xm:sqref>
            </x14:sparkline>
            <x14:sparkline>
              <xm:f>'tax analysis'!C21:L21</xm:f>
              <xm:sqref>M21</xm:sqref>
            </x14:sparkline>
            <x14:sparkline>
              <xm:f>'tax analysis'!C22:L22</xm:f>
              <xm:sqref>M22</xm:sqref>
            </x14:sparkline>
            <x14:sparkline>
              <xm:f>'tax analysis'!C23:L23</xm:f>
              <xm:sqref>M23</xm:sqref>
            </x14:sparkline>
            <x14:sparkline>
              <xm:f>'tax analysis'!C24:L24</xm:f>
              <xm:sqref>M24</xm:sqref>
            </x14:sparkline>
            <x14:sparkline>
              <xm:f>'tax analysis'!C25:L25</xm:f>
              <xm:sqref>M25</xm:sqref>
            </x14:sparkline>
            <x14:sparkline>
              <xm:f>'tax analysis'!C26:L26</xm:f>
              <xm:sqref>M26</xm:sqref>
            </x14:sparkline>
          </x14:sparklines>
        </x14:sparklineGroup>
        <x14:sparklineGroup displayEmptyCellsAs="gap" xr2:uid="{00000000-0003-0000-0200-000022000000}">
          <x14:colorSeries rgb="FF376092"/>
          <x14:sparklines>
            <x14:sparkline>
              <xm:f>'tax analysis'!C27:L27</xm:f>
              <xm:sqref>M27</xm:sqref>
            </x14:sparkline>
            <x14:sparkline>
              <xm:f>'tax analysis'!C28:L28</xm:f>
              <xm:sqref>M28</xm:sqref>
            </x14:sparkline>
            <x14:sparkline>
              <xm:f>'tax analysis'!C29:L29</xm:f>
              <xm:sqref>M29</xm:sqref>
            </x14:sparkline>
            <x14:sparkline>
              <xm:f>'tax analysis'!C30:L30</xm:f>
              <xm:sqref>M30</xm:sqref>
            </x14:sparkline>
            <x14:sparkline>
              <xm:f>'tax analysis'!C31:L31</xm:f>
              <xm:sqref>M31</xm:sqref>
            </x14:sparkline>
            <x14:sparkline>
              <xm:f>'tax analysis'!C32:L32</xm:f>
              <xm:sqref>M32</xm:sqref>
            </x14:sparkline>
            <x14:sparkline>
              <xm:f>'tax analysis'!C33:L33</xm:f>
              <xm:sqref>M33</xm:sqref>
            </x14:sparkline>
            <x14:sparkline>
              <xm:f>'tax analysis'!C34:L34</xm:f>
              <xm:sqref>M34</xm:sqref>
            </x14:sparkline>
            <x14:sparkline>
              <xm:f>'tax analysis'!C35:L35</xm:f>
              <xm:sqref>M35</xm:sqref>
            </x14:sparkline>
            <x14:sparkline>
              <xm:f>'tax analysis'!C36:L36</xm:f>
              <xm:sqref>M36</xm:sqref>
            </x14:sparkline>
            <x14:sparkline>
              <xm:f>'tax analysis'!C37:L37</xm:f>
              <xm:sqref>M37</xm:sqref>
            </x14:sparkline>
            <x14:sparkline>
              <xm:f>'tax analysis'!C38:L38</xm:f>
              <xm:sqref>M38</xm:sqref>
            </x14:sparkline>
            <x14:sparkline>
              <xm:f>'tax analysis'!C39:L39</xm:f>
              <xm:sqref>M39</xm:sqref>
            </x14:sparkline>
            <x14:sparkline>
              <xm:f>'tax analysis'!C40:L40</xm:f>
              <xm:sqref>M40</xm:sqref>
            </x14:sparkline>
            <x14:sparkline>
              <xm:f>'tax analysis'!C41:L41</xm:f>
              <xm:sqref>M41</xm:sqref>
            </x14:sparkline>
            <x14:sparkline>
              <xm:f>'tax analysis'!C42:L42</xm:f>
              <xm:sqref>M42</xm:sqref>
            </x14:sparkline>
            <x14:sparkline>
              <xm:f>'tax analysis'!C43:L43</xm:f>
              <xm:sqref>M43</xm:sqref>
            </x14:sparkline>
            <x14:sparkline>
              <xm:f>'tax analysis'!C44:L44</xm:f>
              <xm:sqref>M44</xm:sqref>
            </x14:sparkline>
            <x14:sparkline>
              <xm:f>'tax analysis'!C45:L45</xm:f>
              <xm:sqref>M45</xm:sqref>
            </x14:sparkline>
            <x14:sparkline>
              <xm:f>'tax analysis'!C46:L46</xm:f>
              <xm:sqref>M46</xm:sqref>
            </x14:sparkline>
            <x14:sparkline>
              <xm:f>'tax analysis'!C47:L47</xm:f>
              <xm:sqref>M47</xm:sqref>
            </x14:sparkline>
            <x14:sparkline>
              <xm:f>'tax analysis'!C48:L48</xm:f>
              <xm:sqref>M48</xm:sqref>
            </x14:sparkline>
            <x14:sparkline>
              <xm:f>'tax analysis'!C49:L49</xm:f>
              <xm:sqref>M49</xm:sqref>
            </x14:sparkline>
          </x14:sparklines>
        </x14:sparklineGroup>
        <x14:sparklineGroup displayEmptyCellsAs="gap" xr2:uid="{00000000-0003-0000-0200-000021000000}">
          <x14:colorSeries rgb="FF376092"/>
          <x14:sparklines>
            <x14:sparkline>
              <xm:f>'tax analysis'!C52:L52</xm:f>
              <xm:sqref>M52</xm:sqref>
            </x14:sparkline>
          </x14:sparklines>
        </x14:sparklineGroup>
        <x14:sparklineGroup displayEmptyCellsAs="gap" xr2:uid="{00000000-0003-0000-0200-000020000000}">
          <x14:colorSeries rgb="FF376092"/>
          <x14:sparklines>
            <x14:sparkline>
              <xm:f>'tax analysis'!C50:L50</xm:f>
              <xm:sqref>M50</xm:sqref>
            </x14:sparkline>
            <x14:sparkline>
              <xm:f>'tax analysis'!C51:L51</xm:f>
              <xm:sqref>M51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1"/>
  <sheetViews>
    <sheetView topLeftCell="A43" zoomScale="70" zoomScaleNormal="70" workbookViewId="0">
      <selection activeCell="B22" sqref="B22"/>
    </sheetView>
  </sheetViews>
  <sheetFormatPr defaultRowHeight="15"/>
  <cols>
    <col min="1" max="1" width="46.140625" customWidth="1"/>
    <col min="2" max="2" width="36.140625" customWidth="1"/>
    <col min="3" max="3" width="26.7109375" customWidth="1"/>
    <col min="4" max="4" width="19.42578125" customWidth="1"/>
    <col min="5" max="5" width="11.7109375" bestFit="1" customWidth="1"/>
    <col min="6" max="6" width="18.42578125" customWidth="1"/>
    <col min="7" max="9" width="9.28515625" bestFit="1" customWidth="1"/>
    <col min="10" max="11" width="12.7109375" bestFit="1" customWidth="1"/>
    <col min="13" max="13" width="13.28515625" customWidth="1"/>
  </cols>
  <sheetData>
    <row r="1" spans="1:13" ht="15.75">
      <c r="B1" s="1" t="s">
        <v>0</v>
      </c>
      <c r="C1" s="1"/>
      <c r="D1" s="1"/>
      <c r="E1" s="1"/>
      <c r="F1" s="1"/>
      <c r="G1" s="1"/>
      <c r="H1" s="1"/>
      <c r="I1" s="1"/>
      <c r="J1" s="1"/>
      <c r="K1" s="1"/>
    </row>
    <row r="2" spans="1:13" ht="15.75">
      <c r="B2" s="1"/>
      <c r="C2" s="1" t="s">
        <v>1</v>
      </c>
      <c r="D2" s="1"/>
      <c r="E2" s="1"/>
      <c r="F2" s="1"/>
      <c r="G2" s="1"/>
      <c r="H2" s="1"/>
      <c r="I2" s="1"/>
      <c r="J2" s="1"/>
    </row>
    <row r="3" spans="1:13" ht="63">
      <c r="A3" s="2" t="s">
        <v>2</v>
      </c>
      <c r="B3" s="8" t="s">
        <v>17</v>
      </c>
      <c r="C3" s="3" t="s">
        <v>123</v>
      </c>
      <c r="D3" s="3" t="s">
        <v>124</v>
      </c>
      <c r="E3" s="3" t="s">
        <v>125</v>
      </c>
      <c r="F3" s="3" t="s">
        <v>126</v>
      </c>
      <c r="G3" s="3" t="s">
        <v>127</v>
      </c>
      <c r="H3" s="3" t="s">
        <v>128</v>
      </c>
      <c r="I3" s="3" t="s">
        <v>129</v>
      </c>
      <c r="J3" s="3" t="s">
        <v>130</v>
      </c>
      <c r="K3" s="3" t="s">
        <v>12</v>
      </c>
      <c r="L3" s="3" t="s">
        <v>13</v>
      </c>
      <c r="M3" s="2" t="s">
        <v>14</v>
      </c>
    </row>
    <row r="4" spans="1:13" ht="15.75">
      <c r="A4" s="37"/>
      <c r="B4" s="49" t="s">
        <v>20</v>
      </c>
      <c r="C4" s="48">
        <v>0</v>
      </c>
      <c r="D4" s="48">
        <v>0</v>
      </c>
      <c r="E4" s="48">
        <v>0</v>
      </c>
      <c r="F4" s="56">
        <v>108334347</v>
      </c>
      <c r="G4" s="48">
        <v>186127215</v>
      </c>
      <c r="H4" s="48">
        <v>188729515</v>
      </c>
      <c r="I4" s="48">
        <v>182357880</v>
      </c>
      <c r="J4" s="48">
        <v>229221479</v>
      </c>
      <c r="K4" s="48">
        <v>285000000</v>
      </c>
      <c r="L4" s="48">
        <v>334800000</v>
      </c>
      <c r="M4" s="48"/>
    </row>
    <row r="5" spans="1:13" ht="15.75">
      <c r="A5" s="37"/>
      <c r="B5" s="49" t="s">
        <v>21</v>
      </c>
      <c r="C5" s="50">
        <v>35480900</v>
      </c>
      <c r="D5" s="48">
        <v>54923100</v>
      </c>
      <c r="E5" s="48">
        <v>65974500</v>
      </c>
      <c r="F5" s="48">
        <v>72975200</v>
      </c>
      <c r="G5" s="48">
        <v>82503400</v>
      </c>
      <c r="H5" s="48">
        <v>71070300</v>
      </c>
      <c r="I5" s="48">
        <v>64375900</v>
      </c>
      <c r="J5" s="51">
        <v>97221600</v>
      </c>
      <c r="K5" s="50">
        <v>103780000</v>
      </c>
      <c r="L5" s="50">
        <v>111644300</v>
      </c>
      <c r="M5" s="48"/>
    </row>
    <row r="6" spans="1:13" ht="15.75">
      <c r="A6" s="37"/>
      <c r="B6" s="52" t="s">
        <v>22</v>
      </c>
      <c r="C6" s="51">
        <v>276345735</v>
      </c>
      <c r="D6" s="48">
        <v>309329955</v>
      </c>
      <c r="E6" s="48">
        <v>340257048</v>
      </c>
      <c r="F6" s="56">
        <v>302659439</v>
      </c>
      <c r="G6" s="48">
        <v>239728742</v>
      </c>
      <c r="H6" s="48">
        <v>239564938</v>
      </c>
      <c r="I6" s="48">
        <v>236780161</v>
      </c>
      <c r="J6" s="48">
        <v>304550114</v>
      </c>
      <c r="K6" s="48">
        <v>368363000</v>
      </c>
      <c r="L6" s="48">
        <v>422365000</v>
      </c>
      <c r="M6" s="48"/>
    </row>
    <row r="7" spans="1:13" ht="15.75">
      <c r="B7" s="107" t="s">
        <v>23</v>
      </c>
      <c r="C7" s="45">
        <v>311826635</v>
      </c>
      <c r="D7" s="104">
        <v>364253055</v>
      </c>
      <c r="E7" s="105">
        <v>406231548</v>
      </c>
      <c r="F7" s="104">
        <v>483968986</v>
      </c>
      <c r="G7" s="105">
        <v>508359357</v>
      </c>
      <c r="H7" s="45">
        <v>499364753</v>
      </c>
      <c r="I7" s="105">
        <v>483513941</v>
      </c>
      <c r="J7" s="105">
        <v>630993193</v>
      </c>
      <c r="K7" s="105">
        <v>757143000</v>
      </c>
      <c r="L7" s="105">
        <v>868809300</v>
      </c>
      <c r="M7" s="44"/>
    </row>
    <row r="8" spans="1:13">
      <c r="A8" s="37"/>
      <c r="C8">
        <f>SUM(C5:C6)</f>
        <v>311826635</v>
      </c>
      <c r="D8">
        <f t="shared" ref="D8:E8" si="0">SUM(D5:D6)</f>
        <v>364253055</v>
      </c>
      <c r="E8">
        <f t="shared" si="0"/>
        <v>406231548</v>
      </c>
      <c r="F8">
        <f>SUM(F4:F6)</f>
        <v>483968986</v>
      </c>
      <c r="G8">
        <f t="shared" ref="G8:L8" si="1">SUM(G4:G6)</f>
        <v>508359357</v>
      </c>
      <c r="H8">
        <f t="shared" si="1"/>
        <v>499364753</v>
      </c>
      <c r="I8">
        <f t="shared" si="1"/>
        <v>483513941</v>
      </c>
      <c r="J8">
        <f t="shared" si="1"/>
        <v>630993193</v>
      </c>
      <c r="K8">
        <f t="shared" si="1"/>
        <v>757143000</v>
      </c>
      <c r="L8">
        <f t="shared" si="1"/>
        <v>868809300</v>
      </c>
    </row>
    <row r="9" spans="1:13">
      <c r="C9">
        <f>C7-C8</f>
        <v>0</v>
      </c>
      <c r="D9">
        <f t="shared" ref="D9:L9" si="2">D7-D8</f>
        <v>0</v>
      </c>
      <c r="E9">
        <f t="shared" si="2"/>
        <v>0</v>
      </c>
      <c r="F9">
        <f t="shared" si="2"/>
        <v>0</v>
      </c>
      <c r="G9">
        <f t="shared" si="2"/>
        <v>0</v>
      </c>
      <c r="H9">
        <f t="shared" si="2"/>
        <v>0</v>
      </c>
      <c r="I9">
        <f t="shared" si="2"/>
        <v>0</v>
      </c>
      <c r="J9">
        <f t="shared" si="2"/>
        <v>0</v>
      </c>
      <c r="K9">
        <f t="shared" si="2"/>
        <v>0</v>
      </c>
      <c r="L9">
        <f t="shared" si="2"/>
        <v>0</v>
      </c>
    </row>
    <row r="41" spans="1:11">
      <c r="A41" t="s">
        <v>3</v>
      </c>
      <c r="B41" t="s">
        <v>123</v>
      </c>
      <c r="C41" t="s">
        <v>124</v>
      </c>
      <c r="D41" t="s">
        <v>125</v>
      </c>
      <c r="E41" t="s">
        <v>126</v>
      </c>
      <c r="F41" t="s">
        <v>127</v>
      </c>
      <c r="G41" t="s">
        <v>128</v>
      </c>
      <c r="H41" t="s">
        <v>129</v>
      </c>
      <c r="I41" t="s">
        <v>130</v>
      </c>
      <c r="J41" t="s">
        <v>12</v>
      </c>
      <c r="K41" t="s">
        <v>13</v>
      </c>
    </row>
    <row r="42" spans="1:11" ht="15" customHeight="1">
      <c r="A42" t="s">
        <v>61</v>
      </c>
    </row>
    <row r="43" spans="1:11" ht="15.75" customHeight="1">
      <c r="A43" t="s">
        <v>62</v>
      </c>
      <c r="E43">
        <v>1043600</v>
      </c>
      <c r="F43">
        <v>20375400</v>
      </c>
      <c r="G43">
        <v>20180700</v>
      </c>
      <c r="H43">
        <v>19074600</v>
      </c>
      <c r="I43">
        <v>27633500</v>
      </c>
      <c r="J43">
        <v>33171400</v>
      </c>
      <c r="K43">
        <v>36100500</v>
      </c>
    </row>
    <row r="44" spans="1:11">
      <c r="A44" t="s">
        <v>63</v>
      </c>
      <c r="E44">
        <v>7370800</v>
      </c>
      <c r="F44">
        <v>1626000</v>
      </c>
      <c r="G44">
        <v>0</v>
      </c>
      <c r="H44">
        <v>0</v>
      </c>
      <c r="I44">
        <v>0</v>
      </c>
      <c r="J44">
        <v>0</v>
      </c>
      <c r="K44">
        <v>0</v>
      </c>
    </row>
    <row r="45" spans="1:11">
      <c r="A45" t="s">
        <v>64</v>
      </c>
      <c r="B45">
        <v>12391100</v>
      </c>
      <c r="C45">
        <v>17333700</v>
      </c>
      <c r="D45">
        <v>21185700</v>
      </c>
      <c r="E45">
        <v>22359200</v>
      </c>
      <c r="F45">
        <v>28708600</v>
      </c>
      <c r="G45">
        <v>24247300</v>
      </c>
      <c r="H45">
        <v>19465400</v>
      </c>
      <c r="I45">
        <v>28461700</v>
      </c>
      <c r="J45">
        <v>33330700</v>
      </c>
      <c r="K45">
        <v>35733500</v>
      </c>
    </row>
    <row r="46" spans="1:11" ht="15.75" customHeight="1">
      <c r="A46" t="s">
        <v>65</v>
      </c>
      <c r="B46">
        <v>8848300</v>
      </c>
      <c r="C46">
        <v>12047900</v>
      </c>
      <c r="D46">
        <v>14724100</v>
      </c>
      <c r="E46">
        <v>18880800</v>
      </c>
      <c r="F46">
        <v>21142700</v>
      </c>
      <c r="G46">
        <v>18999300</v>
      </c>
      <c r="H46">
        <v>19961300</v>
      </c>
      <c r="I46">
        <v>28747900</v>
      </c>
      <c r="J46">
        <v>32411100</v>
      </c>
      <c r="K46">
        <v>34763900</v>
      </c>
    </row>
    <row r="47" spans="1:11">
      <c r="A47" t="s">
        <v>66</v>
      </c>
      <c r="B47">
        <v>33500</v>
      </c>
      <c r="C47">
        <v>4000</v>
      </c>
      <c r="D47">
        <v>48500</v>
      </c>
      <c r="E47">
        <v>-700</v>
      </c>
      <c r="F47">
        <v>10500</v>
      </c>
      <c r="G47">
        <v>1100</v>
      </c>
      <c r="H47">
        <v>0</v>
      </c>
      <c r="I47">
        <v>103900</v>
      </c>
      <c r="J47">
        <v>-1000</v>
      </c>
      <c r="K47">
        <v>-900</v>
      </c>
    </row>
    <row r="48" spans="1:11">
      <c r="A48" t="s">
        <v>67</v>
      </c>
      <c r="B48">
        <v>5738700</v>
      </c>
      <c r="C48">
        <v>8808300</v>
      </c>
      <c r="D48">
        <v>9113300</v>
      </c>
      <c r="E48">
        <v>7369000</v>
      </c>
      <c r="F48">
        <v>5851700</v>
      </c>
      <c r="G48">
        <v>4507700</v>
      </c>
      <c r="H48">
        <v>3382700</v>
      </c>
      <c r="I48">
        <v>7094800</v>
      </c>
      <c r="J48">
        <v>3365200</v>
      </c>
      <c r="K48">
        <v>3541600</v>
      </c>
    </row>
    <row r="49" spans="1:11">
      <c r="A49" t="s">
        <v>68</v>
      </c>
      <c r="B49">
        <v>3240400</v>
      </c>
      <c r="C49">
        <v>7331300</v>
      </c>
      <c r="D49">
        <v>10406500</v>
      </c>
      <c r="E49">
        <v>7702000</v>
      </c>
      <c r="F49">
        <v>3888700</v>
      </c>
      <c r="G49">
        <v>3134200</v>
      </c>
      <c r="H49">
        <v>2158300</v>
      </c>
      <c r="I49">
        <v>3904300</v>
      </c>
      <c r="J49">
        <v>1458200</v>
      </c>
      <c r="K49">
        <v>1483300</v>
      </c>
    </row>
    <row r="50" spans="1:11">
      <c r="A50" t="s">
        <v>69</v>
      </c>
      <c r="B50">
        <v>5228600</v>
      </c>
      <c r="C50">
        <v>9397600</v>
      </c>
      <c r="D50">
        <v>10496400</v>
      </c>
      <c r="E50">
        <v>8250500</v>
      </c>
      <c r="F50">
        <v>750300</v>
      </c>
      <c r="G50">
        <v>0</v>
      </c>
      <c r="H50">
        <v>285200</v>
      </c>
      <c r="I50">
        <v>1275300</v>
      </c>
      <c r="J50">
        <v>44400</v>
      </c>
      <c r="K50">
        <v>22400</v>
      </c>
    </row>
    <row r="51" spans="1:11" s="37" customFormat="1">
      <c r="A51" s="37" t="s">
        <v>21</v>
      </c>
      <c r="B51" s="37">
        <v>35480900</v>
      </c>
      <c r="C51" s="37">
        <v>54923100</v>
      </c>
      <c r="D51" s="37">
        <v>65974500</v>
      </c>
      <c r="E51" s="37">
        <v>72975200</v>
      </c>
      <c r="F51" s="37">
        <v>82503400</v>
      </c>
      <c r="G51" s="37">
        <v>71070300</v>
      </c>
      <c r="H51" s="37">
        <v>64375900</v>
      </c>
      <c r="I51" s="37">
        <v>97221600</v>
      </c>
      <c r="J51" s="37">
        <v>103780000</v>
      </c>
      <c r="K51" s="37">
        <v>111644300</v>
      </c>
    </row>
    <row r="54" spans="1:11">
      <c r="A54" s="197" t="s">
        <v>137</v>
      </c>
      <c r="B54" t="s">
        <v>123</v>
      </c>
      <c r="C54" t="s">
        <v>124</v>
      </c>
      <c r="D54" t="s">
        <v>125</v>
      </c>
      <c r="E54" t="s">
        <v>126</v>
      </c>
      <c r="F54" t="s">
        <v>127</v>
      </c>
      <c r="G54" t="s">
        <v>128</v>
      </c>
      <c r="H54" t="s">
        <v>129</v>
      </c>
      <c r="I54" t="s">
        <v>130</v>
      </c>
      <c r="J54" t="s">
        <v>12</v>
      </c>
      <c r="K54" t="s">
        <v>13</v>
      </c>
    </row>
    <row r="55" spans="1:11">
      <c r="A55" t="s">
        <v>62</v>
      </c>
      <c r="E55" s="108">
        <f>E43/E51</f>
        <v>1.4300748747519706E-2</v>
      </c>
      <c r="F55" s="108">
        <f>F43/F51</f>
        <v>0.24696436752909576</v>
      </c>
      <c r="G55" s="108">
        <f t="shared" ref="G55:K55" si="3">G43/G51</f>
        <v>0.28395405675788621</v>
      </c>
      <c r="H55" s="108">
        <f t="shared" si="3"/>
        <v>0.29630032356829183</v>
      </c>
      <c r="I55" s="108">
        <f t="shared" si="3"/>
        <v>0.28423210479975641</v>
      </c>
      <c r="J55" s="108">
        <f t="shared" si="3"/>
        <v>0.31963191366351901</v>
      </c>
      <c r="K55" s="108">
        <f t="shared" si="3"/>
        <v>0.32335282679008243</v>
      </c>
    </row>
    <row r="56" spans="1:11">
      <c r="A56" t="s">
        <v>63</v>
      </c>
      <c r="E56" s="108">
        <f>E44/E51</f>
        <v>0.10100417676142032</v>
      </c>
      <c r="F56" s="108">
        <f t="shared" ref="F56:K56" si="4">F44/F51</f>
        <v>1.970827868912069E-2</v>
      </c>
      <c r="G56" s="108">
        <f t="shared" si="4"/>
        <v>0</v>
      </c>
      <c r="H56" s="108">
        <f t="shared" si="4"/>
        <v>0</v>
      </c>
      <c r="I56" s="108">
        <f t="shared" si="4"/>
        <v>0</v>
      </c>
      <c r="J56" s="108">
        <f t="shared" si="4"/>
        <v>0</v>
      </c>
      <c r="K56" s="108">
        <f t="shared" si="4"/>
        <v>0</v>
      </c>
    </row>
    <row r="57" spans="1:11">
      <c r="A57" t="s">
        <v>64</v>
      </c>
      <c r="B57" s="108">
        <f>B45/B51</f>
        <v>0.34923296759665057</v>
      </c>
      <c r="C57" s="108">
        <f t="shared" ref="C57:K57" si="5">C45/C51</f>
        <v>0.31559944722712302</v>
      </c>
      <c r="D57" s="108">
        <f t="shared" si="5"/>
        <v>0.32111952345224293</v>
      </c>
      <c r="E57" s="108">
        <f t="shared" si="5"/>
        <v>0.30639450114559469</v>
      </c>
      <c r="F57" s="108">
        <f t="shared" si="5"/>
        <v>0.34796868977520928</v>
      </c>
      <c r="G57" s="108">
        <f t="shared" si="5"/>
        <v>0.34117345782978264</v>
      </c>
      <c r="H57" s="108">
        <f t="shared" si="5"/>
        <v>0.30237091830949159</v>
      </c>
      <c r="I57" s="108">
        <f t="shared" si="5"/>
        <v>0.29275078789075681</v>
      </c>
      <c r="J57" s="108">
        <f t="shared" si="5"/>
        <v>0.32116689150125266</v>
      </c>
      <c r="K57" s="108">
        <f t="shared" si="5"/>
        <v>0.32006560119952382</v>
      </c>
    </row>
    <row r="58" spans="1:11">
      <c r="A58" t="s">
        <v>65</v>
      </c>
      <c r="B58" s="108">
        <f>B46/B51</f>
        <v>0.24938206189809164</v>
      </c>
      <c r="C58" s="108">
        <f t="shared" ref="C58:K58" si="6">C46/C51</f>
        <v>0.21935943164169538</v>
      </c>
      <c r="D58" s="108">
        <f t="shared" si="6"/>
        <v>0.22317865235810805</v>
      </c>
      <c r="E58" s="108">
        <f t="shared" si="6"/>
        <v>0.2587289928633289</v>
      </c>
      <c r="F58" s="108">
        <f t="shared" si="6"/>
        <v>0.25626459030779336</v>
      </c>
      <c r="G58" s="108">
        <f t="shared" si="6"/>
        <v>0.26733107922718774</v>
      </c>
      <c r="H58" s="108">
        <f t="shared" si="6"/>
        <v>0.31007411158523607</v>
      </c>
      <c r="I58" s="108">
        <f t="shared" si="6"/>
        <v>0.29569457815958594</v>
      </c>
      <c r="J58" s="108">
        <f t="shared" si="6"/>
        <v>0.31230583927539024</v>
      </c>
      <c r="K58" s="108">
        <f t="shared" si="6"/>
        <v>0.31138087658751945</v>
      </c>
    </row>
    <row r="59" spans="1:11">
      <c r="A59" t="s">
        <v>66</v>
      </c>
      <c r="B59" s="108">
        <f>B47/B51</f>
        <v>9.4416996186680725E-4</v>
      </c>
      <c r="C59" s="108">
        <f t="shared" ref="C59:K59" si="7">C47/C51</f>
        <v>7.2829101052198432E-5</v>
      </c>
      <c r="D59" s="108">
        <f t="shared" si="7"/>
        <v>7.3513251331954008E-4</v>
      </c>
      <c r="E59" s="108">
        <f t="shared" si="7"/>
        <v>-9.5922998498119914E-6</v>
      </c>
      <c r="F59" s="108">
        <f t="shared" si="7"/>
        <v>1.2726748230981996E-4</v>
      </c>
      <c r="G59" s="108">
        <f t="shared" si="7"/>
        <v>1.5477632710147557E-5</v>
      </c>
      <c r="H59" s="108">
        <f t="shared" si="7"/>
        <v>0</v>
      </c>
      <c r="I59" s="108">
        <f t="shared" si="7"/>
        <v>1.0686925539180594E-3</v>
      </c>
      <c r="J59" s="108">
        <f t="shared" si="7"/>
        <v>-9.6357679707072655E-6</v>
      </c>
      <c r="K59" s="108">
        <f t="shared" si="7"/>
        <v>-8.0613161621327743E-6</v>
      </c>
    </row>
    <row r="60" spans="1:11">
      <c r="A60" t="s">
        <v>67</v>
      </c>
      <c r="B60" s="108">
        <f>B48/B51</f>
        <v>0.161740542094479</v>
      </c>
      <c r="C60" s="108">
        <f t="shared" ref="C60:K60" si="8">C48/C51</f>
        <v>0.16037514269951988</v>
      </c>
      <c r="D60" s="108">
        <f t="shared" si="8"/>
        <v>0.13813367285845288</v>
      </c>
      <c r="E60" s="108">
        <f t="shared" si="8"/>
        <v>0.1009795108475208</v>
      </c>
      <c r="F60" s="108">
        <f t="shared" si="8"/>
        <v>7.0926773926892714E-2</v>
      </c>
      <c r="G60" s="108">
        <f t="shared" si="8"/>
        <v>6.3425931788665582E-2</v>
      </c>
      <c r="H60" s="108">
        <f t="shared" si="8"/>
        <v>5.2546061491955842E-2</v>
      </c>
      <c r="I60" s="108">
        <f t="shared" si="8"/>
        <v>7.2975552757823359E-2</v>
      </c>
      <c r="J60" s="108">
        <f t="shared" si="8"/>
        <v>3.2426286375024087E-2</v>
      </c>
      <c r="K60" s="108">
        <f t="shared" si="8"/>
        <v>3.1722174799788255E-2</v>
      </c>
    </row>
    <row r="61" spans="1:11">
      <c r="A61" t="s">
        <v>68</v>
      </c>
      <c r="B61" s="108">
        <f>B49/B51</f>
        <v>9.1328010281588129E-2</v>
      </c>
      <c r="C61" s="108">
        <f t="shared" ref="C61:K61" si="9">C49/C51</f>
        <v>0.1334829971359956</v>
      </c>
      <c r="D61" s="108">
        <f t="shared" si="9"/>
        <v>0.15773518556411947</v>
      </c>
      <c r="E61" s="108">
        <f t="shared" si="9"/>
        <v>0.10554270491893136</v>
      </c>
      <c r="F61" s="108">
        <f t="shared" si="9"/>
        <v>4.7133815091256845E-2</v>
      </c>
      <c r="G61" s="108">
        <f t="shared" si="9"/>
        <v>4.4099996763767704E-2</v>
      </c>
      <c r="H61" s="108">
        <f t="shared" si="9"/>
        <v>3.352652157096056E-2</v>
      </c>
      <c r="I61" s="108">
        <f t="shared" si="9"/>
        <v>4.0158771301850617E-2</v>
      </c>
      <c r="J61" s="108">
        <f t="shared" si="9"/>
        <v>1.4050876854885335E-2</v>
      </c>
      <c r="K61" s="108">
        <f t="shared" si="9"/>
        <v>1.3285944736990603E-2</v>
      </c>
    </row>
    <row r="62" spans="1:11">
      <c r="A62" t="s">
        <v>69</v>
      </c>
      <c r="B62" s="108">
        <f>B50/B51</f>
        <v>0.14736379291393398</v>
      </c>
      <c r="C62" s="108">
        <f t="shared" ref="C62:K62" si="10">C50/C51</f>
        <v>0.17110469001203502</v>
      </c>
      <c r="D62" s="108">
        <f t="shared" si="10"/>
        <v>0.15909783325375712</v>
      </c>
      <c r="E62" s="108">
        <f t="shared" si="10"/>
        <v>0.11305895701553405</v>
      </c>
      <c r="F62" s="108">
        <f t="shared" si="10"/>
        <v>9.0941706644817061E-3</v>
      </c>
      <c r="G62" s="108">
        <f t="shared" si="10"/>
        <v>0</v>
      </c>
      <c r="H62" s="108">
        <f t="shared" si="10"/>
        <v>4.4302293249492437E-3</v>
      </c>
      <c r="I62" s="108">
        <f t="shared" si="10"/>
        <v>1.3117455380285862E-2</v>
      </c>
      <c r="J62" s="108">
        <f t="shared" si="10"/>
        <v>4.2782809789940256E-4</v>
      </c>
      <c r="K62" s="108">
        <f t="shared" si="10"/>
        <v>2.0063720225752682E-4</v>
      </c>
    </row>
    <row r="63" spans="1:11">
      <c r="A63" s="37" t="s">
        <v>21</v>
      </c>
      <c r="B63" s="37">
        <v>35480900</v>
      </c>
      <c r="C63" s="37">
        <v>54923100</v>
      </c>
      <c r="D63" s="37">
        <v>65974500</v>
      </c>
      <c r="E63" s="37">
        <v>72975200</v>
      </c>
      <c r="F63" s="37">
        <v>82503400</v>
      </c>
      <c r="G63" s="37">
        <v>71070300</v>
      </c>
      <c r="H63" s="37">
        <v>64375900</v>
      </c>
      <c r="I63" s="37">
        <v>97221600</v>
      </c>
      <c r="J63" s="37">
        <v>103780000</v>
      </c>
      <c r="K63" s="37">
        <v>111644300</v>
      </c>
    </row>
    <row r="90" spans="1:11">
      <c r="A90" t="s">
        <v>71</v>
      </c>
    </row>
    <row r="91" spans="1:11">
      <c r="A91" t="s">
        <v>78</v>
      </c>
      <c r="B91">
        <v>152769</v>
      </c>
      <c r="C91">
        <v>149667</v>
      </c>
      <c r="D91">
        <v>160864</v>
      </c>
      <c r="E91">
        <v>180681</v>
      </c>
      <c r="F91">
        <v>191893</v>
      </c>
      <c r="G91">
        <v>206801</v>
      </c>
      <c r="H91">
        <v>165990</v>
      </c>
      <c r="I91">
        <v>212870</v>
      </c>
      <c r="J91">
        <v>250000</v>
      </c>
      <c r="K91">
        <v>250000</v>
      </c>
    </row>
    <row r="92" spans="1:11">
      <c r="A92" t="s">
        <v>79</v>
      </c>
      <c r="B92">
        <v>31087013</v>
      </c>
      <c r="C92">
        <v>31912115</v>
      </c>
      <c r="D92">
        <v>32826367</v>
      </c>
      <c r="E92">
        <v>41924927</v>
      </c>
      <c r="F92">
        <v>56361657</v>
      </c>
      <c r="G92">
        <v>60132990</v>
      </c>
      <c r="H92">
        <v>51570163</v>
      </c>
      <c r="I92">
        <v>75983756</v>
      </c>
      <c r="J92">
        <v>106500000</v>
      </c>
      <c r="K92">
        <v>125500000</v>
      </c>
    </row>
    <row r="93" spans="1:11">
      <c r="A93" t="s">
        <v>87</v>
      </c>
      <c r="B93">
        <v>34704518</v>
      </c>
      <c r="C93">
        <v>43710835</v>
      </c>
      <c r="D93">
        <v>46131291</v>
      </c>
      <c r="E93">
        <v>49662105</v>
      </c>
      <c r="F93">
        <v>60418725</v>
      </c>
      <c r="G93">
        <v>63227018</v>
      </c>
      <c r="H93">
        <v>68644218</v>
      </c>
      <c r="I93">
        <v>79334227</v>
      </c>
      <c r="J93">
        <v>100000000</v>
      </c>
      <c r="K93">
        <v>115000000</v>
      </c>
    </row>
    <row r="94" spans="1:11">
      <c r="A94" t="s">
        <v>88</v>
      </c>
      <c r="B94">
        <v>189932530</v>
      </c>
      <c r="C94">
        <v>210602256</v>
      </c>
      <c r="D94">
        <v>234884088</v>
      </c>
      <c r="E94">
        <v>156089175</v>
      </c>
      <c r="F94">
        <v>89979990</v>
      </c>
      <c r="G94">
        <v>83978058</v>
      </c>
      <c r="H94">
        <v>86601651</v>
      </c>
      <c r="I94">
        <v>112207059</v>
      </c>
      <c r="J94">
        <v>115000000</v>
      </c>
      <c r="K94">
        <v>129500000</v>
      </c>
    </row>
    <row r="95" spans="1:11">
      <c r="A95" t="s">
        <v>89</v>
      </c>
      <c r="B95">
        <v>11915047</v>
      </c>
      <c r="C95">
        <v>14003807</v>
      </c>
      <c r="D95">
        <v>15830601</v>
      </c>
      <c r="E95">
        <v>27775651</v>
      </c>
      <c r="F95">
        <v>29082905</v>
      </c>
      <c r="G95">
        <v>29157625</v>
      </c>
      <c r="H95">
        <v>24950839</v>
      </c>
      <c r="I95">
        <v>32646140</v>
      </c>
      <c r="J95">
        <v>42000000</v>
      </c>
      <c r="K95">
        <v>47000000</v>
      </c>
    </row>
    <row r="96" spans="1:11">
      <c r="A96" t="s">
        <v>90</v>
      </c>
      <c r="B96">
        <v>5270694</v>
      </c>
      <c r="C96">
        <v>5542532</v>
      </c>
      <c r="D96">
        <v>5945931</v>
      </c>
      <c r="E96">
        <v>23174676</v>
      </c>
      <c r="F96">
        <v>206960</v>
      </c>
      <c r="G96">
        <v>158477</v>
      </c>
      <c r="H96">
        <v>37405</v>
      </c>
      <c r="I96">
        <v>59424</v>
      </c>
      <c r="J96">
        <v>50000</v>
      </c>
      <c r="K96">
        <v>50000</v>
      </c>
    </row>
    <row r="97" spans="1:11">
      <c r="A97" t="s">
        <v>91</v>
      </c>
      <c r="B97">
        <v>2397363</v>
      </c>
      <c r="C97">
        <v>2566585</v>
      </c>
      <c r="D97">
        <v>2756918</v>
      </c>
      <c r="E97">
        <v>3060320</v>
      </c>
      <c r="F97">
        <v>3369205</v>
      </c>
      <c r="G97">
        <v>2620085</v>
      </c>
      <c r="H97">
        <v>4760654</v>
      </c>
      <c r="I97">
        <v>4043620</v>
      </c>
      <c r="J97">
        <v>4500000</v>
      </c>
      <c r="K97">
        <v>5000000</v>
      </c>
    </row>
    <row r="98" spans="1:11">
      <c r="A98" t="s">
        <v>92</v>
      </c>
      <c r="B98">
        <v>885801</v>
      </c>
      <c r="C98">
        <v>842158</v>
      </c>
      <c r="D98">
        <v>1720988</v>
      </c>
      <c r="E98">
        <v>791904</v>
      </c>
      <c r="F98">
        <v>117407</v>
      </c>
      <c r="G98">
        <v>83884</v>
      </c>
      <c r="H98">
        <v>49241</v>
      </c>
      <c r="I98">
        <v>63018</v>
      </c>
      <c r="J98">
        <v>63000</v>
      </c>
      <c r="K98">
        <v>65000</v>
      </c>
    </row>
    <row r="99" spans="1:11">
      <c r="A99" t="s">
        <v>22</v>
      </c>
      <c r="B99">
        <v>276345735</v>
      </c>
      <c r="C99">
        <v>309329955</v>
      </c>
      <c r="D99">
        <v>340257048</v>
      </c>
      <c r="E99">
        <v>302659439</v>
      </c>
      <c r="F99">
        <v>239728742</v>
      </c>
      <c r="G99">
        <v>239564938</v>
      </c>
      <c r="H99">
        <v>236780161</v>
      </c>
      <c r="I99">
        <v>304550114</v>
      </c>
      <c r="J99">
        <v>368363000</v>
      </c>
      <c r="K99">
        <v>422365000</v>
      </c>
    </row>
    <row r="101" spans="1:11">
      <c r="G101" t="s">
        <v>138</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300-000027000000}">
          <x14:colorSeries rgb="FF376092"/>
          <x14:sparklines>
            <x14:sparkline>
              <xm:f>'tax analysis 2'!C6:L6</xm:f>
              <xm:sqref>M6</xm:sqref>
            </x14:sparkline>
          </x14:sparklines>
        </x14:sparklineGroup>
        <x14:sparklineGroup displayEmptyCellsAs="gap" xr2:uid="{00000000-0003-0000-0300-000026000000}">
          <x14:colorSeries rgb="FF376092"/>
          <x14:sparklines>
            <x14:sparkline>
              <xm:f>'tax analysis 2'!C7:L7</xm:f>
              <xm:sqref>M7</xm:sqref>
            </x14:sparkline>
          </x14:sparklines>
        </x14:sparklineGroup>
        <x14:sparklineGroup displayEmptyCellsAs="gap" xr2:uid="{00000000-0003-0000-0300-000025000000}">
          <x14:colorSeries rgb="FF376092"/>
          <x14:sparklines>
            <x14:sparkline>
              <xm:f>'tax analysis 2'!C5:L5</xm:f>
              <xm:sqref>M5</xm:sqref>
            </x14:sparkline>
          </x14:sparklines>
        </x14:sparklineGroup>
        <x14:sparklineGroup displayEmptyCellsAs="gap" xr2:uid="{00000000-0003-0000-0300-000024000000}">
          <x14:colorSeries rgb="FF376092"/>
          <x14:sparklines>
            <x14:sparkline>
              <xm:f>'tax analysis 2'!C4:L4</xm:f>
              <xm:sqref>M4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4"/>
  <sheetViews>
    <sheetView topLeftCell="A2" zoomScale="68" zoomScaleNormal="68" workbookViewId="0">
      <selection activeCell="I34" sqref="I34"/>
    </sheetView>
  </sheetViews>
  <sheetFormatPr defaultColWidth="14.42578125" defaultRowHeight="15" customHeight="1"/>
  <cols>
    <col min="1" max="1" width="12.42578125" style="66" customWidth="1"/>
    <col min="2" max="2" width="35.42578125" style="68" customWidth="1"/>
    <col min="3" max="3" width="18.42578125" style="68" customWidth="1"/>
    <col min="4" max="4" width="19.85546875" style="68" customWidth="1"/>
    <col min="5" max="5" width="18.7109375" style="68" customWidth="1"/>
    <col min="6" max="6" width="18.42578125" style="68" customWidth="1"/>
    <col min="7" max="7" width="19.7109375" style="68" customWidth="1"/>
    <col min="8" max="8" width="19.85546875" style="68" customWidth="1"/>
    <col min="9" max="9" width="23" style="68" customWidth="1"/>
    <col min="10" max="10" width="20.42578125" style="68" customWidth="1"/>
    <col min="11" max="11" width="25.42578125" style="68" customWidth="1"/>
    <col min="12" max="12" width="19.42578125" style="68" customWidth="1"/>
    <col min="13" max="13" width="14.85546875" style="68" customWidth="1"/>
    <col min="14" max="14" width="47.85546875" style="68" customWidth="1"/>
    <col min="15" max="26" width="8.7109375" style="68" customWidth="1"/>
    <col min="27" max="16384" width="14.42578125" style="68"/>
  </cols>
  <sheetData>
    <row r="1" spans="1:26" ht="15.75" customHeight="1">
      <c r="B1" s="67" t="s">
        <v>139</v>
      </c>
      <c r="H1" s="69"/>
      <c r="J1" s="67"/>
      <c r="K1" s="67"/>
      <c r="L1" s="67"/>
      <c r="M1" s="67"/>
    </row>
    <row r="2" spans="1:26" ht="15.75" customHeight="1">
      <c r="H2" s="70"/>
      <c r="J2" s="67"/>
      <c r="K2" s="67"/>
      <c r="L2" s="67"/>
      <c r="M2" s="67"/>
    </row>
    <row r="3" spans="1:26" ht="15.75" customHeight="1">
      <c r="A3" s="71" t="s">
        <v>2</v>
      </c>
      <c r="B3" s="72" t="s">
        <v>3</v>
      </c>
      <c r="C3" s="73" t="s">
        <v>140</v>
      </c>
      <c r="D3" s="73" t="s">
        <v>141</v>
      </c>
      <c r="E3" s="73" t="s">
        <v>6</v>
      </c>
      <c r="F3" s="73" t="s">
        <v>7</v>
      </c>
      <c r="G3" s="73" t="s">
        <v>8</v>
      </c>
      <c r="H3" s="74" t="s">
        <v>142</v>
      </c>
      <c r="I3" s="72" t="s">
        <v>143</v>
      </c>
      <c r="J3" s="72" t="s">
        <v>11</v>
      </c>
      <c r="K3" s="72" t="s">
        <v>12</v>
      </c>
      <c r="L3" s="118" t="s">
        <v>13</v>
      </c>
      <c r="M3" s="72" t="s">
        <v>14</v>
      </c>
      <c r="N3" s="75"/>
      <c r="O3" s="75"/>
      <c r="P3" s="75"/>
      <c r="Q3" s="75"/>
      <c r="R3" s="75"/>
      <c r="S3" s="75"/>
      <c r="T3" s="75"/>
      <c r="U3" s="75"/>
      <c r="V3" s="75"/>
      <c r="W3" s="75"/>
      <c r="X3" s="75"/>
      <c r="Y3" s="75"/>
      <c r="Z3" s="75"/>
    </row>
    <row r="4" spans="1:26" ht="15.75" customHeight="1">
      <c r="B4" s="67" t="s">
        <v>144</v>
      </c>
      <c r="H4" s="70"/>
      <c r="J4" s="67"/>
      <c r="K4" s="67"/>
      <c r="L4" s="67"/>
      <c r="M4" s="67"/>
    </row>
    <row r="5" spans="1:26" ht="15.75" customHeight="1">
      <c r="A5" s="66" t="s">
        <v>145</v>
      </c>
      <c r="B5" s="67" t="s">
        <v>146</v>
      </c>
      <c r="H5" s="70"/>
      <c r="J5" s="67"/>
      <c r="K5" s="67"/>
      <c r="L5" s="67"/>
      <c r="M5" s="67"/>
    </row>
    <row r="6" spans="1:26" ht="15.75" customHeight="1">
      <c r="A6" s="66" t="s">
        <v>72</v>
      </c>
      <c r="B6" s="127" t="s">
        <v>147</v>
      </c>
      <c r="C6" s="128">
        <v>7473469</v>
      </c>
      <c r="D6" s="128">
        <v>7426625</v>
      </c>
      <c r="E6" s="128">
        <v>8184324</v>
      </c>
      <c r="F6" s="128">
        <v>9340650</v>
      </c>
      <c r="G6" s="129">
        <v>10307499</v>
      </c>
      <c r="H6" s="128">
        <v>11766128</v>
      </c>
      <c r="I6" s="128">
        <v>10498409</v>
      </c>
      <c r="J6" s="209">
        <v>11944941</v>
      </c>
      <c r="K6" s="128">
        <v>15730284</v>
      </c>
      <c r="L6" s="128">
        <v>18537511</v>
      </c>
      <c r="M6" s="76"/>
    </row>
    <row r="7" spans="1:26" ht="15.75" customHeight="1">
      <c r="A7" s="77" t="s">
        <v>148</v>
      </c>
      <c r="B7" s="78" t="s">
        <v>149</v>
      </c>
      <c r="C7" s="79"/>
      <c r="D7" s="79"/>
      <c r="E7" s="79"/>
      <c r="F7" s="79"/>
      <c r="G7" s="79"/>
      <c r="H7" s="79"/>
      <c r="I7" s="79"/>
      <c r="J7" s="79"/>
      <c r="K7" s="79"/>
      <c r="L7" s="79"/>
      <c r="M7" s="67"/>
    </row>
    <row r="8" spans="1:26" ht="15.75" customHeight="1">
      <c r="A8" s="66">
        <v>2048</v>
      </c>
      <c r="B8" s="68" t="s">
        <v>150</v>
      </c>
      <c r="C8" s="68">
        <v>0</v>
      </c>
      <c r="D8" s="68">
        <v>2625000</v>
      </c>
      <c r="E8" s="68">
        <v>0</v>
      </c>
      <c r="F8" s="68">
        <v>0</v>
      </c>
      <c r="G8" s="68">
        <v>0</v>
      </c>
      <c r="H8" s="70">
        <v>0</v>
      </c>
      <c r="I8" s="68">
        <v>0</v>
      </c>
      <c r="J8" s="68">
        <v>5000000</v>
      </c>
      <c r="K8" s="68">
        <v>3000000</v>
      </c>
      <c r="L8" s="68">
        <v>3000000</v>
      </c>
      <c r="M8" s="67"/>
    </row>
    <row r="9" spans="1:26" ht="15.75" customHeight="1">
      <c r="A9" s="66">
        <v>2049</v>
      </c>
      <c r="B9" s="68" t="s">
        <v>151</v>
      </c>
      <c r="C9" s="68">
        <v>69282733</v>
      </c>
      <c r="D9" s="68">
        <v>82840504</v>
      </c>
      <c r="E9" s="68">
        <v>105419083</v>
      </c>
      <c r="F9" s="68">
        <v>119612729</v>
      </c>
      <c r="G9" s="68">
        <v>135514619</v>
      </c>
      <c r="H9" s="70">
        <v>155880115</v>
      </c>
      <c r="I9" s="68">
        <v>171146735</v>
      </c>
      <c r="J9" s="68">
        <v>183616027</v>
      </c>
      <c r="K9" s="68">
        <v>209890206</v>
      </c>
      <c r="L9" s="68">
        <v>212499030</v>
      </c>
      <c r="M9" s="67"/>
    </row>
    <row r="10" spans="1:26" ht="15.75" customHeight="1">
      <c r="B10" s="127" t="s">
        <v>152</v>
      </c>
      <c r="C10" s="128">
        <v>69282733</v>
      </c>
      <c r="D10" s="128">
        <v>85465504</v>
      </c>
      <c r="E10" s="128">
        <v>105419083</v>
      </c>
      <c r="F10" s="128">
        <v>119612729</v>
      </c>
      <c r="G10" s="129">
        <v>135514619</v>
      </c>
      <c r="H10" s="128">
        <v>155880115</v>
      </c>
      <c r="I10" s="210">
        <v>171146735</v>
      </c>
      <c r="J10" s="128">
        <v>188616027</v>
      </c>
      <c r="K10" s="128">
        <v>212890206</v>
      </c>
      <c r="L10" s="128">
        <v>215499030</v>
      </c>
      <c r="M10" s="67"/>
    </row>
    <row r="11" spans="1:26" ht="15.75" customHeight="1">
      <c r="B11" s="67"/>
      <c r="H11" s="70"/>
      <c r="M11" s="67"/>
    </row>
    <row r="12" spans="1:26" ht="15.75" customHeight="1">
      <c r="A12" s="77" t="s">
        <v>153</v>
      </c>
      <c r="B12" s="78" t="s">
        <v>154</v>
      </c>
      <c r="C12" s="79"/>
      <c r="D12" s="79"/>
      <c r="E12" s="79"/>
      <c r="F12" s="79"/>
      <c r="G12" s="79"/>
      <c r="H12" s="80"/>
      <c r="I12" s="79"/>
      <c r="J12" s="79"/>
      <c r="K12" s="79"/>
      <c r="L12" s="79"/>
      <c r="M12" s="67"/>
    </row>
    <row r="13" spans="1:26" ht="15.75" customHeight="1">
      <c r="A13" s="66">
        <v>2071</v>
      </c>
      <c r="B13" s="75" t="s">
        <v>155</v>
      </c>
      <c r="C13" s="68">
        <v>46020001</v>
      </c>
      <c r="D13" s="68">
        <v>54132792</v>
      </c>
      <c r="E13" s="68">
        <v>56593364</v>
      </c>
      <c r="F13" s="68">
        <v>87831348</v>
      </c>
      <c r="G13" s="68">
        <v>81398212</v>
      </c>
      <c r="H13" s="68">
        <v>88329414</v>
      </c>
      <c r="I13" s="68">
        <v>97127030</v>
      </c>
      <c r="J13" s="68">
        <v>106167090</v>
      </c>
      <c r="K13" s="68">
        <v>128000000</v>
      </c>
      <c r="L13" s="68">
        <v>130000000</v>
      </c>
      <c r="M13" s="67"/>
    </row>
    <row r="14" spans="1:26" ht="15.75" customHeight="1">
      <c r="A14" s="66">
        <v>2075</v>
      </c>
      <c r="B14" s="68" t="s">
        <v>156</v>
      </c>
      <c r="C14" s="68">
        <v>6541534</v>
      </c>
      <c r="D14" s="68">
        <v>291270</v>
      </c>
      <c r="E14" s="68">
        <v>402532</v>
      </c>
      <c r="F14" s="68">
        <v>145796</v>
      </c>
      <c r="G14" s="68">
        <v>3612</v>
      </c>
      <c r="H14" s="68">
        <v>1494194</v>
      </c>
      <c r="I14" s="68">
        <v>3838713</v>
      </c>
      <c r="J14" s="68">
        <v>22738</v>
      </c>
      <c r="K14" s="68">
        <v>507130</v>
      </c>
      <c r="L14" s="68">
        <v>2013675</v>
      </c>
      <c r="M14" s="67"/>
    </row>
    <row r="15" spans="1:26" ht="15.75" customHeight="1">
      <c r="B15" s="127" t="s">
        <v>157</v>
      </c>
      <c r="C15" s="128">
        <v>52561535</v>
      </c>
      <c r="D15" s="128">
        <v>54424062</v>
      </c>
      <c r="E15" s="128">
        <v>56995896</v>
      </c>
      <c r="F15" s="128">
        <v>87977144</v>
      </c>
      <c r="G15" s="129">
        <v>81401824</v>
      </c>
      <c r="H15" s="211">
        <v>89823608</v>
      </c>
      <c r="I15" s="128">
        <v>100965743</v>
      </c>
      <c r="J15" s="128">
        <v>106189828</v>
      </c>
      <c r="K15" s="128">
        <v>128507130</v>
      </c>
      <c r="L15" s="128">
        <v>132013675</v>
      </c>
      <c r="M15" s="67"/>
    </row>
    <row r="16" spans="1:26" ht="15.75" customHeight="1">
      <c r="B16" s="127" t="s">
        <v>158</v>
      </c>
      <c r="C16" s="128">
        <v>167647336</v>
      </c>
      <c r="D16" s="128">
        <v>187133300</v>
      </c>
      <c r="E16" s="128">
        <v>216307861</v>
      </c>
      <c r="F16" s="128">
        <v>266986748</v>
      </c>
      <c r="G16" s="129">
        <v>281689680</v>
      </c>
      <c r="H16" s="211">
        <v>318839527</v>
      </c>
      <c r="I16" s="128">
        <v>347341642</v>
      </c>
      <c r="J16" s="128">
        <v>379479059</v>
      </c>
      <c r="K16" s="128">
        <v>444162816</v>
      </c>
      <c r="L16" s="128">
        <v>462447887</v>
      </c>
      <c r="M16" s="67"/>
    </row>
    <row r="17" spans="1:13" ht="15.75" customHeight="1">
      <c r="H17" s="70"/>
      <c r="M17" s="67"/>
    </row>
    <row r="18" spans="1:13" ht="15.75" customHeight="1">
      <c r="A18" s="77" t="s">
        <v>159</v>
      </c>
      <c r="B18" s="78" t="s">
        <v>160</v>
      </c>
      <c r="C18" s="79"/>
      <c r="D18" s="79"/>
      <c r="E18" s="79"/>
      <c r="F18" s="79"/>
      <c r="G18" s="79"/>
      <c r="H18" s="79"/>
      <c r="I18" s="79"/>
      <c r="J18" s="79"/>
      <c r="K18" s="79"/>
      <c r="L18" s="79"/>
      <c r="M18" s="67"/>
    </row>
    <row r="19" spans="1:13" ht="15.75" customHeight="1">
      <c r="A19" s="66" t="s">
        <v>72</v>
      </c>
      <c r="B19" s="68" t="s">
        <v>161</v>
      </c>
      <c r="C19" s="68">
        <v>92931833</v>
      </c>
      <c r="D19" s="68">
        <v>99165332</v>
      </c>
      <c r="E19" s="68">
        <v>110604008</v>
      </c>
      <c r="F19" s="68">
        <v>117829233</v>
      </c>
      <c r="G19" s="68">
        <v>126716672</v>
      </c>
      <c r="H19" s="68">
        <v>144793389</v>
      </c>
      <c r="I19" s="68">
        <v>140294667</v>
      </c>
      <c r="J19" s="68">
        <v>154124198</v>
      </c>
      <c r="K19" s="68">
        <v>189220583</v>
      </c>
      <c r="L19" s="68">
        <v>196777794</v>
      </c>
      <c r="M19" s="67"/>
    </row>
    <row r="20" spans="1:13" ht="15.75" customHeight="1">
      <c r="A20" s="66" t="s">
        <v>76</v>
      </c>
      <c r="B20" s="68" t="s">
        <v>162</v>
      </c>
      <c r="C20" s="68">
        <v>21738545</v>
      </c>
      <c r="D20" s="68">
        <v>24897001</v>
      </c>
      <c r="E20" s="68">
        <v>28002348</v>
      </c>
      <c r="F20" s="68">
        <v>30742568</v>
      </c>
      <c r="G20" s="68">
        <v>36783350</v>
      </c>
      <c r="H20" s="68">
        <v>44724256</v>
      </c>
      <c r="I20" s="68">
        <v>50810506</v>
      </c>
      <c r="J20" s="68">
        <v>60018262</v>
      </c>
      <c r="K20" s="68">
        <v>64779893</v>
      </c>
      <c r="L20" s="68">
        <v>70579717</v>
      </c>
      <c r="M20" s="67"/>
    </row>
    <row r="21" spans="1:13" ht="15.75" customHeight="1">
      <c r="A21" s="66" t="s">
        <v>148</v>
      </c>
      <c r="B21" s="68" t="s">
        <v>163</v>
      </c>
      <c r="C21" s="68">
        <v>30211217</v>
      </c>
      <c r="D21" s="68">
        <v>36421866</v>
      </c>
      <c r="E21" s="68">
        <v>45165971</v>
      </c>
      <c r="F21" s="70">
        <v>57703759</v>
      </c>
      <c r="G21" s="68">
        <v>48044587</v>
      </c>
      <c r="H21" s="68">
        <v>51472512</v>
      </c>
      <c r="I21" s="68">
        <v>59147903</v>
      </c>
      <c r="J21" s="68">
        <v>67800655</v>
      </c>
      <c r="K21" s="68">
        <v>70352745</v>
      </c>
      <c r="L21" s="68">
        <v>72061074</v>
      </c>
      <c r="M21" s="67"/>
    </row>
    <row r="22" spans="1:13" ht="15.75" customHeight="1">
      <c r="A22" s="66" t="s">
        <v>164</v>
      </c>
      <c r="B22" s="68" t="s">
        <v>165</v>
      </c>
      <c r="C22" s="68">
        <v>1013323</v>
      </c>
      <c r="D22" s="68">
        <v>1051673</v>
      </c>
      <c r="E22" s="68">
        <v>1306084</v>
      </c>
      <c r="F22" s="68">
        <v>1299914</v>
      </c>
      <c r="G22" s="68">
        <v>2161629</v>
      </c>
      <c r="H22" s="68">
        <v>2284241</v>
      </c>
      <c r="I22" s="68">
        <v>1328077</v>
      </c>
      <c r="J22" s="68">
        <v>2131302</v>
      </c>
      <c r="K22" s="68">
        <v>3295600</v>
      </c>
      <c r="L22" s="68">
        <v>4318168</v>
      </c>
      <c r="M22" s="67"/>
    </row>
    <row r="23" spans="1:13" ht="15.75" customHeight="1">
      <c r="A23" s="66" t="s">
        <v>153</v>
      </c>
      <c r="B23" s="68" t="s">
        <v>166</v>
      </c>
      <c r="C23" s="68">
        <v>2699956</v>
      </c>
      <c r="D23" s="68">
        <v>3336025</v>
      </c>
      <c r="E23" s="68">
        <v>5646892</v>
      </c>
      <c r="F23" s="68">
        <v>3963054</v>
      </c>
      <c r="G23" s="68">
        <v>3987081</v>
      </c>
      <c r="H23" s="68">
        <v>2871928</v>
      </c>
      <c r="I23" s="68">
        <v>3760080</v>
      </c>
      <c r="J23" s="68">
        <v>3960572</v>
      </c>
      <c r="K23" s="68">
        <v>7234414</v>
      </c>
      <c r="L23" s="68">
        <v>9744910</v>
      </c>
      <c r="M23" s="67"/>
    </row>
    <row r="24" spans="1:13" ht="15.75" customHeight="1">
      <c r="A24" s="66" t="s">
        <v>167</v>
      </c>
      <c r="B24" s="68" t="s">
        <v>168</v>
      </c>
      <c r="C24" s="68">
        <v>2897101</v>
      </c>
      <c r="D24" s="68">
        <v>3065008</v>
      </c>
      <c r="E24" s="68">
        <v>3263635</v>
      </c>
      <c r="F24" s="68">
        <v>5173004</v>
      </c>
      <c r="G24" s="68">
        <v>6593647</v>
      </c>
      <c r="H24" s="68">
        <v>9094223</v>
      </c>
      <c r="I24" s="68">
        <v>9351747</v>
      </c>
      <c r="J24" s="68">
        <v>13283649</v>
      </c>
      <c r="K24" s="68">
        <v>14912248</v>
      </c>
      <c r="L24" s="68">
        <v>16365026</v>
      </c>
      <c r="M24" s="67"/>
    </row>
    <row r="25" spans="1:13" ht="15.75" customHeight="1">
      <c r="A25" s="66" t="s">
        <v>169</v>
      </c>
      <c r="B25" s="68" t="s">
        <v>170</v>
      </c>
      <c r="C25" s="68">
        <v>39648040</v>
      </c>
      <c r="D25" s="68">
        <v>47365580</v>
      </c>
      <c r="E25" s="68">
        <v>60662452</v>
      </c>
      <c r="F25" s="68">
        <v>63816889</v>
      </c>
      <c r="G25" s="68">
        <v>73014407</v>
      </c>
      <c r="H25" s="68">
        <v>81866563</v>
      </c>
      <c r="I25" s="68">
        <v>96864342</v>
      </c>
      <c r="J25" s="68">
        <v>107850945</v>
      </c>
      <c r="K25" s="68">
        <v>116991968</v>
      </c>
      <c r="L25" s="68">
        <v>123229441</v>
      </c>
      <c r="M25" s="67"/>
    </row>
    <row r="26" spans="1:13" ht="15.75" customHeight="1">
      <c r="A26" s="66" t="s">
        <v>171</v>
      </c>
      <c r="B26" s="68" t="s">
        <v>172</v>
      </c>
      <c r="C26" s="68">
        <v>65619</v>
      </c>
      <c r="D26" s="68">
        <v>86200</v>
      </c>
      <c r="E26" s="68">
        <v>83493</v>
      </c>
      <c r="F26" s="68">
        <v>84962</v>
      </c>
      <c r="G26" s="68">
        <v>130564</v>
      </c>
      <c r="H26" s="68">
        <v>157643</v>
      </c>
      <c r="I26" s="68">
        <v>82273</v>
      </c>
      <c r="J26" s="68">
        <v>107104</v>
      </c>
      <c r="K26" s="68">
        <v>175465</v>
      </c>
      <c r="L26" s="68">
        <v>200033</v>
      </c>
      <c r="M26" s="67"/>
    </row>
    <row r="27" spans="1:13" ht="15.75" customHeight="1">
      <c r="B27" s="127" t="s">
        <v>173</v>
      </c>
      <c r="C27" s="128">
        <v>191205634</v>
      </c>
      <c r="D27" s="128">
        <v>215388685</v>
      </c>
      <c r="E27" s="128">
        <v>254734883</v>
      </c>
      <c r="F27" s="128">
        <v>280613383</v>
      </c>
      <c r="G27" s="129">
        <v>297431937</v>
      </c>
      <c r="H27" s="128">
        <v>337264755</v>
      </c>
      <c r="I27" s="128">
        <v>361639595</v>
      </c>
      <c r="J27" s="128">
        <v>409276687</v>
      </c>
      <c r="K27" s="128">
        <v>466962916</v>
      </c>
      <c r="L27" s="128">
        <v>493276163</v>
      </c>
      <c r="M27" s="67"/>
    </row>
    <row r="28" spans="1:13" ht="15.75" customHeight="1">
      <c r="M28" s="67"/>
    </row>
    <row r="29" spans="1:13" ht="15.75" customHeight="1">
      <c r="A29" s="77" t="s">
        <v>174</v>
      </c>
      <c r="B29" s="78" t="s">
        <v>175</v>
      </c>
      <c r="C29" s="79"/>
      <c r="D29" s="79"/>
      <c r="E29" s="79"/>
      <c r="F29" s="79"/>
      <c r="G29" s="79"/>
      <c r="H29" s="80"/>
      <c r="I29" s="79"/>
      <c r="J29" s="79"/>
      <c r="K29" s="79"/>
      <c r="L29" s="79"/>
      <c r="M29" s="67"/>
    </row>
    <row r="30" spans="1:13" ht="15.75" customHeight="1">
      <c r="A30" s="66" t="s">
        <v>72</v>
      </c>
      <c r="B30" s="68" t="s">
        <v>176</v>
      </c>
      <c r="C30" s="68">
        <v>20119245</v>
      </c>
      <c r="D30" s="68">
        <v>22951394</v>
      </c>
      <c r="E30" s="68">
        <v>25194008</v>
      </c>
      <c r="F30" s="68">
        <v>27347094</v>
      </c>
      <c r="G30" s="68">
        <v>33920256</v>
      </c>
      <c r="H30" s="70">
        <v>32010073</v>
      </c>
      <c r="I30" s="68">
        <v>42055619</v>
      </c>
      <c r="J30" s="68">
        <v>47909176</v>
      </c>
      <c r="K30" s="68">
        <v>60316582</v>
      </c>
      <c r="L30" s="68">
        <v>70359713</v>
      </c>
      <c r="M30" s="67"/>
    </row>
    <row r="31" spans="1:13" ht="15.75" customHeight="1">
      <c r="A31" s="66" t="s">
        <v>76</v>
      </c>
      <c r="B31" s="68" t="s">
        <v>177</v>
      </c>
      <c r="C31" s="68">
        <v>18434397</v>
      </c>
      <c r="D31" s="68">
        <v>18506724</v>
      </c>
      <c r="E31" s="68">
        <v>28920782</v>
      </c>
      <c r="F31" s="68">
        <v>29808385</v>
      </c>
      <c r="G31" s="68">
        <v>34176043</v>
      </c>
      <c r="H31" s="68">
        <v>39566234</v>
      </c>
      <c r="I31" s="68">
        <v>44986695</v>
      </c>
      <c r="J31" s="68">
        <v>19854442</v>
      </c>
      <c r="K31" s="68">
        <v>34178791</v>
      </c>
      <c r="L31" s="68">
        <v>60877885</v>
      </c>
      <c r="M31" s="67"/>
    </row>
    <row r="32" spans="1:13" ht="15.75" customHeight="1">
      <c r="A32" s="66" t="s">
        <v>148</v>
      </c>
      <c r="B32" s="68" t="s">
        <v>178</v>
      </c>
      <c r="C32" s="68">
        <v>11591351</v>
      </c>
      <c r="D32" s="68">
        <v>14053807</v>
      </c>
      <c r="E32" s="68">
        <v>14117178</v>
      </c>
      <c r="F32" s="68">
        <v>14630859</v>
      </c>
      <c r="G32" s="68">
        <v>14705382</v>
      </c>
      <c r="H32" s="70">
        <v>14919993</v>
      </c>
      <c r="I32" s="68">
        <v>15744428</v>
      </c>
      <c r="J32" s="68">
        <v>20447881</v>
      </c>
      <c r="K32" s="68">
        <v>27065786</v>
      </c>
      <c r="L32" s="68">
        <v>30976279</v>
      </c>
      <c r="M32" s="67"/>
    </row>
    <row r="33" spans="1:13" ht="15.75" customHeight="1">
      <c r="A33" s="66" t="s">
        <v>164</v>
      </c>
      <c r="B33" s="68" t="s">
        <v>179</v>
      </c>
      <c r="C33" s="68">
        <v>52446688</v>
      </c>
      <c r="D33" s="68">
        <v>102199210</v>
      </c>
      <c r="E33" s="68">
        <v>105149781</v>
      </c>
      <c r="F33" s="68">
        <v>76315196</v>
      </c>
      <c r="G33" s="68">
        <v>74474236</v>
      </c>
      <c r="H33" s="70">
        <v>70152993</v>
      </c>
      <c r="I33" s="68">
        <v>57883246</v>
      </c>
      <c r="J33" s="75">
        <v>71303028</v>
      </c>
      <c r="K33" s="68">
        <v>71797592</v>
      </c>
      <c r="L33" s="68">
        <v>76718200</v>
      </c>
      <c r="M33" s="67"/>
    </row>
    <row r="34" spans="1:13" ht="15.75" customHeight="1">
      <c r="A34" s="66" t="s">
        <v>153</v>
      </c>
      <c r="B34" s="68" t="s">
        <v>180</v>
      </c>
      <c r="C34" s="68">
        <v>1456874</v>
      </c>
      <c r="D34" s="68">
        <v>947774</v>
      </c>
      <c r="E34" s="68">
        <v>3497965</v>
      </c>
      <c r="F34" s="68">
        <v>3176953</v>
      </c>
      <c r="G34" s="68">
        <v>4027789</v>
      </c>
      <c r="H34" s="68">
        <v>3921937</v>
      </c>
      <c r="I34" s="75">
        <v>3905987</v>
      </c>
      <c r="J34" s="75">
        <v>4572128</v>
      </c>
      <c r="K34" s="68">
        <v>8524185</v>
      </c>
      <c r="L34" s="68">
        <v>18342401</v>
      </c>
      <c r="M34" s="67"/>
    </row>
    <row r="35" spans="1:13" ht="15.75" customHeight="1">
      <c r="A35" s="66" t="s">
        <v>167</v>
      </c>
      <c r="B35" s="68" t="s">
        <v>181</v>
      </c>
      <c r="C35" s="68">
        <v>25670043</v>
      </c>
      <c r="D35" s="68">
        <v>25951780</v>
      </c>
      <c r="E35" s="68">
        <v>28198423</v>
      </c>
      <c r="F35" s="68">
        <v>29024447</v>
      </c>
      <c r="G35" s="68">
        <v>27913806</v>
      </c>
      <c r="H35" s="70">
        <v>30785778</v>
      </c>
      <c r="I35" s="68">
        <v>24422936</v>
      </c>
      <c r="J35" s="68">
        <v>29358069</v>
      </c>
      <c r="K35" s="68">
        <v>35138641</v>
      </c>
      <c r="L35" s="68">
        <v>45332000</v>
      </c>
      <c r="M35" s="67"/>
    </row>
    <row r="36" spans="1:13" ht="15.75" customHeight="1">
      <c r="A36" s="66" t="s">
        <v>169</v>
      </c>
      <c r="B36" s="68" t="s">
        <v>182</v>
      </c>
      <c r="C36" s="68">
        <v>216495</v>
      </c>
      <c r="D36" s="68">
        <v>335350</v>
      </c>
      <c r="E36" s="68">
        <v>266899</v>
      </c>
      <c r="F36" s="68">
        <v>265264</v>
      </c>
      <c r="G36" s="68">
        <v>308876</v>
      </c>
      <c r="H36" s="68">
        <v>249819</v>
      </c>
      <c r="I36" s="68">
        <v>318256</v>
      </c>
      <c r="J36" s="68">
        <v>203530</v>
      </c>
      <c r="K36" s="68">
        <v>450176</v>
      </c>
      <c r="L36" s="68">
        <v>769093</v>
      </c>
      <c r="M36" s="67"/>
    </row>
    <row r="37" spans="1:13" ht="15.75" customHeight="1">
      <c r="A37" s="66" t="s">
        <v>171</v>
      </c>
      <c r="B37" s="68" t="s">
        <v>183</v>
      </c>
      <c r="C37" s="68">
        <v>944864</v>
      </c>
      <c r="D37" s="68">
        <v>1957526</v>
      </c>
      <c r="E37" s="68">
        <v>3407100</v>
      </c>
      <c r="F37" s="68">
        <v>499998</v>
      </c>
      <c r="G37" s="68">
        <v>689399</v>
      </c>
      <c r="H37" s="68">
        <v>771016</v>
      </c>
      <c r="I37" s="68">
        <v>1167570</v>
      </c>
      <c r="J37" s="68">
        <v>1846346</v>
      </c>
      <c r="K37" s="68">
        <v>1477935</v>
      </c>
      <c r="L37" s="68">
        <v>1614898</v>
      </c>
      <c r="M37" s="67"/>
    </row>
    <row r="38" spans="1:13" ht="15.75" customHeight="1">
      <c r="B38" s="127" t="s">
        <v>184</v>
      </c>
      <c r="C38" s="128">
        <v>130879957</v>
      </c>
      <c r="D38" s="209">
        <v>186903565</v>
      </c>
      <c r="E38" s="128">
        <v>208752136</v>
      </c>
      <c r="F38" s="209">
        <v>181068196</v>
      </c>
      <c r="G38" s="212">
        <v>190215787</v>
      </c>
      <c r="H38" s="128">
        <v>192377843</v>
      </c>
      <c r="I38" s="128">
        <v>190484737</v>
      </c>
      <c r="J38" s="128">
        <v>195494600</v>
      </c>
      <c r="K38" s="128">
        <v>238949688</v>
      </c>
      <c r="L38" s="128">
        <v>304990469</v>
      </c>
      <c r="M38" s="67"/>
    </row>
    <row r="39" spans="1:13" ht="15.75" customHeight="1">
      <c r="B39" s="67"/>
      <c r="D39" s="75"/>
      <c r="F39" s="75"/>
      <c r="G39" s="75"/>
      <c r="M39" s="67"/>
    </row>
    <row r="40" spans="1:13" ht="15.75" customHeight="1">
      <c r="A40" s="118" t="s">
        <v>185</v>
      </c>
      <c r="B40" s="213" t="s">
        <v>186</v>
      </c>
      <c r="C40" s="128">
        <v>491178772</v>
      </c>
      <c r="D40" s="128">
        <v>592357019</v>
      </c>
      <c r="E40" s="128">
        <v>684034341</v>
      </c>
      <c r="F40" s="128">
        <v>732573564</v>
      </c>
      <c r="G40" s="129">
        <v>771555440</v>
      </c>
      <c r="H40" s="128">
        <v>848482125</v>
      </c>
      <c r="I40" s="128">
        <v>899465974</v>
      </c>
      <c r="J40" s="128">
        <v>984250346</v>
      </c>
      <c r="K40" s="128">
        <v>1150075420</v>
      </c>
      <c r="L40" s="128">
        <v>1260714519</v>
      </c>
      <c r="M40" s="67"/>
    </row>
    <row r="41" spans="1:13" ht="15.75" customHeight="1">
      <c r="M41" s="67"/>
    </row>
    <row r="42" spans="1:13" ht="15.75" customHeight="1">
      <c r="A42" s="77"/>
      <c r="B42" s="78"/>
      <c r="C42" s="80"/>
      <c r="D42" s="80"/>
      <c r="E42" s="80"/>
      <c r="F42" s="80"/>
      <c r="G42" s="79"/>
      <c r="H42" s="80"/>
      <c r="I42" s="79"/>
      <c r="J42" s="79"/>
      <c r="K42" s="79"/>
      <c r="L42" s="79"/>
      <c r="M42" s="67"/>
    </row>
    <row r="43" spans="1:13" ht="15.75" customHeight="1">
      <c r="B43" s="73"/>
      <c r="C43" s="70"/>
      <c r="D43" s="70"/>
      <c r="E43" s="70"/>
      <c r="F43" s="70"/>
      <c r="H43" s="70"/>
      <c r="M43" s="67"/>
    </row>
    <row r="44" spans="1:13" ht="15.75" customHeight="1">
      <c r="A44" s="66" t="s">
        <v>145</v>
      </c>
      <c r="B44" s="127" t="s">
        <v>187</v>
      </c>
      <c r="C44" s="211">
        <v>2906983</v>
      </c>
      <c r="D44" s="211">
        <v>4605592</v>
      </c>
      <c r="E44" s="211">
        <v>3993719</v>
      </c>
      <c r="F44" s="211">
        <v>4808974</v>
      </c>
      <c r="G44" s="214">
        <v>7145568</v>
      </c>
      <c r="H44" s="211">
        <v>5861614</v>
      </c>
      <c r="I44" s="128">
        <v>3876119</v>
      </c>
      <c r="J44" s="128">
        <v>5620713</v>
      </c>
      <c r="K44" s="128">
        <v>7010148</v>
      </c>
      <c r="L44" s="128">
        <v>19764600</v>
      </c>
      <c r="M44" s="67"/>
    </row>
    <row r="45" spans="1:13" ht="15.75" customHeight="1">
      <c r="C45" s="70"/>
      <c r="D45" s="70"/>
      <c r="E45" s="70"/>
      <c r="F45" s="70"/>
      <c r="H45" s="70"/>
      <c r="M45" s="67"/>
    </row>
    <row r="46" spans="1:13" ht="15.75" customHeight="1">
      <c r="A46" s="81" t="s">
        <v>159</v>
      </c>
      <c r="B46" s="78" t="s">
        <v>188</v>
      </c>
      <c r="C46" s="78"/>
      <c r="D46" s="78"/>
      <c r="E46" s="78"/>
      <c r="F46" s="78"/>
      <c r="G46" s="78"/>
      <c r="H46" s="78"/>
      <c r="I46" s="78"/>
      <c r="J46" s="78"/>
      <c r="K46" s="78"/>
      <c r="L46" s="78"/>
      <c r="M46" s="67"/>
    </row>
    <row r="47" spans="1:13" ht="15.75" customHeight="1">
      <c r="A47" s="66" t="s">
        <v>72</v>
      </c>
      <c r="B47" s="68" t="s">
        <v>189</v>
      </c>
      <c r="C47" s="70">
        <v>1860638</v>
      </c>
      <c r="D47" s="70">
        <v>2021627</v>
      </c>
      <c r="E47" s="70">
        <v>1417521</v>
      </c>
      <c r="F47" s="70">
        <v>4036498</v>
      </c>
      <c r="G47" s="68">
        <v>3962687</v>
      </c>
      <c r="H47" s="70">
        <v>3882845</v>
      </c>
      <c r="I47" s="68">
        <v>4093252</v>
      </c>
      <c r="J47" s="68">
        <v>5786024</v>
      </c>
      <c r="K47" s="68">
        <v>5230100</v>
      </c>
      <c r="L47" s="68">
        <v>5100000</v>
      </c>
      <c r="M47" s="67"/>
    </row>
    <row r="48" spans="1:13" ht="15.75" customHeight="1">
      <c r="A48" s="66" t="s">
        <v>76</v>
      </c>
      <c r="B48" s="68" t="s">
        <v>190</v>
      </c>
      <c r="C48" s="70">
        <v>648730</v>
      </c>
      <c r="D48" s="70">
        <v>352009</v>
      </c>
      <c r="E48" s="70">
        <v>2441946</v>
      </c>
      <c r="F48" s="70">
        <v>3022177</v>
      </c>
      <c r="G48" s="68">
        <v>3328323</v>
      </c>
      <c r="H48" s="70">
        <v>5101701</v>
      </c>
      <c r="I48" s="68">
        <v>7663698</v>
      </c>
      <c r="J48" s="68">
        <v>8957031</v>
      </c>
      <c r="K48" s="68">
        <v>15423410</v>
      </c>
      <c r="L48" s="68">
        <v>16586000</v>
      </c>
      <c r="M48" s="67"/>
    </row>
    <row r="49" spans="1:13" ht="15.75" customHeight="1">
      <c r="A49" s="66" t="s">
        <v>148</v>
      </c>
      <c r="B49" s="75" t="s">
        <v>163</v>
      </c>
      <c r="C49" s="70">
        <v>14182433</v>
      </c>
      <c r="D49" s="70">
        <v>11335116</v>
      </c>
      <c r="E49" s="68">
        <v>10098962</v>
      </c>
      <c r="F49" s="68">
        <v>22224234</v>
      </c>
      <c r="G49" s="68">
        <v>28537878</v>
      </c>
      <c r="H49" s="82">
        <v>21528612</v>
      </c>
      <c r="I49" s="75">
        <v>15945017</v>
      </c>
      <c r="J49" s="68">
        <v>38117748</v>
      </c>
      <c r="K49" s="68">
        <v>29076000</v>
      </c>
      <c r="L49" s="68">
        <v>40653400</v>
      </c>
      <c r="M49" s="67"/>
    </row>
    <row r="50" spans="1:13" ht="15.75" customHeight="1">
      <c r="A50" s="66" t="s">
        <v>164</v>
      </c>
      <c r="B50" s="75" t="s">
        <v>191</v>
      </c>
      <c r="C50" s="70">
        <v>0</v>
      </c>
      <c r="D50" s="70">
        <v>0</v>
      </c>
      <c r="E50" s="70">
        <v>0</v>
      </c>
      <c r="F50" s="68">
        <v>493786</v>
      </c>
      <c r="G50" s="70">
        <v>220552</v>
      </c>
      <c r="H50" s="82">
        <v>403000</v>
      </c>
      <c r="I50" s="68">
        <v>800000</v>
      </c>
      <c r="J50" s="68">
        <v>780500</v>
      </c>
      <c r="K50" s="68">
        <v>250200</v>
      </c>
      <c r="L50" s="68">
        <v>1660000</v>
      </c>
      <c r="M50" s="67"/>
    </row>
    <row r="51" spans="1:13" ht="15.75" customHeight="1">
      <c r="A51" s="66" t="s">
        <v>153</v>
      </c>
      <c r="B51" s="68" t="s">
        <v>192</v>
      </c>
      <c r="C51" s="70">
        <v>12500</v>
      </c>
      <c r="D51" s="70">
        <v>22400</v>
      </c>
      <c r="E51" s="70">
        <v>30681</v>
      </c>
      <c r="F51" s="68">
        <v>35000</v>
      </c>
      <c r="G51" s="68">
        <v>60313</v>
      </c>
      <c r="H51" s="68">
        <v>25000</v>
      </c>
      <c r="I51" s="68">
        <v>4800</v>
      </c>
      <c r="J51" s="68">
        <v>0</v>
      </c>
      <c r="K51" s="68">
        <v>83117</v>
      </c>
      <c r="L51" s="68">
        <v>83117</v>
      </c>
      <c r="M51" s="67"/>
    </row>
    <row r="52" spans="1:13" ht="15.75" customHeight="1">
      <c r="A52" s="66" t="s">
        <v>167</v>
      </c>
      <c r="B52" s="68" t="s">
        <v>193</v>
      </c>
      <c r="C52" s="70">
        <v>568429</v>
      </c>
      <c r="D52" s="70">
        <v>574462</v>
      </c>
      <c r="E52" s="68">
        <v>793888</v>
      </c>
      <c r="F52" s="68">
        <v>654035</v>
      </c>
      <c r="G52" s="68">
        <v>982037</v>
      </c>
      <c r="H52" s="68">
        <v>220809</v>
      </c>
      <c r="I52" s="75">
        <v>645463</v>
      </c>
      <c r="J52" s="68">
        <v>620248</v>
      </c>
      <c r="K52" s="68">
        <v>1538600</v>
      </c>
      <c r="L52" s="68">
        <v>1720000</v>
      </c>
      <c r="M52" s="67"/>
    </row>
    <row r="53" spans="1:13" ht="15.75" customHeight="1">
      <c r="A53" s="66" t="s">
        <v>169</v>
      </c>
      <c r="B53" s="68" t="s">
        <v>172</v>
      </c>
      <c r="C53" s="70">
        <v>1702869</v>
      </c>
      <c r="D53" s="70">
        <v>1094273</v>
      </c>
      <c r="E53" s="68">
        <v>1081084</v>
      </c>
      <c r="F53" s="68">
        <v>1261289</v>
      </c>
      <c r="G53" s="68">
        <v>954748</v>
      </c>
      <c r="H53" s="68">
        <v>1173656</v>
      </c>
      <c r="I53" s="68">
        <v>708986</v>
      </c>
      <c r="J53" s="68">
        <v>450868</v>
      </c>
      <c r="K53" s="68">
        <v>685240</v>
      </c>
      <c r="L53" s="68">
        <v>2165970</v>
      </c>
      <c r="M53" s="67"/>
    </row>
    <row r="54" spans="1:13" ht="15.75" customHeight="1">
      <c r="A54" s="83"/>
      <c r="B54" s="127" t="s">
        <v>194</v>
      </c>
      <c r="C54" s="128">
        <v>18975599</v>
      </c>
      <c r="D54" s="128">
        <v>15399887</v>
      </c>
      <c r="E54" s="128">
        <v>15864082</v>
      </c>
      <c r="F54" s="128">
        <v>31727019</v>
      </c>
      <c r="G54" s="129">
        <v>38046538</v>
      </c>
      <c r="H54" s="128">
        <v>32335623</v>
      </c>
      <c r="I54" s="128">
        <v>29861216</v>
      </c>
      <c r="J54" s="128">
        <v>54712419</v>
      </c>
      <c r="K54" s="128">
        <v>52286667</v>
      </c>
      <c r="L54" s="128">
        <v>67968487</v>
      </c>
      <c r="M54" s="67"/>
    </row>
    <row r="55" spans="1:13" ht="15.75" customHeight="1">
      <c r="C55" s="70"/>
      <c r="D55" s="70"/>
      <c r="E55" s="70"/>
      <c r="F55" s="70"/>
      <c r="H55" s="70"/>
      <c r="M55" s="67"/>
    </row>
    <row r="56" spans="1:13" ht="15.75" customHeight="1">
      <c r="A56" s="77" t="s">
        <v>174</v>
      </c>
      <c r="B56" s="78" t="s">
        <v>195</v>
      </c>
      <c r="C56" s="80"/>
      <c r="D56" s="80"/>
      <c r="E56" s="80"/>
      <c r="F56" s="80"/>
      <c r="G56" s="79"/>
      <c r="H56" s="80"/>
      <c r="I56" s="79"/>
      <c r="J56" s="79"/>
      <c r="K56" s="79"/>
      <c r="L56" s="79"/>
      <c r="M56" s="67"/>
    </row>
    <row r="57" spans="1:13" ht="15.75" customHeight="1">
      <c r="A57" s="66" t="s">
        <v>72</v>
      </c>
      <c r="B57" s="75" t="s">
        <v>196</v>
      </c>
      <c r="C57" s="70">
        <v>-10530289</v>
      </c>
      <c r="D57" s="70">
        <v>4008968</v>
      </c>
      <c r="E57" s="68">
        <v>4130718</v>
      </c>
      <c r="F57" s="68">
        <v>13508149</v>
      </c>
      <c r="G57" s="68">
        <v>18199431</v>
      </c>
      <c r="H57" s="84">
        <v>45058573</v>
      </c>
      <c r="I57" s="68">
        <v>-10747907</v>
      </c>
      <c r="J57" s="68">
        <v>771241</v>
      </c>
      <c r="K57" s="68">
        <v>8500200</v>
      </c>
      <c r="L57" s="68">
        <v>16707400</v>
      </c>
      <c r="M57" s="67"/>
    </row>
    <row r="58" spans="1:13" ht="15.75" customHeight="1">
      <c r="A58" s="66" t="s">
        <v>76</v>
      </c>
      <c r="B58" s="75" t="s">
        <v>197</v>
      </c>
      <c r="C58" s="70">
        <v>9653284</v>
      </c>
      <c r="D58" s="70">
        <v>8762138</v>
      </c>
      <c r="E58" s="68">
        <v>9263110</v>
      </c>
      <c r="F58" s="68">
        <v>9735502</v>
      </c>
      <c r="G58" s="68">
        <v>12743782</v>
      </c>
      <c r="H58" s="68">
        <v>14008154</v>
      </c>
      <c r="I58" s="68">
        <v>13657518</v>
      </c>
      <c r="J58" s="68">
        <v>18075352</v>
      </c>
      <c r="K58" s="68">
        <v>24650500</v>
      </c>
      <c r="L58" s="68">
        <v>35740060</v>
      </c>
      <c r="M58" s="67"/>
    </row>
    <row r="59" spans="1:13" ht="15.75" customHeight="1">
      <c r="A59" s="66" t="s">
        <v>148</v>
      </c>
      <c r="B59" s="68" t="s">
        <v>198</v>
      </c>
      <c r="C59" s="70">
        <v>669400</v>
      </c>
      <c r="D59" s="70">
        <v>15975000</v>
      </c>
      <c r="E59" s="68">
        <v>18947300</v>
      </c>
      <c r="F59" s="68">
        <v>54544376</v>
      </c>
      <c r="G59" s="68">
        <v>55002500</v>
      </c>
      <c r="H59" s="68">
        <v>58296328</v>
      </c>
      <c r="I59" s="68">
        <v>5270918</v>
      </c>
      <c r="J59" s="68">
        <v>574</v>
      </c>
      <c r="K59" s="68">
        <v>82000</v>
      </c>
      <c r="L59" s="68">
        <v>5925100</v>
      </c>
      <c r="M59" s="67"/>
    </row>
    <row r="60" spans="1:13" ht="15.75" customHeight="1">
      <c r="A60" s="66" t="s">
        <v>164</v>
      </c>
      <c r="B60" s="68" t="s">
        <v>199</v>
      </c>
      <c r="C60" s="70">
        <v>12200</v>
      </c>
      <c r="D60" s="70">
        <v>100</v>
      </c>
      <c r="E60" s="68">
        <v>22000</v>
      </c>
      <c r="F60" s="68">
        <v>22382</v>
      </c>
      <c r="G60" s="68">
        <v>21121</v>
      </c>
      <c r="H60" s="68">
        <v>132146</v>
      </c>
      <c r="I60" s="68">
        <v>47858</v>
      </c>
      <c r="J60" s="68">
        <v>226774</v>
      </c>
      <c r="K60" s="68">
        <v>1887100</v>
      </c>
      <c r="L60" s="68">
        <v>452400</v>
      </c>
      <c r="M60" s="67"/>
    </row>
    <row r="61" spans="1:13" ht="15.75" customHeight="1">
      <c r="A61" s="66" t="s">
        <v>153</v>
      </c>
      <c r="B61" s="68" t="s">
        <v>200</v>
      </c>
      <c r="C61" s="70">
        <v>15173053</v>
      </c>
      <c r="D61" s="70">
        <v>20112056</v>
      </c>
      <c r="E61" s="68">
        <v>15884007</v>
      </c>
      <c r="F61" s="68">
        <v>17823106</v>
      </c>
      <c r="G61" s="68">
        <v>17668011</v>
      </c>
      <c r="H61" s="68">
        <v>18194476</v>
      </c>
      <c r="I61" s="68">
        <v>15133409</v>
      </c>
      <c r="J61" s="68">
        <v>28238617</v>
      </c>
      <c r="K61" s="68">
        <v>48420799</v>
      </c>
      <c r="L61" s="68">
        <v>33799000</v>
      </c>
      <c r="M61" s="67"/>
    </row>
    <row r="62" spans="1:13" ht="15.75" customHeight="1">
      <c r="A62" s="66" t="s">
        <v>167</v>
      </c>
      <c r="B62" s="75" t="s">
        <v>201</v>
      </c>
      <c r="C62" s="70">
        <v>0</v>
      </c>
      <c r="D62" s="70">
        <v>0</v>
      </c>
      <c r="E62" s="68">
        <v>140000</v>
      </c>
      <c r="F62" s="70">
        <v>0</v>
      </c>
      <c r="G62" s="75">
        <v>0</v>
      </c>
      <c r="H62" s="68">
        <v>115000</v>
      </c>
      <c r="I62" s="75">
        <v>230000</v>
      </c>
      <c r="J62" s="68">
        <v>103500</v>
      </c>
      <c r="K62" s="68">
        <v>200000</v>
      </c>
      <c r="L62" s="68">
        <v>750300</v>
      </c>
      <c r="M62" s="67"/>
    </row>
    <row r="63" spans="1:13" ht="15.75" customHeight="1">
      <c r="A63" s="66" t="s">
        <v>169</v>
      </c>
      <c r="B63" s="75" t="s">
        <v>202</v>
      </c>
      <c r="C63" s="70">
        <v>295080</v>
      </c>
      <c r="D63" s="70">
        <v>219548</v>
      </c>
      <c r="E63" s="68">
        <v>386020</v>
      </c>
      <c r="F63" s="68">
        <v>3209560</v>
      </c>
      <c r="G63" s="68">
        <v>4239069</v>
      </c>
      <c r="H63" s="68">
        <v>2657402</v>
      </c>
      <c r="I63" s="68">
        <v>1367915</v>
      </c>
      <c r="J63" s="68">
        <v>2706445</v>
      </c>
      <c r="K63" s="68">
        <v>3418800</v>
      </c>
      <c r="L63" s="68">
        <v>3495000</v>
      </c>
      <c r="M63" s="67"/>
    </row>
    <row r="64" spans="1:13" ht="15.75" customHeight="1">
      <c r="B64" s="127" t="s">
        <v>203</v>
      </c>
      <c r="C64" s="211">
        <v>15272728</v>
      </c>
      <c r="D64" s="211">
        <v>49077810</v>
      </c>
      <c r="E64" s="128">
        <v>48773155</v>
      </c>
      <c r="F64" s="128">
        <v>98843075</v>
      </c>
      <c r="G64" s="129">
        <v>107873914</v>
      </c>
      <c r="H64" s="128">
        <v>138462079</v>
      </c>
      <c r="I64" s="209">
        <v>24959711</v>
      </c>
      <c r="J64" s="128">
        <v>50122503</v>
      </c>
      <c r="K64" s="128">
        <v>87159399</v>
      </c>
      <c r="L64" s="128">
        <v>96869260</v>
      </c>
      <c r="M64" s="67"/>
    </row>
    <row r="65" spans="1:14" ht="15.75" customHeight="1">
      <c r="C65" s="70"/>
      <c r="E65" s="70"/>
      <c r="F65" s="70"/>
      <c r="H65" s="70"/>
      <c r="M65" s="67"/>
    </row>
    <row r="66" spans="1:14" ht="15.75" customHeight="1">
      <c r="B66" s="127" t="s">
        <v>204</v>
      </c>
      <c r="C66" s="211">
        <v>37155310</v>
      </c>
      <c r="D66" s="211">
        <v>69083289</v>
      </c>
      <c r="E66" s="128">
        <v>68630956</v>
      </c>
      <c r="F66" s="128">
        <v>135379068</v>
      </c>
      <c r="G66" s="129">
        <v>153066020</v>
      </c>
      <c r="H66" s="128">
        <v>176659316</v>
      </c>
      <c r="I66" s="128">
        <v>58697046</v>
      </c>
      <c r="J66" s="128">
        <v>110455635</v>
      </c>
      <c r="K66" s="128">
        <v>146456214</v>
      </c>
      <c r="L66" s="128">
        <v>184602347</v>
      </c>
      <c r="M66" s="67"/>
      <c r="N66" s="68">
        <f>L66+L40</f>
        <v>1445316866</v>
      </c>
    </row>
    <row r="67" spans="1:14" ht="15.75" customHeight="1">
      <c r="M67" s="67"/>
    </row>
    <row r="68" spans="1:14" ht="15.75" customHeight="1">
      <c r="A68" s="77" t="s">
        <v>37</v>
      </c>
      <c r="B68" s="78" t="s">
        <v>205</v>
      </c>
      <c r="C68" s="79"/>
      <c r="D68" s="79"/>
      <c r="E68" s="79"/>
      <c r="F68" s="79"/>
      <c r="G68" s="79"/>
      <c r="H68" s="79"/>
      <c r="I68" s="79"/>
      <c r="J68" s="79"/>
      <c r="K68" s="79"/>
      <c r="L68" s="79"/>
      <c r="M68" s="67"/>
    </row>
    <row r="69" spans="1:14" ht="15.75" customHeight="1">
      <c r="A69" s="66">
        <v>6003</v>
      </c>
      <c r="B69" s="68" t="s">
        <v>206</v>
      </c>
      <c r="C69" s="68">
        <v>80736670</v>
      </c>
      <c r="D69" s="68">
        <v>70385379</v>
      </c>
      <c r="E69" s="68">
        <v>50895175</v>
      </c>
      <c r="F69" s="68">
        <v>61532516</v>
      </c>
      <c r="G69" s="68">
        <v>169847077</v>
      </c>
      <c r="H69" s="68">
        <v>155116286</v>
      </c>
      <c r="I69" s="68">
        <v>291674423</v>
      </c>
      <c r="J69" s="68">
        <v>253181822</v>
      </c>
      <c r="K69" s="68">
        <v>518648220</v>
      </c>
      <c r="L69" s="68">
        <v>549684300</v>
      </c>
      <c r="M69" s="67"/>
    </row>
    <row r="70" spans="1:14" ht="15.75" customHeight="1">
      <c r="A70" s="66">
        <v>6004</v>
      </c>
      <c r="B70" s="68" t="s">
        <v>207</v>
      </c>
      <c r="C70" s="68">
        <v>1537439</v>
      </c>
      <c r="D70" s="68">
        <v>1761412</v>
      </c>
      <c r="E70" s="68">
        <v>1863184</v>
      </c>
      <c r="F70" s="68">
        <v>1855963</v>
      </c>
      <c r="G70" s="68">
        <v>1991655</v>
      </c>
      <c r="H70" s="68">
        <v>2638823</v>
      </c>
      <c r="I70" s="68">
        <v>3301579</v>
      </c>
      <c r="J70" s="68">
        <v>1547734</v>
      </c>
      <c r="K70" s="68">
        <v>4708051</v>
      </c>
      <c r="L70" s="68">
        <v>2519418</v>
      </c>
      <c r="M70" s="67"/>
    </row>
    <row r="71" spans="1:14" ht="15.75" customHeight="1">
      <c r="B71" s="127" t="s">
        <v>208</v>
      </c>
      <c r="C71" s="128">
        <v>82274109</v>
      </c>
      <c r="D71" s="128">
        <v>72146791</v>
      </c>
      <c r="E71" s="128">
        <v>52758359</v>
      </c>
      <c r="F71" s="128">
        <v>63388479</v>
      </c>
      <c r="G71" s="85">
        <v>171838732</v>
      </c>
      <c r="H71" s="128">
        <v>157755109</v>
      </c>
      <c r="I71" s="128">
        <v>294976002</v>
      </c>
      <c r="J71" s="128">
        <v>254729556</v>
      </c>
      <c r="K71" s="128">
        <v>523356271</v>
      </c>
      <c r="L71" s="128">
        <v>552203718</v>
      </c>
      <c r="M71" s="67"/>
      <c r="N71" s="201">
        <v>848400000</v>
      </c>
    </row>
    <row r="72" spans="1:14" ht="15.75" customHeight="1">
      <c r="A72" s="66" t="s">
        <v>209</v>
      </c>
      <c r="B72" s="127" t="s">
        <v>210</v>
      </c>
      <c r="C72" s="128">
        <v>8428658</v>
      </c>
      <c r="D72" s="128">
        <v>132502952</v>
      </c>
      <c r="E72" s="128">
        <v>45149120</v>
      </c>
      <c r="F72" s="128">
        <v>13948916</v>
      </c>
      <c r="G72" s="129">
        <v>7556468</v>
      </c>
      <c r="H72" s="128">
        <v>13092494</v>
      </c>
      <c r="I72" s="128">
        <v>9257002</v>
      </c>
      <c r="J72" s="128">
        <v>9662631</v>
      </c>
      <c r="K72" s="128">
        <v>28190537</v>
      </c>
      <c r="L72" s="128">
        <v>41979090</v>
      </c>
      <c r="M72" s="67"/>
    </row>
    <row r="73" spans="1:14" ht="15.75" customHeight="1">
      <c r="B73" s="122"/>
      <c r="C73" s="123"/>
      <c r="D73" s="123"/>
      <c r="E73" s="123"/>
      <c r="F73" s="123"/>
      <c r="G73" s="123"/>
      <c r="H73" s="123"/>
      <c r="I73" s="123"/>
      <c r="J73" s="123"/>
      <c r="K73" s="123"/>
      <c r="L73" s="123"/>
      <c r="M73" s="67"/>
    </row>
    <row r="74" spans="1:14" ht="15.75" customHeight="1">
      <c r="B74" s="122"/>
      <c r="C74" s="123"/>
      <c r="D74" s="123"/>
      <c r="E74" s="123"/>
      <c r="F74" s="123"/>
      <c r="G74" s="123"/>
      <c r="H74" s="123"/>
      <c r="I74" s="123"/>
      <c r="J74" s="123"/>
      <c r="K74" s="123"/>
      <c r="L74" s="123"/>
      <c r="M74" s="67"/>
    </row>
    <row r="75" spans="1:14" ht="15.75" customHeight="1">
      <c r="B75" s="122"/>
      <c r="C75" s="123"/>
      <c r="D75" s="123"/>
      <c r="E75" s="123"/>
      <c r="F75" s="123"/>
      <c r="G75" s="123"/>
      <c r="H75" s="123"/>
      <c r="I75" s="123"/>
      <c r="J75" s="123"/>
      <c r="K75" s="123"/>
      <c r="L75" s="123"/>
      <c r="M75" s="67"/>
    </row>
    <row r="76" spans="1:14" ht="15.75" customHeight="1">
      <c r="B76" s="122"/>
      <c r="C76" s="123"/>
      <c r="D76" s="123"/>
      <c r="E76" s="123"/>
      <c r="F76" s="123"/>
      <c r="G76" s="123"/>
      <c r="H76" s="123"/>
      <c r="I76" s="123"/>
      <c r="J76" s="123"/>
      <c r="K76" s="123"/>
      <c r="L76" s="123"/>
      <c r="M76" s="67"/>
    </row>
    <row r="77" spans="1:14" ht="15.75" customHeight="1">
      <c r="B77" s="127" t="s">
        <v>211</v>
      </c>
      <c r="C77" s="128">
        <v>619036849</v>
      </c>
      <c r="D77" s="128">
        <v>866090051</v>
      </c>
      <c r="E77" s="128">
        <v>850572776</v>
      </c>
      <c r="F77" s="128">
        <v>945290027</v>
      </c>
      <c r="G77" s="129">
        <v>1104016660</v>
      </c>
      <c r="H77" s="128">
        <v>1195989044</v>
      </c>
      <c r="I77" s="128">
        <v>1270396024</v>
      </c>
      <c r="J77" s="128">
        <v>1359098168</v>
      </c>
      <c r="K77" s="128">
        <v>1848078442</v>
      </c>
      <c r="L77" s="128">
        <v>2039499674</v>
      </c>
      <c r="M77" s="67"/>
    </row>
    <row r="78" spans="1:14" ht="15.75" customHeight="1">
      <c r="A78" s="66">
        <v>8000</v>
      </c>
      <c r="B78" s="127" t="s">
        <v>212</v>
      </c>
      <c r="C78" s="128">
        <v>0</v>
      </c>
      <c r="D78" s="128">
        <v>632183</v>
      </c>
      <c r="E78" s="128">
        <v>801367</v>
      </c>
      <c r="F78" s="128">
        <v>267700</v>
      </c>
      <c r="G78" s="129">
        <v>121768</v>
      </c>
      <c r="H78" s="128">
        <v>0</v>
      </c>
      <c r="I78" s="128">
        <v>0</v>
      </c>
      <c r="J78" s="128">
        <v>9000000</v>
      </c>
      <c r="K78" s="128">
        <v>0</v>
      </c>
      <c r="L78" s="128">
        <v>0</v>
      </c>
      <c r="M78" s="67"/>
    </row>
    <row r="79" spans="1:14" ht="15.75" customHeight="1">
      <c r="J79" s="67"/>
      <c r="K79" s="67"/>
      <c r="L79" s="67"/>
      <c r="M79" s="67"/>
    </row>
    <row r="80" spans="1:14" ht="15.75" customHeight="1">
      <c r="B80" s="127" t="s">
        <v>213</v>
      </c>
      <c r="C80" s="128">
        <v>1375515839</v>
      </c>
      <c r="D80" s="128">
        <v>2200537826</v>
      </c>
      <c r="E80" s="128">
        <v>2103131038</v>
      </c>
      <c r="F80" s="128">
        <v>2050329705</v>
      </c>
      <c r="G80" s="129">
        <v>2259666269</v>
      </c>
      <c r="H80" s="128">
        <v>2448582834</v>
      </c>
      <c r="I80" s="128">
        <v>2586139704</v>
      </c>
      <c r="J80" s="128">
        <v>2772840856</v>
      </c>
      <c r="K80" s="128">
        <v>3429759442</v>
      </c>
      <c r="L80" s="128">
        <v>3691105374</v>
      </c>
      <c r="M80" s="67"/>
    </row>
    <row r="81" spans="2:14" ht="15.75" customHeight="1">
      <c r="B81" s="67" t="s">
        <v>214</v>
      </c>
      <c r="C81" s="68">
        <v>760668</v>
      </c>
      <c r="D81" s="68">
        <v>-7334019</v>
      </c>
      <c r="E81" s="68">
        <v>4267326</v>
      </c>
      <c r="F81" s="68">
        <v>-4895745</v>
      </c>
      <c r="G81" s="68">
        <v>-7945575</v>
      </c>
      <c r="H81" s="68">
        <v>-16443856</v>
      </c>
      <c r="I81" s="68">
        <v>-4629287</v>
      </c>
      <c r="J81" s="68">
        <v>-3706975</v>
      </c>
      <c r="K81" s="68">
        <v>-4372829</v>
      </c>
      <c r="L81" s="68">
        <v>-7316921</v>
      </c>
      <c r="M81" s="67"/>
    </row>
    <row r="82" spans="2:14" ht="15.75" customHeight="1">
      <c r="B82" s="127" t="s">
        <v>49</v>
      </c>
      <c r="C82" s="128">
        <v>1376276507</v>
      </c>
      <c r="D82" s="128">
        <v>2193203807</v>
      </c>
      <c r="E82" s="128">
        <v>2107398364</v>
      </c>
      <c r="F82" s="128">
        <v>2045433960</v>
      </c>
      <c r="G82" s="129">
        <v>2251720694</v>
      </c>
      <c r="H82" s="128">
        <v>2432138978</v>
      </c>
      <c r="I82" s="128">
        <v>2581510417</v>
      </c>
      <c r="J82" s="128">
        <v>2769133881</v>
      </c>
      <c r="K82" s="128">
        <v>3425386613</v>
      </c>
      <c r="L82" s="128">
        <v>3683788453</v>
      </c>
      <c r="M82" s="67"/>
    </row>
    <row r="83" spans="2:14" ht="15.75" customHeight="1">
      <c r="J83" s="67"/>
      <c r="K83" s="67"/>
      <c r="L83" s="204"/>
      <c r="M83" s="67"/>
    </row>
    <row r="84" spans="2:14" ht="15.75" customHeight="1">
      <c r="J84" s="67"/>
      <c r="K84" s="67"/>
      <c r="L84" s="67"/>
      <c r="M84" s="67"/>
    </row>
    <row r="85" spans="2:14" ht="15.75" customHeight="1">
      <c r="B85" s="67" t="s">
        <v>215</v>
      </c>
      <c r="C85" s="68">
        <f>C66+C40</f>
        <v>528334082</v>
      </c>
      <c r="D85" s="68">
        <f t="shared" ref="D85:L85" si="0">D66+D40</f>
        <v>661440308</v>
      </c>
      <c r="E85" s="68">
        <f t="shared" si="0"/>
        <v>752665297</v>
      </c>
      <c r="F85" s="68">
        <f t="shared" si="0"/>
        <v>867952632</v>
      </c>
      <c r="G85" s="68">
        <f t="shared" si="0"/>
        <v>924621460</v>
      </c>
      <c r="H85" s="68">
        <f t="shared" si="0"/>
        <v>1025141441</v>
      </c>
      <c r="I85" s="68">
        <f t="shared" si="0"/>
        <v>958163020</v>
      </c>
      <c r="J85" s="68">
        <f t="shared" si="0"/>
        <v>1094705981</v>
      </c>
      <c r="K85" s="68">
        <f t="shared" si="0"/>
        <v>1296531634</v>
      </c>
      <c r="L85" s="68">
        <f t="shared" si="0"/>
        <v>1445316866</v>
      </c>
      <c r="M85" s="67"/>
    </row>
    <row r="86" spans="2:14" ht="15.75" customHeight="1">
      <c r="J86" s="67"/>
      <c r="K86" s="67"/>
      <c r="L86" s="67">
        <f>L85-(Disbursement!L28+Disbursement!L37+Disbursement!L31)</f>
        <v>1382824083</v>
      </c>
      <c r="M86" s="67"/>
    </row>
    <row r="87" spans="2:14" ht="15.75" customHeight="1">
      <c r="J87" s="67"/>
      <c r="K87" s="67"/>
      <c r="L87" s="67"/>
      <c r="M87" s="67"/>
    </row>
    <row r="88" spans="2:14" ht="15.75" customHeight="1">
      <c r="J88" s="67"/>
      <c r="K88" s="67"/>
      <c r="L88" s="67"/>
      <c r="M88" s="67"/>
    </row>
    <row r="89" spans="2:14" ht="15.75" customHeight="1">
      <c r="J89" s="67"/>
      <c r="K89" s="67"/>
      <c r="L89" s="67"/>
      <c r="M89" s="87"/>
      <c r="N89" s="204"/>
    </row>
    <row r="90" spans="2:14" ht="15.75" customHeight="1">
      <c r="J90" s="67"/>
      <c r="K90" s="67"/>
      <c r="L90" s="67"/>
      <c r="M90" s="67"/>
    </row>
    <row r="91" spans="2:14" ht="15.75" customHeight="1">
      <c r="J91" s="67"/>
      <c r="K91" s="67"/>
      <c r="L91" s="67"/>
      <c r="M91" s="67"/>
    </row>
    <row r="92" spans="2:14" ht="15.75" customHeight="1">
      <c r="J92" s="67"/>
      <c r="K92" s="67"/>
      <c r="L92" s="67"/>
      <c r="M92" s="67"/>
    </row>
    <row r="93" spans="2:14" ht="15.75" customHeight="1">
      <c r="J93" s="67"/>
      <c r="K93" s="67"/>
      <c r="L93" s="67"/>
      <c r="M93" s="67"/>
    </row>
    <row r="94" spans="2:14" ht="15.75" customHeight="1">
      <c r="J94" s="67"/>
      <c r="K94" s="67"/>
      <c r="L94" s="67"/>
      <c r="M94" s="67"/>
    </row>
    <row r="95" spans="2:14" ht="15.75" customHeight="1">
      <c r="J95" s="67"/>
      <c r="K95" s="67"/>
      <c r="L95" s="67"/>
      <c r="M95" s="67"/>
    </row>
    <row r="96" spans="2:14" ht="15.75" customHeight="1">
      <c r="J96" s="67"/>
      <c r="K96" s="67"/>
      <c r="L96" s="67"/>
      <c r="M96" s="67"/>
    </row>
    <row r="97" spans="10:13" ht="15.75" customHeight="1">
      <c r="J97" s="67"/>
      <c r="K97" s="67"/>
      <c r="L97" s="67"/>
      <c r="M97" s="67"/>
    </row>
    <row r="98" spans="10:13" ht="15.75" customHeight="1">
      <c r="J98" s="67"/>
      <c r="K98" s="67"/>
      <c r="L98" s="67"/>
      <c r="M98" s="67"/>
    </row>
    <row r="99" spans="10:13" ht="15.75" customHeight="1">
      <c r="J99" s="67"/>
      <c r="K99" s="67"/>
      <c r="L99" s="67"/>
      <c r="M99" s="67"/>
    </row>
    <row r="100" spans="10:13" ht="15.75" customHeight="1">
      <c r="J100" s="67"/>
      <c r="K100" s="67"/>
      <c r="L100" s="67"/>
      <c r="M100" s="67"/>
    </row>
    <row r="101" spans="10:13" ht="15.75" customHeight="1">
      <c r="J101" s="67"/>
      <c r="K101" s="67"/>
      <c r="L101" s="67"/>
      <c r="M101" s="67"/>
    </row>
    <row r="102" spans="10:13" ht="15.75" customHeight="1">
      <c r="J102" s="67"/>
      <c r="K102" s="67"/>
      <c r="L102" s="67"/>
      <c r="M102" s="67"/>
    </row>
    <row r="103" spans="10:13" ht="15.75" customHeight="1">
      <c r="J103" s="67"/>
      <c r="K103" s="67"/>
      <c r="L103" s="67"/>
      <c r="M103" s="67"/>
    </row>
    <row r="104" spans="10:13" ht="15.75" customHeight="1">
      <c r="J104" s="67"/>
      <c r="K104" s="67"/>
      <c r="L104" s="67"/>
      <c r="M104" s="67"/>
    </row>
    <row r="105" spans="10:13" ht="15.75" customHeight="1">
      <c r="J105" s="67"/>
      <c r="K105" s="67"/>
      <c r="L105" s="67"/>
      <c r="M105" s="67"/>
    </row>
    <row r="106" spans="10:13" ht="15.75" customHeight="1">
      <c r="J106" s="67"/>
      <c r="K106" s="67"/>
      <c r="L106" s="67"/>
      <c r="M106" s="67"/>
    </row>
    <row r="107" spans="10:13" ht="15.75" customHeight="1">
      <c r="J107" s="67"/>
      <c r="K107" s="67"/>
      <c r="L107" s="67"/>
      <c r="M107" s="67"/>
    </row>
    <row r="108" spans="10:13" ht="15.75" customHeight="1">
      <c r="J108" s="67"/>
      <c r="K108" s="67"/>
      <c r="L108" s="67"/>
      <c r="M108" s="67"/>
    </row>
    <row r="109" spans="10:13" ht="15.75" customHeight="1">
      <c r="J109" s="67"/>
      <c r="K109" s="67"/>
      <c r="L109" s="67"/>
      <c r="M109" s="67"/>
    </row>
    <row r="110" spans="10:13" ht="15.75" customHeight="1">
      <c r="J110" s="67"/>
      <c r="K110" s="67"/>
      <c r="L110" s="67"/>
      <c r="M110" s="67"/>
    </row>
    <row r="111" spans="10:13" ht="15.75" customHeight="1">
      <c r="J111" s="67"/>
      <c r="K111" s="67"/>
      <c r="L111" s="67"/>
      <c r="M111" s="67"/>
    </row>
    <row r="112" spans="10:13" ht="15.75" customHeight="1">
      <c r="J112" s="67"/>
      <c r="K112" s="67"/>
      <c r="L112" s="67"/>
      <c r="M112" s="67"/>
    </row>
    <row r="113" spans="10:13" ht="15.75" customHeight="1">
      <c r="J113" s="67"/>
      <c r="K113" s="67"/>
      <c r="L113" s="67"/>
      <c r="M113" s="67"/>
    </row>
    <row r="114" spans="10:13" ht="15.75" customHeight="1">
      <c r="J114" s="67"/>
      <c r="K114" s="67"/>
      <c r="L114" s="67"/>
      <c r="M114" s="67"/>
    </row>
    <row r="115" spans="10:13" ht="15.75" customHeight="1">
      <c r="J115" s="67"/>
      <c r="K115" s="67"/>
      <c r="L115" s="67"/>
      <c r="M115" s="67"/>
    </row>
    <row r="116" spans="10:13" ht="15.75" customHeight="1">
      <c r="J116" s="67"/>
      <c r="K116" s="67"/>
      <c r="L116" s="67"/>
      <c r="M116" s="67"/>
    </row>
    <row r="117" spans="10:13" ht="15.75" customHeight="1">
      <c r="J117" s="67"/>
      <c r="K117" s="67"/>
      <c r="L117" s="67"/>
      <c r="M117" s="67"/>
    </row>
    <row r="118" spans="10:13" ht="15.75" customHeight="1">
      <c r="J118" s="67"/>
      <c r="K118" s="67"/>
      <c r="L118" s="67"/>
      <c r="M118" s="67"/>
    </row>
    <row r="119" spans="10:13" ht="15.75" customHeight="1">
      <c r="J119" s="67"/>
      <c r="K119" s="67"/>
      <c r="L119" s="67"/>
      <c r="M119" s="67"/>
    </row>
    <row r="120" spans="10:13" ht="15.75" customHeight="1">
      <c r="J120" s="67"/>
      <c r="K120" s="67"/>
      <c r="L120" s="67"/>
      <c r="M120" s="67"/>
    </row>
    <row r="121" spans="10:13" ht="15.75" customHeight="1">
      <c r="J121" s="67"/>
      <c r="K121" s="67"/>
      <c r="L121" s="67"/>
      <c r="M121" s="67"/>
    </row>
    <row r="122" spans="10:13" ht="15.75" customHeight="1">
      <c r="J122" s="67"/>
      <c r="K122" s="67"/>
      <c r="L122" s="67"/>
      <c r="M122" s="67"/>
    </row>
    <row r="123" spans="10:13" ht="15.75" customHeight="1">
      <c r="J123" s="67"/>
      <c r="K123" s="67"/>
      <c r="L123" s="67"/>
      <c r="M123" s="67"/>
    </row>
    <row r="124" spans="10:13" ht="15.75" customHeight="1">
      <c r="J124" s="67"/>
      <c r="K124" s="67"/>
      <c r="L124" s="67"/>
      <c r="M124" s="67"/>
    </row>
    <row r="125" spans="10:13" ht="15.75" customHeight="1">
      <c r="J125" s="67"/>
      <c r="K125" s="67"/>
      <c r="L125" s="67"/>
      <c r="M125" s="67"/>
    </row>
    <row r="126" spans="10:13" ht="15.75" customHeight="1">
      <c r="J126" s="67"/>
      <c r="K126" s="67"/>
      <c r="L126" s="67"/>
      <c r="M126" s="67"/>
    </row>
    <row r="127" spans="10:13" ht="15.75" customHeight="1">
      <c r="J127" s="67"/>
      <c r="K127" s="67"/>
      <c r="L127" s="67"/>
      <c r="M127" s="67"/>
    </row>
    <row r="128" spans="10:13" ht="15.75" customHeight="1">
      <c r="J128" s="67"/>
      <c r="K128" s="67"/>
      <c r="L128" s="67"/>
      <c r="M128" s="67"/>
    </row>
    <row r="129" spans="10:13" ht="15.75" customHeight="1">
      <c r="J129" s="67"/>
      <c r="K129" s="67"/>
      <c r="L129" s="67"/>
      <c r="M129" s="67"/>
    </row>
    <row r="130" spans="10:13" ht="15.75" customHeight="1">
      <c r="J130" s="67"/>
      <c r="K130" s="67"/>
      <c r="L130" s="67"/>
      <c r="M130" s="67"/>
    </row>
    <row r="131" spans="10:13" ht="15.75" customHeight="1">
      <c r="J131" s="67"/>
      <c r="K131" s="67"/>
      <c r="L131" s="67"/>
      <c r="M131" s="67"/>
    </row>
    <row r="132" spans="10:13" ht="15.75" customHeight="1">
      <c r="J132" s="67"/>
      <c r="K132" s="67"/>
      <c r="L132" s="67"/>
      <c r="M132" s="67"/>
    </row>
    <row r="133" spans="10:13" ht="15.75" customHeight="1">
      <c r="J133" s="67"/>
      <c r="K133" s="67"/>
      <c r="L133" s="67"/>
      <c r="M133" s="67"/>
    </row>
    <row r="134" spans="10:13" ht="15.75" customHeight="1">
      <c r="J134" s="67"/>
      <c r="K134" s="67"/>
      <c r="L134" s="67"/>
      <c r="M134" s="67"/>
    </row>
    <row r="135" spans="10:13" ht="15.75" customHeight="1">
      <c r="J135" s="67"/>
      <c r="K135" s="67"/>
      <c r="L135" s="67"/>
      <c r="M135" s="67"/>
    </row>
    <row r="136" spans="10:13" ht="15.75" customHeight="1">
      <c r="J136" s="67"/>
      <c r="K136" s="67"/>
      <c r="L136" s="67"/>
      <c r="M136" s="67"/>
    </row>
    <row r="137" spans="10:13" ht="15.75" customHeight="1">
      <c r="J137" s="67"/>
      <c r="K137" s="67"/>
      <c r="L137" s="67"/>
      <c r="M137" s="67"/>
    </row>
    <row r="138" spans="10:13" ht="15.75" customHeight="1">
      <c r="J138" s="67"/>
      <c r="K138" s="67"/>
      <c r="L138" s="67"/>
      <c r="M138" s="67"/>
    </row>
    <row r="139" spans="10:13" ht="15.75" customHeight="1">
      <c r="J139" s="67"/>
      <c r="K139" s="67"/>
      <c r="L139" s="67"/>
      <c r="M139" s="67"/>
    </row>
    <row r="140" spans="10:13" ht="15.75" customHeight="1">
      <c r="J140" s="67"/>
      <c r="K140" s="67"/>
      <c r="L140" s="67"/>
      <c r="M140" s="67"/>
    </row>
    <row r="141" spans="10:13" ht="15.75" customHeight="1">
      <c r="J141" s="67"/>
      <c r="K141" s="67"/>
      <c r="L141" s="67"/>
      <c r="M141" s="67"/>
    </row>
    <row r="142" spans="10:13" ht="15.75" customHeight="1">
      <c r="J142" s="67"/>
      <c r="K142" s="67"/>
      <c r="L142" s="67"/>
      <c r="M142" s="67"/>
    </row>
    <row r="143" spans="10:13" ht="15.75" customHeight="1">
      <c r="J143" s="67"/>
      <c r="K143" s="67"/>
      <c r="L143" s="67"/>
      <c r="M143" s="67"/>
    </row>
    <row r="144" spans="10:13" ht="15.75" customHeight="1">
      <c r="J144" s="67"/>
      <c r="K144" s="67"/>
      <c r="L144" s="67"/>
      <c r="M144" s="67"/>
    </row>
    <row r="145" spans="10:13" ht="15.75" customHeight="1">
      <c r="J145" s="67"/>
      <c r="K145" s="67"/>
      <c r="L145" s="67"/>
      <c r="M145" s="67"/>
    </row>
    <row r="146" spans="10:13" ht="15.75" customHeight="1">
      <c r="J146" s="67"/>
      <c r="K146" s="67"/>
      <c r="L146" s="67"/>
      <c r="M146" s="67"/>
    </row>
    <row r="147" spans="10:13" ht="15.75" customHeight="1">
      <c r="J147" s="67"/>
      <c r="K147" s="67"/>
      <c r="L147" s="67"/>
      <c r="M147" s="67"/>
    </row>
    <row r="148" spans="10:13" ht="15.75" customHeight="1">
      <c r="J148" s="67"/>
      <c r="K148" s="67"/>
      <c r="L148" s="67"/>
      <c r="M148" s="67"/>
    </row>
    <row r="149" spans="10:13" ht="15.75" customHeight="1">
      <c r="J149" s="67"/>
      <c r="K149" s="67"/>
      <c r="L149" s="67"/>
      <c r="M149" s="67"/>
    </row>
    <row r="150" spans="10:13" ht="15.75" customHeight="1">
      <c r="J150" s="67"/>
      <c r="K150" s="67"/>
      <c r="L150" s="67"/>
      <c r="M150" s="67"/>
    </row>
    <row r="151" spans="10:13" ht="15.75" customHeight="1">
      <c r="J151" s="67"/>
      <c r="K151" s="67"/>
      <c r="L151" s="67"/>
      <c r="M151" s="67"/>
    </row>
    <row r="152" spans="10:13" ht="15.75" customHeight="1">
      <c r="J152" s="67"/>
      <c r="K152" s="67"/>
      <c r="L152" s="67"/>
      <c r="M152" s="67"/>
    </row>
    <row r="153" spans="10:13" ht="15.75" customHeight="1">
      <c r="J153" s="67"/>
      <c r="K153" s="67"/>
      <c r="L153" s="67"/>
      <c r="M153" s="67"/>
    </row>
    <row r="154" spans="10:13" ht="15.75" customHeight="1">
      <c r="J154" s="67"/>
      <c r="K154" s="67"/>
      <c r="L154" s="67"/>
      <c r="M154" s="67"/>
    </row>
    <row r="155" spans="10:13" ht="15.75" customHeight="1">
      <c r="J155" s="67"/>
      <c r="K155" s="67"/>
      <c r="L155" s="67"/>
      <c r="M155" s="67"/>
    </row>
    <row r="156" spans="10:13" ht="15.75" customHeight="1">
      <c r="J156" s="67"/>
      <c r="K156" s="67"/>
      <c r="L156" s="67"/>
      <c r="M156" s="67"/>
    </row>
    <row r="157" spans="10:13" ht="15.75" customHeight="1">
      <c r="J157" s="67"/>
      <c r="K157" s="67"/>
      <c r="L157" s="67"/>
      <c r="M157" s="67"/>
    </row>
    <row r="158" spans="10:13" ht="15.75" customHeight="1">
      <c r="J158" s="67"/>
      <c r="K158" s="67"/>
      <c r="L158" s="67"/>
      <c r="M158" s="67"/>
    </row>
    <row r="159" spans="10:13" ht="15.75" customHeight="1">
      <c r="J159" s="67"/>
      <c r="K159" s="67"/>
      <c r="L159" s="67"/>
      <c r="M159" s="67"/>
    </row>
    <row r="160" spans="10:13" ht="15.75" customHeight="1">
      <c r="J160" s="67"/>
      <c r="K160" s="67"/>
      <c r="L160" s="67"/>
      <c r="M160" s="67"/>
    </row>
    <row r="161" spans="10:13" ht="15.75" customHeight="1">
      <c r="J161" s="67"/>
      <c r="K161" s="67"/>
      <c r="L161" s="67"/>
      <c r="M161" s="67"/>
    </row>
    <row r="162" spans="10:13" ht="15.75" customHeight="1">
      <c r="J162" s="67"/>
      <c r="K162" s="67"/>
      <c r="L162" s="67"/>
      <c r="M162" s="67"/>
    </row>
    <row r="163" spans="10:13" ht="15.75" customHeight="1">
      <c r="J163" s="67"/>
      <c r="K163" s="67"/>
      <c r="L163" s="67"/>
      <c r="M163" s="67"/>
    </row>
    <row r="164" spans="10:13" ht="15.75" customHeight="1">
      <c r="J164" s="67"/>
      <c r="K164" s="67"/>
      <c r="L164" s="67"/>
      <c r="M164" s="67"/>
    </row>
    <row r="165" spans="10:13" ht="15.75" customHeight="1">
      <c r="J165" s="67"/>
      <c r="K165" s="67"/>
      <c r="L165" s="67"/>
      <c r="M165" s="67"/>
    </row>
    <row r="166" spans="10:13" ht="15.75" customHeight="1">
      <c r="J166" s="67"/>
      <c r="K166" s="67"/>
      <c r="L166" s="67"/>
      <c r="M166" s="67"/>
    </row>
    <row r="167" spans="10:13" ht="15.75" customHeight="1">
      <c r="J167" s="67"/>
      <c r="K167" s="67"/>
      <c r="L167" s="67"/>
      <c r="M167" s="67"/>
    </row>
    <row r="168" spans="10:13" ht="15.75" customHeight="1">
      <c r="J168" s="67"/>
      <c r="K168" s="67"/>
      <c r="L168" s="67"/>
      <c r="M168" s="67"/>
    </row>
    <row r="169" spans="10:13" ht="15.75" customHeight="1">
      <c r="J169" s="67"/>
      <c r="K169" s="67"/>
      <c r="L169" s="67"/>
      <c r="M169" s="67"/>
    </row>
    <row r="170" spans="10:13" ht="15.75" customHeight="1">
      <c r="J170" s="67"/>
      <c r="K170" s="67"/>
      <c r="L170" s="67"/>
      <c r="M170" s="67"/>
    </row>
    <row r="171" spans="10:13" ht="15.75" customHeight="1">
      <c r="J171" s="67"/>
      <c r="K171" s="67"/>
      <c r="L171" s="67"/>
      <c r="M171" s="67"/>
    </row>
    <row r="172" spans="10:13" ht="15.75" customHeight="1">
      <c r="J172" s="67"/>
      <c r="K172" s="67"/>
      <c r="L172" s="67"/>
      <c r="M172" s="67"/>
    </row>
    <row r="173" spans="10:13" ht="15.75" customHeight="1">
      <c r="J173" s="67"/>
      <c r="K173" s="67"/>
      <c r="L173" s="67"/>
      <c r="M173" s="67"/>
    </row>
    <row r="174" spans="10:13" ht="15.75" customHeight="1">
      <c r="J174" s="67"/>
      <c r="K174" s="67"/>
      <c r="L174" s="67"/>
      <c r="M174" s="67"/>
    </row>
    <row r="175" spans="10:13" ht="15.75" customHeight="1">
      <c r="J175" s="67"/>
      <c r="K175" s="67"/>
      <c r="L175" s="67"/>
      <c r="M175" s="67"/>
    </row>
    <row r="176" spans="10:13" ht="15.75" customHeight="1">
      <c r="J176" s="67"/>
      <c r="K176" s="67"/>
      <c r="L176" s="67"/>
      <c r="M176" s="67"/>
    </row>
    <row r="177" spans="10:13" ht="15.75" customHeight="1">
      <c r="J177" s="67"/>
      <c r="K177" s="67"/>
      <c r="L177" s="67"/>
      <c r="M177" s="67"/>
    </row>
    <row r="178" spans="10:13" ht="15.75" customHeight="1">
      <c r="J178" s="67"/>
      <c r="K178" s="67"/>
      <c r="L178" s="67"/>
      <c r="M178" s="67"/>
    </row>
    <row r="179" spans="10:13" ht="15.75" customHeight="1">
      <c r="J179" s="67"/>
      <c r="K179" s="67"/>
      <c r="L179" s="67"/>
      <c r="M179" s="67"/>
    </row>
    <row r="180" spans="10:13" ht="15.75" customHeight="1">
      <c r="J180" s="67"/>
      <c r="K180" s="67"/>
      <c r="L180" s="67"/>
      <c r="M180" s="67"/>
    </row>
    <row r="181" spans="10:13" ht="15.75" customHeight="1">
      <c r="J181" s="67"/>
      <c r="K181" s="67"/>
      <c r="L181" s="67"/>
      <c r="M181" s="67"/>
    </row>
    <row r="182" spans="10:13" ht="15.75" customHeight="1">
      <c r="J182" s="67"/>
      <c r="K182" s="67"/>
      <c r="L182" s="67"/>
      <c r="M182" s="67"/>
    </row>
    <row r="183" spans="10:13" ht="15.75" customHeight="1">
      <c r="J183" s="67"/>
      <c r="K183" s="67"/>
      <c r="L183" s="67"/>
      <c r="M183" s="67"/>
    </row>
    <row r="184" spans="10:13" ht="15.75" customHeight="1">
      <c r="J184" s="67"/>
      <c r="K184" s="67"/>
      <c r="L184" s="67"/>
      <c r="M184" s="67"/>
    </row>
    <row r="185" spans="10:13" ht="15.75" customHeight="1">
      <c r="J185" s="67"/>
      <c r="K185" s="67"/>
      <c r="L185" s="67"/>
      <c r="M185" s="67"/>
    </row>
    <row r="186" spans="10:13" ht="15.75" customHeight="1">
      <c r="J186" s="67"/>
      <c r="K186" s="67"/>
      <c r="L186" s="67"/>
      <c r="M186" s="67"/>
    </row>
    <row r="187" spans="10:13" ht="15.75" customHeight="1">
      <c r="J187" s="67"/>
      <c r="K187" s="67"/>
      <c r="L187" s="67"/>
      <c r="M187" s="67"/>
    </row>
    <row r="188" spans="10:13" ht="15.75" customHeight="1">
      <c r="J188" s="67"/>
      <c r="K188" s="67"/>
      <c r="L188" s="67"/>
      <c r="M188" s="67"/>
    </row>
    <row r="189" spans="10:13" ht="15.75" customHeight="1">
      <c r="J189" s="67"/>
      <c r="K189" s="67"/>
      <c r="L189" s="67"/>
      <c r="M189" s="67"/>
    </row>
    <row r="190" spans="10:13" ht="15.75" customHeight="1">
      <c r="J190" s="67"/>
      <c r="K190" s="67"/>
      <c r="L190" s="67"/>
      <c r="M190" s="67"/>
    </row>
    <row r="191" spans="10:13" ht="15.75" customHeight="1">
      <c r="J191" s="67"/>
      <c r="K191" s="67"/>
      <c r="L191" s="67"/>
      <c r="M191" s="67"/>
    </row>
    <row r="192" spans="10:13" ht="15.75" customHeight="1">
      <c r="J192" s="67"/>
      <c r="K192" s="67"/>
      <c r="L192" s="67"/>
      <c r="M192" s="67"/>
    </row>
    <row r="193" spans="10:13" ht="15.75" customHeight="1">
      <c r="J193" s="67"/>
      <c r="K193" s="67"/>
      <c r="L193" s="67"/>
      <c r="M193" s="67"/>
    </row>
    <row r="194" spans="10:13" ht="15.75" customHeight="1">
      <c r="J194" s="67"/>
      <c r="K194" s="67"/>
      <c r="L194" s="67"/>
      <c r="M194" s="67"/>
    </row>
    <row r="195" spans="10:13" ht="15.75" customHeight="1">
      <c r="J195" s="67"/>
      <c r="K195" s="67"/>
      <c r="L195" s="67"/>
      <c r="M195" s="67"/>
    </row>
    <row r="196" spans="10:13" ht="15.75" customHeight="1">
      <c r="J196" s="67"/>
      <c r="K196" s="67"/>
      <c r="L196" s="67"/>
      <c r="M196" s="67"/>
    </row>
    <row r="197" spans="10:13" ht="15.75" customHeight="1">
      <c r="J197" s="67"/>
      <c r="K197" s="67"/>
      <c r="L197" s="67"/>
      <c r="M197" s="67"/>
    </row>
    <row r="198" spans="10:13" ht="15.75" customHeight="1">
      <c r="J198" s="67"/>
      <c r="K198" s="67"/>
      <c r="L198" s="67"/>
      <c r="M198" s="67"/>
    </row>
    <row r="199" spans="10:13" ht="15.75" customHeight="1">
      <c r="J199" s="67"/>
      <c r="K199" s="67"/>
      <c r="L199" s="67"/>
      <c r="M199" s="67"/>
    </row>
    <row r="200" spans="10:13" ht="15.75" customHeight="1">
      <c r="J200" s="67"/>
      <c r="K200" s="67"/>
      <c r="L200" s="67"/>
      <c r="M200" s="67"/>
    </row>
    <row r="201" spans="10:13" ht="15.75" customHeight="1">
      <c r="J201" s="67"/>
      <c r="K201" s="67"/>
      <c r="L201" s="67"/>
      <c r="M201" s="67"/>
    </row>
    <row r="202" spans="10:13" ht="15.75" customHeight="1">
      <c r="J202" s="67"/>
      <c r="K202" s="67"/>
      <c r="L202" s="67"/>
      <c r="M202" s="67"/>
    </row>
    <row r="203" spans="10:13" ht="15.75" customHeight="1">
      <c r="J203" s="67"/>
      <c r="K203" s="67"/>
      <c r="L203" s="67"/>
      <c r="M203" s="67"/>
    </row>
    <row r="204" spans="10:13" ht="15.75" customHeight="1">
      <c r="J204" s="67"/>
      <c r="K204" s="67"/>
      <c r="L204" s="67"/>
      <c r="M204" s="67"/>
    </row>
    <row r="205" spans="10:13" ht="15.75" customHeight="1">
      <c r="J205" s="67"/>
      <c r="K205" s="67"/>
      <c r="L205" s="67"/>
      <c r="M205" s="67"/>
    </row>
    <row r="206" spans="10:13" ht="15.75" customHeight="1">
      <c r="J206" s="67"/>
      <c r="K206" s="67"/>
      <c r="L206" s="67"/>
      <c r="M206" s="67"/>
    </row>
    <row r="207" spans="10:13" ht="15.75" customHeight="1">
      <c r="J207" s="67"/>
      <c r="K207" s="67"/>
      <c r="L207" s="67"/>
      <c r="M207" s="67"/>
    </row>
    <row r="208" spans="10:13" ht="15.75" customHeight="1">
      <c r="J208" s="67"/>
      <c r="K208" s="67"/>
      <c r="L208" s="67"/>
      <c r="M208" s="67"/>
    </row>
    <row r="209" spans="10:13" ht="15.75" customHeight="1">
      <c r="J209" s="67"/>
      <c r="K209" s="67"/>
      <c r="L209" s="67"/>
      <c r="M209" s="67"/>
    </row>
    <row r="210" spans="10:13" ht="15.75" customHeight="1">
      <c r="J210" s="67"/>
      <c r="K210" s="67"/>
      <c r="L210" s="67"/>
      <c r="M210" s="67"/>
    </row>
    <row r="211" spans="10:13" ht="15.75" customHeight="1">
      <c r="J211" s="67"/>
      <c r="K211" s="67"/>
      <c r="L211" s="67"/>
      <c r="M211" s="67"/>
    </row>
    <row r="212" spans="10:13" ht="15.75" customHeight="1">
      <c r="J212" s="67"/>
      <c r="K212" s="67"/>
      <c r="L212" s="67"/>
      <c r="M212" s="67"/>
    </row>
    <row r="213" spans="10:13" ht="15.75" customHeight="1">
      <c r="J213" s="67"/>
      <c r="K213" s="67"/>
      <c r="L213" s="67"/>
      <c r="M213" s="67"/>
    </row>
    <row r="214" spans="10:13" ht="15.75" customHeight="1">
      <c r="J214" s="67"/>
      <c r="K214" s="67"/>
      <c r="L214" s="67"/>
      <c r="M214" s="67"/>
    </row>
    <row r="215" spans="10:13" ht="15.75" customHeight="1">
      <c r="J215" s="67"/>
      <c r="K215" s="67"/>
      <c r="L215" s="67"/>
      <c r="M215" s="67"/>
    </row>
    <row r="216" spans="10:13" ht="15.75" customHeight="1">
      <c r="J216" s="67"/>
      <c r="K216" s="67"/>
      <c r="L216" s="67"/>
      <c r="M216" s="67"/>
    </row>
    <row r="217" spans="10:13" ht="15.75" customHeight="1">
      <c r="J217" s="67"/>
      <c r="K217" s="67"/>
      <c r="L217" s="67"/>
      <c r="M217" s="67"/>
    </row>
    <row r="218" spans="10:13" ht="15.75" customHeight="1">
      <c r="J218" s="67"/>
      <c r="K218" s="67"/>
      <c r="L218" s="67"/>
      <c r="M218" s="67"/>
    </row>
    <row r="219" spans="10:13" ht="15.75" customHeight="1">
      <c r="J219" s="67"/>
      <c r="K219" s="67"/>
      <c r="L219" s="67"/>
      <c r="M219" s="67"/>
    </row>
    <row r="220" spans="10:13" ht="15.75" customHeight="1">
      <c r="J220" s="67"/>
      <c r="K220" s="67"/>
      <c r="L220" s="67"/>
      <c r="M220" s="67"/>
    </row>
    <row r="221" spans="10:13" ht="15.75" customHeight="1">
      <c r="J221" s="67"/>
      <c r="K221" s="67"/>
      <c r="L221" s="67"/>
      <c r="M221" s="67"/>
    </row>
    <row r="222" spans="10:13" ht="15.75" customHeight="1">
      <c r="J222" s="67"/>
      <c r="K222" s="67"/>
      <c r="L222" s="67"/>
      <c r="M222" s="67"/>
    </row>
    <row r="223" spans="10:13" ht="15.75" customHeight="1">
      <c r="J223" s="67"/>
      <c r="K223" s="67"/>
      <c r="L223" s="67"/>
      <c r="M223" s="67"/>
    </row>
    <row r="224" spans="10:13" ht="15.75" customHeight="1">
      <c r="J224" s="67"/>
      <c r="K224" s="67"/>
      <c r="L224" s="67"/>
      <c r="M224" s="67"/>
    </row>
    <row r="225" spans="10:13" ht="15.75" customHeight="1">
      <c r="J225" s="67"/>
      <c r="K225" s="67"/>
      <c r="L225" s="67"/>
      <c r="M225" s="67"/>
    </row>
    <row r="226" spans="10:13" ht="15.75" customHeight="1">
      <c r="J226" s="67"/>
      <c r="K226" s="67"/>
      <c r="L226" s="67"/>
      <c r="M226" s="67"/>
    </row>
    <row r="227" spans="10:13" ht="15.75" customHeight="1">
      <c r="J227" s="67"/>
      <c r="K227" s="67"/>
      <c r="L227" s="67"/>
      <c r="M227" s="67"/>
    </row>
    <row r="228" spans="10:13" ht="15.75" customHeight="1">
      <c r="J228" s="67"/>
      <c r="K228" s="67"/>
      <c r="L228" s="67"/>
      <c r="M228" s="67"/>
    </row>
    <row r="229" spans="10:13" ht="15.75" customHeight="1">
      <c r="J229" s="67"/>
      <c r="K229" s="67"/>
      <c r="L229" s="67"/>
      <c r="M229" s="67"/>
    </row>
    <row r="230" spans="10:13" ht="15.75" customHeight="1">
      <c r="J230" s="67"/>
      <c r="K230" s="67"/>
      <c r="L230" s="67"/>
      <c r="M230" s="67"/>
    </row>
    <row r="231" spans="10:13" ht="15.75" customHeight="1">
      <c r="J231" s="67"/>
      <c r="K231" s="67"/>
      <c r="L231" s="67"/>
      <c r="M231" s="67"/>
    </row>
    <row r="232" spans="10:13" ht="15.75" customHeight="1">
      <c r="J232" s="67"/>
      <c r="K232" s="67"/>
      <c r="L232" s="67"/>
      <c r="M232" s="67"/>
    </row>
    <row r="233" spans="10:13" ht="15.75" customHeight="1">
      <c r="J233" s="67"/>
      <c r="K233" s="67"/>
      <c r="L233" s="67"/>
      <c r="M233" s="67"/>
    </row>
    <row r="234" spans="10:13" ht="15.75" customHeight="1">
      <c r="J234" s="67"/>
      <c r="K234" s="67"/>
      <c r="L234" s="67"/>
      <c r="M234" s="67"/>
    </row>
    <row r="235" spans="10:13" ht="15.75" customHeight="1">
      <c r="J235" s="67"/>
      <c r="K235" s="67"/>
      <c r="L235" s="67"/>
      <c r="M235" s="67"/>
    </row>
    <row r="236" spans="10:13" ht="15.75" customHeight="1">
      <c r="J236" s="67"/>
      <c r="K236" s="67"/>
      <c r="L236" s="67"/>
      <c r="M236" s="67"/>
    </row>
    <row r="237" spans="10:13" ht="15.75" customHeight="1">
      <c r="J237" s="67"/>
      <c r="K237" s="67"/>
      <c r="L237" s="67"/>
      <c r="M237" s="67"/>
    </row>
    <row r="238" spans="10:13" ht="15.75" customHeight="1">
      <c r="J238" s="67"/>
      <c r="K238" s="67"/>
      <c r="L238" s="67"/>
      <c r="M238" s="67"/>
    </row>
    <row r="239" spans="10:13" ht="15.75" customHeight="1">
      <c r="J239" s="67"/>
      <c r="K239" s="67"/>
      <c r="L239" s="67"/>
      <c r="M239" s="67"/>
    </row>
    <row r="240" spans="10:13" ht="15.75" customHeight="1">
      <c r="J240" s="67"/>
      <c r="K240" s="67"/>
      <c r="L240" s="67"/>
      <c r="M240" s="67"/>
    </row>
    <row r="241" spans="10:13" ht="15.75" customHeight="1">
      <c r="J241" s="67"/>
      <c r="K241" s="67"/>
      <c r="L241" s="67"/>
      <c r="M241" s="67"/>
    </row>
    <row r="242" spans="10:13" ht="15.75" customHeight="1">
      <c r="J242" s="67"/>
      <c r="K242" s="67"/>
      <c r="L242" s="67"/>
      <c r="M242" s="67"/>
    </row>
    <row r="243" spans="10:13" ht="15.75" customHeight="1">
      <c r="J243" s="67"/>
      <c r="K243" s="67"/>
      <c r="L243" s="67"/>
      <c r="M243" s="67"/>
    </row>
    <row r="244" spans="10:13" ht="15.75" customHeight="1">
      <c r="J244" s="67"/>
      <c r="K244" s="67"/>
      <c r="L244" s="67"/>
      <c r="M244" s="67"/>
    </row>
    <row r="245" spans="10:13" ht="15.75" customHeight="1">
      <c r="J245" s="67"/>
      <c r="K245" s="67"/>
      <c r="L245" s="67"/>
      <c r="M245" s="67"/>
    </row>
    <row r="246" spans="10:13" ht="15.75" customHeight="1">
      <c r="J246" s="67"/>
      <c r="K246" s="67"/>
      <c r="L246" s="67"/>
      <c r="M246" s="67"/>
    </row>
    <row r="247" spans="10:13" ht="15.75" customHeight="1">
      <c r="J247" s="67"/>
      <c r="K247" s="67"/>
      <c r="L247" s="67"/>
      <c r="M247" s="67"/>
    </row>
    <row r="248" spans="10:13" ht="15.75" customHeight="1">
      <c r="J248" s="67"/>
      <c r="K248" s="67"/>
      <c r="L248" s="67"/>
      <c r="M248" s="67"/>
    </row>
    <row r="249" spans="10:13" ht="15.75" customHeight="1">
      <c r="J249" s="67"/>
      <c r="K249" s="67"/>
      <c r="L249" s="67"/>
      <c r="M249" s="67"/>
    </row>
    <row r="250" spans="10:13" ht="15.75" customHeight="1">
      <c r="J250" s="67"/>
      <c r="K250" s="67"/>
      <c r="L250" s="67"/>
      <c r="M250" s="67"/>
    </row>
    <row r="251" spans="10:13" ht="15.75" customHeight="1">
      <c r="J251" s="67"/>
      <c r="K251" s="67"/>
      <c r="L251" s="67"/>
      <c r="M251" s="67"/>
    </row>
    <row r="252" spans="10:13" ht="15.75" customHeight="1">
      <c r="J252" s="67"/>
      <c r="K252" s="67"/>
      <c r="L252" s="67"/>
      <c r="M252" s="67"/>
    </row>
    <row r="253" spans="10:13" ht="15.75" customHeight="1">
      <c r="J253" s="67"/>
      <c r="K253" s="67"/>
      <c r="L253" s="67"/>
      <c r="M253" s="67"/>
    </row>
    <row r="254" spans="10:13" ht="15.75" customHeight="1">
      <c r="J254" s="67"/>
      <c r="K254" s="67"/>
      <c r="L254" s="67"/>
      <c r="M254" s="67"/>
    </row>
    <row r="255" spans="10:13" ht="15.75" customHeight="1">
      <c r="J255" s="67"/>
      <c r="K255" s="67"/>
      <c r="L255" s="67"/>
      <c r="M255" s="67"/>
    </row>
    <row r="256" spans="10:13" ht="15.75" customHeight="1">
      <c r="J256" s="67"/>
      <c r="K256" s="67"/>
      <c r="L256" s="67"/>
      <c r="M256" s="67"/>
    </row>
    <row r="257" spans="10:13" ht="15.75" customHeight="1">
      <c r="J257" s="67"/>
      <c r="K257" s="67"/>
      <c r="L257" s="67"/>
      <c r="M257" s="67"/>
    </row>
    <row r="258" spans="10:13" ht="15.75" customHeight="1">
      <c r="J258" s="67"/>
      <c r="K258" s="67"/>
      <c r="L258" s="67"/>
      <c r="M258" s="67"/>
    </row>
    <row r="259" spans="10:13" ht="15.75" customHeight="1">
      <c r="J259" s="67"/>
      <c r="K259" s="67"/>
      <c r="L259" s="67"/>
      <c r="M259" s="67"/>
    </row>
    <row r="260" spans="10:13" ht="15.75" customHeight="1">
      <c r="J260" s="67"/>
      <c r="K260" s="67"/>
      <c r="L260" s="67"/>
      <c r="M260" s="67"/>
    </row>
    <row r="261" spans="10:13" ht="15.75" customHeight="1">
      <c r="J261" s="67"/>
      <c r="K261" s="67"/>
      <c r="L261" s="67"/>
      <c r="M261" s="67"/>
    </row>
    <row r="262" spans="10:13" ht="15.75" customHeight="1">
      <c r="J262" s="67"/>
      <c r="K262" s="67"/>
      <c r="L262" s="67"/>
      <c r="M262" s="67"/>
    </row>
    <row r="263" spans="10:13" ht="15.75" customHeight="1">
      <c r="J263" s="67"/>
      <c r="K263" s="67"/>
      <c r="L263" s="67"/>
      <c r="M263" s="67"/>
    </row>
    <row r="264" spans="10:13" ht="15.75" customHeight="1">
      <c r="J264" s="67"/>
      <c r="K264" s="67"/>
      <c r="L264" s="67"/>
      <c r="M264" s="67"/>
    </row>
    <row r="265" spans="10:13" ht="15.75" customHeight="1">
      <c r="J265" s="67"/>
      <c r="K265" s="67"/>
      <c r="L265" s="67"/>
      <c r="M265" s="67"/>
    </row>
    <row r="266" spans="10:13" ht="15.75" customHeight="1">
      <c r="J266" s="67"/>
      <c r="K266" s="67"/>
      <c r="L266" s="67"/>
      <c r="M266" s="67"/>
    </row>
    <row r="267" spans="10:13" ht="15.75" customHeight="1">
      <c r="J267" s="67"/>
      <c r="K267" s="67"/>
      <c r="L267" s="67"/>
      <c r="M267" s="67"/>
    </row>
    <row r="268" spans="10:13" ht="15.75" customHeight="1">
      <c r="J268" s="67"/>
      <c r="K268" s="67"/>
      <c r="L268" s="67"/>
      <c r="M268" s="67"/>
    </row>
    <row r="269" spans="10:13" ht="15.75" customHeight="1">
      <c r="J269" s="67"/>
      <c r="K269" s="67"/>
      <c r="L269" s="67"/>
      <c r="M269" s="67"/>
    </row>
    <row r="270" spans="10:13" ht="15.75" customHeight="1">
      <c r="J270" s="67"/>
      <c r="K270" s="67"/>
      <c r="L270" s="67"/>
      <c r="M270" s="67"/>
    </row>
    <row r="271" spans="10:13" ht="15.75" customHeight="1">
      <c r="J271" s="67"/>
      <c r="K271" s="67"/>
      <c r="L271" s="67"/>
      <c r="M271" s="67"/>
    </row>
    <row r="272" spans="10:13" ht="15.75" customHeight="1">
      <c r="J272" s="67"/>
      <c r="K272" s="67"/>
      <c r="L272" s="67"/>
      <c r="M272" s="67"/>
    </row>
    <row r="273" spans="10:13" ht="15.75" customHeight="1">
      <c r="J273" s="67"/>
      <c r="K273" s="67"/>
      <c r="L273" s="67"/>
      <c r="M273" s="67"/>
    </row>
    <row r="274" spans="10:13" ht="15.75" customHeight="1">
      <c r="J274" s="67"/>
      <c r="K274" s="67"/>
      <c r="L274" s="67"/>
      <c r="M274" s="67"/>
    </row>
    <row r="275" spans="10:13" ht="15.75" customHeight="1">
      <c r="J275" s="67"/>
      <c r="K275" s="67"/>
      <c r="L275" s="67"/>
      <c r="M275" s="67"/>
    </row>
    <row r="276" spans="10:13" ht="15.75" customHeight="1">
      <c r="J276" s="67"/>
      <c r="K276" s="67"/>
      <c r="L276" s="67"/>
      <c r="M276" s="67"/>
    </row>
    <row r="277" spans="10:13" ht="15.75" customHeight="1">
      <c r="J277" s="67"/>
      <c r="K277" s="67"/>
      <c r="L277" s="67"/>
      <c r="M277" s="67"/>
    </row>
    <row r="278" spans="10:13" ht="15.75" customHeight="1">
      <c r="J278" s="67"/>
      <c r="K278" s="67"/>
      <c r="L278" s="67"/>
      <c r="M278" s="67"/>
    </row>
    <row r="279" spans="10:13" ht="15.75" customHeight="1">
      <c r="J279" s="67"/>
      <c r="K279" s="67"/>
      <c r="L279" s="67"/>
      <c r="M279" s="67"/>
    </row>
    <row r="280" spans="10:13" ht="15.75" customHeight="1">
      <c r="J280" s="67"/>
      <c r="K280" s="67"/>
      <c r="L280" s="67"/>
      <c r="M280" s="67"/>
    </row>
    <row r="281" spans="10:13" ht="15.75" customHeight="1">
      <c r="J281" s="67"/>
      <c r="K281" s="67"/>
      <c r="L281" s="67"/>
      <c r="M281" s="67"/>
    </row>
    <row r="282" spans="10:13" ht="15.75" customHeight="1">
      <c r="J282" s="67"/>
      <c r="K282" s="67"/>
      <c r="L282" s="67"/>
      <c r="M282" s="67"/>
    </row>
    <row r="283" spans="10:13" ht="15.75" customHeight="1">
      <c r="J283" s="67"/>
      <c r="K283" s="67"/>
      <c r="L283" s="67"/>
      <c r="M283" s="67"/>
    </row>
    <row r="284" spans="10:13" ht="15.75" customHeight="1">
      <c r="J284" s="67"/>
      <c r="K284" s="67"/>
      <c r="L284" s="67"/>
      <c r="M284" s="67"/>
    </row>
    <row r="285" spans="10:13" ht="15.75" customHeight="1">
      <c r="J285" s="67"/>
      <c r="K285" s="67"/>
      <c r="L285" s="67"/>
      <c r="M285" s="67"/>
    </row>
    <row r="286" spans="10:13" ht="15.75" customHeight="1">
      <c r="J286" s="67"/>
      <c r="K286" s="67"/>
      <c r="L286" s="67"/>
      <c r="M286" s="67"/>
    </row>
    <row r="287" spans="10:13" ht="15.75" customHeight="1">
      <c r="J287" s="67"/>
      <c r="K287" s="67"/>
      <c r="L287" s="67"/>
      <c r="M287" s="67"/>
    </row>
    <row r="288" spans="10:13" ht="15.75" customHeight="1">
      <c r="J288" s="67"/>
      <c r="K288" s="67"/>
      <c r="L288" s="67"/>
      <c r="M288" s="67"/>
    </row>
    <row r="289" spans="10:13" ht="15.75" customHeight="1">
      <c r="J289" s="67"/>
      <c r="K289" s="67"/>
      <c r="L289" s="67"/>
      <c r="M289" s="67"/>
    </row>
    <row r="290" spans="10:13" ht="15.75" customHeight="1">
      <c r="J290" s="67"/>
      <c r="K290" s="67"/>
      <c r="L290" s="67"/>
      <c r="M290" s="67"/>
    </row>
    <row r="291" spans="10:13" ht="15.75" customHeight="1">
      <c r="J291" s="67"/>
      <c r="K291" s="67"/>
      <c r="L291" s="67"/>
      <c r="M291" s="67"/>
    </row>
    <row r="292" spans="10:13" ht="15.75" customHeight="1">
      <c r="J292" s="67"/>
      <c r="K292" s="67"/>
      <c r="L292" s="67"/>
      <c r="M292" s="67"/>
    </row>
    <row r="293" spans="10:13" ht="15.75" customHeight="1">
      <c r="J293" s="67"/>
      <c r="K293" s="67"/>
      <c r="L293" s="67"/>
      <c r="M293" s="67"/>
    </row>
    <row r="294" spans="10:13" ht="15.75" customHeight="1">
      <c r="J294" s="67"/>
      <c r="K294" s="67"/>
      <c r="L294" s="67"/>
      <c r="M294" s="67"/>
    </row>
    <row r="295" spans="10:13" ht="15.75" customHeight="1">
      <c r="J295" s="67"/>
      <c r="K295" s="67"/>
      <c r="L295" s="67"/>
      <c r="M295" s="67"/>
    </row>
    <row r="296" spans="10:13" ht="15.75" customHeight="1">
      <c r="J296" s="67"/>
      <c r="K296" s="67"/>
      <c r="L296" s="67"/>
      <c r="M296" s="67"/>
    </row>
    <row r="297" spans="10:13" ht="15.75" customHeight="1">
      <c r="J297" s="67"/>
      <c r="K297" s="67"/>
      <c r="L297" s="67"/>
      <c r="M297" s="67"/>
    </row>
    <row r="298" spans="10:13" ht="15.75" customHeight="1">
      <c r="J298" s="67"/>
      <c r="K298" s="67"/>
      <c r="L298" s="67"/>
      <c r="M298" s="67"/>
    </row>
    <row r="299" spans="10:13" ht="15.75" customHeight="1">
      <c r="J299" s="67"/>
      <c r="K299" s="67"/>
      <c r="L299" s="67"/>
      <c r="M299" s="67"/>
    </row>
    <row r="300" spans="10:13" ht="15.75" customHeight="1">
      <c r="J300" s="67"/>
      <c r="K300" s="67"/>
      <c r="L300" s="67"/>
      <c r="M300" s="67"/>
    </row>
    <row r="301" spans="10:13" ht="15.75" customHeight="1">
      <c r="J301" s="67"/>
      <c r="K301" s="67"/>
      <c r="L301" s="67"/>
      <c r="M301" s="67"/>
    </row>
    <row r="302" spans="10:13" ht="15.75" customHeight="1">
      <c r="J302" s="67"/>
      <c r="K302" s="67"/>
      <c r="L302" s="67"/>
      <c r="M302" s="67"/>
    </row>
    <row r="303" spans="10:13" ht="15.75" customHeight="1">
      <c r="J303" s="67"/>
      <c r="K303" s="67"/>
      <c r="L303" s="67"/>
      <c r="M303" s="67"/>
    </row>
    <row r="304" spans="10:13" ht="15.75" customHeight="1">
      <c r="J304" s="67"/>
      <c r="K304" s="67"/>
      <c r="L304" s="67"/>
      <c r="M304" s="67"/>
    </row>
    <row r="305" spans="10:13" ht="15.75" customHeight="1">
      <c r="J305" s="67"/>
      <c r="K305" s="67"/>
      <c r="L305" s="67"/>
      <c r="M305" s="67"/>
    </row>
    <row r="306" spans="10:13" ht="15.75" customHeight="1">
      <c r="J306" s="67"/>
      <c r="K306" s="67"/>
      <c r="L306" s="67"/>
      <c r="M306" s="67"/>
    </row>
    <row r="307" spans="10:13" ht="15.75" customHeight="1">
      <c r="J307" s="67"/>
      <c r="K307" s="67"/>
      <c r="L307" s="67"/>
      <c r="M307" s="67"/>
    </row>
    <row r="308" spans="10:13" ht="15.75" customHeight="1">
      <c r="J308" s="67"/>
      <c r="K308" s="67"/>
      <c r="L308" s="67"/>
      <c r="M308" s="67"/>
    </row>
    <row r="309" spans="10:13" ht="15.75" customHeight="1">
      <c r="J309" s="67"/>
      <c r="K309" s="67"/>
      <c r="L309" s="67"/>
      <c r="M309" s="67"/>
    </row>
    <row r="310" spans="10:13" ht="15.75" customHeight="1">
      <c r="J310" s="67"/>
      <c r="K310" s="67"/>
      <c r="L310" s="67"/>
      <c r="M310" s="67"/>
    </row>
    <row r="311" spans="10:13" ht="15.75" customHeight="1">
      <c r="J311" s="67"/>
      <c r="K311" s="67"/>
      <c r="L311" s="67"/>
      <c r="M311" s="67"/>
    </row>
    <row r="312" spans="10:13" ht="15.75" customHeight="1">
      <c r="J312" s="67"/>
      <c r="K312" s="67"/>
      <c r="L312" s="67"/>
      <c r="M312" s="67"/>
    </row>
    <row r="313" spans="10:13" ht="15.75" customHeight="1">
      <c r="J313" s="67"/>
      <c r="K313" s="67"/>
      <c r="L313" s="67"/>
      <c r="M313" s="67"/>
    </row>
    <row r="314" spans="10:13" ht="15.75" customHeight="1">
      <c r="J314" s="67"/>
      <c r="K314" s="67"/>
      <c r="L314" s="67"/>
      <c r="M314" s="67"/>
    </row>
    <row r="315" spans="10:13" ht="15.75" customHeight="1">
      <c r="J315" s="67"/>
      <c r="K315" s="67"/>
      <c r="L315" s="67"/>
      <c r="M315" s="67"/>
    </row>
    <row r="316" spans="10:13" ht="15.75" customHeight="1">
      <c r="J316" s="67"/>
      <c r="K316" s="67"/>
      <c r="L316" s="67"/>
      <c r="M316" s="67"/>
    </row>
    <row r="317" spans="10:13" ht="15.75" customHeight="1">
      <c r="J317" s="67"/>
      <c r="K317" s="67"/>
      <c r="L317" s="67"/>
      <c r="M317" s="67"/>
    </row>
    <row r="318" spans="10:13" ht="15.75" customHeight="1">
      <c r="J318" s="67"/>
      <c r="K318" s="67"/>
      <c r="L318" s="67"/>
      <c r="M318" s="67"/>
    </row>
    <row r="319" spans="10:13" ht="15.75" customHeight="1">
      <c r="J319" s="67"/>
      <c r="K319" s="67"/>
      <c r="L319" s="67"/>
      <c r="M319" s="67"/>
    </row>
    <row r="320" spans="10:13" ht="15.75" customHeight="1">
      <c r="J320" s="67"/>
      <c r="K320" s="67"/>
      <c r="L320" s="67"/>
      <c r="M320" s="67"/>
    </row>
    <row r="321" spans="10:13" ht="15.75" customHeight="1">
      <c r="J321" s="67"/>
      <c r="K321" s="67"/>
      <c r="L321" s="67"/>
      <c r="M321" s="67"/>
    </row>
    <row r="322" spans="10:13" ht="15.75" customHeight="1">
      <c r="J322" s="67"/>
      <c r="K322" s="67"/>
      <c r="L322" s="67"/>
      <c r="M322" s="67"/>
    </row>
    <row r="323" spans="10:13" ht="15.75" customHeight="1">
      <c r="J323" s="67"/>
      <c r="K323" s="67"/>
      <c r="L323" s="67"/>
      <c r="M323" s="67"/>
    </row>
    <row r="324" spans="10:13" ht="15.75" customHeight="1">
      <c r="J324" s="67"/>
      <c r="K324" s="67"/>
      <c r="L324" s="67"/>
      <c r="M324" s="67"/>
    </row>
    <row r="325" spans="10:13" ht="15.75" customHeight="1">
      <c r="J325" s="67"/>
      <c r="K325" s="67"/>
      <c r="L325" s="67"/>
      <c r="M325" s="67"/>
    </row>
    <row r="326" spans="10:13" ht="15.75" customHeight="1">
      <c r="J326" s="67"/>
      <c r="K326" s="67"/>
      <c r="L326" s="67"/>
      <c r="M326" s="67"/>
    </row>
    <row r="327" spans="10:13" ht="15.75" customHeight="1">
      <c r="J327" s="67"/>
      <c r="K327" s="67"/>
      <c r="L327" s="67"/>
      <c r="M327" s="67"/>
    </row>
    <row r="328" spans="10:13" ht="15.75" customHeight="1">
      <c r="J328" s="67"/>
      <c r="K328" s="67"/>
      <c r="L328" s="67"/>
      <c r="M328" s="67"/>
    </row>
    <row r="329" spans="10:13" ht="15.75" customHeight="1">
      <c r="J329" s="67"/>
      <c r="K329" s="67"/>
      <c r="L329" s="67"/>
      <c r="M329" s="67"/>
    </row>
    <row r="330" spans="10:13" ht="15.75" customHeight="1">
      <c r="J330" s="67"/>
      <c r="K330" s="67"/>
      <c r="L330" s="67"/>
      <c r="M330" s="67"/>
    </row>
    <row r="331" spans="10:13" ht="15.75" customHeight="1">
      <c r="J331" s="67"/>
      <c r="K331" s="67"/>
      <c r="L331" s="67"/>
      <c r="M331" s="67"/>
    </row>
    <row r="332" spans="10:13" ht="15.75" customHeight="1">
      <c r="J332" s="67"/>
      <c r="K332" s="67"/>
      <c r="L332" s="67"/>
      <c r="M332" s="67"/>
    </row>
    <row r="333" spans="10:13" ht="15.75" customHeight="1">
      <c r="J333" s="67"/>
      <c r="K333" s="67"/>
      <c r="L333" s="67"/>
      <c r="M333" s="67"/>
    </row>
    <row r="334" spans="10:13" ht="15.75" customHeight="1">
      <c r="J334" s="67"/>
      <c r="K334" s="67"/>
      <c r="L334" s="67"/>
      <c r="M334" s="67"/>
    </row>
    <row r="335" spans="10:13" ht="15.75" customHeight="1">
      <c r="J335" s="67"/>
      <c r="K335" s="67"/>
      <c r="L335" s="67"/>
      <c r="M335" s="67"/>
    </row>
    <row r="336" spans="10:13" ht="15.75" customHeight="1">
      <c r="J336" s="67"/>
      <c r="K336" s="67"/>
      <c r="L336" s="67"/>
      <c r="M336" s="67"/>
    </row>
    <row r="337" spans="10:13" ht="15.75" customHeight="1">
      <c r="J337" s="67"/>
      <c r="K337" s="67"/>
      <c r="L337" s="67"/>
      <c r="M337" s="67"/>
    </row>
    <row r="338" spans="10:13" ht="15.75" customHeight="1">
      <c r="J338" s="67"/>
      <c r="K338" s="67"/>
      <c r="L338" s="67"/>
      <c r="M338" s="67"/>
    </row>
    <row r="339" spans="10:13" ht="15.75" customHeight="1">
      <c r="J339" s="67"/>
      <c r="K339" s="67"/>
      <c r="L339" s="67"/>
      <c r="M339" s="67"/>
    </row>
    <row r="340" spans="10:13" ht="15.75" customHeight="1">
      <c r="J340" s="67"/>
      <c r="K340" s="67"/>
      <c r="L340" s="67"/>
      <c r="M340" s="67"/>
    </row>
    <row r="341" spans="10:13" ht="15.75" customHeight="1">
      <c r="J341" s="67"/>
      <c r="K341" s="67"/>
      <c r="L341" s="67"/>
      <c r="M341" s="67"/>
    </row>
    <row r="342" spans="10:13" ht="15.75" customHeight="1">
      <c r="J342" s="67"/>
      <c r="K342" s="67"/>
      <c r="L342" s="67"/>
      <c r="M342" s="67"/>
    </row>
    <row r="343" spans="10:13" ht="15.75" customHeight="1">
      <c r="J343" s="67"/>
      <c r="K343" s="67"/>
      <c r="L343" s="67"/>
      <c r="M343" s="67"/>
    </row>
    <row r="344" spans="10:13" ht="15.75" customHeight="1">
      <c r="J344" s="67"/>
      <c r="K344" s="67"/>
      <c r="L344" s="67"/>
      <c r="M344" s="67"/>
    </row>
    <row r="345" spans="10:13" ht="15.75" customHeight="1">
      <c r="J345" s="67"/>
      <c r="K345" s="67"/>
      <c r="L345" s="67"/>
      <c r="M345" s="67"/>
    </row>
    <row r="346" spans="10:13" ht="15.75" customHeight="1">
      <c r="J346" s="67"/>
      <c r="K346" s="67"/>
      <c r="L346" s="67"/>
      <c r="M346" s="67"/>
    </row>
    <row r="347" spans="10:13" ht="15.75" customHeight="1">
      <c r="J347" s="67"/>
      <c r="K347" s="67"/>
      <c r="L347" s="67"/>
      <c r="M347" s="67"/>
    </row>
    <row r="348" spans="10:13" ht="15.75" customHeight="1">
      <c r="J348" s="67"/>
      <c r="K348" s="67"/>
      <c r="L348" s="67"/>
      <c r="M348" s="67"/>
    </row>
    <row r="349" spans="10:13" ht="15.75" customHeight="1">
      <c r="J349" s="67"/>
      <c r="K349" s="67"/>
      <c r="L349" s="67"/>
      <c r="M349" s="67"/>
    </row>
    <row r="350" spans="10:13" ht="15.75" customHeight="1">
      <c r="J350" s="67"/>
      <c r="K350" s="67"/>
      <c r="L350" s="67"/>
      <c r="M350" s="67"/>
    </row>
    <row r="351" spans="10:13" ht="15.75" customHeight="1">
      <c r="J351" s="67"/>
      <c r="K351" s="67"/>
      <c r="L351" s="67"/>
      <c r="M351" s="67"/>
    </row>
    <row r="352" spans="10:13" ht="15.75" customHeight="1">
      <c r="J352" s="67"/>
      <c r="K352" s="67"/>
      <c r="L352" s="67"/>
      <c r="M352" s="67"/>
    </row>
    <row r="353" spans="10:13" ht="15.75" customHeight="1">
      <c r="J353" s="67"/>
      <c r="K353" s="67"/>
      <c r="L353" s="67"/>
      <c r="M353" s="67"/>
    </row>
    <row r="354" spans="10:13" ht="15.75" customHeight="1">
      <c r="J354" s="67"/>
      <c r="K354" s="67"/>
      <c r="L354" s="67"/>
      <c r="M354" s="67"/>
    </row>
    <row r="355" spans="10:13" ht="15.75" customHeight="1">
      <c r="J355" s="67"/>
      <c r="K355" s="67"/>
      <c r="L355" s="67"/>
      <c r="M355" s="67"/>
    </row>
    <row r="356" spans="10:13" ht="15.75" customHeight="1">
      <c r="J356" s="67"/>
      <c r="K356" s="67"/>
      <c r="L356" s="67"/>
      <c r="M356" s="67"/>
    </row>
    <row r="357" spans="10:13" ht="15.75" customHeight="1">
      <c r="J357" s="67"/>
      <c r="K357" s="67"/>
      <c r="L357" s="67"/>
      <c r="M357" s="67"/>
    </row>
    <row r="358" spans="10:13" ht="15.75" customHeight="1">
      <c r="J358" s="67"/>
      <c r="K358" s="67"/>
      <c r="L358" s="67"/>
      <c r="M358" s="67"/>
    </row>
    <row r="359" spans="10:13" ht="15.75" customHeight="1">
      <c r="J359" s="67"/>
      <c r="K359" s="67"/>
      <c r="L359" s="67"/>
      <c r="M359" s="67"/>
    </row>
    <row r="360" spans="10:13" ht="15.75" customHeight="1">
      <c r="J360" s="67"/>
      <c r="K360" s="67"/>
      <c r="L360" s="67"/>
      <c r="M360" s="67"/>
    </row>
    <row r="361" spans="10:13" ht="15.75" customHeight="1">
      <c r="J361" s="67"/>
      <c r="K361" s="67"/>
      <c r="L361" s="67"/>
      <c r="M361" s="67"/>
    </row>
    <row r="362" spans="10:13" ht="15.75" customHeight="1">
      <c r="J362" s="67"/>
      <c r="K362" s="67"/>
      <c r="L362" s="67"/>
      <c r="M362" s="67"/>
    </row>
    <row r="363" spans="10:13" ht="15.75" customHeight="1">
      <c r="J363" s="67"/>
      <c r="K363" s="67"/>
      <c r="L363" s="67"/>
      <c r="M363" s="67"/>
    </row>
    <row r="364" spans="10:13" ht="15.75" customHeight="1">
      <c r="J364" s="67"/>
      <c r="K364" s="67"/>
      <c r="L364" s="67"/>
      <c r="M364" s="67"/>
    </row>
    <row r="365" spans="10:13" ht="15.75" customHeight="1">
      <c r="J365" s="67"/>
      <c r="K365" s="67"/>
      <c r="L365" s="67"/>
      <c r="M365" s="67"/>
    </row>
    <row r="366" spans="10:13" ht="15.75" customHeight="1">
      <c r="J366" s="67"/>
      <c r="K366" s="67"/>
      <c r="L366" s="67"/>
      <c r="M366" s="67"/>
    </row>
    <row r="367" spans="10:13" ht="15.75" customHeight="1">
      <c r="J367" s="67"/>
      <c r="K367" s="67"/>
      <c r="L367" s="67"/>
      <c r="M367" s="67"/>
    </row>
    <row r="368" spans="10:13" ht="15.75" customHeight="1">
      <c r="J368" s="67"/>
      <c r="K368" s="67"/>
      <c r="L368" s="67"/>
      <c r="M368" s="67"/>
    </row>
    <row r="369" spans="10:13" ht="15.75" customHeight="1">
      <c r="J369" s="67"/>
      <c r="K369" s="67"/>
      <c r="L369" s="67"/>
      <c r="M369" s="67"/>
    </row>
    <row r="370" spans="10:13" ht="15.75" customHeight="1">
      <c r="J370" s="67"/>
      <c r="K370" s="67"/>
      <c r="L370" s="67"/>
      <c r="M370" s="67"/>
    </row>
    <row r="371" spans="10:13" ht="15.75" customHeight="1">
      <c r="J371" s="67"/>
      <c r="K371" s="67"/>
      <c r="L371" s="67"/>
      <c r="M371" s="67"/>
    </row>
    <row r="372" spans="10:13" ht="15.75" customHeight="1">
      <c r="J372" s="67"/>
      <c r="K372" s="67"/>
      <c r="L372" s="67"/>
      <c r="M372" s="67"/>
    </row>
    <row r="373" spans="10:13" ht="15.75" customHeight="1">
      <c r="J373" s="67"/>
      <c r="K373" s="67"/>
      <c r="L373" s="67"/>
      <c r="M373" s="67"/>
    </row>
    <row r="374" spans="10:13" ht="15.75" customHeight="1">
      <c r="J374" s="67"/>
      <c r="K374" s="67"/>
      <c r="L374" s="67"/>
      <c r="M374" s="67"/>
    </row>
    <row r="375" spans="10:13" ht="15.75" customHeight="1">
      <c r="J375" s="67"/>
      <c r="K375" s="67"/>
      <c r="L375" s="67"/>
      <c r="M375" s="67"/>
    </row>
    <row r="376" spans="10:13" ht="15.75" customHeight="1">
      <c r="J376" s="67"/>
      <c r="K376" s="67"/>
      <c r="L376" s="67"/>
      <c r="M376" s="67"/>
    </row>
    <row r="377" spans="10:13" ht="15.75" customHeight="1">
      <c r="J377" s="67"/>
      <c r="K377" s="67"/>
      <c r="L377" s="67"/>
      <c r="M377" s="67"/>
    </row>
    <row r="378" spans="10:13" ht="15.75" customHeight="1">
      <c r="J378" s="67"/>
      <c r="K378" s="67"/>
      <c r="L378" s="67"/>
      <c r="M378" s="67"/>
    </row>
    <row r="379" spans="10:13" ht="15.75" customHeight="1">
      <c r="J379" s="67"/>
      <c r="K379" s="67"/>
      <c r="L379" s="67"/>
      <c r="M379" s="67"/>
    </row>
    <row r="380" spans="10:13" ht="15.75" customHeight="1">
      <c r="J380" s="67"/>
      <c r="K380" s="67"/>
      <c r="L380" s="67"/>
      <c r="M380" s="67"/>
    </row>
    <row r="381" spans="10:13" ht="15.75" customHeight="1">
      <c r="J381" s="67"/>
      <c r="K381" s="67"/>
      <c r="L381" s="67"/>
      <c r="M381" s="67"/>
    </row>
    <row r="382" spans="10:13" ht="15.75" customHeight="1">
      <c r="J382" s="67"/>
      <c r="K382" s="67"/>
      <c r="L382" s="67"/>
      <c r="M382" s="67"/>
    </row>
    <row r="383" spans="10:13" ht="15.75" customHeight="1">
      <c r="J383" s="67"/>
      <c r="K383" s="67"/>
      <c r="L383" s="67"/>
      <c r="M383" s="67"/>
    </row>
    <row r="384" spans="10:13" ht="15.75" customHeight="1">
      <c r="J384" s="67"/>
      <c r="K384" s="67"/>
      <c r="L384" s="67"/>
      <c r="M384" s="67"/>
    </row>
    <row r="385" spans="10:13" ht="15.75" customHeight="1">
      <c r="J385" s="67"/>
      <c r="K385" s="67"/>
      <c r="L385" s="67"/>
      <c r="M385" s="67"/>
    </row>
    <row r="386" spans="10:13" ht="15.75" customHeight="1">
      <c r="J386" s="67"/>
      <c r="K386" s="67"/>
      <c r="L386" s="67"/>
      <c r="M386" s="67"/>
    </row>
    <row r="387" spans="10:13" ht="15.75" customHeight="1">
      <c r="J387" s="67"/>
      <c r="K387" s="67"/>
      <c r="L387" s="67"/>
      <c r="M387" s="67"/>
    </row>
    <row r="388" spans="10:13" ht="15.75" customHeight="1">
      <c r="J388" s="67"/>
      <c r="K388" s="67"/>
      <c r="L388" s="67"/>
      <c r="M388" s="67"/>
    </row>
    <row r="389" spans="10:13" ht="15.75" customHeight="1">
      <c r="J389" s="67"/>
      <c r="K389" s="67"/>
      <c r="L389" s="67"/>
      <c r="M389" s="67"/>
    </row>
    <row r="390" spans="10:13" ht="15.75" customHeight="1">
      <c r="J390" s="67"/>
      <c r="K390" s="67"/>
      <c r="L390" s="67"/>
      <c r="M390" s="67"/>
    </row>
    <row r="391" spans="10:13" ht="15.75" customHeight="1">
      <c r="J391" s="67"/>
      <c r="K391" s="67"/>
      <c r="L391" s="67"/>
      <c r="M391" s="67"/>
    </row>
    <row r="392" spans="10:13" ht="15.75" customHeight="1">
      <c r="J392" s="67"/>
      <c r="K392" s="67"/>
      <c r="L392" s="67"/>
      <c r="M392" s="67"/>
    </row>
    <row r="393" spans="10:13" ht="15.75" customHeight="1">
      <c r="J393" s="67"/>
      <c r="K393" s="67"/>
      <c r="L393" s="67"/>
      <c r="M393" s="67"/>
    </row>
    <row r="394" spans="10:13" ht="15.75" customHeight="1">
      <c r="J394" s="67"/>
      <c r="K394" s="67"/>
      <c r="L394" s="67"/>
      <c r="M394" s="67"/>
    </row>
    <row r="395" spans="10:13" ht="15.75" customHeight="1">
      <c r="J395" s="67"/>
      <c r="K395" s="67"/>
      <c r="L395" s="67"/>
      <c r="M395" s="67"/>
    </row>
    <row r="396" spans="10:13" ht="15.75" customHeight="1">
      <c r="J396" s="67"/>
      <c r="K396" s="67"/>
      <c r="L396" s="67"/>
      <c r="M396" s="67"/>
    </row>
    <row r="397" spans="10:13" ht="15.75" customHeight="1">
      <c r="J397" s="67"/>
      <c r="K397" s="67"/>
      <c r="L397" s="67"/>
      <c r="M397" s="67"/>
    </row>
    <row r="398" spans="10:13" ht="15.75" customHeight="1">
      <c r="J398" s="67"/>
      <c r="K398" s="67"/>
      <c r="L398" s="67"/>
      <c r="M398" s="67"/>
    </row>
    <row r="399" spans="10:13" ht="15.75" customHeight="1">
      <c r="J399" s="67"/>
      <c r="K399" s="67"/>
      <c r="L399" s="67"/>
      <c r="M399" s="67"/>
    </row>
    <row r="400" spans="10:13" ht="15.75" customHeight="1">
      <c r="J400" s="67"/>
      <c r="K400" s="67"/>
      <c r="L400" s="67"/>
      <c r="M400" s="67"/>
    </row>
    <row r="401" spans="10:13" ht="15.75" customHeight="1">
      <c r="J401" s="67"/>
      <c r="K401" s="67"/>
      <c r="L401" s="67"/>
      <c r="M401" s="67"/>
    </row>
    <row r="402" spans="10:13" ht="15.75" customHeight="1">
      <c r="J402" s="67"/>
      <c r="K402" s="67"/>
      <c r="L402" s="67"/>
      <c r="M402" s="67"/>
    </row>
    <row r="403" spans="10:13" ht="15.75" customHeight="1">
      <c r="J403" s="67"/>
      <c r="K403" s="67"/>
      <c r="L403" s="67"/>
      <c r="M403" s="67"/>
    </row>
    <row r="404" spans="10:13" ht="15.75" customHeight="1">
      <c r="J404" s="67"/>
      <c r="K404" s="67"/>
      <c r="L404" s="67"/>
      <c r="M404" s="67"/>
    </row>
    <row r="405" spans="10:13" ht="15.75" customHeight="1">
      <c r="J405" s="67"/>
      <c r="K405" s="67"/>
      <c r="L405" s="67"/>
      <c r="M405" s="67"/>
    </row>
    <row r="406" spans="10:13" ht="15.75" customHeight="1">
      <c r="J406" s="67"/>
      <c r="K406" s="67"/>
      <c r="L406" s="67"/>
      <c r="M406" s="67"/>
    </row>
    <row r="407" spans="10:13" ht="15.75" customHeight="1">
      <c r="J407" s="67"/>
      <c r="K407" s="67"/>
      <c r="L407" s="67"/>
      <c r="M407" s="67"/>
    </row>
    <row r="408" spans="10:13" ht="15.75" customHeight="1">
      <c r="J408" s="67"/>
      <c r="K408" s="67"/>
      <c r="L408" s="67"/>
      <c r="M408" s="67"/>
    </row>
    <row r="409" spans="10:13" ht="15.75" customHeight="1">
      <c r="J409" s="67"/>
      <c r="K409" s="67"/>
      <c r="L409" s="67"/>
      <c r="M409" s="67"/>
    </row>
    <row r="410" spans="10:13" ht="15.75" customHeight="1">
      <c r="J410" s="67"/>
      <c r="K410" s="67"/>
      <c r="L410" s="67"/>
      <c r="M410" s="67"/>
    </row>
    <row r="411" spans="10:13" ht="15.75" customHeight="1">
      <c r="J411" s="67"/>
      <c r="K411" s="67"/>
      <c r="L411" s="67"/>
      <c r="M411" s="67"/>
    </row>
    <row r="412" spans="10:13" ht="15.75" customHeight="1">
      <c r="J412" s="67"/>
      <c r="K412" s="67"/>
      <c r="L412" s="67"/>
      <c r="M412" s="67"/>
    </row>
    <row r="413" spans="10:13" ht="15.75" customHeight="1">
      <c r="J413" s="67"/>
      <c r="K413" s="67"/>
      <c r="L413" s="67"/>
      <c r="M413" s="67"/>
    </row>
    <row r="414" spans="10:13" ht="15.75" customHeight="1">
      <c r="J414" s="67"/>
      <c r="K414" s="67"/>
      <c r="L414" s="67"/>
      <c r="M414" s="67"/>
    </row>
    <row r="415" spans="10:13" ht="15.75" customHeight="1">
      <c r="J415" s="67"/>
      <c r="K415" s="67"/>
      <c r="L415" s="67"/>
      <c r="M415" s="67"/>
    </row>
    <row r="416" spans="10:13" ht="15.75" customHeight="1">
      <c r="J416" s="67"/>
      <c r="K416" s="67"/>
      <c r="L416" s="67"/>
      <c r="M416" s="67"/>
    </row>
    <row r="417" spans="10:13" ht="15.75" customHeight="1">
      <c r="J417" s="67"/>
      <c r="K417" s="67"/>
      <c r="L417" s="67"/>
      <c r="M417" s="67"/>
    </row>
    <row r="418" spans="10:13" ht="15.75" customHeight="1">
      <c r="J418" s="67"/>
      <c r="K418" s="67"/>
      <c r="L418" s="67"/>
      <c r="M418" s="67"/>
    </row>
    <row r="419" spans="10:13" ht="15.75" customHeight="1">
      <c r="J419" s="67"/>
      <c r="K419" s="67"/>
      <c r="L419" s="67"/>
      <c r="M419" s="67"/>
    </row>
    <row r="420" spans="10:13" ht="15.75" customHeight="1">
      <c r="J420" s="67"/>
      <c r="K420" s="67"/>
      <c r="L420" s="67"/>
      <c r="M420" s="67"/>
    </row>
    <row r="421" spans="10:13" ht="15.75" customHeight="1">
      <c r="J421" s="67"/>
      <c r="K421" s="67"/>
      <c r="L421" s="67"/>
      <c r="M421" s="67"/>
    </row>
    <row r="422" spans="10:13" ht="15.75" customHeight="1">
      <c r="J422" s="67"/>
      <c r="K422" s="67"/>
      <c r="L422" s="67"/>
      <c r="M422" s="67"/>
    </row>
    <row r="423" spans="10:13" ht="15.75" customHeight="1">
      <c r="J423" s="67"/>
      <c r="K423" s="67"/>
      <c r="L423" s="67"/>
      <c r="M423" s="67"/>
    </row>
    <row r="424" spans="10:13" ht="15.75" customHeight="1">
      <c r="J424" s="67"/>
      <c r="K424" s="67"/>
      <c r="L424" s="67"/>
      <c r="M424" s="67"/>
    </row>
    <row r="425" spans="10:13" ht="15.75" customHeight="1">
      <c r="J425" s="67"/>
      <c r="K425" s="67"/>
      <c r="L425" s="67"/>
      <c r="M425" s="67"/>
    </row>
    <row r="426" spans="10:13" ht="15.75" customHeight="1">
      <c r="J426" s="67"/>
      <c r="K426" s="67"/>
      <c r="L426" s="67"/>
      <c r="M426" s="67"/>
    </row>
    <row r="427" spans="10:13" ht="15.75" customHeight="1">
      <c r="J427" s="67"/>
      <c r="K427" s="67"/>
      <c r="L427" s="67"/>
      <c r="M427" s="67"/>
    </row>
    <row r="428" spans="10:13" ht="15.75" customHeight="1">
      <c r="J428" s="67"/>
      <c r="K428" s="67"/>
      <c r="L428" s="67"/>
      <c r="M428" s="67"/>
    </row>
    <row r="429" spans="10:13" ht="15.75" customHeight="1">
      <c r="J429" s="67"/>
      <c r="K429" s="67"/>
      <c r="L429" s="67"/>
      <c r="M429" s="67"/>
    </row>
    <row r="430" spans="10:13" ht="15.75" customHeight="1">
      <c r="J430" s="67"/>
      <c r="K430" s="67"/>
      <c r="L430" s="67"/>
      <c r="M430" s="67"/>
    </row>
    <row r="431" spans="10:13" ht="15.75" customHeight="1">
      <c r="J431" s="67"/>
      <c r="K431" s="67"/>
      <c r="L431" s="67"/>
      <c r="M431" s="67"/>
    </row>
    <row r="432" spans="10:13" ht="15.75" customHeight="1">
      <c r="J432" s="67"/>
      <c r="K432" s="67"/>
      <c r="L432" s="67"/>
      <c r="M432" s="67"/>
    </row>
    <row r="433" spans="10:13" ht="15.75" customHeight="1">
      <c r="J433" s="67"/>
      <c r="K433" s="67"/>
      <c r="L433" s="67"/>
      <c r="M433" s="67"/>
    </row>
    <row r="434" spans="10:13" ht="15.75" customHeight="1">
      <c r="J434" s="67"/>
      <c r="K434" s="67"/>
      <c r="L434" s="67"/>
      <c r="M434" s="67"/>
    </row>
    <row r="435" spans="10:13" ht="15.75" customHeight="1">
      <c r="J435" s="67"/>
      <c r="K435" s="67"/>
      <c r="L435" s="67"/>
      <c r="M435" s="67"/>
    </row>
    <row r="436" spans="10:13" ht="15.75" customHeight="1">
      <c r="J436" s="67"/>
      <c r="K436" s="67"/>
      <c r="L436" s="67"/>
      <c r="M436" s="67"/>
    </row>
    <row r="437" spans="10:13" ht="15.75" customHeight="1">
      <c r="J437" s="67"/>
      <c r="K437" s="67"/>
      <c r="L437" s="67"/>
      <c r="M437" s="67"/>
    </row>
    <row r="438" spans="10:13" ht="15.75" customHeight="1">
      <c r="J438" s="67"/>
      <c r="K438" s="67"/>
      <c r="L438" s="67"/>
      <c r="M438" s="67"/>
    </row>
    <row r="439" spans="10:13" ht="15.75" customHeight="1">
      <c r="J439" s="67"/>
      <c r="K439" s="67"/>
      <c r="L439" s="67"/>
      <c r="M439" s="67"/>
    </row>
    <row r="440" spans="10:13" ht="15.75" customHeight="1">
      <c r="J440" s="67"/>
      <c r="K440" s="67"/>
      <c r="L440" s="67"/>
      <c r="M440" s="67"/>
    </row>
    <row r="441" spans="10:13" ht="15.75" customHeight="1">
      <c r="J441" s="67"/>
      <c r="K441" s="67"/>
      <c r="L441" s="67"/>
      <c r="M441" s="67"/>
    </row>
    <row r="442" spans="10:13" ht="15.75" customHeight="1">
      <c r="J442" s="67"/>
      <c r="K442" s="67"/>
      <c r="L442" s="67"/>
      <c r="M442" s="67"/>
    </row>
    <row r="443" spans="10:13" ht="15.75" customHeight="1">
      <c r="J443" s="67"/>
      <c r="K443" s="67"/>
      <c r="L443" s="67"/>
      <c r="M443" s="67"/>
    </row>
    <row r="444" spans="10:13" ht="15.75" customHeight="1">
      <c r="J444" s="67"/>
      <c r="K444" s="67"/>
      <c r="L444" s="67"/>
      <c r="M444" s="67"/>
    </row>
    <row r="445" spans="10:13" ht="15.75" customHeight="1">
      <c r="J445" s="67"/>
      <c r="K445" s="67"/>
      <c r="L445" s="67"/>
      <c r="M445" s="67"/>
    </row>
    <row r="446" spans="10:13" ht="15.75" customHeight="1">
      <c r="J446" s="67"/>
      <c r="K446" s="67"/>
      <c r="L446" s="67"/>
      <c r="M446" s="67"/>
    </row>
    <row r="447" spans="10:13" ht="15.75" customHeight="1">
      <c r="J447" s="67"/>
      <c r="K447" s="67"/>
      <c r="L447" s="67"/>
      <c r="M447" s="67"/>
    </row>
    <row r="448" spans="10:13" ht="15.75" customHeight="1">
      <c r="J448" s="67"/>
      <c r="K448" s="67"/>
      <c r="L448" s="67"/>
      <c r="M448" s="67"/>
    </row>
    <row r="449" spans="10:13" ht="15.75" customHeight="1">
      <c r="J449" s="67"/>
      <c r="K449" s="67"/>
      <c r="L449" s="67"/>
      <c r="M449" s="67"/>
    </row>
    <row r="450" spans="10:13" ht="15.75" customHeight="1">
      <c r="J450" s="67"/>
      <c r="K450" s="67"/>
      <c r="L450" s="67"/>
      <c r="M450" s="67"/>
    </row>
    <row r="451" spans="10:13" ht="15.75" customHeight="1">
      <c r="J451" s="67"/>
      <c r="K451" s="67"/>
      <c r="L451" s="67"/>
      <c r="M451" s="67"/>
    </row>
    <row r="452" spans="10:13" ht="15.75" customHeight="1">
      <c r="J452" s="67"/>
      <c r="K452" s="67"/>
      <c r="L452" s="67"/>
      <c r="M452" s="67"/>
    </row>
    <row r="453" spans="10:13" ht="15.75" customHeight="1">
      <c r="J453" s="67"/>
      <c r="K453" s="67"/>
      <c r="L453" s="67"/>
      <c r="M453" s="67"/>
    </row>
    <row r="454" spans="10:13" ht="15.75" customHeight="1">
      <c r="J454" s="67"/>
      <c r="K454" s="67"/>
      <c r="L454" s="67"/>
      <c r="M454" s="67"/>
    </row>
    <row r="455" spans="10:13" ht="15.75" customHeight="1">
      <c r="J455" s="67"/>
      <c r="K455" s="67"/>
      <c r="L455" s="67"/>
      <c r="M455" s="67"/>
    </row>
    <row r="456" spans="10:13" ht="15.75" customHeight="1">
      <c r="J456" s="67"/>
      <c r="K456" s="67"/>
      <c r="L456" s="67"/>
      <c r="M456" s="67"/>
    </row>
    <row r="457" spans="10:13" ht="15.75" customHeight="1">
      <c r="J457" s="67"/>
      <c r="K457" s="67"/>
      <c r="L457" s="67"/>
      <c r="M457" s="67"/>
    </row>
    <row r="458" spans="10:13" ht="15.75" customHeight="1">
      <c r="J458" s="67"/>
      <c r="K458" s="67"/>
      <c r="L458" s="67"/>
      <c r="M458" s="67"/>
    </row>
    <row r="459" spans="10:13" ht="15.75" customHeight="1">
      <c r="J459" s="67"/>
      <c r="K459" s="67"/>
      <c r="L459" s="67"/>
      <c r="M459" s="67"/>
    </row>
    <row r="460" spans="10:13" ht="15.75" customHeight="1">
      <c r="J460" s="67"/>
      <c r="K460" s="67"/>
      <c r="L460" s="67"/>
      <c r="M460" s="67"/>
    </row>
    <row r="461" spans="10:13" ht="15.75" customHeight="1">
      <c r="J461" s="67"/>
      <c r="K461" s="67"/>
      <c r="L461" s="67"/>
      <c r="M461" s="67"/>
    </row>
    <row r="462" spans="10:13" ht="15.75" customHeight="1">
      <c r="J462" s="67"/>
      <c r="K462" s="67"/>
      <c r="L462" s="67"/>
      <c r="M462" s="67"/>
    </row>
    <row r="463" spans="10:13" ht="15.75" customHeight="1">
      <c r="J463" s="67"/>
      <c r="K463" s="67"/>
      <c r="L463" s="67"/>
      <c r="M463" s="67"/>
    </row>
    <row r="464" spans="10:13" ht="15.75" customHeight="1">
      <c r="J464" s="67"/>
      <c r="K464" s="67"/>
      <c r="L464" s="67"/>
      <c r="M464" s="67"/>
    </row>
    <row r="465" spans="10:13" ht="15.75" customHeight="1">
      <c r="J465" s="67"/>
      <c r="K465" s="67"/>
      <c r="L465" s="67"/>
      <c r="M465" s="67"/>
    </row>
    <row r="466" spans="10:13" ht="15.75" customHeight="1">
      <c r="J466" s="67"/>
      <c r="K466" s="67"/>
      <c r="L466" s="67"/>
      <c r="M466" s="67"/>
    </row>
    <row r="467" spans="10:13" ht="15.75" customHeight="1">
      <c r="J467" s="67"/>
      <c r="K467" s="67"/>
      <c r="L467" s="67"/>
      <c r="M467" s="67"/>
    </row>
    <row r="468" spans="10:13" ht="15.75" customHeight="1">
      <c r="J468" s="67"/>
      <c r="K468" s="67"/>
      <c r="L468" s="67"/>
      <c r="M468" s="67"/>
    </row>
    <row r="469" spans="10:13" ht="15.75" customHeight="1">
      <c r="J469" s="67"/>
      <c r="K469" s="67"/>
      <c r="L469" s="67"/>
      <c r="M469" s="67"/>
    </row>
    <row r="470" spans="10:13" ht="15.75" customHeight="1">
      <c r="J470" s="67"/>
      <c r="K470" s="67"/>
      <c r="L470" s="67"/>
      <c r="M470" s="67"/>
    </row>
    <row r="471" spans="10:13" ht="15.75" customHeight="1">
      <c r="J471" s="67"/>
      <c r="K471" s="67"/>
      <c r="L471" s="67"/>
      <c r="M471" s="67"/>
    </row>
    <row r="472" spans="10:13" ht="15.75" customHeight="1">
      <c r="J472" s="67"/>
      <c r="K472" s="67"/>
      <c r="L472" s="67"/>
      <c r="M472" s="67"/>
    </row>
    <row r="473" spans="10:13" ht="15.75" customHeight="1">
      <c r="J473" s="67"/>
      <c r="K473" s="67"/>
      <c r="L473" s="67"/>
      <c r="M473" s="67"/>
    </row>
    <row r="474" spans="10:13" ht="15.75" customHeight="1">
      <c r="J474" s="67"/>
      <c r="K474" s="67"/>
      <c r="L474" s="67"/>
      <c r="M474" s="67"/>
    </row>
    <row r="475" spans="10:13" ht="15.75" customHeight="1">
      <c r="J475" s="67"/>
      <c r="K475" s="67"/>
      <c r="L475" s="67"/>
      <c r="M475" s="67"/>
    </row>
    <row r="476" spans="10:13" ht="15.75" customHeight="1">
      <c r="J476" s="67"/>
      <c r="K476" s="67"/>
      <c r="L476" s="67"/>
      <c r="M476" s="67"/>
    </row>
    <row r="477" spans="10:13" ht="15.75" customHeight="1">
      <c r="J477" s="67"/>
      <c r="K477" s="67"/>
      <c r="L477" s="67"/>
      <c r="M477" s="67"/>
    </row>
    <row r="478" spans="10:13" ht="15.75" customHeight="1">
      <c r="J478" s="67"/>
      <c r="K478" s="67"/>
      <c r="L478" s="67"/>
      <c r="M478" s="67"/>
    </row>
    <row r="479" spans="10:13" ht="15.75" customHeight="1">
      <c r="J479" s="67"/>
      <c r="K479" s="67"/>
      <c r="L479" s="67"/>
      <c r="M479" s="67"/>
    </row>
    <row r="480" spans="10:13" ht="15.75" customHeight="1">
      <c r="J480" s="67"/>
      <c r="K480" s="67"/>
      <c r="L480" s="67"/>
      <c r="M480" s="67"/>
    </row>
    <row r="481" spans="10:13" ht="15.75" customHeight="1">
      <c r="J481" s="67"/>
      <c r="K481" s="67"/>
      <c r="L481" s="67"/>
      <c r="M481" s="67"/>
    </row>
    <row r="482" spans="10:13" ht="15.75" customHeight="1">
      <c r="J482" s="67"/>
      <c r="K482" s="67"/>
      <c r="L482" s="67"/>
      <c r="M482" s="67"/>
    </row>
    <row r="483" spans="10:13" ht="15.75" customHeight="1">
      <c r="J483" s="67"/>
      <c r="K483" s="67"/>
      <c r="L483" s="67"/>
      <c r="M483" s="67"/>
    </row>
    <row r="484" spans="10:13" ht="15.75" customHeight="1">
      <c r="J484" s="67"/>
      <c r="K484" s="67"/>
      <c r="L484" s="67"/>
      <c r="M484" s="67"/>
    </row>
    <row r="485" spans="10:13" ht="15.75" customHeight="1">
      <c r="J485" s="67"/>
      <c r="K485" s="67"/>
      <c r="L485" s="67"/>
      <c r="M485" s="67"/>
    </row>
    <row r="486" spans="10:13" ht="15.75" customHeight="1">
      <c r="J486" s="67"/>
      <c r="K486" s="67"/>
      <c r="L486" s="67"/>
      <c r="M486" s="67"/>
    </row>
    <row r="487" spans="10:13" ht="15.75" customHeight="1">
      <c r="J487" s="67"/>
      <c r="K487" s="67"/>
      <c r="L487" s="67"/>
      <c r="M487" s="67"/>
    </row>
    <row r="488" spans="10:13" ht="15.75" customHeight="1">
      <c r="J488" s="67"/>
      <c r="K488" s="67"/>
      <c r="L488" s="67"/>
      <c r="M488" s="67"/>
    </row>
    <row r="489" spans="10:13" ht="15.75" customHeight="1">
      <c r="J489" s="67"/>
      <c r="K489" s="67"/>
      <c r="L489" s="67"/>
      <c r="M489" s="67"/>
    </row>
    <row r="490" spans="10:13" ht="15.75" customHeight="1">
      <c r="J490" s="67"/>
      <c r="K490" s="67"/>
      <c r="L490" s="67"/>
      <c r="M490" s="67"/>
    </row>
    <row r="491" spans="10:13" ht="15.75" customHeight="1">
      <c r="J491" s="67"/>
      <c r="K491" s="67"/>
      <c r="L491" s="67"/>
      <c r="M491" s="67"/>
    </row>
    <row r="492" spans="10:13" ht="15.75" customHeight="1">
      <c r="J492" s="67"/>
      <c r="K492" s="67"/>
      <c r="L492" s="67"/>
      <c r="M492" s="67"/>
    </row>
    <row r="493" spans="10:13" ht="15.75" customHeight="1">
      <c r="J493" s="67"/>
      <c r="K493" s="67"/>
      <c r="L493" s="67"/>
      <c r="M493" s="67"/>
    </row>
    <row r="494" spans="10:13" ht="15.75" customHeight="1">
      <c r="J494" s="67"/>
      <c r="K494" s="67"/>
      <c r="L494" s="67"/>
      <c r="M494" s="67"/>
    </row>
    <row r="495" spans="10:13" ht="15.75" customHeight="1">
      <c r="J495" s="67"/>
      <c r="K495" s="67"/>
      <c r="L495" s="67"/>
      <c r="M495" s="67"/>
    </row>
    <row r="496" spans="10:13" ht="15.75" customHeight="1">
      <c r="J496" s="67"/>
      <c r="K496" s="67"/>
      <c r="L496" s="67"/>
      <c r="M496" s="67"/>
    </row>
    <row r="497" spans="10:13" ht="15.75" customHeight="1">
      <c r="J497" s="67"/>
      <c r="K497" s="67"/>
      <c r="L497" s="67"/>
      <c r="M497" s="67"/>
    </row>
    <row r="498" spans="10:13" ht="15.75" customHeight="1">
      <c r="J498" s="67"/>
      <c r="K498" s="67"/>
      <c r="L498" s="67"/>
      <c r="M498" s="67"/>
    </row>
    <row r="499" spans="10:13" ht="15.75" customHeight="1">
      <c r="J499" s="67"/>
      <c r="K499" s="67"/>
      <c r="L499" s="67"/>
      <c r="M499" s="67"/>
    </row>
    <row r="500" spans="10:13" ht="15.75" customHeight="1">
      <c r="J500" s="67"/>
      <c r="K500" s="67"/>
      <c r="L500" s="67"/>
      <c r="M500" s="67"/>
    </row>
    <row r="501" spans="10:13" ht="15.75" customHeight="1">
      <c r="J501" s="67"/>
      <c r="K501" s="67"/>
      <c r="L501" s="67"/>
      <c r="M501" s="67"/>
    </row>
    <row r="502" spans="10:13" ht="15.75" customHeight="1">
      <c r="J502" s="67"/>
      <c r="K502" s="67"/>
      <c r="L502" s="67"/>
      <c r="M502" s="67"/>
    </row>
    <row r="503" spans="10:13" ht="15.75" customHeight="1">
      <c r="J503" s="67"/>
      <c r="K503" s="67"/>
      <c r="L503" s="67"/>
      <c r="M503" s="67"/>
    </row>
    <row r="504" spans="10:13" ht="15.75" customHeight="1">
      <c r="J504" s="67"/>
      <c r="K504" s="67"/>
      <c r="L504" s="67"/>
      <c r="M504" s="67"/>
    </row>
    <row r="505" spans="10:13" ht="15.75" customHeight="1">
      <c r="J505" s="67"/>
      <c r="K505" s="67"/>
      <c r="L505" s="67"/>
      <c r="M505" s="67"/>
    </row>
    <row r="506" spans="10:13" ht="15.75" customHeight="1">
      <c r="J506" s="67"/>
      <c r="K506" s="67"/>
      <c r="L506" s="67"/>
      <c r="M506" s="67"/>
    </row>
    <row r="507" spans="10:13" ht="15.75" customHeight="1">
      <c r="J507" s="67"/>
      <c r="K507" s="67"/>
      <c r="L507" s="67"/>
      <c r="M507" s="67"/>
    </row>
    <row r="508" spans="10:13" ht="15.75" customHeight="1">
      <c r="J508" s="67"/>
      <c r="K508" s="67"/>
      <c r="L508" s="67"/>
      <c r="M508" s="67"/>
    </row>
    <row r="509" spans="10:13" ht="15.75" customHeight="1">
      <c r="J509" s="67"/>
      <c r="K509" s="67"/>
      <c r="L509" s="67"/>
      <c r="M509" s="67"/>
    </row>
    <row r="510" spans="10:13" ht="15.75" customHeight="1">
      <c r="J510" s="67"/>
      <c r="K510" s="67"/>
      <c r="L510" s="67"/>
      <c r="M510" s="67"/>
    </row>
    <row r="511" spans="10:13" ht="15.75" customHeight="1">
      <c r="J511" s="67"/>
      <c r="K511" s="67"/>
      <c r="L511" s="67"/>
      <c r="M511" s="67"/>
    </row>
    <row r="512" spans="10:13" ht="15.75" customHeight="1">
      <c r="J512" s="67"/>
      <c r="K512" s="67"/>
      <c r="L512" s="67"/>
      <c r="M512" s="67"/>
    </row>
    <row r="513" spans="10:13" ht="15.75" customHeight="1">
      <c r="J513" s="67"/>
      <c r="K513" s="67"/>
      <c r="L513" s="67"/>
      <c r="M513" s="67"/>
    </row>
    <row r="514" spans="10:13" ht="15.75" customHeight="1">
      <c r="J514" s="67"/>
      <c r="K514" s="67"/>
      <c r="L514" s="67"/>
      <c r="M514" s="67"/>
    </row>
    <row r="515" spans="10:13" ht="15.75" customHeight="1">
      <c r="J515" s="67"/>
      <c r="K515" s="67"/>
      <c r="L515" s="67"/>
      <c r="M515" s="67"/>
    </row>
    <row r="516" spans="10:13" ht="15.75" customHeight="1">
      <c r="J516" s="67"/>
      <c r="K516" s="67"/>
      <c r="L516" s="67"/>
      <c r="M516" s="67"/>
    </row>
    <row r="517" spans="10:13" ht="15.75" customHeight="1">
      <c r="J517" s="67"/>
      <c r="K517" s="67"/>
      <c r="L517" s="67"/>
      <c r="M517" s="67"/>
    </row>
    <row r="518" spans="10:13" ht="15.75" customHeight="1">
      <c r="J518" s="67"/>
      <c r="K518" s="67"/>
      <c r="L518" s="67"/>
      <c r="M518" s="67"/>
    </row>
    <row r="519" spans="10:13" ht="15.75" customHeight="1">
      <c r="J519" s="67"/>
      <c r="K519" s="67"/>
      <c r="L519" s="67"/>
      <c r="M519" s="67"/>
    </row>
    <row r="520" spans="10:13" ht="15.75" customHeight="1">
      <c r="J520" s="67"/>
      <c r="K520" s="67"/>
      <c r="L520" s="67"/>
      <c r="M520" s="67"/>
    </row>
    <row r="521" spans="10:13" ht="15.75" customHeight="1">
      <c r="J521" s="67"/>
      <c r="K521" s="67"/>
      <c r="L521" s="67"/>
      <c r="M521" s="67"/>
    </row>
    <row r="522" spans="10:13" ht="15.75" customHeight="1">
      <c r="J522" s="67"/>
      <c r="K522" s="67"/>
      <c r="L522" s="67"/>
      <c r="M522" s="67"/>
    </row>
    <row r="523" spans="10:13" ht="15.75" customHeight="1">
      <c r="J523" s="67"/>
      <c r="K523" s="67"/>
      <c r="L523" s="67"/>
      <c r="M523" s="67"/>
    </row>
    <row r="524" spans="10:13" ht="15.75" customHeight="1">
      <c r="J524" s="67"/>
      <c r="K524" s="67"/>
      <c r="L524" s="67"/>
      <c r="M524" s="67"/>
    </row>
    <row r="525" spans="10:13" ht="15.75" customHeight="1">
      <c r="J525" s="67"/>
      <c r="K525" s="67"/>
      <c r="L525" s="67"/>
      <c r="M525" s="67"/>
    </row>
    <row r="526" spans="10:13" ht="15.75" customHeight="1">
      <c r="J526" s="67"/>
      <c r="K526" s="67"/>
      <c r="L526" s="67"/>
      <c r="M526" s="67"/>
    </row>
    <row r="527" spans="10:13" ht="15.75" customHeight="1">
      <c r="J527" s="67"/>
      <c r="K527" s="67"/>
      <c r="L527" s="67"/>
      <c r="M527" s="67"/>
    </row>
    <row r="528" spans="10:13" ht="15.75" customHeight="1">
      <c r="J528" s="67"/>
      <c r="K528" s="67"/>
      <c r="L528" s="67"/>
      <c r="M528" s="67"/>
    </row>
    <row r="529" spans="10:13" ht="15.75" customHeight="1">
      <c r="J529" s="67"/>
      <c r="K529" s="67"/>
      <c r="L529" s="67"/>
      <c r="M529" s="67"/>
    </row>
    <row r="530" spans="10:13" ht="15.75" customHeight="1">
      <c r="J530" s="67"/>
      <c r="K530" s="67"/>
      <c r="L530" s="67"/>
      <c r="M530" s="67"/>
    </row>
    <row r="531" spans="10:13" ht="15.75" customHeight="1">
      <c r="J531" s="67"/>
      <c r="K531" s="67"/>
      <c r="L531" s="67"/>
      <c r="M531" s="67"/>
    </row>
    <row r="532" spans="10:13" ht="15.75" customHeight="1">
      <c r="J532" s="67"/>
      <c r="K532" s="67"/>
      <c r="L532" s="67"/>
      <c r="M532" s="67"/>
    </row>
    <row r="533" spans="10:13" ht="15.75" customHeight="1">
      <c r="J533" s="67"/>
      <c r="K533" s="67"/>
      <c r="L533" s="67"/>
      <c r="M533" s="67"/>
    </row>
    <row r="534" spans="10:13" ht="15.75" customHeight="1">
      <c r="J534" s="67"/>
      <c r="K534" s="67"/>
      <c r="L534" s="67"/>
      <c r="M534" s="67"/>
    </row>
    <row r="535" spans="10:13" ht="15.75" customHeight="1">
      <c r="J535" s="67"/>
      <c r="K535" s="67"/>
      <c r="L535" s="67"/>
      <c r="M535" s="67"/>
    </row>
    <row r="536" spans="10:13" ht="15.75" customHeight="1">
      <c r="J536" s="67"/>
      <c r="K536" s="67"/>
      <c r="L536" s="67"/>
      <c r="M536" s="67"/>
    </row>
    <row r="537" spans="10:13" ht="15.75" customHeight="1">
      <c r="J537" s="67"/>
      <c r="K537" s="67"/>
      <c r="L537" s="67"/>
      <c r="M537" s="67"/>
    </row>
    <row r="538" spans="10:13" ht="15.75" customHeight="1">
      <c r="J538" s="67"/>
      <c r="K538" s="67"/>
      <c r="L538" s="67"/>
      <c r="M538" s="67"/>
    </row>
    <row r="539" spans="10:13" ht="15.75" customHeight="1">
      <c r="J539" s="67"/>
      <c r="K539" s="67"/>
      <c r="L539" s="67"/>
      <c r="M539" s="67"/>
    </row>
    <row r="540" spans="10:13" ht="15.75" customHeight="1">
      <c r="J540" s="67"/>
      <c r="K540" s="67"/>
      <c r="L540" s="67"/>
      <c r="M540" s="67"/>
    </row>
    <row r="541" spans="10:13" ht="15.75" customHeight="1">
      <c r="J541" s="67"/>
      <c r="K541" s="67"/>
      <c r="L541" s="67"/>
      <c r="M541" s="67"/>
    </row>
    <row r="542" spans="10:13" ht="15.75" customHeight="1">
      <c r="J542" s="67"/>
      <c r="K542" s="67"/>
      <c r="L542" s="67"/>
      <c r="M542" s="67"/>
    </row>
    <row r="543" spans="10:13" ht="15.75" customHeight="1">
      <c r="J543" s="67"/>
      <c r="K543" s="67"/>
      <c r="L543" s="67"/>
      <c r="M543" s="67"/>
    </row>
    <row r="544" spans="10:13" ht="15.75" customHeight="1">
      <c r="J544" s="67"/>
      <c r="K544" s="67"/>
      <c r="L544" s="67"/>
      <c r="M544" s="67"/>
    </row>
    <row r="545" spans="10:13" ht="15.75" customHeight="1">
      <c r="J545" s="67"/>
      <c r="K545" s="67"/>
      <c r="L545" s="67"/>
      <c r="M545" s="67"/>
    </row>
    <row r="546" spans="10:13" ht="15.75" customHeight="1">
      <c r="J546" s="67"/>
      <c r="K546" s="67"/>
      <c r="L546" s="67"/>
      <c r="M546" s="67"/>
    </row>
    <row r="547" spans="10:13" ht="15.75" customHeight="1">
      <c r="J547" s="67"/>
      <c r="K547" s="67"/>
      <c r="L547" s="67"/>
      <c r="M547" s="67"/>
    </row>
    <row r="548" spans="10:13" ht="15.75" customHeight="1">
      <c r="J548" s="67"/>
      <c r="K548" s="67"/>
      <c r="L548" s="67"/>
      <c r="M548" s="67"/>
    </row>
    <row r="549" spans="10:13" ht="15.75" customHeight="1">
      <c r="J549" s="67"/>
      <c r="K549" s="67"/>
      <c r="L549" s="67"/>
      <c r="M549" s="67"/>
    </row>
    <row r="550" spans="10:13" ht="15.75" customHeight="1">
      <c r="J550" s="67"/>
      <c r="K550" s="67"/>
      <c r="L550" s="67"/>
      <c r="M550" s="67"/>
    </row>
    <row r="551" spans="10:13" ht="15.75" customHeight="1">
      <c r="J551" s="67"/>
      <c r="K551" s="67"/>
      <c r="L551" s="67"/>
      <c r="M551" s="67"/>
    </row>
    <row r="552" spans="10:13" ht="15.75" customHeight="1">
      <c r="J552" s="67"/>
      <c r="K552" s="67"/>
      <c r="L552" s="67"/>
      <c r="M552" s="67"/>
    </row>
    <row r="553" spans="10:13" ht="15.75" customHeight="1">
      <c r="J553" s="67"/>
      <c r="K553" s="67"/>
      <c r="L553" s="67"/>
      <c r="M553" s="67"/>
    </row>
    <row r="554" spans="10:13" ht="15.75" customHeight="1">
      <c r="J554" s="67"/>
      <c r="K554" s="67"/>
      <c r="L554" s="67"/>
      <c r="M554" s="67"/>
    </row>
    <row r="555" spans="10:13" ht="15.75" customHeight="1">
      <c r="J555" s="67"/>
      <c r="K555" s="67"/>
      <c r="L555" s="67"/>
      <c r="M555" s="67"/>
    </row>
    <row r="556" spans="10:13" ht="15.75" customHeight="1">
      <c r="J556" s="67"/>
      <c r="K556" s="67"/>
      <c r="L556" s="67"/>
      <c r="M556" s="67"/>
    </row>
    <row r="557" spans="10:13" ht="15.75" customHeight="1">
      <c r="J557" s="67"/>
      <c r="K557" s="67"/>
      <c r="L557" s="67"/>
      <c r="M557" s="67"/>
    </row>
    <row r="558" spans="10:13" ht="15.75" customHeight="1">
      <c r="J558" s="67"/>
      <c r="K558" s="67"/>
      <c r="L558" s="67"/>
      <c r="M558" s="67"/>
    </row>
    <row r="559" spans="10:13" ht="15.75" customHeight="1">
      <c r="J559" s="67"/>
      <c r="K559" s="67"/>
      <c r="L559" s="67"/>
      <c r="M559" s="67"/>
    </row>
    <row r="560" spans="10:13" ht="15.75" customHeight="1">
      <c r="J560" s="67"/>
      <c r="K560" s="67"/>
      <c r="L560" s="67"/>
      <c r="M560" s="67"/>
    </row>
    <row r="561" spans="10:13" ht="15.75" customHeight="1">
      <c r="J561" s="67"/>
      <c r="K561" s="67"/>
      <c r="L561" s="67"/>
      <c r="M561" s="67"/>
    </row>
    <row r="562" spans="10:13" ht="15.75" customHeight="1">
      <c r="J562" s="67"/>
      <c r="K562" s="67"/>
      <c r="L562" s="67"/>
      <c r="M562" s="67"/>
    </row>
    <row r="563" spans="10:13" ht="15.75" customHeight="1">
      <c r="J563" s="67"/>
      <c r="K563" s="67"/>
      <c r="L563" s="67"/>
      <c r="M563" s="67"/>
    </row>
    <row r="564" spans="10:13" ht="15.75" customHeight="1">
      <c r="J564" s="67"/>
      <c r="K564" s="67"/>
      <c r="L564" s="67"/>
      <c r="M564" s="67"/>
    </row>
    <row r="565" spans="10:13" ht="15.75" customHeight="1">
      <c r="J565" s="67"/>
      <c r="K565" s="67"/>
      <c r="L565" s="67"/>
      <c r="M565" s="67"/>
    </row>
    <row r="566" spans="10:13" ht="15.75" customHeight="1">
      <c r="J566" s="67"/>
      <c r="K566" s="67"/>
      <c r="L566" s="67"/>
      <c r="M566" s="67"/>
    </row>
    <row r="567" spans="10:13" ht="15.75" customHeight="1">
      <c r="J567" s="67"/>
      <c r="K567" s="67"/>
      <c r="L567" s="67"/>
      <c r="M567" s="67"/>
    </row>
    <row r="568" spans="10:13" ht="15.75" customHeight="1">
      <c r="J568" s="67"/>
      <c r="K568" s="67"/>
      <c r="L568" s="67"/>
      <c r="M568" s="67"/>
    </row>
    <row r="569" spans="10:13" ht="15.75" customHeight="1">
      <c r="J569" s="67"/>
      <c r="K569" s="67"/>
      <c r="L569" s="67"/>
      <c r="M569" s="67"/>
    </row>
    <row r="570" spans="10:13" ht="15.75" customHeight="1">
      <c r="J570" s="67"/>
      <c r="K570" s="67"/>
      <c r="L570" s="67"/>
      <c r="M570" s="67"/>
    </row>
    <row r="571" spans="10:13" ht="15.75" customHeight="1">
      <c r="J571" s="67"/>
      <c r="K571" s="67"/>
      <c r="L571" s="67"/>
      <c r="M571" s="67"/>
    </row>
    <row r="572" spans="10:13" ht="15.75" customHeight="1">
      <c r="J572" s="67"/>
      <c r="K572" s="67"/>
      <c r="L572" s="67"/>
      <c r="M572" s="67"/>
    </row>
    <row r="573" spans="10:13" ht="15.75" customHeight="1">
      <c r="J573" s="67"/>
      <c r="K573" s="67"/>
      <c r="L573" s="67"/>
      <c r="M573" s="67"/>
    </row>
    <row r="574" spans="10:13" ht="15.75" customHeight="1">
      <c r="J574" s="67"/>
      <c r="K574" s="67"/>
      <c r="L574" s="67"/>
      <c r="M574" s="67"/>
    </row>
    <row r="575" spans="10:13" ht="15.75" customHeight="1">
      <c r="J575" s="67"/>
      <c r="K575" s="67"/>
      <c r="L575" s="67"/>
      <c r="M575" s="67"/>
    </row>
    <row r="576" spans="10:13" ht="15.75" customHeight="1">
      <c r="J576" s="67"/>
      <c r="K576" s="67"/>
      <c r="L576" s="67"/>
      <c r="M576" s="67"/>
    </row>
    <row r="577" spans="10:13" ht="15.75" customHeight="1">
      <c r="J577" s="67"/>
      <c r="K577" s="67"/>
      <c r="L577" s="67"/>
      <c r="M577" s="67"/>
    </row>
    <row r="578" spans="10:13" ht="15.75" customHeight="1">
      <c r="J578" s="67"/>
      <c r="K578" s="67"/>
      <c r="L578" s="67"/>
      <c r="M578" s="67"/>
    </row>
    <row r="579" spans="10:13" ht="15.75" customHeight="1">
      <c r="J579" s="67"/>
      <c r="K579" s="67"/>
      <c r="L579" s="67"/>
      <c r="M579" s="67"/>
    </row>
    <row r="580" spans="10:13" ht="15.75" customHeight="1">
      <c r="J580" s="67"/>
      <c r="K580" s="67"/>
      <c r="L580" s="67"/>
      <c r="M580" s="67"/>
    </row>
    <row r="581" spans="10:13" ht="15.75" customHeight="1">
      <c r="J581" s="67"/>
      <c r="K581" s="67"/>
      <c r="L581" s="67"/>
      <c r="M581" s="67"/>
    </row>
    <row r="582" spans="10:13" ht="15.75" customHeight="1">
      <c r="J582" s="67"/>
      <c r="K582" s="67"/>
      <c r="L582" s="67"/>
      <c r="M582" s="67"/>
    </row>
    <row r="583" spans="10:13" ht="15.75" customHeight="1">
      <c r="J583" s="67"/>
      <c r="K583" s="67"/>
      <c r="L583" s="67"/>
      <c r="M583" s="67"/>
    </row>
    <row r="584" spans="10:13" ht="15.75" customHeight="1">
      <c r="J584" s="67"/>
      <c r="K584" s="67"/>
      <c r="L584" s="67"/>
      <c r="M584" s="67"/>
    </row>
    <row r="585" spans="10:13" ht="15.75" customHeight="1">
      <c r="J585" s="67"/>
      <c r="K585" s="67"/>
      <c r="L585" s="67"/>
      <c r="M585" s="67"/>
    </row>
    <row r="586" spans="10:13" ht="15.75" customHeight="1">
      <c r="J586" s="67"/>
      <c r="K586" s="67"/>
      <c r="L586" s="67"/>
      <c r="M586" s="67"/>
    </row>
    <row r="587" spans="10:13" ht="15.75" customHeight="1">
      <c r="J587" s="67"/>
      <c r="K587" s="67"/>
      <c r="L587" s="67"/>
      <c r="M587" s="67"/>
    </row>
    <row r="588" spans="10:13" ht="15.75" customHeight="1">
      <c r="J588" s="67"/>
      <c r="K588" s="67"/>
      <c r="L588" s="67"/>
      <c r="M588" s="67"/>
    </row>
    <row r="589" spans="10:13" ht="15.75" customHeight="1">
      <c r="J589" s="67"/>
      <c r="K589" s="67"/>
      <c r="L589" s="67"/>
      <c r="M589" s="67"/>
    </row>
    <row r="590" spans="10:13" ht="15.75" customHeight="1">
      <c r="J590" s="67"/>
      <c r="K590" s="67"/>
      <c r="L590" s="67"/>
      <c r="M590" s="67"/>
    </row>
    <row r="591" spans="10:13" ht="15.75" customHeight="1">
      <c r="J591" s="67"/>
      <c r="K591" s="67"/>
      <c r="L591" s="67"/>
      <c r="M591" s="67"/>
    </row>
    <row r="592" spans="10:13" ht="15.75" customHeight="1">
      <c r="J592" s="67"/>
      <c r="K592" s="67"/>
      <c r="L592" s="67"/>
      <c r="M592" s="67"/>
    </row>
    <row r="593" spans="10:13" ht="15.75" customHeight="1">
      <c r="J593" s="67"/>
      <c r="K593" s="67"/>
      <c r="L593" s="67"/>
      <c r="M593" s="67"/>
    </row>
    <row r="594" spans="10:13" ht="15.75" customHeight="1">
      <c r="J594" s="67"/>
      <c r="K594" s="67"/>
      <c r="L594" s="67"/>
      <c r="M594" s="67"/>
    </row>
    <row r="595" spans="10:13" ht="15.75" customHeight="1">
      <c r="J595" s="67"/>
      <c r="K595" s="67"/>
      <c r="L595" s="67"/>
      <c r="M595" s="67"/>
    </row>
    <row r="596" spans="10:13" ht="15.75" customHeight="1">
      <c r="J596" s="67"/>
      <c r="K596" s="67"/>
      <c r="L596" s="67"/>
      <c r="M596" s="67"/>
    </row>
    <row r="597" spans="10:13" ht="15.75" customHeight="1">
      <c r="J597" s="67"/>
      <c r="K597" s="67"/>
      <c r="L597" s="67"/>
      <c r="M597" s="67"/>
    </row>
    <row r="598" spans="10:13" ht="15.75" customHeight="1">
      <c r="J598" s="67"/>
      <c r="K598" s="67"/>
      <c r="L598" s="67"/>
      <c r="M598" s="67"/>
    </row>
    <row r="599" spans="10:13" ht="15.75" customHeight="1">
      <c r="J599" s="67"/>
      <c r="K599" s="67"/>
      <c r="L599" s="67"/>
      <c r="M599" s="67"/>
    </row>
    <row r="600" spans="10:13" ht="15.75" customHeight="1">
      <c r="J600" s="67"/>
      <c r="K600" s="67"/>
      <c r="L600" s="67"/>
      <c r="M600" s="67"/>
    </row>
    <row r="601" spans="10:13" ht="15.75" customHeight="1">
      <c r="J601" s="67"/>
      <c r="K601" s="67"/>
      <c r="L601" s="67"/>
      <c r="M601" s="67"/>
    </row>
    <row r="602" spans="10:13" ht="15.75" customHeight="1">
      <c r="J602" s="67"/>
      <c r="K602" s="67"/>
      <c r="L602" s="67"/>
      <c r="M602" s="67"/>
    </row>
    <row r="603" spans="10:13" ht="15.75" customHeight="1">
      <c r="J603" s="67"/>
      <c r="K603" s="67"/>
      <c r="L603" s="67"/>
      <c r="M603" s="67"/>
    </row>
    <row r="604" spans="10:13" ht="15.75" customHeight="1">
      <c r="J604" s="67"/>
      <c r="K604" s="67"/>
      <c r="L604" s="67"/>
      <c r="M604" s="67"/>
    </row>
    <row r="605" spans="10:13" ht="15.75" customHeight="1">
      <c r="J605" s="67"/>
      <c r="K605" s="67"/>
      <c r="L605" s="67"/>
      <c r="M605" s="67"/>
    </row>
    <row r="606" spans="10:13" ht="15.75" customHeight="1">
      <c r="J606" s="67"/>
      <c r="K606" s="67"/>
      <c r="L606" s="67"/>
      <c r="M606" s="67"/>
    </row>
    <row r="607" spans="10:13" ht="15.75" customHeight="1">
      <c r="J607" s="67"/>
      <c r="K607" s="67"/>
      <c r="L607" s="67"/>
      <c r="M607" s="67"/>
    </row>
    <row r="608" spans="10:13" ht="15.75" customHeight="1">
      <c r="J608" s="67"/>
      <c r="K608" s="67"/>
      <c r="L608" s="67"/>
      <c r="M608" s="67"/>
    </row>
    <row r="609" spans="10:13" ht="15.75" customHeight="1">
      <c r="J609" s="67"/>
      <c r="K609" s="67"/>
      <c r="L609" s="67"/>
      <c r="M609" s="67"/>
    </row>
    <row r="610" spans="10:13" ht="15.75" customHeight="1">
      <c r="J610" s="67"/>
      <c r="K610" s="67"/>
      <c r="L610" s="67"/>
      <c r="M610" s="67"/>
    </row>
    <row r="611" spans="10:13" ht="15.75" customHeight="1">
      <c r="J611" s="67"/>
      <c r="K611" s="67"/>
      <c r="L611" s="67"/>
      <c r="M611" s="67"/>
    </row>
    <row r="612" spans="10:13" ht="15.75" customHeight="1">
      <c r="J612" s="67"/>
      <c r="K612" s="67"/>
      <c r="L612" s="67"/>
      <c r="M612" s="67"/>
    </row>
    <row r="613" spans="10:13" ht="15.75" customHeight="1">
      <c r="J613" s="67"/>
      <c r="K613" s="67"/>
      <c r="L613" s="67"/>
      <c r="M613" s="67"/>
    </row>
    <row r="614" spans="10:13" ht="15.75" customHeight="1">
      <c r="J614" s="67"/>
      <c r="K614" s="67"/>
      <c r="L614" s="67"/>
      <c r="M614" s="67"/>
    </row>
    <row r="615" spans="10:13" ht="15.75" customHeight="1">
      <c r="J615" s="67"/>
      <c r="K615" s="67"/>
      <c r="L615" s="67"/>
      <c r="M615" s="67"/>
    </row>
    <row r="616" spans="10:13" ht="15.75" customHeight="1">
      <c r="J616" s="67"/>
      <c r="K616" s="67"/>
      <c r="L616" s="67"/>
      <c r="M616" s="67"/>
    </row>
    <row r="617" spans="10:13" ht="15.75" customHeight="1">
      <c r="J617" s="67"/>
      <c r="K617" s="67"/>
      <c r="L617" s="67"/>
      <c r="M617" s="67"/>
    </row>
    <row r="618" spans="10:13" ht="15.75" customHeight="1">
      <c r="J618" s="67"/>
      <c r="K618" s="67"/>
      <c r="L618" s="67"/>
      <c r="M618" s="67"/>
    </row>
    <row r="619" spans="10:13" ht="15.75" customHeight="1">
      <c r="J619" s="67"/>
      <c r="K619" s="67"/>
      <c r="L619" s="67"/>
      <c r="M619" s="67"/>
    </row>
    <row r="620" spans="10:13" ht="15.75" customHeight="1">
      <c r="J620" s="67"/>
      <c r="K620" s="67"/>
      <c r="L620" s="67"/>
      <c r="M620" s="67"/>
    </row>
    <row r="621" spans="10:13" ht="15.75" customHeight="1">
      <c r="J621" s="67"/>
      <c r="K621" s="67"/>
      <c r="L621" s="67"/>
      <c r="M621" s="67"/>
    </row>
    <row r="622" spans="10:13" ht="15.75" customHeight="1">
      <c r="J622" s="67"/>
      <c r="K622" s="67"/>
      <c r="L622" s="67"/>
      <c r="M622" s="67"/>
    </row>
    <row r="623" spans="10:13" ht="15.75" customHeight="1">
      <c r="J623" s="67"/>
      <c r="K623" s="67"/>
      <c r="L623" s="67"/>
      <c r="M623" s="67"/>
    </row>
    <row r="624" spans="10:13" ht="15.75" customHeight="1">
      <c r="J624" s="67"/>
      <c r="K624" s="67"/>
      <c r="L624" s="67"/>
      <c r="M624" s="67"/>
    </row>
    <row r="625" spans="10:13" ht="15.75" customHeight="1">
      <c r="J625" s="67"/>
      <c r="K625" s="67"/>
      <c r="L625" s="67"/>
      <c r="M625" s="67"/>
    </row>
    <row r="626" spans="10:13" ht="15.75" customHeight="1">
      <c r="J626" s="67"/>
      <c r="K626" s="67"/>
      <c r="L626" s="67"/>
      <c r="M626" s="67"/>
    </row>
    <row r="627" spans="10:13" ht="15.75" customHeight="1">
      <c r="J627" s="67"/>
      <c r="K627" s="67"/>
      <c r="L627" s="67"/>
      <c r="M627" s="67"/>
    </row>
    <row r="628" spans="10:13" ht="15.75" customHeight="1">
      <c r="J628" s="67"/>
      <c r="K628" s="67"/>
      <c r="L628" s="67"/>
      <c r="M628" s="67"/>
    </row>
    <row r="629" spans="10:13" ht="15.75" customHeight="1">
      <c r="J629" s="67"/>
      <c r="K629" s="67"/>
      <c r="L629" s="67"/>
      <c r="M629" s="67"/>
    </row>
    <row r="630" spans="10:13" ht="15.75" customHeight="1">
      <c r="J630" s="67"/>
      <c r="K630" s="67"/>
      <c r="L630" s="67"/>
      <c r="M630" s="67"/>
    </row>
    <row r="631" spans="10:13" ht="15.75" customHeight="1">
      <c r="J631" s="67"/>
      <c r="K631" s="67"/>
      <c r="L631" s="67"/>
      <c r="M631" s="67"/>
    </row>
    <row r="632" spans="10:13" ht="15.75" customHeight="1">
      <c r="J632" s="67"/>
      <c r="K632" s="67"/>
      <c r="L632" s="67"/>
      <c r="M632" s="67"/>
    </row>
    <row r="633" spans="10:13" ht="15.75" customHeight="1">
      <c r="J633" s="67"/>
      <c r="K633" s="67"/>
      <c r="L633" s="67"/>
      <c r="M633" s="67"/>
    </row>
    <row r="634" spans="10:13" ht="15.75" customHeight="1">
      <c r="J634" s="67"/>
      <c r="K634" s="67"/>
      <c r="L634" s="67"/>
      <c r="M634" s="67"/>
    </row>
    <row r="635" spans="10:13" ht="15.75" customHeight="1">
      <c r="J635" s="67"/>
      <c r="K635" s="67"/>
      <c r="L635" s="67"/>
      <c r="M635" s="67"/>
    </row>
    <row r="636" spans="10:13" ht="15.75" customHeight="1">
      <c r="J636" s="67"/>
      <c r="K636" s="67"/>
      <c r="L636" s="67"/>
      <c r="M636" s="67"/>
    </row>
    <row r="637" spans="10:13" ht="15.75" customHeight="1">
      <c r="J637" s="67"/>
      <c r="K637" s="67"/>
      <c r="L637" s="67"/>
      <c r="M637" s="67"/>
    </row>
    <row r="638" spans="10:13" ht="15.75" customHeight="1">
      <c r="J638" s="67"/>
      <c r="K638" s="67"/>
      <c r="L638" s="67"/>
      <c r="M638" s="67"/>
    </row>
    <row r="639" spans="10:13" ht="15.75" customHeight="1">
      <c r="J639" s="67"/>
      <c r="K639" s="67"/>
      <c r="L639" s="67"/>
      <c r="M639" s="67"/>
    </row>
    <row r="640" spans="10:13" ht="15.75" customHeight="1">
      <c r="J640" s="67"/>
      <c r="K640" s="67"/>
      <c r="L640" s="67"/>
      <c r="M640" s="67"/>
    </row>
    <row r="641" spans="10:13" ht="15.75" customHeight="1">
      <c r="J641" s="67"/>
      <c r="K641" s="67"/>
      <c r="L641" s="67"/>
      <c r="M641" s="67"/>
    </row>
    <row r="642" spans="10:13" ht="15.75" customHeight="1">
      <c r="J642" s="67"/>
      <c r="K642" s="67"/>
      <c r="L642" s="67"/>
      <c r="M642" s="67"/>
    </row>
    <row r="643" spans="10:13" ht="15.75" customHeight="1">
      <c r="J643" s="67"/>
      <c r="K643" s="67"/>
      <c r="L643" s="67"/>
      <c r="M643" s="67"/>
    </row>
    <row r="644" spans="10:13" ht="15.75" customHeight="1">
      <c r="J644" s="67"/>
      <c r="K644" s="67"/>
      <c r="L644" s="67"/>
      <c r="M644" s="67"/>
    </row>
    <row r="645" spans="10:13" ht="15.75" customHeight="1">
      <c r="J645" s="67"/>
      <c r="K645" s="67"/>
      <c r="L645" s="67"/>
      <c r="M645" s="67"/>
    </row>
    <row r="646" spans="10:13" ht="15.75" customHeight="1">
      <c r="J646" s="67"/>
      <c r="K646" s="67"/>
      <c r="L646" s="67"/>
      <c r="M646" s="67"/>
    </row>
    <row r="647" spans="10:13" ht="15.75" customHeight="1">
      <c r="J647" s="67"/>
      <c r="K647" s="67"/>
      <c r="L647" s="67"/>
      <c r="M647" s="67"/>
    </row>
    <row r="648" spans="10:13" ht="15.75" customHeight="1">
      <c r="J648" s="67"/>
      <c r="K648" s="67"/>
      <c r="L648" s="67"/>
      <c r="M648" s="67"/>
    </row>
    <row r="649" spans="10:13" ht="15.75" customHeight="1">
      <c r="J649" s="67"/>
      <c r="K649" s="67"/>
      <c r="L649" s="67"/>
      <c r="M649" s="67"/>
    </row>
    <row r="650" spans="10:13" ht="15.75" customHeight="1">
      <c r="J650" s="67"/>
      <c r="K650" s="67"/>
      <c r="L650" s="67"/>
      <c r="M650" s="67"/>
    </row>
    <row r="651" spans="10:13" ht="15.75" customHeight="1">
      <c r="J651" s="67"/>
      <c r="K651" s="67"/>
      <c r="L651" s="67"/>
      <c r="M651" s="67"/>
    </row>
    <row r="652" spans="10:13" ht="15.75" customHeight="1">
      <c r="J652" s="67"/>
      <c r="K652" s="67"/>
      <c r="L652" s="67"/>
      <c r="M652" s="67"/>
    </row>
    <row r="653" spans="10:13" ht="15.75" customHeight="1">
      <c r="J653" s="67"/>
      <c r="K653" s="67"/>
      <c r="L653" s="67"/>
      <c r="M653" s="67"/>
    </row>
    <row r="654" spans="10:13" ht="15.75" customHeight="1">
      <c r="J654" s="67"/>
      <c r="K654" s="67"/>
      <c r="L654" s="67"/>
      <c r="M654" s="67"/>
    </row>
    <row r="655" spans="10:13" ht="15.75" customHeight="1">
      <c r="J655" s="67"/>
      <c r="K655" s="67"/>
      <c r="L655" s="67"/>
      <c r="M655" s="67"/>
    </row>
    <row r="656" spans="10:13" ht="15.75" customHeight="1">
      <c r="J656" s="67"/>
      <c r="K656" s="67"/>
      <c r="L656" s="67"/>
      <c r="M656" s="67"/>
    </row>
    <row r="657" spans="10:13" ht="15.75" customHeight="1">
      <c r="J657" s="67"/>
      <c r="K657" s="67"/>
      <c r="L657" s="67"/>
      <c r="M657" s="67"/>
    </row>
    <row r="658" spans="10:13" ht="15.75" customHeight="1">
      <c r="J658" s="67"/>
      <c r="K658" s="67"/>
      <c r="L658" s="67"/>
      <c r="M658" s="67"/>
    </row>
    <row r="659" spans="10:13" ht="15.75" customHeight="1">
      <c r="J659" s="67"/>
      <c r="K659" s="67"/>
      <c r="L659" s="67"/>
      <c r="M659" s="67"/>
    </row>
    <row r="660" spans="10:13" ht="15.75" customHeight="1">
      <c r="J660" s="67"/>
      <c r="K660" s="67"/>
      <c r="L660" s="67"/>
      <c r="M660" s="67"/>
    </row>
    <row r="661" spans="10:13" ht="15.75" customHeight="1">
      <c r="J661" s="67"/>
      <c r="K661" s="67"/>
      <c r="L661" s="67"/>
      <c r="M661" s="67"/>
    </row>
    <row r="662" spans="10:13" ht="15.75" customHeight="1">
      <c r="J662" s="67"/>
      <c r="K662" s="67"/>
      <c r="L662" s="67"/>
      <c r="M662" s="67"/>
    </row>
    <row r="663" spans="10:13" ht="15.75" customHeight="1">
      <c r="J663" s="67"/>
      <c r="K663" s="67"/>
      <c r="L663" s="67"/>
      <c r="M663" s="67"/>
    </row>
    <row r="664" spans="10:13" ht="15.75" customHeight="1">
      <c r="J664" s="67"/>
      <c r="K664" s="67"/>
      <c r="L664" s="67"/>
      <c r="M664" s="67"/>
    </row>
    <row r="665" spans="10:13" ht="15.75" customHeight="1">
      <c r="J665" s="67"/>
      <c r="K665" s="67"/>
      <c r="L665" s="67"/>
      <c r="M665" s="67"/>
    </row>
    <row r="666" spans="10:13" ht="15.75" customHeight="1">
      <c r="J666" s="67"/>
      <c r="K666" s="67"/>
      <c r="L666" s="67"/>
      <c r="M666" s="67"/>
    </row>
    <row r="667" spans="10:13" ht="15.75" customHeight="1">
      <c r="J667" s="67"/>
      <c r="K667" s="67"/>
      <c r="L667" s="67"/>
      <c r="M667" s="67"/>
    </row>
    <row r="668" spans="10:13" ht="15.75" customHeight="1">
      <c r="J668" s="67"/>
      <c r="K668" s="67"/>
      <c r="L668" s="67"/>
      <c r="M668" s="67"/>
    </row>
    <row r="669" spans="10:13" ht="15.75" customHeight="1">
      <c r="J669" s="67"/>
      <c r="K669" s="67"/>
      <c r="L669" s="67"/>
      <c r="M669" s="67"/>
    </row>
    <row r="670" spans="10:13" ht="15.75" customHeight="1">
      <c r="J670" s="67"/>
      <c r="K670" s="67"/>
      <c r="L670" s="67"/>
      <c r="M670" s="67"/>
    </row>
    <row r="671" spans="10:13" ht="15.75" customHeight="1">
      <c r="J671" s="67"/>
      <c r="K671" s="67"/>
      <c r="L671" s="67"/>
      <c r="M671" s="67"/>
    </row>
    <row r="672" spans="10:13" ht="15.75" customHeight="1">
      <c r="J672" s="67"/>
      <c r="K672" s="67"/>
      <c r="L672" s="67"/>
      <c r="M672" s="67"/>
    </row>
    <row r="673" spans="10:13" ht="15.75" customHeight="1">
      <c r="J673" s="67"/>
      <c r="K673" s="67"/>
      <c r="L673" s="67"/>
      <c r="M673" s="67"/>
    </row>
    <row r="674" spans="10:13" ht="15.75" customHeight="1">
      <c r="J674" s="67"/>
      <c r="K674" s="67"/>
      <c r="L674" s="67"/>
      <c r="M674" s="67"/>
    </row>
    <row r="675" spans="10:13" ht="15.75" customHeight="1">
      <c r="J675" s="67"/>
      <c r="K675" s="67"/>
      <c r="L675" s="67"/>
      <c r="M675" s="67"/>
    </row>
    <row r="676" spans="10:13" ht="15.75" customHeight="1">
      <c r="J676" s="67"/>
      <c r="K676" s="67"/>
      <c r="L676" s="67"/>
      <c r="M676" s="67"/>
    </row>
    <row r="677" spans="10:13" ht="15.75" customHeight="1">
      <c r="J677" s="67"/>
      <c r="K677" s="67"/>
      <c r="L677" s="67"/>
      <c r="M677" s="67"/>
    </row>
    <row r="678" spans="10:13" ht="15.75" customHeight="1">
      <c r="J678" s="67"/>
      <c r="K678" s="67"/>
      <c r="L678" s="67"/>
      <c r="M678" s="67"/>
    </row>
    <row r="679" spans="10:13" ht="15.75" customHeight="1">
      <c r="J679" s="67"/>
      <c r="K679" s="67"/>
      <c r="L679" s="67"/>
      <c r="M679" s="67"/>
    </row>
    <row r="680" spans="10:13" ht="15.75" customHeight="1">
      <c r="J680" s="67"/>
      <c r="K680" s="67"/>
      <c r="L680" s="67"/>
      <c r="M680" s="67"/>
    </row>
    <row r="681" spans="10:13" ht="15.75" customHeight="1">
      <c r="J681" s="67"/>
      <c r="K681" s="67"/>
      <c r="L681" s="67"/>
      <c r="M681" s="67"/>
    </row>
    <row r="682" spans="10:13" ht="15.75" customHeight="1">
      <c r="J682" s="67"/>
      <c r="K682" s="67"/>
      <c r="L682" s="67"/>
      <c r="M682" s="67"/>
    </row>
    <row r="683" spans="10:13" ht="15.75" customHeight="1">
      <c r="J683" s="67"/>
      <c r="K683" s="67"/>
      <c r="L683" s="67"/>
      <c r="M683" s="67"/>
    </row>
    <row r="684" spans="10:13" ht="15.75" customHeight="1">
      <c r="J684" s="67"/>
      <c r="K684" s="67"/>
      <c r="L684" s="67"/>
      <c r="M684" s="67"/>
    </row>
    <row r="685" spans="10:13" ht="15.75" customHeight="1">
      <c r="J685" s="67"/>
      <c r="K685" s="67"/>
      <c r="L685" s="67"/>
      <c r="M685" s="67"/>
    </row>
    <row r="686" spans="10:13" ht="15.75" customHeight="1">
      <c r="J686" s="67"/>
      <c r="K686" s="67"/>
      <c r="L686" s="67"/>
      <c r="M686" s="67"/>
    </row>
    <row r="687" spans="10:13" ht="15.75" customHeight="1">
      <c r="J687" s="67"/>
      <c r="K687" s="67"/>
      <c r="L687" s="67"/>
      <c r="M687" s="67"/>
    </row>
    <row r="688" spans="10:13" ht="15.75" customHeight="1">
      <c r="J688" s="67"/>
      <c r="K688" s="67"/>
      <c r="L688" s="67"/>
      <c r="M688" s="67"/>
    </row>
    <row r="689" spans="10:13" ht="15.75" customHeight="1">
      <c r="J689" s="67"/>
      <c r="K689" s="67"/>
      <c r="L689" s="67"/>
      <c r="M689" s="67"/>
    </row>
    <row r="690" spans="10:13" ht="15.75" customHeight="1">
      <c r="J690" s="67"/>
      <c r="K690" s="67"/>
      <c r="L690" s="67"/>
      <c r="M690" s="67"/>
    </row>
    <row r="691" spans="10:13" ht="15.75" customHeight="1">
      <c r="J691" s="67"/>
      <c r="K691" s="67"/>
      <c r="L691" s="67"/>
      <c r="M691" s="67"/>
    </row>
    <row r="692" spans="10:13" ht="15.75" customHeight="1">
      <c r="J692" s="67"/>
      <c r="K692" s="67"/>
      <c r="L692" s="67"/>
      <c r="M692" s="67"/>
    </row>
    <row r="693" spans="10:13" ht="15.75" customHeight="1">
      <c r="J693" s="67"/>
      <c r="K693" s="67"/>
      <c r="L693" s="67"/>
      <c r="M693" s="67"/>
    </row>
    <row r="694" spans="10:13" ht="15.75" customHeight="1">
      <c r="J694" s="67"/>
      <c r="K694" s="67"/>
      <c r="L694" s="67"/>
      <c r="M694" s="67"/>
    </row>
    <row r="695" spans="10:13" ht="15.75" customHeight="1">
      <c r="J695" s="67"/>
      <c r="K695" s="67"/>
      <c r="L695" s="67"/>
      <c r="M695" s="67"/>
    </row>
    <row r="696" spans="10:13" ht="15.75" customHeight="1">
      <c r="J696" s="67"/>
      <c r="K696" s="67"/>
      <c r="L696" s="67"/>
      <c r="M696" s="67"/>
    </row>
    <row r="697" spans="10:13" ht="15.75" customHeight="1">
      <c r="J697" s="67"/>
      <c r="K697" s="67"/>
      <c r="L697" s="67"/>
      <c r="M697" s="67"/>
    </row>
    <row r="698" spans="10:13" ht="15.75" customHeight="1">
      <c r="J698" s="67"/>
      <c r="K698" s="67"/>
      <c r="L698" s="67"/>
      <c r="M698" s="67"/>
    </row>
    <row r="699" spans="10:13" ht="15.75" customHeight="1">
      <c r="J699" s="67"/>
      <c r="K699" s="67"/>
      <c r="L699" s="67"/>
      <c r="M699" s="67"/>
    </row>
    <row r="700" spans="10:13" ht="15.75" customHeight="1">
      <c r="J700" s="67"/>
      <c r="K700" s="67"/>
      <c r="L700" s="67"/>
      <c r="M700" s="67"/>
    </row>
    <row r="701" spans="10:13" ht="15.75" customHeight="1">
      <c r="J701" s="67"/>
      <c r="K701" s="67"/>
      <c r="L701" s="67"/>
      <c r="M701" s="67"/>
    </row>
    <row r="702" spans="10:13" ht="15.75" customHeight="1">
      <c r="J702" s="67"/>
      <c r="K702" s="67"/>
      <c r="L702" s="67"/>
      <c r="M702" s="67"/>
    </row>
    <row r="703" spans="10:13" ht="15.75" customHeight="1">
      <c r="J703" s="67"/>
      <c r="K703" s="67"/>
      <c r="L703" s="67"/>
      <c r="M703" s="67"/>
    </row>
    <row r="704" spans="10:13" ht="15.75" customHeight="1">
      <c r="J704" s="67"/>
      <c r="K704" s="67"/>
      <c r="L704" s="67"/>
      <c r="M704" s="67"/>
    </row>
    <row r="705" spans="10:13" ht="15.75" customHeight="1">
      <c r="J705" s="67"/>
      <c r="K705" s="67"/>
      <c r="L705" s="67"/>
      <c r="M705" s="67"/>
    </row>
    <row r="706" spans="10:13" ht="15.75" customHeight="1">
      <c r="J706" s="67"/>
      <c r="K706" s="67"/>
      <c r="L706" s="67"/>
      <c r="M706" s="67"/>
    </row>
    <row r="707" spans="10:13" ht="15.75" customHeight="1">
      <c r="J707" s="67"/>
      <c r="K707" s="67"/>
      <c r="L707" s="67"/>
      <c r="M707" s="67"/>
    </row>
    <row r="708" spans="10:13" ht="15.75" customHeight="1">
      <c r="J708" s="67"/>
      <c r="K708" s="67"/>
      <c r="L708" s="67"/>
      <c r="M708" s="67"/>
    </row>
    <row r="709" spans="10:13" ht="15.75" customHeight="1">
      <c r="J709" s="67"/>
      <c r="K709" s="67"/>
      <c r="L709" s="67"/>
      <c r="M709" s="67"/>
    </row>
    <row r="710" spans="10:13" ht="15.75" customHeight="1">
      <c r="J710" s="67"/>
      <c r="K710" s="67"/>
      <c r="L710" s="67"/>
      <c r="M710" s="67"/>
    </row>
    <row r="711" spans="10:13" ht="15.75" customHeight="1">
      <c r="J711" s="67"/>
      <c r="K711" s="67"/>
      <c r="L711" s="67"/>
      <c r="M711" s="67"/>
    </row>
    <row r="712" spans="10:13" ht="15.75" customHeight="1">
      <c r="J712" s="67"/>
      <c r="K712" s="67"/>
      <c r="L712" s="67"/>
      <c r="M712" s="67"/>
    </row>
    <row r="713" spans="10:13" ht="15.75" customHeight="1">
      <c r="J713" s="67"/>
      <c r="K713" s="67"/>
      <c r="L713" s="67"/>
      <c r="M713" s="67"/>
    </row>
    <row r="714" spans="10:13" ht="15.75" customHeight="1">
      <c r="J714" s="67"/>
      <c r="K714" s="67"/>
      <c r="L714" s="67"/>
      <c r="M714" s="67"/>
    </row>
    <row r="715" spans="10:13" ht="15.75" customHeight="1">
      <c r="J715" s="67"/>
      <c r="K715" s="67"/>
      <c r="L715" s="67"/>
      <c r="M715" s="67"/>
    </row>
    <row r="716" spans="10:13" ht="15.75" customHeight="1">
      <c r="J716" s="67"/>
      <c r="K716" s="67"/>
      <c r="L716" s="67"/>
      <c r="M716" s="67"/>
    </row>
    <row r="717" spans="10:13" ht="15.75" customHeight="1">
      <c r="J717" s="67"/>
      <c r="K717" s="67"/>
      <c r="L717" s="67"/>
      <c r="M717" s="67"/>
    </row>
    <row r="718" spans="10:13" ht="15.75" customHeight="1">
      <c r="J718" s="67"/>
      <c r="K718" s="67"/>
      <c r="L718" s="67"/>
      <c r="M718" s="67"/>
    </row>
    <row r="719" spans="10:13" ht="15.75" customHeight="1">
      <c r="J719" s="67"/>
      <c r="K719" s="67"/>
      <c r="L719" s="67"/>
      <c r="M719" s="67"/>
    </row>
    <row r="720" spans="10:13" ht="15.75" customHeight="1">
      <c r="J720" s="67"/>
      <c r="K720" s="67"/>
      <c r="L720" s="67"/>
      <c r="M720" s="67"/>
    </row>
    <row r="721" spans="10:13" ht="15.75" customHeight="1">
      <c r="J721" s="67"/>
      <c r="K721" s="67"/>
      <c r="L721" s="67"/>
      <c r="M721" s="67"/>
    </row>
    <row r="722" spans="10:13" ht="15.75" customHeight="1">
      <c r="J722" s="67"/>
      <c r="K722" s="67"/>
      <c r="L722" s="67"/>
      <c r="M722" s="67"/>
    </row>
    <row r="723" spans="10:13" ht="15.75" customHeight="1">
      <c r="J723" s="67"/>
      <c r="K723" s="67"/>
      <c r="L723" s="67"/>
      <c r="M723" s="67"/>
    </row>
    <row r="724" spans="10:13" ht="15.75" customHeight="1">
      <c r="J724" s="67"/>
      <c r="K724" s="67"/>
      <c r="L724" s="67"/>
      <c r="M724" s="67"/>
    </row>
    <row r="725" spans="10:13" ht="15.75" customHeight="1">
      <c r="J725" s="67"/>
      <c r="K725" s="67"/>
      <c r="L725" s="67"/>
      <c r="M725" s="67"/>
    </row>
    <row r="726" spans="10:13" ht="15.75" customHeight="1">
      <c r="J726" s="67"/>
      <c r="K726" s="67"/>
      <c r="L726" s="67"/>
      <c r="M726" s="67"/>
    </row>
    <row r="727" spans="10:13" ht="15.75" customHeight="1">
      <c r="J727" s="67"/>
      <c r="K727" s="67"/>
      <c r="L727" s="67"/>
      <c r="M727" s="67"/>
    </row>
    <row r="728" spans="10:13" ht="15.75" customHeight="1">
      <c r="J728" s="67"/>
      <c r="K728" s="67"/>
      <c r="L728" s="67"/>
      <c r="M728" s="67"/>
    </row>
    <row r="729" spans="10:13" ht="15.75" customHeight="1">
      <c r="J729" s="67"/>
      <c r="K729" s="67"/>
      <c r="L729" s="67"/>
      <c r="M729" s="67"/>
    </row>
    <row r="730" spans="10:13" ht="15.75" customHeight="1">
      <c r="J730" s="67"/>
      <c r="K730" s="67"/>
      <c r="L730" s="67"/>
      <c r="M730" s="67"/>
    </row>
    <row r="731" spans="10:13" ht="15.75" customHeight="1">
      <c r="J731" s="67"/>
      <c r="K731" s="67"/>
      <c r="L731" s="67"/>
      <c r="M731" s="67"/>
    </row>
    <row r="732" spans="10:13" ht="15.75" customHeight="1">
      <c r="J732" s="67"/>
      <c r="K732" s="67"/>
      <c r="L732" s="67"/>
      <c r="M732" s="67"/>
    </row>
    <row r="733" spans="10:13" ht="15.75" customHeight="1">
      <c r="J733" s="67"/>
      <c r="K733" s="67"/>
      <c r="L733" s="67"/>
      <c r="M733" s="67"/>
    </row>
    <row r="734" spans="10:13" ht="15.75" customHeight="1">
      <c r="J734" s="67"/>
      <c r="K734" s="67"/>
      <c r="L734" s="67"/>
      <c r="M734" s="67"/>
    </row>
    <row r="735" spans="10:13" ht="15.75" customHeight="1">
      <c r="J735" s="67"/>
      <c r="K735" s="67"/>
      <c r="L735" s="67"/>
      <c r="M735" s="67"/>
    </row>
    <row r="736" spans="10:13" ht="15.75" customHeight="1">
      <c r="J736" s="67"/>
      <c r="K736" s="67"/>
      <c r="L736" s="67"/>
      <c r="M736" s="67"/>
    </row>
    <row r="737" spans="10:13" ht="15.75" customHeight="1">
      <c r="J737" s="67"/>
      <c r="K737" s="67"/>
      <c r="L737" s="67"/>
      <c r="M737" s="67"/>
    </row>
    <row r="738" spans="10:13" ht="15.75" customHeight="1">
      <c r="J738" s="67"/>
      <c r="K738" s="67"/>
      <c r="L738" s="67"/>
      <c r="M738" s="67"/>
    </row>
    <row r="739" spans="10:13" ht="15.75" customHeight="1">
      <c r="J739" s="67"/>
      <c r="K739" s="67"/>
      <c r="L739" s="67"/>
      <c r="M739" s="67"/>
    </row>
    <row r="740" spans="10:13" ht="15.75" customHeight="1">
      <c r="J740" s="67"/>
      <c r="K740" s="67"/>
      <c r="L740" s="67"/>
      <c r="M740" s="67"/>
    </row>
    <row r="741" spans="10:13" ht="15.75" customHeight="1">
      <c r="J741" s="67"/>
      <c r="K741" s="67"/>
      <c r="L741" s="67"/>
      <c r="M741" s="67"/>
    </row>
    <row r="742" spans="10:13" ht="15.75" customHeight="1">
      <c r="J742" s="67"/>
      <c r="K742" s="67"/>
      <c r="L742" s="67"/>
      <c r="M742" s="67"/>
    </row>
    <row r="743" spans="10:13" ht="15.75" customHeight="1">
      <c r="J743" s="67"/>
      <c r="K743" s="67"/>
      <c r="L743" s="67"/>
      <c r="M743" s="67"/>
    </row>
    <row r="744" spans="10:13" ht="15.75" customHeight="1">
      <c r="J744" s="67"/>
      <c r="K744" s="67"/>
      <c r="L744" s="67"/>
      <c r="M744" s="67"/>
    </row>
    <row r="745" spans="10:13" ht="15.75" customHeight="1">
      <c r="J745" s="67"/>
      <c r="K745" s="67"/>
      <c r="L745" s="67"/>
      <c r="M745" s="67"/>
    </row>
    <row r="746" spans="10:13" ht="15.75" customHeight="1">
      <c r="J746" s="67"/>
      <c r="K746" s="67"/>
      <c r="L746" s="67"/>
      <c r="M746" s="67"/>
    </row>
    <row r="747" spans="10:13" ht="15.75" customHeight="1">
      <c r="J747" s="67"/>
      <c r="K747" s="67"/>
      <c r="L747" s="67"/>
      <c r="M747" s="67"/>
    </row>
    <row r="748" spans="10:13" ht="15.75" customHeight="1">
      <c r="J748" s="67"/>
      <c r="K748" s="67"/>
      <c r="L748" s="67"/>
      <c r="M748" s="67"/>
    </row>
    <row r="749" spans="10:13" ht="15.75" customHeight="1">
      <c r="J749" s="67"/>
      <c r="K749" s="67"/>
      <c r="L749" s="67"/>
      <c r="M749" s="67"/>
    </row>
    <row r="750" spans="10:13" ht="15.75" customHeight="1">
      <c r="J750" s="67"/>
      <c r="K750" s="67"/>
      <c r="L750" s="67"/>
      <c r="M750" s="67"/>
    </row>
    <row r="751" spans="10:13" ht="15.75" customHeight="1">
      <c r="J751" s="67"/>
      <c r="K751" s="67"/>
      <c r="L751" s="67"/>
      <c r="M751" s="67"/>
    </row>
    <row r="752" spans="10:13" ht="15.75" customHeight="1">
      <c r="J752" s="67"/>
      <c r="K752" s="67"/>
      <c r="L752" s="67"/>
      <c r="M752" s="67"/>
    </row>
    <row r="753" spans="10:13" ht="15.75" customHeight="1">
      <c r="J753" s="67"/>
      <c r="K753" s="67"/>
      <c r="L753" s="67"/>
      <c r="M753" s="67"/>
    </row>
    <row r="754" spans="10:13" ht="15.75" customHeight="1">
      <c r="J754" s="67"/>
      <c r="K754" s="67"/>
      <c r="L754" s="67"/>
      <c r="M754" s="67"/>
    </row>
    <row r="755" spans="10:13" ht="15.75" customHeight="1">
      <c r="J755" s="67"/>
      <c r="K755" s="67"/>
      <c r="L755" s="67"/>
      <c r="M755" s="67"/>
    </row>
    <row r="756" spans="10:13" ht="15.75" customHeight="1">
      <c r="J756" s="67"/>
      <c r="K756" s="67"/>
      <c r="L756" s="67"/>
      <c r="M756" s="67"/>
    </row>
    <row r="757" spans="10:13" ht="15.75" customHeight="1">
      <c r="J757" s="67"/>
      <c r="K757" s="67"/>
      <c r="L757" s="67"/>
      <c r="M757" s="67"/>
    </row>
    <row r="758" spans="10:13" ht="15.75" customHeight="1">
      <c r="J758" s="67"/>
      <c r="K758" s="67"/>
      <c r="L758" s="67"/>
      <c r="M758" s="67"/>
    </row>
    <row r="759" spans="10:13" ht="15.75" customHeight="1">
      <c r="J759" s="67"/>
      <c r="K759" s="67"/>
      <c r="L759" s="67"/>
      <c r="M759" s="67"/>
    </row>
    <row r="760" spans="10:13" ht="15.75" customHeight="1">
      <c r="J760" s="67"/>
      <c r="K760" s="67"/>
      <c r="L760" s="67"/>
      <c r="M760" s="67"/>
    </row>
    <row r="761" spans="10:13" ht="15.75" customHeight="1">
      <c r="J761" s="67"/>
      <c r="K761" s="67"/>
      <c r="L761" s="67"/>
      <c r="M761" s="67"/>
    </row>
    <row r="762" spans="10:13" ht="15.75" customHeight="1">
      <c r="J762" s="67"/>
      <c r="K762" s="67"/>
      <c r="L762" s="67"/>
      <c r="M762" s="67"/>
    </row>
    <row r="763" spans="10:13" ht="15.75" customHeight="1">
      <c r="J763" s="67"/>
      <c r="K763" s="67"/>
      <c r="L763" s="67"/>
      <c r="M763" s="67"/>
    </row>
    <row r="764" spans="10:13" ht="15.75" customHeight="1">
      <c r="J764" s="67"/>
      <c r="K764" s="67"/>
      <c r="L764" s="67"/>
      <c r="M764" s="67"/>
    </row>
    <row r="765" spans="10:13" ht="15.75" customHeight="1">
      <c r="J765" s="67"/>
      <c r="K765" s="67"/>
      <c r="L765" s="67"/>
      <c r="M765" s="67"/>
    </row>
    <row r="766" spans="10:13" ht="15.75" customHeight="1">
      <c r="J766" s="67"/>
      <c r="K766" s="67"/>
      <c r="L766" s="67"/>
      <c r="M766" s="67"/>
    </row>
    <row r="767" spans="10:13" ht="15.75" customHeight="1">
      <c r="J767" s="67"/>
      <c r="K767" s="67"/>
      <c r="L767" s="67"/>
      <c r="M767" s="67"/>
    </row>
    <row r="768" spans="10:13" ht="15.75" customHeight="1">
      <c r="J768" s="67"/>
      <c r="K768" s="67"/>
      <c r="L768" s="67"/>
      <c r="M768" s="67"/>
    </row>
    <row r="769" spans="10:13" ht="15.75" customHeight="1">
      <c r="J769" s="67"/>
      <c r="K769" s="67"/>
      <c r="L769" s="67"/>
      <c r="M769" s="67"/>
    </row>
    <row r="770" spans="10:13" ht="15.75" customHeight="1">
      <c r="J770" s="67"/>
      <c r="K770" s="67"/>
      <c r="L770" s="67"/>
      <c r="M770" s="67"/>
    </row>
    <row r="771" spans="10:13" ht="15.75" customHeight="1">
      <c r="J771" s="67"/>
      <c r="K771" s="67"/>
      <c r="L771" s="67"/>
      <c r="M771" s="67"/>
    </row>
    <row r="772" spans="10:13" ht="15.75" customHeight="1">
      <c r="J772" s="67"/>
      <c r="K772" s="67"/>
      <c r="L772" s="67"/>
      <c r="M772" s="67"/>
    </row>
    <row r="773" spans="10:13" ht="15.75" customHeight="1">
      <c r="J773" s="67"/>
      <c r="K773" s="67"/>
      <c r="L773" s="67"/>
      <c r="M773" s="67"/>
    </row>
    <row r="774" spans="10:13" ht="15.75" customHeight="1">
      <c r="J774" s="67"/>
      <c r="K774" s="67"/>
      <c r="L774" s="67"/>
      <c r="M774" s="67"/>
    </row>
    <row r="775" spans="10:13" ht="15.75" customHeight="1">
      <c r="J775" s="67"/>
      <c r="K775" s="67"/>
      <c r="L775" s="67"/>
      <c r="M775" s="67"/>
    </row>
    <row r="776" spans="10:13" ht="15.75" customHeight="1">
      <c r="J776" s="67"/>
      <c r="K776" s="67"/>
      <c r="L776" s="67"/>
      <c r="M776" s="67"/>
    </row>
    <row r="777" spans="10:13" ht="15.75" customHeight="1">
      <c r="J777" s="67"/>
      <c r="K777" s="67"/>
      <c r="L777" s="67"/>
      <c r="M777" s="67"/>
    </row>
    <row r="778" spans="10:13" ht="15.75" customHeight="1">
      <c r="J778" s="67"/>
      <c r="K778" s="67"/>
      <c r="L778" s="67"/>
      <c r="M778" s="67"/>
    </row>
    <row r="779" spans="10:13" ht="15.75" customHeight="1">
      <c r="J779" s="67"/>
      <c r="K779" s="67"/>
      <c r="L779" s="67"/>
      <c r="M779" s="67"/>
    </row>
    <row r="780" spans="10:13" ht="15.75" customHeight="1">
      <c r="J780" s="67"/>
      <c r="K780" s="67"/>
      <c r="L780" s="67"/>
      <c r="M780" s="67"/>
    </row>
    <row r="781" spans="10:13" ht="15.75" customHeight="1">
      <c r="J781" s="67"/>
      <c r="K781" s="67"/>
      <c r="L781" s="67"/>
      <c r="M781" s="67"/>
    </row>
    <row r="782" spans="10:13" ht="15.75" customHeight="1">
      <c r="J782" s="67"/>
      <c r="K782" s="67"/>
      <c r="L782" s="67"/>
      <c r="M782" s="67"/>
    </row>
    <row r="783" spans="10:13" ht="15.75" customHeight="1">
      <c r="J783" s="67"/>
      <c r="K783" s="67"/>
      <c r="L783" s="67"/>
      <c r="M783" s="67"/>
    </row>
    <row r="784" spans="10:13" ht="15.75" customHeight="1">
      <c r="J784" s="67"/>
      <c r="K784" s="67"/>
      <c r="L784" s="67"/>
      <c r="M784" s="67"/>
    </row>
    <row r="785" spans="10:13" ht="15.75" customHeight="1">
      <c r="J785" s="67"/>
      <c r="K785" s="67"/>
      <c r="L785" s="67"/>
      <c r="M785" s="67"/>
    </row>
    <row r="786" spans="10:13" ht="15.75" customHeight="1">
      <c r="J786" s="67"/>
      <c r="K786" s="67"/>
      <c r="L786" s="67"/>
      <c r="M786" s="67"/>
    </row>
    <row r="787" spans="10:13" ht="15.75" customHeight="1">
      <c r="J787" s="67"/>
      <c r="K787" s="67"/>
      <c r="L787" s="67"/>
      <c r="M787" s="67"/>
    </row>
    <row r="788" spans="10:13" ht="15.75" customHeight="1">
      <c r="J788" s="67"/>
      <c r="K788" s="67"/>
      <c r="L788" s="67"/>
      <c r="M788" s="67"/>
    </row>
    <row r="789" spans="10:13" ht="15.75" customHeight="1">
      <c r="J789" s="67"/>
      <c r="K789" s="67"/>
      <c r="L789" s="67"/>
      <c r="M789" s="67"/>
    </row>
    <row r="790" spans="10:13" ht="15.75" customHeight="1">
      <c r="J790" s="67"/>
      <c r="K790" s="67"/>
      <c r="L790" s="67"/>
      <c r="M790" s="67"/>
    </row>
    <row r="791" spans="10:13" ht="15.75" customHeight="1">
      <c r="J791" s="67"/>
      <c r="K791" s="67"/>
      <c r="L791" s="67"/>
      <c r="M791" s="67"/>
    </row>
    <row r="792" spans="10:13" ht="15.75" customHeight="1">
      <c r="J792" s="67"/>
      <c r="K792" s="67"/>
      <c r="L792" s="67"/>
      <c r="M792" s="67"/>
    </row>
    <row r="793" spans="10:13" ht="15.75" customHeight="1">
      <c r="J793" s="67"/>
      <c r="K793" s="67"/>
      <c r="L793" s="67"/>
      <c r="M793" s="67"/>
    </row>
    <row r="794" spans="10:13" ht="15.75" customHeight="1">
      <c r="J794" s="67"/>
      <c r="K794" s="67"/>
      <c r="L794" s="67"/>
      <c r="M794" s="67"/>
    </row>
    <row r="795" spans="10:13" ht="15.75" customHeight="1">
      <c r="J795" s="67"/>
      <c r="K795" s="67"/>
      <c r="L795" s="67"/>
      <c r="M795" s="67"/>
    </row>
    <row r="796" spans="10:13" ht="15.75" customHeight="1">
      <c r="J796" s="67"/>
      <c r="K796" s="67"/>
      <c r="L796" s="67"/>
      <c r="M796" s="67"/>
    </row>
    <row r="797" spans="10:13" ht="15.75" customHeight="1">
      <c r="J797" s="67"/>
      <c r="K797" s="67"/>
      <c r="L797" s="67"/>
      <c r="M797" s="67"/>
    </row>
    <row r="798" spans="10:13" ht="15.75" customHeight="1">
      <c r="J798" s="67"/>
      <c r="K798" s="67"/>
      <c r="L798" s="67"/>
      <c r="M798" s="67"/>
    </row>
    <row r="799" spans="10:13" ht="15.75" customHeight="1">
      <c r="J799" s="67"/>
      <c r="K799" s="67"/>
      <c r="L799" s="67"/>
      <c r="M799" s="67"/>
    </row>
    <row r="800" spans="10:13" ht="15.75" customHeight="1">
      <c r="J800" s="67"/>
      <c r="K800" s="67"/>
      <c r="L800" s="67"/>
      <c r="M800" s="67"/>
    </row>
    <row r="801" spans="10:13" ht="15.75" customHeight="1">
      <c r="J801" s="67"/>
      <c r="K801" s="67"/>
      <c r="L801" s="67"/>
      <c r="M801" s="67"/>
    </row>
    <row r="802" spans="10:13" ht="15.75" customHeight="1">
      <c r="J802" s="67"/>
      <c r="K802" s="67"/>
      <c r="L802" s="67"/>
      <c r="M802" s="67"/>
    </row>
    <row r="803" spans="10:13" ht="15.75" customHeight="1">
      <c r="J803" s="67"/>
      <c r="K803" s="67"/>
      <c r="L803" s="67"/>
      <c r="M803" s="67"/>
    </row>
    <row r="804" spans="10:13" ht="15.75" customHeight="1">
      <c r="J804" s="67"/>
      <c r="K804" s="67"/>
      <c r="L804" s="67"/>
      <c r="M804" s="67"/>
    </row>
    <row r="805" spans="10:13" ht="15.75" customHeight="1">
      <c r="J805" s="67"/>
      <c r="K805" s="67"/>
      <c r="L805" s="67"/>
      <c r="M805" s="67"/>
    </row>
    <row r="806" spans="10:13" ht="15.75" customHeight="1">
      <c r="J806" s="67"/>
      <c r="K806" s="67"/>
      <c r="L806" s="67"/>
      <c r="M806" s="67"/>
    </row>
    <row r="807" spans="10:13" ht="15.75" customHeight="1">
      <c r="J807" s="67"/>
      <c r="K807" s="67"/>
      <c r="L807" s="67"/>
      <c r="M807" s="67"/>
    </row>
    <row r="808" spans="10:13" ht="15.75" customHeight="1">
      <c r="J808" s="67"/>
      <c r="K808" s="67"/>
      <c r="L808" s="67"/>
      <c r="M808" s="67"/>
    </row>
    <row r="809" spans="10:13" ht="15.75" customHeight="1">
      <c r="J809" s="67"/>
      <c r="K809" s="67"/>
      <c r="L809" s="67"/>
      <c r="M809" s="67"/>
    </row>
    <row r="810" spans="10:13" ht="15.75" customHeight="1">
      <c r="J810" s="67"/>
      <c r="K810" s="67"/>
      <c r="L810" s="67"/>
      <c r="M810" s="67"/>
    </row>
    <row r="811" spans="10:13" ht="15.75" customHeight="1">
      <c r="J811" s="67"/>
      <c r="K811" s="67"/>
      <c r="L811" s="67"/>
      <c r="M811" s="67"/>
    </row>
    <row r="812" spans="10:13" ht="15.75" customHeight="1">
      <c r="J812" s="67"/>
      <c r="K812" s="67"/>
      <c r="L812" s="67"/>
      <c r="M812" s="67"/>
    </row>
    <row r="813" spans="10:13" ht="15.75" customHeight="1">
      <c r="J813" s="67"/>
      <c r="K813" s="67"/>
      <c r="L813" s="67"/>
      <c r="M813" s="67"/>
    </row>
    <row r="814" spans="10:13" ht="15.75" customHeight="1">
      <c r="J814" s="67"/>
      <c r="K814" s="67"/>
      <c r="L814" s="67"/>
      <c r="M814" s="67"/>
    </row>
    <row r="815" spans="10:13" ht="15.75" customHeight="1">
      <c r="J815" s="67"/>
      <c r="K815" s="67"/>
      <c r="L815" s="67"/>
      <c r="M815" s="67"/>
    </row>
    <row r="816" spans="10:13" ht="15.75" customHeight="1">
      <c r="J816" s="67"/>
      <c r="K816" s="67"/>
      <c r="L816" s="67"/>
      <c r="M816" s="67"/>
    </row>
    <row r="817" spans="10:13" ht="15.75" customHeight="1">
      <c r="J817" s="67"/>
      <c r="K817" s="67"/>
      <c r="L817" s="67"/>
      <c r="M817" s="67"/>
    </row>
    <row r="818" spans="10:13" ht="15.75" customHeight="1">
      <c r="J818" s="67"/>
      <c r="K818" s="67"/>
      <c r="L818" s="67"/>
      <c r="M818" s="67"/>
    </row>
    <row r="819" spans="10:13" ht="15.75" customHeight="1">
      <c r="J819" s="67"/>
      <c r="K819" s="67"/>
      <c r="L819" s="67"/>
      <c r="M819" s="67"/>
    </row>
    <row r="820" spans="10:13" ht="15.75" customHeight="1">
      <c r="J820" s="67"/>
      <c r="K820" s="67"/>
      <c r="L820" s="67"/>
      <c r="M820" s="67"/>
    </row>
    <row r="821" spans="10:13" ht="15.75" customHeight="1">
      <c r="J821" s="67"/>
      <c r="K821" s="67"/>
      <c r="L821" s="67"/>
      <c r="M821" s="67"/>
    </row>
    <row r="822" spans="10:13" ht="15.75" customHeight="1">
      <c r="J822" s="67"/>
      <c r="K822" s="67"/>
      <c r="L822" s="67"/>
      <c r="M822" s="67"/>
    </row>
    <row r="823" spans="10:13" ht="15.75" customHeight="1">
      <c r="J823" s="67"/>
      <c r="K823" s="67"/>
      <c r="L823" s="67"/>
      <c r="M823" s="67"/>
    </row>
    <row r="824" spans="10:13" ht="15.75" customHeight="1">
      <c r="J824" s="67"/>
      <c r="K824" s="67"/>
      <c r="L824" s="67"/>
      <c r="M824" s="67"/>
    </row>
    <row r="825" spans="10:13" ht="15.75" customHeight="1">
      <c r="J825" s="67"/>
      <c r="K825" s="67"/>
      <c r="L825" s="67"/>
      <c r="M825" s="67"/>
    </row>
    <row r="826" spans="10:13" ht="15.75" customHeight="1">
      <c r="J826" s="67"/>
      <c r="K826" s="67"/>
      <c r="L826" s="67"/>
      <c r="M826" s="67"/>
    </row>
    <row r="827" spans="10:13" ht="15.75" customHeight="1">
      <c r="J827" s="67"/>
      <c r="K827" s="67"/>
      <c r="L827" s="67"/>
      <c r="M827" s="67"/>
    </row>
    <row r="828" spans="10:13" ht="15.75" customHeight="1">
      <c r="J828" s="67"/>
      <c r="K828" s="67"/>
      <c r="L828" s="67"/>
      <c r="M828" s="67"/>
    </row>
    <row r="829" spans="10:13" ht="15.75" customHeight="1">
      <c r="J829" s="67"/>
      <c r="K829" s="67"/>
      <c r="L829" s="67"/>
      <c r="M829" s="67"/>
    </row>
    <row r="830" spans="10:13" ht="15.75" customHeight="1">
      <c r="J830" s="67"/>
      <c r="K830" s="67"/>
      <c r="L830" s="67"/>
      <c r="M830" s="67"/>
    </row>
    <row r="831" spans="10:13" ht="15.75" customHeight="1">
      <c r="J831" s="67"/>
      <c r="K831" s="67"/>
      <c r="L831" s="67"/>
      <c r="M831" s="67"/>
    </row>
    <row r="832" spans="10:13" ht="15.75" customHeight="1">
      <c r="J832" s="67"/>
      <c r="K832" s="67"/>
      <c r="L832" s="67"/>
      <c r="M832" s="67"/>
    </row>
    <row r="833" spans="10:13" ht="15.75" customHeight="1">
      <c r="J833" s="67"/>
      <c r="K833" s="67"/>
      <c r="L833" s="67"/>
      <c r="M833" s="67"/>
    </row>
    <row r="834" spans="10:13" ht="15.75" customHeight="1">
      <c r="J834" s="67"/>
      <c r="K834" s="67"/>
      <c r="L834" s="67"/>
      <c r="M834" s="67"/>
    </row>
    <row r="835" spans="10:13" ht="15.75" customHeight="1">
      <c r="J835" s="67"/>
      <c r="K835" s="67"/>
      <c r="L835" s="67"/>
      <c r="M835" s="67"/>
    </row>
    <row r="836" spans="10:13" ht="15.75" customHeight="1">
      <c r="J836" s="67"/>
      <c r="K836" s="67"/>
      <c r="L836" s="67"/>
      <c r="M836" s="67"/>
    </row>
    <row r="837" spans="10:13" ht="15.75" customHeight="1">
      <c r="J837" s="67"/>
      <c r="K837" s="67"/>
      <c r="L837" s="67"/>
      <c r="M837" s="67"/>
    </row>
    <row r="838" spans="10:13" ht="15.75" customHeight="1">
      <c r="J838" s="67"/>
      <c r="K838" s="67"/>
      <c r="L838" s="67"/>
      <c r="M838" s="67"/>
    </row>
    <row r="839" spans="10:13" ht="15.75" customHeight="1">
      <c r="J839" s="67"/>
      <c r="K839" s="67"/>
      <c r="L839" s="67"/>
      <c r="M839" s="67"/>
    </row>
    <row r="840" spans="10:13" ht="15.75" customHeight="1">
      <c r="J840" s="67"/>
      <c r="K840" s="67"/>
      <c r="L840" s="67"/>
      <c r="M840" s="67"/>
    </row>
    <row r="841" spans="10:13" ht="15.75" customHeight="1">
      <c r="J841" s="67"/>
      <c r="K841" s="67"/>
      <c r="L841" s="67"/>
      <c r="M841" s="67"/>
    </row>
    <row r="842" spans="10:13" ht="15.75" customHeight="1">
      <c r="J842" s="67"/>
      <c r="K842" s="67"/>
      <c r="L842" s="67"/>
      <c r="M842" s="67"/>
    </row>
    <row r="843" spans="10:13" ht="15.75" customHeight="1">
      <c r="J843" s="67"/>
      <c r="K843" s="67"/>
      <c r="L843" s="67"/>
      <c r="M843" s="67"/>
    </row>
    <row r="844" spans="10:13" ht="15.75" customHeight="1">
      <c r="J844" s="67"/>
      <c r="K844" s="67"/>
      <c r="L844" s="67"/>
      <c r="M844" s="67"/>
    </row>
    <row r="845" spans="10:13" ht="15.75" customHeight="1">
      <c r="J845" s="67"/>
      <c r="K845" s="67"/>
      <c r="L845" s="67"/>
      <c r="M845" s="67"/>
    </row>
    <row r="846" spans="10:13" ht="15.75" customHeight="1">
      <c r="J846" s="67"/>
      <c r="K846" s="67"/>
      <c r="L846" s="67"/>
      <c r="M846" s="67"/>
    </row>
    <row r="847" spans="10:13" ht="15.75" customHeight="1">
      <c r="J847" s="67"/>
      <c r="K847" s="67"/>
      <c r="L847" s="67"/>
      <c r="M847" s="67"/>
    </row>
    <row r="848" spans="10:13" ht="15.75" customHeight="1">
      <c r="J848" s="67"/>
      <c r="K848" s="67"/>
      <c r="L848" s="67"/>
      <c r="M848" s="67"/>
    </row>
    <row r="849" spans="10:13" ht="15.75" customHeight="1">
      <c r="J849" s="67"/>
      <c r="K849" s="67"/>
      <c r="L849" s="67"/>
      <c r="M849" s="67"/>
    </row>
    <row r="850" spans="10:13" ht="15.75" customHeight="1">
      <c r="J850" s="67"/>
      <c r="K850" s="67"/>
      <c r="L850" s="67"/>
      <c r="M850" s="67"/>
    </row>
    <row r="851" spans="10:13" ht="15.75" customHeight="1">
      <c r="J851" s="67"/>
      <c r="K851" s="67"/>
      <c r="L851" s="67"/>
      <c r="M851" s="67"/>
    </row>
    <row r="852" spans="10:13" ht="15.75" customHeight="1">
      <c r="J852" s="67"/>
      <c r="K852" s="67"/>
      <c r="L852" s="67"/>
      <c r="M852" s="67"/>
    </row>
    <row r="853" spans="10:13" ht="15.75" customHeight="1">
      <c r="J853" s="67"/>
      <c r="K853" s="67"/>
      <c r="L853" s="67"/>
      <c r="M853" s="67"/>
    </row>
    <row r="854" spans="10:13" ht="15.75" customHeight="1">
      <c r="J854" s="67"/>
      <c r="K854" s="67"/>
      <c r="L854" s="67"/>
      <c r="M854" s="67"/>
    </row>
    <row r="855" spans="10:13" ht="15.75" customHeight="1">
      <c r="J855" s="67"/>
      <c r="K855" s="67"/>
      <c r="L855" s="67"/>
      <c r="M855" s="67"/>
    </row>
    <row r="856" spans="10:13" ht="15.75" customHeight="1">
      <c r="J856" s="67"/>
      <c r="K856" s="67"/>
      <c r="L856" s="67"/>
      <c r="M856" s="67"/>
    </row>
    <row r="857" spans="10:13" ht="15.75" customHeight="1">
      <c r="J857" s="67"/>
      <c r="K857" s="67"/>
      <c r="L857" s="67"/>
      <c r="M857" s="67"/>
    </row>
    <row r="858" spans="10:13" ht="15.75" customHeight="1">
      <c r="J858" s="67"/>
      <c r="K858" s="67"/>
      <c r="L858" s="67"/>
      <c r="M858" s="67"/>
    </row>
    <row r="859" spans="10:13" ht="15.75" customHeight="1">
      <c r="J859" s="67"/>
      <c r="K859" s="67"/>
      <c r="L859" s="67"/>
      <c r="M859" s="67"/>
    </row>
    <row r="860" spans="10:13" ht="15.75" customHeight="1">
      <c r="J860" s="67"/>
      <c r="K860" s="67"/>
      <c r="L860" s="67"/>
      <c r="M860" s="67"/>
    </row>
    <row r="861" spans="10:13" ht="15.75" customHeight="1">
      <c r="J861" s="67"/>
      <c r="K861" s="67"/>
      <c r="L861" s="67"/>
      <c r="M861" s="67"/>
    </row>
    <row r="862" spans="10:13" ht="15.75" customHeight="1">
      <c r="J862" s="67"/>
      <c r="K862" s="67"/>
      <c r="L862" s="67"/>
      <c r="M862" s="67"/>
    </row>
    <row r="863" spans="10:13" ht="15.75" customHeight="1">
      <c r="J863" s="67"/>
      <c r="K863" s="67"/>
      <c r="L863" s="67"/>
      <c r="M863" s="67"/>
    </row>
    <row r="864" spans="10:13" ht="15.75" customHeight="1">
      <c r="J864" s="67"/>
      <c r="K864" s="67"/>
      <c r="L864" s="67"/>
      <c r="M864" s="67"/>
    </row>
    <row r="865" spans="10:13" ht="15.75" customHeight="1">
      <c r="J865" s="67"/>
      <c r="K865" s="67"/>
      <c r="L865" s="67"/>
      <c r="M865" s="67"/>
    </row>
    <row r="866" spans="10:13" ht="15.75" customHeight="1">
      <c r="J866" s="67"/>
      <c r="K866" s="67"/>
      <c r="L866" s="67"/>
      <c r="M866" s="67"/>
    </row>
    <row r="867" spans="10:13" ht="15.75" customHeight="1">
      <c r="J867" s="67"/>
      <c r="K867" s="67"/>
      <c r="L867" s="67"/>
      <c r="M867" s="67"/>
    </row>
    <row r="868" spans="10:13" ht="15.75" customHeight="1">
      <c r="J868" s="67"/>
      <c r="K868" s="67"/>
      <c r="L868" s="67"/>
      <c r="M868" s="67"/>
    </row>
    <row r="869" spans="10:13" ht="15.75" customHeight="1">
      <c r="J869" s="67"/>
      <c r="K869" s="67"/>
      <c r="L869" s="67"/>
      <c r="M869" s="67"/>
    </row>
    <row r="870" spans="10:13" ht="15.75" customHeight="1">
      <c r="J870" s="67"/>
      <c r="K870" s="67"/>
      <c r="L870" s="67"/>
      <c r="M870" s="67"/>
    </row>
    <row r="871" spans="10:13" ht="15.75" customHeight="1">
      <c r="J871" s="67"/>
      <c r="K871" s="67"/>
      <c r="L871" s="67"/>
      <c r="M871" s="67"/>
    </row>
    <row r="872" spans="10:13" ht="15.75" customHeight="1">
      <c r="J872" s="67"/>
      <c r="K872" s="67"/>
      <c r="L872" s="67"/>
      <c r="M872" s="67"/>
    </row>
    <row r="873" spans="10:13" ht="15.75" customHeight="1">
      <c r="J873" s="67"/>
      <c r="K873" s="67"/>
      <c r="L873" s="67"/>
      <c r="M873" s="67"/>
    </row>
    <row r="874" spans="10:13" ht="15.75" customHeight="1">
      <c r="J874" s="67"/>
      <c r="K874" s="67"/>
      <c r="L874" s="67"/>
      <c r="M874" s="67"/>
    </row>
    <row r="875" spans="10:13" ht="15.75" customHeight="1">
      <c r="J875" s="67"/>
      <c r="K875" s="67"/>
      <c r="L875" s="67"/>
      <c r="M875" s="67"/>
    </row>
    <row r="876" spans="10:13" ht="15.75" customHeight="1">
      <c r="J876" s="67"/>
      <c r="K876" s="67"/>
      <c r="L876" s="67"/>
      <c r="M876" s="67"/>
    </row>
    <row r="877" spans="10:13" ht="15.75" customHeight="1">
      <c r="J877" s="67"/>
      <c r="K877" s="67"/>
      <c r="L877" s="67"/>
      <c r="M877" s="67"/>
    </row>
    <row r="878" spans="10:13" ht="15.75" customHeight="1">
      <c r="J878" s="67"/>
      <c r="K878" s="67"/>
      <c r="L878" s="67"/>
      <c r="M878" s="67"/>
    </row>
    <row r="879" spans="10:13" ht="15.75" customHeight="1">
      <c r="J879" s="67"/>
      <c r="K879" s="67"/>
      <c r="L879" s="67"/>
      <c r="M879" s="67"/>
    </row>
    <row r="880" spans="10:13" ht="15.75" customHeight="1">
      <c r="J880" s="67"/>
      <c r="K880" s="67"/>
      <c r="L880" s="67"/>
      <c r="M880" s="67"/>
    </row>
    <row r="881" spans="10:13" ht="15.75" customHeight="1">
      <c r="J881" s="67"/>
      <c r="K881" s="67"/>
      <c r="L881" s="67"/>
      <c r="M881" s="67"/>
    </row>
    <row r="882" spans="10:13" ht="15.75" customHeight="1">
      <c r="J882" s="67"/>
      <c r="K882" s="67"/>
      <c r="L882" s="67"/>
      <c r="M882" s="67"/>
    </row>
    <row r="883" spans="10:13" ht="15.75" customHeight="1">
      <c r="J883" s="67"/>
      <c r="K883" s="67"/>
      <c r="L883" s="67"/>
      <c r="M883" s="67"/>
    </row>
    <row r="884" spans="10:13" ht="15.75" customHeight="1">
      <c r="J884" s="67"/>
      <c r="K884" s="67"/>
      <c r="L884" s="67"/>
      <c r="M884" s="67"/>
    </row>
    <row r="885" spans="10:13" ht="15.75" customHeight="1">
      <c r="J885" s="67"/>
      <c r="K885" s="67"/>
      <c r="L885" s="67"/>
      <c r="M885" s="67"/>
    </row>
    <row r="886" spans="10:13" ht="15.75" customHeight="1">
      <c r="J886" s="67"/>
      <c r="K886" s="67"/>
      <c r="L886" s="67"/>
      <c r="M886" s="67"/>
    </row>
    <row r="887" spans="10:13" ht="15.75" customHeight="1">
      <c r="J887" s="67"/>
      <c r="K887" s="67"/>
      <c r="L887" s="67"/>
      <c r="M887" s="67"/>
    </row>
    <row r="888" spans="10:13" ht="15.75" customHeight="1">
      <c r="J888" s="67"/>
      <c r="K888" s="67"/>
      <c r="L888" s="67"/>
      <c r="M888" s="67"/>
    </row>
    <row r="889" spans="10:13" ht="15.75" customHeight="1">
      <c r="J889" s="67"/>
      <c r="K889" s="67"/>
      <c r="L889" s="67"/>
      <c r="M889" s="67"/>
    </row>
    <row r="890" spans="10:13" ht="15.75" customHeight="1">
      <c r="J890" s="67"/>
      <c r="K890" s="67"/>
      <c r="L890" s="67"/>
      <c r="M890" s="67"/>
    </row>
    <row r="891" spans="10:13" ht="15.75" customHeight="1">
      <c r="J891" s="67"/>
      <c r="K891" s="67"/>
      <c r="L891" s="67"/>
      <c r="M891" s="67"/>
    </row>
    <row r="892" spans="10:13" ht="15.75" customHeight="1">
      <c r="J892" s="67"/>
      <c r="K892" s="67"/>
      <c r="L892" s="67"/>
      <c r="M892" s="67"/>
    </row>
    <row r="893" spans="10:13" ht="15.75" customHeight="1">
      <c r="J893" s="67"/>
      <c r="K893" s="67"/>
      <c r="L893" s="67"/>
      <c r="M893" s="67"/>
    </row>
    <row r="894" spans="10:13" ht="15.75" customHeight="1">
      <c r="J894" s="67"/>
      <c r="K894" s="67"/>
      <c r="L894" s="67"/>
      <c r="M894" s="67"/>
    </row>
    <row r="895" spans="10:13" ht="15.75" customHeight="1">
      <c r="J895" s="67"/>
      <c r="K895" s="67"/>
      <c r="L895" s="67"/>
      <c r="M895" s="67"/>
    </row>
    <row r="896" spans="10:13" ht="15.75" customHeight="1">
      <c r="J896" s="67"/>
      <c r="K896" s="67"/>
      <c r="L896" s="67"/>
      <c r="M896" s="67"/>
    </row>
    <row r="897" spans="10:13" ht="15.75" customHeight="1">
      <c r="J897" s="67"/>
      <c r="K897" s="67"/>
      <c r="L897" s="67"/>
      <c r="M897" s="67"/>
    </row>
    <row r="898" spans="10:13" ht="15.75" customHeight="1">
      <c r="J898" s="67"/>
      <c r="K898" s="67"/>
      <c r="L898" s="67"/>
      <c r="M898" s="67"/>
    </row>
    <row r="899" spans="10:13" ht="15.75" customHeight="1">
      <c r="J899" s="67"/>
      <c r="K899" s="67"/>
      <c r="L899" s="67"/>
      <c r="M899" s="67"/>
    </row>
    <row r="900" spans="10:13" ht="15.75" customHeight="1">
      <c r="J900" s="67"/>
      <c r="K900" s="67"/>
      <c r="L900" s="67"/>
      <c r="M900" s="67"/>
    </row>
    <row r="901" spans="10:13" ht="15.75" customHeight="1">
      <c r="J901" s="67"/>
      <c r="K901" s="67"/>
      <c r="L901" s="67"/>
      <c r="M901" s="67"/>
    </row>
    <row r="902" spans="10:13" ht="15.75" customHeight="1">
      <c r="J902" s="67"/>
      <c r="K902" s="67"/>
      <c r="L902" s="67"/>
      <c r="M902" s="67"/>
    </row>
    <row r="903" spans="10:13" ht="15.75" customHeight="1">
      <c r="J903" s="67"/>
      <c r="K903" s="67"/>
      <c r="L903" s="67"/>
      <c r="M903" s="67"/>
    </row>
    <row r="904" spans="10:13" ht="15.75" customHeight="1">
      <c r="J904" s="67"/>
      <c r="K904" s="67"/>
      <c r="L904" s="67"/>
      <c r="M904" s="67"/>
    </row>
    <row r="905" spans="10:13" ht="15.75" customHeight="1">
      <c r="J905" s="67"/>
      <c r="K905" s="67"/>
      <c r="L905" s="67"/>
      <c r="M905" s="67"/>
    </row>
    <row r="906" spans="10:13" ht="15.75" customHeight="1">
      <c r="J906" s="67"/>
      <c r="K906" s="67"/>
      <c r="L906" s="67"/>
      <c r="M906" s="67"/>
    </row>
    <row r="907" spans="10:13" ht="15.75" customHeight="1">
      <c r="J907" s="67"/>
      <c r="K907" s="67"/>
      <c r="L907" s="67"/>
      <c r="M907" s="67"/>
    </row>
    <row r="908" spans="10:13" ht="15.75" customHeight="1">
      <c r="J908" s="67"/>
      <c r="K908" s="67"/>
      <c r="L908" s="67"/>
      <c r="M908" s="67"/>
    </row>
    <row r="909" spans="10:13" ht="15.75" customHeight="1">
      <c r="J909" s="67"/>
      <c r="K909" s="67"/>
      <c r="L909" s="67"/>
      <c r="M909" s="67"/>
    </row>
    <row r="910" spans="10:13" ht="15.75" customHeight="1">
      <c r="J910" s="67"/>
      <c r="K910" s="67"/>
      <c r="L910" s="67"/>
      <c r="M910" s="67"/>
    </row>
    <row r="911" spans="10:13" ht="15.75" customHeight="1">
      <c r="J911" s="67"/>
      <c r="K911" s="67"/>
      <c r="L911" s="67"/>
      <c r="M911" s="67"/>
    </row>
    <row r="912" spans="10:13" ht="15.75" customHeight="1">
      <c r="J912" s="67"/>
      <c r="K912" s="67"/>
      <c r="L912" s="67"/>
      <c r="M912" s="67"/>
    </row>
    <row r="913" spans="10:13" ht="15.75" customHeight="1">
      <c r="J913" s="67"/>
      <c r="K913" s="67"/>
      <c r="L913" s="67"/>
      <c r="M913" s="67"/>
    </row>
    <row r="914" spans="10:13" ht="15.75" customHeight="1">
      <c r="J914" s="67"/>
      <c r="K914" s="67"/>
      <c r="L914" s="67"/>
      <c r="M914" s="67"/>
    </row>
    <row r="915" spans="10:13" ht="15.75" customHeight="1">
      <c r="J915" s="67"/>
      <c r="K915" s="67"/>
      <c r="L915" s="67"/>
      <c r="M915" s="67"/>
    </row>
    <row r="916" spans="10:13" ht="15.75" customHeight="1">
      <c r="J916" s="67"/>
      <c r="K916" s="67"/>
      <c r="L916" s="67"/>
      <c r="M916" s="67"/>
    </row>
    <row r="917" spans="10:13" ht="15.75" customHeight="1">
      <c r="J917" s="67"/>
      <c r="K917" s="67"/>
      <c r="L917" s="67"/>
      <c r="M917" s="67"/>
    </row>
    <row r="918" spans="10:13" ht="15.75" customHeight="1">
      <c r="J918" s="67"/>
      <c r="K918" s="67"/>
      <c r="L918" s="67"/>
      <c r="M918" s="67"/>
    </row>
    <row r="919" spans="10:13" ht="15.75" customHeight="1">
      <c r="J919" s="67"/>
      <c r="K919" s="67"/>
      <c r="L919" s="67"/>
      <c r="M919" s="67"/>
    </row>
    <row r="920" spans="10:13" ht="15.75" customHeight="1">
      <c r="J920" s="67"/>
      <c r="K920" s="67"/>
      <c r="L920" s="67"/>
      <c r="M920" s="67"/>
    </row>
    <row r="921" spans="10:13" ht="15.75" customHeight="1">
      <c r="J921" s="67"/>
      <c r="K921" s="67"/>
      <c r="L921" s="67"/>
      <c r="M921" s="67"/>
    </row>
    <row r="922" spans="10:13" ht="15.75" customHeight="1">
      <c r="J922" s="67"/>
      <c r="K922" s="67"/>
      <c r="L922" s="67"/>
      <c r="M922" s="67"/>
    </row>
    <row r="923" spans="10:13" ht="15.75" customHeight="1">
      <c r="J923" s="67"/>
      <c r="K923" s="67"/>
      <c r="L923" s="67"/>
      <c r="M923" s="67"/>
    </row>
    <row r="924" spans="10:13" ht="15.75" customHeight="1">
      <c r="J924" s="67"/>
      <c r="K924" s="67"/>
      <c r="L924" s="67"/>
      <c r="M924" s="67"/>
    </row>
    <row r="925" spans="10:13" ht="15.75" customHeight="1">
      <c r="J925" s="67"/>
      <c r="K925" s="67"/>
      <c r="L925" s="67"/>
      <c r="M925" s="67"/>
    </row>
    <row r="926" spans="10:13" ht="15.75" customHeight="1">
      <c r="J926" s="67"/>
      <c r="K926" s="67"/>
      <c r="L926" s="67"/>
      <c r="M926" s="67"/>
    </row>
    <row r="927" spans="10:13" ht="15.75" customHeight="1">
      <c r="J927" s="67"/>
      <c r="K927" s="67"/>
      <c r="L927" s="67"/>
      <c r="M927" s="67"/>
    </row>
    <row r="928" spans="10:13" ht="15.75" customHeight="1">
      <c r="J928" s="67"/>
      <c r="K928" s="67"/>
      <c r="L928" s="67"/>
      <c r="M928" s="67"/>
    </row>
    <row r="929" spans="10:13" ht="15.75" customHeight="1">
      <c r="J929" s="67"/>
      <c r="K929" s="67"/>
      <c r="L929" s="67"/>
      <c r="M929" s="67"/>
    </row>
    <row r="930" spans="10:13" ht="15.75" customHeight="1">
      <c r="J930" s="67"/>
      <c r="K930" s="67"/>
      <c r="L930" s="67"/>
      <c r="M930" s="67"/>
    </row>
    <row r="931" spans="10:13" ht="15.75" customHeight="1">
      <c r="J931" s="67"/>
      <c r="K931" s="67"/>
      <c r="L931" s="67"/>
      <c r="M931" s="67"/>
    </row>
    <row r="932" spans="10:13" ht="15.75" customHeight="1">
      <c r="J932" s="67"/>
      <c r="K932" s="67"/>
      <c r="L932" s="67"/>
      <c r="M932" s="67"/>
    </row>
    <row r="933" spans="10:13" ht="15.75" customHeight="1">
      <c r="J933" s="67"/>
      <c r="K933" s="67"/>
      <c r="L933" s="67"/>
      <c r="M933" s="67"/>
    </row>
    <row r="934" spans="10:13" ht="15.75" customHeight="1">
      <c r="J934" s="67"/>
      <c r="K934" s="67"/>
      <c r="L934" s="67"/>
      <c r="M934" s="67"/>
    </row>
    <row r="935" spans="10:13" ht="15.75" customHeight="1">
      <c r="J935" s="67"/>
      <c r="K935" s="67"/>
      <c r="L935" s="67"/>
      <c r="M935" s="67"/>
    </row>
    <row r="936" spans="10:13" ht="15.75" customHeight="1">
      <c r="J936" s="67"/>
      <c r="K936" s="67"/>
      <c r="L936" s="67"/>
      <c r="M936" s="67"/>
    </row>
    <row r="937" spans="10:13" ht="15.75" customHeight="1">
      <c r="J937" s="67"/>
      <c r="K937" s="67"/>
      <c r="L937" s="67"/>
      <c r="M937" s="67"/>
    </row>
    <row r="938" spans="10:13" ht="15.75" customHeight="1">
      <c r="J938" s="67"/>
      <c r="K938" s="67"/>
      <c r="L938" s="67"/>
      <c r="M938" s="67"/>
    </row>
    <row r="939" spans="10:13" ht="15.75" customHeight="1">
      <c r="J939" s="67"/>
      <c r="K939" s="67"/>
      <c r="L939" s="67"/>
      <c r="M939" s="67"/>
    </row>
    <row r="940" spans="10:13" ht="15.75" customHeight="1">
      <c r="J940" s="67"/>
      <c r="K940" s="67"/>
      <c r="L940" s="67"/>
      <c r="M940" s="67"/>
    </row>
    <row r="941" spans="10:13" ht="15.75" customHeight="1">
      <c r="J941" s="67"/>
      <c r="K941" s="67"/>
      <c r="L941" s="67"/>
      <c r="M941" s="67"/>
    </row>
    <row r="942" spans="10:13" ht="15.75" customHeight="1">
      <c r="J942" s="67"/>
      <c r="K942" s="67"/>
      <c r="L942" s="67"/>
      <c r="M942" s="67"/>
    </row>
    <row r="943" spans="10:13" ht="15.75" customHeight="1">
      <c r="J943" s="67"/>
      <c r="K943" s="67"/>
      <c r="L943" s="67"/>
      <c r="M943" s="67"/>
    </row>
    <row r="944" spans="10:13" ht="15.75" customHeight="1">
      <c r="J944" s="67"/>
      <c r="K944" s="67"/>
      <c r="L944" s="67"/>
      <c r="M944" s="67"/>
    </row>
    <row r="945" spans="10:13" ht="15.75" customHeight="1">
      <c r="J945" s="67"/>
      <c r="K945" s="67"/>
      <c r="L945" s="67"/>
      <c r="M945" s="67"/>
    </row>
    <row r="946" spans="10:13" ht="15.75" customHeight="1">
      <c r="J946" s="67"/>
      <c r="K946" s="67"/>
      <c r="L946" s="67"/>
      <c r="M946" s="67"/>
    </row>
    <row r="947" spans="10:13" ht="15.75" customHeight="1">
      <c r="J947" s="67"/>
      <c r="K947" s="67"/>
      <c r="L947" s="67"/>
      <c r="M947" s="67"/>
    </row>
    <row r="948" spans="10:13" ht="15.75" customHeight="1">
      <c r="J948" s="67"/>
      <c r="K948" s="67"/>
      <c r="L948" s="67"/>
      <c r="M948" s="67"/>
    </row>
    <row r="949" spans="10:13" ht="15.75" customHeight="1">
      <c r="J949" s="67"/>
      <c r="K949" s="67"/>
      <c r="L949" s="67"/>
      <c r="M949" s="67"/>
    </row>
    <row r="950" spans="10:13" ht="15.75" customHeight="1">
      <c r="J950" s="67"/>
      <c r="K950" s="67"/>
      <c r="L950" s="67"/>
      <c r="M950" s="67"/>
    </row>
    <row r="951" spans="10:13" ht="15.75" customHeight="1">
      <c r="J951" s="67"/>
      <c r="K951" s="67"/>
      <c r="L951" s="67"/>
      <c r="M951" s="67"/>
    </row>
    <row r="952" spans="10:13" ht="15.75" customHeight="1">
      <c r="J952" s="67"/>
      <c r="K952" s="67"/>
      <c r="L952" s="67"/>
      <c r="M952" s="67"/>
    </row>
    <row r="953" spans="10:13" ht="15.75" customHeight="1">
      <c r="J953" s="67"/>
      <c r="K953" s="67"/>
      <c r="L953" s="67"/>
      <c r="M953" s="67"/>
    </row>
    <row r="954" spans="10:13" ht="15.75" customHeight="1">
      <c r="J954" s="67"/>
      <c r="K954" s="67"/>
      <c r="L954" s="67"/>
      <c r="M954" s="67"/>
    </row>
    <row r="955" spans="10:13" ht="15.75" customHeight="1">
      <c r="J955" s="67"/>
      <c r="K955" s="67"/>
      <c r="L955" s="67"/>
      <c r="M955" s="67"/>
    </row>
    <row r="956" spans="10:13" ht="15.75" customHeight="1">
      <c r="J956" s="67"/>
      <c r="K956" s="67"/>
      <c r="L956" s="67"/>
      <c r="M956" s="67"/>
    </row>
    <row r="957" spans="10:13" ht="15.75" customHeight="1">
      <c r="J957" s="67"/>
      <c r="K957" s="67"/>
      <c r="L957" s="67"/>
      <c r="M957" s="67"/>
    </row>
    <row r="958" spans="10:13" ht="15.75" customHeight="1">
      <c r="J958" s="67"/>
      <c r="K958" s="67"/>
      <c r="L958" s="67"/>
      <c r="M958" s="67"/>
    </row>
    <row r="959" spans="10:13" ht="15.75" customHeight="1">
      <c r="J959" s="67"/>
      <c r="K959" s="67"/>
      <c r="L959" s="67"/>
      <c r="M959" s="67"/>
    </row>
    <row r="960" spans="10:13" ht="15.75" customHeight="1">
      <c r="J960" s="67"/>
      <c r="K960" s="67"/>
      <c r="L960" s="67"/>
      <c r="M960" s="67"/>
    </row>
    <row r="961" spans="10:13" ht="15.75" customHeight="1">
      <c r="J961" s="67"/>
      <c r="K961" s="67"/>
      <c r="L961" s="67"/>
      <c r="M961" s="67"/>
    </row>
    <row r="962" spans="10:13" ht="15.75" customHeight="1">
      <c r="J962" s="67"/>
      <c r="K962" s="67"/>
      <c r="L962" s="67"/>
      <c r="M962" s="67"/>
    </row>
    <row r="963" spans="10:13" ht="15.75" customHeight="1">
      <c r="J963" s="67"/>
      <c r="K963" s="67"/>
      <c r="L963" s="67"/>
      <c r="M963" s="67"/>
    </row>
    <row r="964" spans="10:13" ht="15.75" customHeight="1">
      <c r="J964" s="67"/>
      <c r="K964" s="67"/>
      <c r="L964" s="67"/>
      <c r="M964" s="67"/>
    </row>
    <row r="965" spans="10:13" ht="15.75" customHeight="1">
      <c r="J965" s="67"/>
      <c r="K965" s="67"/>
      <c r="L965" s="67"/>
      <c r="M965" s="67"/>
    </row>
    <row r="966" spans="10:13" ht="15.75" customHeight="1">
      <c r="J966" s="67"/>
      <c r="K966" s="67"/>
      <c r="L966" s="67"/>
      <c r="M966" s="67"/>
    </row>
    <row r="967" spans="10:13" ht="15.75" customHeight="1">
      <c r="J967" s="67"/>
      <c r="K967" s="67"/>
      <c r="L967" s="67"/>
      <c r="M967" s="67"/>
    </row>
    <row r="968" spans="10:13" ht="15.75" customHeight="1">
      <c r="J968" s="67"/>
      <c r="K968" s="67"/>
      <c r="L968" s="67"/>
      <c r="M968" s="67"/>
    </row>
    <row r="969" spans="10:13" ht="15.75" customHeight="1">
      <c r="J969" s="67"/>
      <c r="K969" s="67"/>
      <c r="L969" s="67"/>
      <c r="M969" s="67"/>
    </row>
    <row r="970" spans="10:13" ht="15.75" customHeight="1">
      <c r="J970" s="67"/>
      <c r="K970" s="67"/>
      <c r="L970" s="67"/>
      <c r="M970" s="67"/>
    </row>
    <row r="971" spans="10:13" ht="15.75" customHeight="1">
      <c r="J971" s="67"/>
      <c r="K971" s="67"/>
      <c r="L971" s="67"/>
      <c r="M971" s="67"/>
    </row>
    <row r="972" spans="10:13" ht="15.75" customHeight="1">
      <c r="J972" s="67"/>
      <c r="K972" s="67"/>
      <c r="L972" s="67"/>
      <c r="M972" s="67"/>
    </row>
    <row r="973" spans="10:13" ht="15.75" customHeight="1">
      <c r="J973" s="67"/>
      <c r="K973" s="67"/>
      <c r="L973" s="67"/>
      <c r="M973" s="67"/>
    </row>
    <row r="974" spans="10:13" ht="15.75" customHeight="1">
      <c r="J974" s="67"/>
      <c r="K974" s="67"/>
      <c r="L974" s="67"/>
      <c r="M974" s="67"/>
    </row>
    <row r="975" spans="10:13" ht="15.75" customHeight="1">
      <c r="J975" s="67"/>
      <c r="K975" s="67"/>
      <c r="L975" s="67"/>
      <c r="M975" s="67"/>
    </row>
    <row r="976" spans="10:13" ht="15.75" customHeight="1">
      <c r="J976" s="67"/>
      <c r="K976" s="67"/>
      <c r="L976" s="67"/>
      <c r="M976" s="67"/>
    </row>
    <row r="977" spans="10:13" ht="15.75" customHeight="1">
      <c r="J977" s="67"/>
      <c r="K977" s="67"/>
      <c r="L977" s="67"/>
      <c r="M977" s="67"/>
    </row>
    <row r="978" spans="10:13" ht="15.75" customHeight="1">
      <c r="J978" s="67"/>
      <c r="K978" s="67"/>
      <c r="L978" s="67"/>
      <c r="M978" s="67"/>
    </row>
    <row r="979" spans="10:13" ht="15.75" customHeight="1">
      <c r="J979" s="67"/>
      <c r="K979" s="67"/>
      <c r="L979" s="67"/>
      <c r="M979" s="67"/>
    </row>
    <row r="980" spans="10:13" ht="15.75" customHeight="1">
      <c r="J980" s="67"/>
      <c r="K980" s="67"/>
      <c r="L980" s="67"/>
      <c r="M980" s="67"/>
    </row>
    <row r="981" spans="10:13" ht="15.75" customHeight="1">
      <c r="J981" s="67"/>
      <c r="K981" s="67"/>
      <c r="L981" s="67"/>
      <c r="M981" s="67"/>
    </row>
    <row r="982" spans="10:13" ht="15.75" customHeight="1">
      <c r="J982" s="67"/>
      <c r="K982" s="67"/>
      <c r="L982" s="67"/>
      <c r="M982" s="67"/>
    </row>
    <row r="983" spans="10:13" ht="15.75" customHeight="1">
      <c r="J983" s="67"/>
      <c r="K983" s="67"/>
      <c r="L983" s="67"/>
      <c r="M983" s="67"/>
    </row>
    <row r="984" spans="10:13" ht="15.75" customHeight="1">
      <c r="J984" s="67"/>
      <c r="K984" s="67"/>
      <c r="L984" s="67"/>
      <c r="M984" s="67"/>
    </row>
    <row r="985" spans="10:13" ht="15.75" customHeight="1">
      <c r="J985" s="67"/>
      <c r="K985" s="67"/>
      <c r="L985" s="67"/>
      <c r="M985" s="67"/>
    </row>
    <row r="986" spans="10:13" ht="15.75" customHeight="1">
      <c r="J986" s="67"/>
      <c r="K986" s="67"/>
      <c r="L986" s="67"/>
      <c r="M986" s="67"/>
    </row>
    <row r="987" spans="10:13" ht="15.75" customHeight="1">
      <c r="J987" s="67"/>
      <c r="K987" s="67"/>
      <c r="L987" s="67"/>
      <c r="M987" s="67"/>
    </row>
    <row r="988" spans="10:13" ht="15.75" customHeight="1">
      <c r="J988" s="67"/>
      <c r="K988" s="67"/>
      <c r="L988" s="67"/>
      <c r="M988" s="67"/>
    </row>
    <row r="989" spans="10:13" ht="15.75" customHeight="1">
      <c r="J989" s="67"/>
      <c r="K989" s="67"/>
      <c r="L989" s="67"/>
      <c r="M989" s="67"/>
    </row>
    <row r="990" spans="10:13" ht="15.75" customHeight="1">
      <c r="J990" s="67"/>
      <c r="K990" s="67"/>
      <c r="L990" s="67"/>
      <c r="M990" s="67"/>
    </row>
    <row r="991" spans="10:13" ht="15.75" customHeight="1">
      <c r="J991" s="67"/>
      <c r="K991" s="67"/>
      <c r="L991" s="67"/>
      <c r="M991" s="67"/>
    </row>
    <row r="992" spans="10:13" ht="15.75" customHeight="1">
      <c r="J992" s="67"/>
      <c r="K992" s="67"/>
      <c r="L992" s="67"/>
      <c r="M992" s="67"/>
    </row>
    <row r="993" spans="10:13" ht="15.75" customHeight="1">
      <c r="J993" s="67"/>
      <c r="K993" s="67"/>
      <c r="L993" s="67"/>
      <c r="M993" s="67"/>
    </row>
    <row r="994" spans="10:13" ht="15.75" customHeight="1">
      <c r="J994" s="67"/>
      <c r="K994" s="67"/>
      <c r="L994" s="67"/>
      <c r="M994" s="67"/>
    </row>
    <row r="995" spans="10:13" ht="15.75" customHeight="1">
      <c r="J995" s="67"/>
      <c r="K995" s="67"/>
      <c r="L995" s="67"/>
      <c r="M995" s="67"/>
    </row>
    <row r="996" spans="10:13" ht="15.75" customHeight="1">
      <c r="J996" s="67"/>
      <c r="K996" s="67"/>
      <c r="L996" s="67"/>
      <c r="M996" s="67"/>
    </row>
    <row r="997" spans="10:13" ht="15.75" customHeight="1">
      <c r="J997" s="67"/>
      <c r="K997" s="67"/>
      <c r="L997" s="67"/>
      <c r="M997" s="67"/>
    </row>
    <row r="998" spans="10:13" ht="15.75" customHeight="1">
      <c r="J998" s="67"/>
      <c r="K998" s="67"/>
      <c r="L998" s="67"/>
      <c r="M998" s="67"/>
    </row>
    <row r="999" spans="10:13" ht="15.75" customHeight="1">
      <c r="J999" s="67"/>
      <c r="K999" s="67"/>
      <c r="L999" s="67"/>
      <c r="M999" s="67"/>
    </row>
    <row r="1000" spans="10:13" ht="15.75" customHeight="1">
      <c r="J1000" s="67"/>
      <c r="K1000" s="67"/>
      <c r="L1000" s="67"/>
      <c r="M1000" s="67"/>
    </row>
    <row r="1001" spans="10:13" ht="15.75" customHeight="1">
      <c r="J1001" s="67"/>
      <c r="K1001" s="67"/>
      <c r="L1001" s="67"/>
      <c r="M1001" s="67"/>
    </row>
    <row r="1002" spans="10:13" ht="15.75" customHeight="1">
      <c r="J1002" s="67"/>
      <c r="K1002" s="67"/>
      <c r="L1002" s="67"/>
      <c r="M1002" s="67"/>
    </row>
    <row r="1003" spans="10:13" ht="15.75" customHeight="1">
      <c r="J1003" s="67"/>
      <c r="K1003" s="67"/>
      <c r="L1003" s="67"/>
      <c r="M1003" s="67"/>
    </row>
    <row r="1004" spans="10:13" ht="15.75" customHeight="1">
      <c r="J1004" s="67"/>
      <c r="K1004" s="67"/>
      <c r="L1004" s="67"/>
      <c r="M1004" s="67"/>
    </row>
  </sheetData>
  <pageMargins left="0.7" right="0.7" top="0.75" bottom="0.75" header="0" footer="0"/>
  <pageSetup paperSize="9" orientation="portrait"/>
  <extLst>
    <ext xmlns:x14="http://schemas.microsoft.com/office/spreadsheetml/2009/9/main" uri="{05C60535-1F16-4fd2-B633-F4F36F0B64E0}">
      <x14:sparklineGroups xmlns:xm="http://schemas.microsoft.com/office/excel/2006/main">
        <x14:sparklineGroup displayEmptyCellsAs="gap" xr2:uid="{00000000-0003-0000-0400-00005D000000}">
          <x14:colorSeries rgb="FF376092"/>
          <x14:sparklines>
            <x14:sparkline>
              <xm:f>Disbursement!C82:L82</xm:f>
              <xm:sqref>M82</xm:sqref>
            </x14:sparkline>
          </x14:sparklines>
        </x14:sparklineGroup>
        <x14:sparklineGroup displayEmptyCellsAs="gap" xr2:uid="{00000000-0003-0000-0400-00005C000000}">
          <x14:colorSeries rgb="FF376092"/>
          <x14:sparklines>
            <x14:sparkline>
              <xm:f>Disbursement!C81:L81</xm:f>
              <xm:sqref>M81</xm:sqref>
            </x14:sparkline>
          </x14:sparklines>
        </x14:sparklineGroup>
        <x14:sparklineGroup displayEmptyCellsAs="gap" xr2:uid="{00000000-0003-0000-0400-00005B000000}">
          <x14:colorSeries rgb="FF376092"/>
          <x14:sparklines>
            <x14:sparkline>
              <xm:f>Disbursement!C80:L80</xm:f>
              <xm:sqref>M80</xm:sqref>
            </x14:sparkline>
          </x14:sparklines>
        </x14:sparklineGroup>
        <x14:sparklineGroup displayEmptyCellsAs="gap" xr2:uid="{00000000-0003-0000-0400-00005A000000}">
          <x14:colorSeries rgb="FF376092"/>
          <x14:sparklines>
            <x14:sparkline>
              <xm:f>Disbursement!C78:L78</xm:f>
              <xm:sqref>M78</xm:sqref>
            </x14:sparkline>
          </x14:sparklines>
        </x14:sparklineGroup>
        <x14:sparklineGroup displayEmptyCellsAs="gap" xr2:uid="{00000000-0003-0000-0400-000059000000}">
          <x14:colorSeries rgb="FF376092"/>
          <x14:sparklines>
            <x14:sparkline>
              <xm:f>Disbursement!C77:L77</xm:f>
              <xm:sqref>M77</xm:sqref>
            </x14:sparkline>
          </x14:sparklines>
        </x14:sparklineGroup>
        <x14:sparklineGroup displayEmptyCellsAs="gap" xr2:uid="{00000000-0003-0000-0400-000058000000}">
          <x14:colorSeries rgb="FF376092"/>
          <x14:sparklines>
            <x14:sparkline>
              <xm:f>Disbursement!C72:L72</xm:f>
              <xm:sqref>M72</xm:sqref>
            </x14:sparkline>
            <x14:sparkline>
              <xm:f>Disbursement!C73:L73</xm:f>
              <xm:sqref>M73</xm:sqref>
            </x14:sparkline>
            <x14:sparkline>
              <xm:f>Disbursement!C74:L74</xm:f>
              <xm:sqref>M74</xm:sqref>
            </x14:sparkline>
            <x14:sparkline>
              <xm:f>Disbursement!C75:L75</xm:f>
              <xm:sqref>M75</xm:sqref>
            </x14:sparkline>
            <x14:sparkline>
              <xm:f>Disbursement!C76:L76</xm:f>
              <xm:sqref>M76</xm:sqref>
            </x14:sparkline>
          </x14:sparklines>
        </x14:sparklineGroup>
        <x14:sparklineGroup displayEmptyCellsAs="gap" xr2:uid="{00000000-0003-0000-0400-000057000000}">
          <x14:colorSeries rgb="FF376092"/>
          <x14:sparklines>
            <x14:sparkline>
              <xm:f>Disbursement!C71:L71</xm:f>
              <xm:sqref>M71</xm:sqref>
            </x14:sparkline>
          </x14:sparklines>
        </x14:sparklineGroup>
        <x14:sparklineGroup displayEmptyCellsAs="gap" xr2:uid="{00000000-0003-0000-0400-000056000000}">
          <x14:colorSeries rgb="FF376092"/>
          <x14:sparklines>
            <x14:sparkline>
              <xm:f>Disbursement!C70:L70</xm:f>
              <xm:sqref>M70</xm:sqref>
            </x14:sparkline>
          </x14:sparklines>
        </x14:sparklineGroup>
        <x14:sparklineGroup displayEmptyCellsAs="gap" xr2:uid="{00000000-0003-0000-0400-000055000000}">
          <x14:colorSeries rgb="FF376092"/>
          <x14:sparklines>
            <x14:sparkline>
              <xm:f>Disbursement!C69:L69</xm:f>
              <xm:sqref>M69</xm:sqref>
            </x14:sparkline>
          </x14:sparklines>
        </x14:sparklineGroup>
        <x14:sparklineGroup displayEmptyCellsAs="gap" xr2:uid="{00000000-0003-0000-0400-000054000000}">
          <x14:colorSeries rgb="FF376092"/>
          <x14:sparklines>
            <x14:sparkline>
              <xm:f>Disbursement!C66:L66</xm:f>
              <xm:sqref>M66</xm:sqref>
            </x14:sparkline>
          </x14:sparklines>
        </x14:sparklineGroup>
        <x14:sparklineGroup displayEmptyCellsAs="gap" xr2:uid="{00000000-0003-0000-0400-000053000000}">
          <x14:colorSeries rgb="FF376092"/>
          <x14:sparklines>
            <x14:sparkline>
              <xm:f>Disbursement!C64:L64</xm:f>
              <xm:sqref>M64</xm:sqref>
            </x14:sparkline>
          </x14:sparklines>
        </x14:sparklineGroup>
        <x14:sparklineGroup displayEmptyCellsAs="gap" xr2:uid="{00000000-0003-0000-0400-000052000000}">
          <x14:colorSeries rgb="FF376092"/>
          <x14:sparklines>
            <x14:sparkline>
              <xm:f>Disbursement!C63:L63</xm:f>
              <xm:sqref>M63</xm:sqref>
            </x14:sparkline>
          </x14:sparklines>
        </x14:sparklineGroup>
        <x14:sparklineGroup displayEmptyCellsAs="gap" xr2:uid="{00000000-0003-0000-0400-000051000000}">
          <x14:colorSeries rgb="FF376092"/>
          <x14:sparklines>
            <x14:sparkline>
              <xm:f>Disbursement!C62:L62</xm:f>
              <xm:sqref>M62</xm:sqref>
            </x14:sparkline>
          </x14:sparklines>
        </x14:sparklineGroup>
        <x14:sparklineGroup displayEmptyCellsAs="gap" xr2:uid="{00000000-0003-0000-0400-000050000000}">
          <x14:colorSeries rgb="FF376092"/>
          <x14:sparklines>
            <x14:sparkline>
              <xm:f>Disbursement!C61:L61</xm:f>
              <xm:sqref>M61</xm:sqref>
            </x14:sparkline>
          </x14:sparklines>
        </x14:sparklineGroup>
        <x14:sparklineGroup displayEmptyCellsAs="gap" xr2:uid="{00000000-0003-0000-0400-00004F000000}">
          <x14:colorSeries rgb="FF376092"/>
          <x14:sparklines>
            <x14:sparkline>
              <xm:f>Disbursement!C60:L60</xm:f>
              <xm:sqref>M60</xm:sqref>
            </x14:sparkline>
          </x14:sparklines>
        </x14:sparklineGroup>
        <x14:sparklineGroup displayEmptyCellsAs="gap" xr2:uid="{00000000-0003-0000-0400-00004E000000}">
          <x14:colorSeries rgb="FF376092"/>
          <x14:sparklines>
            <x14:sparkline>
              <xm:f>Disbursement!C59:L59</xm:f>
              <xm:sqref>M59</xm:sqref>
            </x14:sparkline>
          </x14:sparklines>
        </x14:sparklineGroup>
        <x14:sparklineGroup displayEmptyCellsAs="gap" xr2:uid="{00000000-0003-0000-0400-00004D000000}">
          <x14:colorSeries rgb="FF376092"/>
          <x14:sparklines>
            <x14:sparkline>
              <xm:f>Disbursement!C58:L58</xm:f>
              <xm:sqref>M58</xm:sqref>
            </x14:sparkline>
          </x14:sparklines>
        </x14:sparklineGroup>
        <x14:sparklineGroup displayEmptyCellsAs="gap" xr2:uid="{00000000-0003-0000-0400-00004C000000}">
          <x14:colorSeries rgb="FF376092"/>
          <x14:sparklines>
            <x14:sparkline>
              <xm:f>Disbursement!C57:L57</xm:f>
              <xm:sqref>M57</xm:sqref>
            </x14:sparkline>
          </x14:sparklines>
        </x14:sparklineGroup>
        <x14:sparklineGroup displayEmptyCellsAs="gap" xr2:uid="{00000000-0003-0000-0400-00004B000000}">
          <x14:colorSeries rgb="FF376092"/>
          <x14:sparklines>
            <x14:sparkline>
              <xm:f>Disbursement!C54:L54</xm:f>
              <xm:sqref>M54</xm:sqref>
            </x14:sparkline>
          </x14:sparklines>
        </x14:sparklineGroup>
        <x14:sparklineGroup displayEmptyCellsAs="gap" xr2:uid="{00000000-0003-0000-0400-00004A000000}">
          <x14:colorSeries rgb="FF376092"/>
          <x14:sparklines>
            <x14:sparkline>
              <xm:f>Disbursement!C53:L53</xm:f>
              <xm:sqref>M53</xm:sqref>
            </x14:sparkline>
          </x14:sparklines>
        </x14:sparklineGroup>
        <x14:sparklineGroup displayEmptyCellsAs="gap" xr2:uid="{00000000-0003-0000-0400-000049000000}">
          <x14:colorSeries rgb="FF376092"/>
          <x14:sparklines>
            <x14:sparkline>
              <xm:f>Disbursement!C52:L52</xm:f>
              <xm:sqref>M52</xm:sqref>
            </x14:sparkline>
          </x14:sparklines>
        </x14:sparklineGroup>
        <x14:sparklineGroup displayEmptyCellsAs="gap" xr2:uid="{00000000-0003-0000-0400-000048000000}">
          <x14:colorSeries rgb="FF376092"/>
          <x14:sparklines>
            <x14:sparkline>
              <xm:f>Disbursement!C51:L51</xm:f>
              <xm:sqref>M51</xm:sqref>
            </x14:sparkline>
          </x14:sparklines>
        </x14:sparklineGroup>
        <x14:sparklineGroup displayEmptyCellsAs="gap" xr2:uid="{00000000-0003-0000-0400-000047000000}">
          <x14:colorSeries rgb="FF376092"/>
          <x14:sparklines>
            <x14:sparkline>
              <xm:f>Disbursement!C50:L50</xm:f>
              <xm:sqref>M50</xm:sqref>
            </x14:sparkline>
          </x14:sparklines>
        </x14:sparklineGroup>
        <x14:sparklineGroup displayEmptyCellsAs="gap" xr2:uid="{00000000-0003-0000-0400-000046000000}">
          <x14:colorSeries rgb="FF376092"/>
          <x14:sparklines>
            <x14:sparkline>
              <xm:f>Disbursement!C49:L49</xm:f>
              <xm:sqref>M49</xm:sqref>
            </x14:sparkline>
          </x14:sparklines>
        </x14:sparklineGroup>
        <x14:sparklineGroup displayEmptyCellsAs="gap" xr2:uid="{00000000-0003-0000-0400-000045000000}">
          <x14:colorSeries rgb="FF376092"/>
          <x14:sparklines>
            <x14:sparkline>
              <xm:f>Disbursement!C48:L48</xm:f>
              <xm:sqref>M48</xm:sqref>
            </x14:sparkline>
          </x14:sparklines>
        </x14:sparklineGroup>
        <x14:sparklineGroup displayEmptyCellsAs="gap" xr2:uid="{00000000-0003-0000-0400-000044000000}">
          <x14:colorSeries rgb="FF376092"/>
          <x14:sparklines>
            <x14:sparkline>
              <xm:f>Disbursement!C47:L47</xm:f>
              <xm:sqref>M47</xm:sqref>
            </x14:sparkline>
          </x14:sparklines>
        </x14:sparklineGroup>
        <x14:sparklineGroup displayEmptyCellsAs="gap" xr2:uid="{00000000-0003-0000-0400-000043000000}">
          <x14:colorSeries rgb="FF376092"/>
          <x14:sparklines>
            <x14:sparkline>
              <xm:f>Disbursement!C44:L44</xm:f>
              <xm:sqref>M44</xm:sqref>
            </x14:sparkline>
          </x14:sparklines>
        </x14:sparklineGroup>
        <x14:sparklineGroup displayEmptyCellsAs="gap" xr2:uid="{00000000-0003-0000-0400-000042000000}">
          <x14:colorSeries rgb="FF376092"/>
          <x14:sparklines>
            <x14:sparkline>
              <xm:f>Disbursement!C40:L40</xm:f>
              <xm:sqref>M40</xm:sqref>
            </x14:sparkline>
          </x14:sparklines>
        </x14:sparklineGroup>
        <x14:sparklineGroup displayEmptyCellsAs="gap" xr2:uid="{00000000-0003-0000-0400-000041000000}">
          <x14:colorSeries rgb="FF376092"/>
          <x14:sparklines>
            <x14:sparkline>
              <xm:f>Disbursement!C38:L38</xm:f>
              <xm:sqref>M38</xm:sqref>
            </x14:sparkline>
          </x14:sparklines>
        </x14:sparklineGroup>
        <x14:sparklineGroup displayEmptyCellsAs="gap" xr2:uid="{00000000-0003-0000-0400-000040000000}">
          <x14:colorSeries rgb="FF376092"/>
          <x14:sparklines>
            <x14:sparkline>
              <xm:f>Disbursement!C37:L37</xm:f>
              <xm:sqref>M37</xm:sqref>
            </x14:sparkline>
          </x14:sparklines>
        </x14:sparklineGroup>
        <x14:sparklineGroup displayEmptyCellsAs="gap" xr2:uid="{00000000-0003-0000-0400-00003F000000}">
          <x14:colorSeries rgb="FF376092"/>
          <x14:sparklines>
            <x14:sparkline>
              <xm:f>Disbursement!C36:L36</xm:f>
              <xm:sqref>M36</xm:sqref>
            </x14:sparkline>
          </x14:sparklines>
        </x14:sparklineGroup>
        <x14:sparklineGroup displayEmptyCellsAs="gap" xr2:uid="{00000000-0003-0000-0400-00003E000000}">
          <x14:colorSeries rgb="FF376092"/>
          <x14:sparklines>
            <x14:sparkline>
              <xm:f>Disbursement!C35:L35</xm:f>
              <xm:sqref>M35</xm:sqref>
            </x14:sparkline>
          </x14:sparklines>
        </x14:sparklineGroup>
        <x14:sparklineGroup displayEmptyCellsAs="gap" xr2:uid="{00000000-0003-0000-0400-00003D000000}">
          <x14:colorSeries rgb="FF376092"/>
          <x14:sparklines>
            <x14:sparkline>
              <xm:f>Disbursement!C34:L34</xm:f>
              <xm:sqref>M34</xm:sqref>
            </x14:sparkline>
          </x14:sparklines>
        </x14:sparklineGroup>
        <x14:sparklineGroup displayEmptyCellsAs="gap" xr2:uid="{00000000-0003-0000-0400-00003C000000}">
          <x14:colorSeries rgb="FF376092"/>
          <x14:sparklines>
            <x14:sparkline>
              <xm:f>Disbursement!C33:L33</xm:f>
              <xm:sqref>M33</xm:sqref>
            </x14:sparkline>
          </x14:sparklines>
        </x14:sparklineGroup>
        <x14:sparklineGroup displayEmptyCellsAs="gap" xr2:uid="{00000000-0003-0000-0400-00003B000000}">
          <x14:colorSeries rgb="FF376092"/>
          <x14:sparklines>
            <x14:sparkline>
              <xm:f>Disbursement!C32:L32</xm:f>
              <xm:sqref>M32</xm:sqref>
            </x14:sparkline>
          </x14:sparklines>
        </x14:sparklineGroup>
        <x14:sparklineGroup displayEmptyCellsAs="gap" xr2:uid="{00000000-0003-0000-0400-00003A000000}">
          <x14:colorSeries rgb="FF376092"/>
          <x14:sparklines>
            <x14:sparkline>
              <xm:f>Disbursement!C31:L31</xm:f>
              <xm:sqref>M31</xm:sqref>
            </x14:sparkline>
          </x14:sparklines>
        </x14:sparklineGroup>
        <x14:sparklineGroup displayEmptyCellsAs="gap" xr2:uid="{00000000-0003-0000-0400-000039000000}">
          <x14:colorSeries rgb="FF376092"/>
          <x14:sparklines>
            <x14:sparkline>
              <xm:f>Disbursement!C30:L30</xm:f>
              <xm:sqref>M30</xm:sqref>
            </x14:sparkline>
          </x14:sparklines>
        </x14:sparklineGroup>
        <x14:sparklineGroup displayEmptyCellsAs="gap" xr2:uid="{00000000-0003-0000-0400-000038000000}">
          <x14:colorSeries rgb="FF376092"/>
          <x14:sparklines>
            <x14:sparkline>
              <xm:f>Disbursement!C27:L27</xm:f>
              <xm:sqref>M27</xm:sqref>
            </x14:sparkline>
          </x14:sparklines>
        </x14:sparklineGroup>
        <x14:sparklineGroup displayEmptyCellsAs="gap" xr2:uid="{00000000-0003-0000-0400-000037000000}">
          <x14:colorSeries rgb="FF376092"/>
          <x14:sparklines>
            <x14:sparkline>
              <xm:f>Disbursement!C26:L26</xm:f>
              <xm:sqref>M26</xm:sqref>
            </x14:sparkline>
          </x14:sparklines>
        </x14:sparklineGroup>
        <x14:sparklineGroup displayEmptyCellsAs="gap" xr2:uid="{00000000-0003-0000-0400-000036000000}">
          <x14:colorSeries rgb="FF376092"/>
          <x14:sparklines>
            <x14:sparkline>
              <xm:f>Disbursement!C25:L25</xm:f>
              <xm:sqref>M25</xm:sqref>
            </x14:sparkline>
          </x14:sparklines>
        </x14:sparklineGroup>
        <x14:sparklineGroup displayEmptyCellsAs="gap" xr2:uid="{00000000-0003-0000-0400-000035000000}">
          <x14:colorSeries rgb="FF376092"/>
          <x14:sparklines>
            <x14:sparkline>
              <xm:f>Disbursement!C24:L24</xm:f>
              <xm:sqref>M24</xm:sqref>
            </x14:sparkline>
          </x14:sparklines>
        </x14:sparklineGroup>
        <x14:sparklineGroup displayEmptyCellsAs="gap" xr2:uid="{00000000-0003-0000-0400-000034000000}">
          <x14:colorSeries rgb="FF376092"/>
          <x14:sparklines>
            <x14:sparkline>
              <xm:f>Disbursement!C23:L23</xm:f>
              <xm:sqref>M23</xm:sqref>
            </x14:sparkline>
          </x14:sparklines>
        </x14:sparklineGroup>
        <x14:sparklineGroup displayEmptyCellsAs="gap" xr2:uid="{00000000-0003-0000-0400-000033000000}">
          <x14:colorSeries rgb="FF376092"/>
          <x14:sparklines>
            <x14:sparkline>
              <xm:f>Disbursement!C22:L22</xm:f>
              <xm:sqref>M22</xm:sqref>
            </x14:sparkline>
          </x14:sparklines>
        </x14:sparklineGroup>
        <x14:sparklineGroup displayEmptyCellsAs="gap" xr2:uid="{00000000-0003-0000-0400-000032000000}">
          <x14:colorSeries rgb="FF376092"/>
          <x14:sparklines>
            <x14:sparkline>
              <xm:f>Disbursement!C21:L21</xm:f>
              <xm:sqref>M21</xm:sqref>
            </x14:sparkline>
          </x14:sparklines>
        </x14:sparklineGroup>
        <x14:sparklineGroup displayEmptyCellsAs="gap" xr2:uid="{00000000-0003-0000-0400-000031000000}">
          <x14:colorSeries rgb="FF376092"/>
          <x14:sparklines>
            <x14:sparkline>
              <xm:f>Disbursement!C20:L20</xm:f>
              <xm:sqref>M20</xm:sqref>
            </x14:sparkline>
          </x14:sparklines>
        </x14:sparklineGroup>
        <x14:sparklineGroup displayEmptyCellsAs="gap" xr2:uid="{00000000-0003-0000-0400-000030000000}">
          <x14:colorSeries rgb="FF376092"/>
          <x14:sparklines>
            <x14:sparkline>
              <xm:f>Disbursement!C19:L19</xm:f>
              <xm:sqref>M19</xm:sqref>
            </x14:sparkline>
          </x14:sparklines>
        </x14:sparklineGroup>
        <x14:sparklineGroup displayEmptyCellsAs="gap" xr2:uid="{00000000-0003-0000-0400-00002F000000}">
          <x14:colorSeries rgb="FF376092"/>
          <x14:sparklines>
            <x14:sparkline>
              <xm:f>Disbursement!C16:L16</xm:f>
              <xm:sqref>M16</xm:sqref>
            </x14:sparkline>
          </x14:sparklines>
        </x14:sparklineGroup>
        <x14:sparklineGroup displayEmptyCellsAs="gap" xr2:uid="{00000000-0003-0000-0400-00002E000000}">
          <x14:colorSeries rgb="FF376092"/>
          <x14:sparklines>
            <x14:sparkline>
              <xm:f>Disbursement!C15:L15</xm:f>
              <xm:sqref>M15</xm:sqref>
            </x14:sparkline>
          </x14:sparklines>
        </x14:sparklineGroup>
        <x14:sparklineGroup displayEmptyCellsAs="gap" xr2:uid="{00000000-0003-0000-0400-00002D000000}">
          <x14:colorSeries rgb="FF376092"/>
          <x14:sparklines>
            <x14:sparkline>
              <xm:f>Disbursement!C14:L14</xm:f>
              <xm:sqref>M14</xm:sqref>
            </x14:sparkline>
          </x14:sparklines>
        </x14:sparklineGroup>
        <x14:sparklineGroup displayEmptyCellsAs="gap" xr2:uid="{00000000-0003-0000-0400-00002C000000}">
          <x14:colorSeries rgb="FF376092"/>
          <x14:sparklines>
            <x14:sparkline>
              <xm:f>Disbursement!C13:L13</xm:f>
              <xm:sqref>M13</xm:sqref>
            </x14:sparkline>
          </x14:sparklines>
        </x14:sparklineGroup>
        <x14:sparklineGroup displayEmptyCellsAs="gap" xr2:uid="{00000000-0003-0000-0400-00002B000000}">
          <x14:colorSeries rgb="FF376092"/>
          <x14:sparklines>
            <x14:sparkline>
              <xm:f>Disbursement!C10:L10</xm:f>
              <xm:sqref>M10</xm:sqref>
            </x14:sparkline>
          </x14:sparklines>
        </x14:sparklineGroup>
        <x14:sparklineGroup displayEmptyCellsAs="gap" xr2:uid="{00000000-0003-0000-0400-00002A000000}">
          <x14:colorSeries rgb="FF376092"/>
          <x14:sparklines>
            <x14:sparkline>
              <xm:f>Disbursement!C9:L9</xm:f>
              <xm:sqref>M9</xm:sqref>
            </x14:sparkline>
          </x14:sparklines>
        </x14:sparklineGroup>
        <x14:sparklineGroup displayEmptyCellsAs="gap" xr2:uid="{00000000-0003-0000-0400-000029000000}">
          <x14:colorSeries rgb="FF376092"/>
          <x14:sparklines>
            <x14:sparkline>
              <xm:f>Disbursement!C8:L8</xm:f>
              <xm:sqref>M8</xm:sqref>
            </x14:sparkline>
          </x14:sparklines>
        </x14:sparklineGroup>
        <x14:sparklineGroup displayEmptyCellsAs="gap" xr2:uid="{00000000-0003-0000-0400-000028000000}">
          <x14:colorSeries rgb="FF376092"/>
          <x14:sparklines>
            <x14:sparkline>
              <xm:f>Disbursement!C6:L6</xm:f>
              <xm:sqref>M6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1"/>
  <sheetViews>
    <sheetView workbookViewId="0">
      <selection activeCell="C2" sqref="C2"/>
    </sheetView>
  </sheetViews>
  <sheetFormatPr defaultColWidth="14.42578125" defaultRowHeight="15" customHeight="1"/>
  <cols>
    <col min="1" max="1" width="14" customWidth="1"/>
    <col min="2" max="2" width="17.42578125" customWidth="1"/>
    <col min="3" max="3" width="15" customWidth="1"/>
    <col min="4" max="32" width="8.7109375" customWidth="1"/>
  </cols>
  <sheetData>
    <row r="1" spans="1:4" ht="32.25" thickBot="1">
      <c r="A1" s="15"/>
      <c r="B1" s="15" t="s">
        <v>216</v>
      </c>
    </row>
    <row r="2" spans="1:4" ht="32.25" thickBot="1">
      <c r="A2" s="15" t="s">
        <v>217</v>
      </c>
      <c r="B2" s="15" t="s">
        <v>218</v>
      </c>
      <c r="C2" s="88" t="s">
        <v>219</v>
      </c>
      <c r="D2" s="197"/>
    </row>
    <row r="3" spans="1:4" ht="16.5" thickBot="1">
      <c r="A3" s="15" t="s">
        <v>50</v>
      </c>
      <c r="B3">
        <v>370534.51</v>
      </c>
      <c r="C3">
        <v>437144.71</v>
      </c>
      <c r="D3" s="197"/>
    </row>
    <row r="4" spans="1:4" ht="16.5" thickBot="1">
      <c r="A4" s="15" t="s">
        <v>220</v>
      </c>
      <c r="B4" s="16">
        <v>413405</v>
      </c>
      <c r="C4" s="87">
        <v>495504.11</v>
      </c>
    </row>
    <row r="5" spans="1:4" ht="16.5" thickBot="1">
      <c r="A5" s="15" t="s">
        <v>52</v>
      </c>
      <c r="B5" s="16">
        <v>456709</v>
      </c>
      <c r="C5" s="87">
        <v>561424.17000000004</v>
      </c>
    </row>
    <row r="6" spans="1:4" ht="16.5" thickBot="1">
      <c r="A6" s="15" t="s">
        <v>221</v>
      </c>
      <c r="B6" s="16">
        <v>482036</v>
      </c>
      <c r="C6" s="87">
        <v>638832.07999999996</v>
      </c>
    </row>
    <row r="7" spans="1:4" ht="16.5" thickBot="1">
      <c r="A7" s="15" t="s">
        <v>54</v>
      </c>
      <c r="B7" s="16">
        <v>532996</v>
      </c>
      <c r="C7" s="87">
        <v>698939.76</v>
      </c>
    </row>
    <row r="8" spans="1:4" ht="16.5" thickBot="1">
      <c r="A8" s="15" t="s">
        <v>222</v>
      </c>
      <c r="B8" s="16">
        <v>544275</v>
      </c>
      <c r="C8" s="87">
        <v>732194.51</v>
      </c>
    </row>
    <row r="9" spans="1:4" ht="16.5" thickBot="1">
      <c r="A9" s="15" t="s">
        <v>56</v>
      </c>
      <c r="B9" s="16">
        <v>510306</v>
      </c>
      <c r="C9" s="87">
        <v>741850.07</v>
      </c>
    </row>
    <row r="10" spans="1:4" ht="32.25" thickBot="1">
      <c r="A10" s="15" t="s">
        <v>223</v>
      </c>
      <c r="B10" s="87">
        <v>568086</v>
      </c>
      <c r="C10" s="87">
        <v>870664.53</v>
      </c>
    </row>
    <row r="11" spans="1:4" ht="32.25" thickBot="1">
      <c r="A11" s="15" t="s">
        <v>224</v>
      </c>
      <c r="B11">
        <v>608420</v>
      </c>
      <c r="C11" s="87">
        <v>994154.08</v>
      </c>
    </row>
    <row r="17" spans="2:2" ht="15" customHeight="1">
      <c r="B17" s="86"/>
    </row>
    <row r="22" spans="2:2" ht="15.75" customHeight="1"/>
    <row r="23" spans="2:2" ht="15.75" customHeight="1"/>
    <row r="24" spans="2:2" ht="15.75" customHeight="1"/>
    <row r="25" spans="2:2" ht="15.75" customHeight="1"/>
    <row r="26" spans="2:2" ht="15.75" customHeight="1"/>
    <row r="27" spans="2:2" ht="15.75" customHeight="1"/>
    <row r="28" spans="2:2" ht="15.75" customHeight="1"/>
    <row r="29" spans="2:2" ht="15.75" customHeight="1">
      <c r="B29" s="86"/>
    </row>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B1" sqref="B1:B2"/>
    </sheetView>
  </sheetViews>
  <sheetFormatPr defaultColWidth="14.42578125" defaultRowHeight="15" customHeight="1"/>
  <cols>
    <col min="1" max="1" width="9.140625" customWidth="1"/>
    <col min="2" max="2" width="58.7109375" customWidth="1"/>
    <col min="3" max="8" width="15.28515625" customWidth="1"/>
    <col min="9" max="9" width="14.28515625" customWidth="1"/>
    <col min="10" max="10" width="14.85546875" customWidth="1"/>
    <col min="11" max="11" width="19.28515625" customWidth="1"/>
    <col min="12" max="12" width="18.140625" customWidth="1"/>
    <col min="13" max="13" width="14.42578125" customWidth="1"/>
    <col min="14" max="14" width="19.28515625" customWidth="1"/>
    <col min="15" max="15" width="16.140625" customWidth="1"/>
    <col min="16" max="16" width="15" customWidth="1"/>
    <col min="17" max="17" width="21.7109375" customWidth="1"/>
    <col min="18" max="19" width="15.28515625" customWidth="1"/>
    <col min="20" max="21" width="17.7109375" customWidth="1"/>
    <col min="22" max="22" width="15.28515625" customWidth="1"/>
    <col min="23" max="24" width="17.7109375" customWidth="1"/>
    <col min="25" max="25" width="15.28515625" customWidth="1"/>
    <col min="26" max="26" width="17.7109375" customWidth="1"/>
  </cols>
  <sheetData>
    <row r="1" spans="1:26" ht="35.25" customHeight="1">
      <c r="A1" s="17" t="s">
        <v>225</v>
      </c>
      <c r="B1" s="252" t="s">
        <v>226</v>
      </c>
      <c r="C1" s="250" t="s">
        <v>227</v>
      </c>
      <c r="D1" s="251"/>
      <c r="E1" s="251"/>
      <c r="F1" s="250" t="s">
        <v>228</v>
      </c>
      <c r="G1" s="251"/>
      <c r="H1" s="251"/>
      <c r="I1" s="250" t="s">
        <v>229</v>
      </c>
      <c r="J1" s="251"/>
      <c r="K1" s="251"/>
      <c r="L1" s="250" t="s">
        <v>230</v>
      </c>
      <c r="M1" s="251"/>
      <c r="N1" s="251"/>
      <c r="O1" s="250" t="s">
        <v>231</v>
      </c>
      <c r="P1" s="251"/>
      <c r="Q1" s="251"/>
      <c r="R1" s="250" t="s">
        <v>232</v>
      </c>
      <c r="S1" s="251"/>
      <c r="T1" s="251"/>
      <c r="U1" s="250" t="s">
        <v>233</v>
      </c>
      <c r="V1" s="251"/>
      <c r="W1" s="251"/>
      <c r="X1" s="250" t="s">
        <v>234</v>
      </c>
      <c r="Y1" s="251"/>
      <c r="Z1" s="251"/>
    </row>
    <row r="2" spans="1:26" ht="18">
      <c r="A2" s="17" t="s">
        <v>235</v>
      </c>
      <c r="B2" s="253"/>
      <c r="C2" s="251"/>
      <c r="D2" s="251"/>
      <c r="E2" s="251"/>
      <c r="F2" s="251"/>
      <c r="G2" s="251"/>
      <c r="H2" s="251"/>
      <c r="I2" s="251"/>
      <c r="J2" s="251"/>
      <c r="K2" s="251"/>
      <c r="L2" s="251"/>
      <c r="M2" s="251"/>
      <c r="N2" s="251"/>
      <c r="O2" s="251"/>
      <c r="P2" s="251"/>
      <c r="Q2" s="251"/>
      <c r="R2" s="251"/>
      <c r="S2" s="251"/>
      <c r="T2" s="251"/>
      <c r="U2" s="251"/>
      <c r="V2" s="251"/>
      <c r="W2" s="251"/>
      <c r="X2" s="251"/>
      <c r="Y2" s="251"/>
      <c r="Z2" s="251"/>
    </row>
    <row r="3" spans="1:26" ht="18">
      <c r="A3" s="18"/>
      <c r="B3" s="18"/>
      <c r="C3" s="215" t="s">
        <v>236</v>
      </c>
      <c r="D3" s="216" t="s">
        <v>237</v>
      </c>
      <c r="E3" s="217" t="s">
        <v>238</v>
      </c>
      <c r="F3" s="215" t="s">
        <v>236</v>
      </c>
      <c r="G3" s="216" t="s">
        <v>237</v>
      </c>
      <c r="H3" s="217" t="s">
        <v>238</v>
      </c>
      <c r="I3" s="215" t="s">
        <v>236</v>
      </c>
      <c r="J3" s="216" t="s">
        <v>237</v>
      </c>
      <c r="K3" s="217" t="s">
        <v>238</v>
      </c>
      <c r="L3" s="215" t="s">
        <v>236</v>
      </c>
      <c r="M3" s="216" t="s">
        <v>237</v>
      </c>
      <c r="N3" s="217" t="s">
        <v>238</v>
      </c>
      <c r="O3" s="218" t="s">
        <v>236</v>
      </c>
      <c r="P3" s="216" t="s">
        <v>237</v>
      </c>
      <c r="Q3" s="217" t="s">
        <v>238</v>
      </c>
      <c r="R3" s="215" t="s">
        <v>236</v>
      </c>
      <c r="S3" s="216" t="s">
        <v>237</v>
      </c>
      <c r="T3" s="217" t="s">
        <v>238</v>
      </c>
      <c r="U3" s="215" t="s">
        <v>236</v>
      </c>
      <c r="V3" s="216" t="s">
        <v>237</v>
      </c>
      <c r="W3" s="217" t="s">
        <v>238</v>
      </c>
      <c r="X3" s="215" t="s">
        <v>236</v>
      </c>
      <c r="Y3" s="216" t="s">
        <v>237</v>
      </c>
      <c r="Z3" s="217" t="s">
        <v>238</v>
      </c>
    </row>
    <row r="4" spans="1:26" ht="18.75">
      <c r="A4" s="19" t="s">
        <v>239</v>
      </c>
      <c r="B4" s="19"/>
      <c r="C4" s="20">
        <v>59235.7</v>
      </c>
      <c r="D4" s="20">
        <v>27373.31</v>
      </c>
      <c r="E4" s="20">
        <v>86609.01</v>
      </c>
      <c r="F4" s="20">
        <v>68403.429999999993</v>
      </c>
      <c r="G4" s="20">
        <v>16653.84</v>
      </c>
      <c r="H4" s="20">
        <v>85057.27</v>
      </c>
      <c r="I4" s="20">
        <v>73257.36</v>
      </c>
      <c r="J4" s="20">
        <v>21271.64</v>
      </c>
      <c r="K4" s="20">
        <v>94529</v>
      </c>
      <c r="L4" s="20">
        <v>77155.53</v>
      </c>
      <c r="M4" s="20">
        <v>33246.129999999997</v>
      </c>
      <c r="N4" s="20">
        <v>110401.66</v>
      </c>
      <c r="O4" s="20">
        <v>84848.21</v>
      </c>
      <c r="P4" s="20">
        <v>34750.699999999997</v>
      </c>
      <c r="Q4" s="20">
        <v>119598.91</v>
      </c>
      <c r="R4" s="20">
        <v>89946.61</v>
      </c>
      <c r="S4" s="20">
        <v>37092.99</v>
      </c>
      <c r="T4" s="20">
        <v>127039.6</v>
      </c>
      <c r="U4" s="20">
        <v>105118.9</v>
      </c>
      <c r="V4" s="20">
        <v>48265.5</v>
      </c>
      <c r="W4" s="20">
        <v>153384.4</v>
      </c>
      <c r="X4" s="20">
        <v>116198.63</v>
      </c>
      <c r="Y4" s="20">
        <v>61057.36</v>
      </c>
      <c r="Z4" s="20">
        <v>177255.99</v>
      </c>
    </row>
    <row r="5" spans="1:26" ht="18">
      <c r="A5" s="21">
        <v>1</v>
      </c>
      <c r="B5" s="22" t="s">
        <v>240</v>
      </c>
      <c r="C5" s="23">
        <v>1902.7</v>
      </c>
      <c r="D5" s="23">
        <v>49.79</v>
      </c>
      <c r="E5" s="23">
        <v>1952.49</v>
      </c>
      <c r="F5" s="23">
        <v>2046.46</v>
      </c>
      <c r="G5" s="23">
        <v>65.709999999999994</v>
      </c>
      <c r="H5" s="23">
        <v>2112.17</v>
      </c>
      <c r="I5" s="23">
        <v>2306.2800000000002</v>
      </c>
      <c r="J5" s="23">
        <v>14.13</v>
      </c>
      <c r="K5" s="23">
        <v>2320.41</v>
      </c>
      <c r="L5" s="23">
        <v>2945.39</v>
      </c>
      <c r="M5" s="23">
        <v>30.24</v>
      </c>
      <c r="N5" s="23">
        <v>2975.63</v>
      </c>
      <c r="O5" s="23">
        <v>2723.53</v>
      </c>
      <c r="P5" s="23">
        <v>165</v>
      </c>
      <c r="Q5" s="23">
        <v>2888.53</v>
      </c>
      <c r="R5" s="23">
        <v>3548.8</v>
      </c>
      <c r="S5" s="23">
        <v>129</v>
      </c>
      <c r="T5" s="23">
        <v>3677.8</v>
      </c>
      <c r="U5" s="23">
        <v>3914.55</v>
      </c>
      <c r="V5" s="23">
        <v>1291.3900000000001</v>
      </c>
      <c r="W5" s="23">
        <v>5205.9399999999996</v>
      </c>
      <c r="X5" s="23">
        <v>4860.12</v>
      </c>
      <c r="Y5" s="23">
        <v>1636.89</v>
      </c>
      <c r="Z5" s="23">
        <v>6497.01</v>
      </c>
    </row>
    <row r="6" spans="1:26" ht="18">
      <c r="A6" s="21"/>
      <c r="B6" s="22"/>
      <c r="C6" s="23"/>
      <c r="D6" s="23"/>
      <c r="E6" s="23"/>
      <c r="F6" s="23"/>
      <c r="G6" s="23"/>
      <c r="H6" s="23"/>
      <c r="I6" s="23"/>
      <c r="J6" s="23"/>
      <c r="K6" s="23"/>
      <c r="L6" s="23"/>
      <c r="M6" s="23"/>
      <c r="N6" s="23"/>
      <c r="O6" s="23"/>
      <c r="P6" s="23"/>
      <c r="Q6" s="23"/>
      <c r="R6" s="23"/>
      <c r="S6" s="23"/>
      <c r="T6" s="23"/>
      <c r="U6" s="23"/>
      <c r="V6" s="23"/>
      <c r="W6" s="23"/>
      <c r="X6" s="23"/>
      <c r="Y6" s="23"/>
      <c r="Z6" s="23"/>
    </row>
    <row r="7" spans="1:26" ht="18">
      <c r="A7" s="24">
        <v>2</v>
      </c>
      <c r="B7" s="22" t="s">
        <v>241</v>
      </c>
      <c r="C7" s="20">
        <v>279.08999999999997</v>
      </c>
      <c r="D7" s="20">
        <v>743.52</v>
      </c>
      <c r="E7" s="20">
        <v>1022.61</v>
      </c>
      <c r="F7" s="20">
        <v>253.38</v>
      </c>
      <c r="G7" s="20">
        <v>757.44</v>
      </c>
      <c r="H7" s="20">
        <v>1010.82</v>
      </c>
      <c r="I7" s="20">
        <v>328.29</v>
      </c>
      <c r="J7" s="20">
        <v>646.39</v>
      </c>
      <c r="K7" s="20">
        <v>974.68</v>
      </c>
      <c r="L7" s="20">
        <v>289.39</v>
      </c>
      <c r="M7" s="20">
        <v>693.8</v>
      </c>
      <c r="N7" s="20">
        <v>983.19</v>
      </c>
      <c r="O7" s="20">
        <v>284.72000000000003</v>
      </c>
      <c r="P7" s="20">
        <v>942.42</v>
      </c>
      <c r="Q7" s="20">
        <v>1227.1400000000001</v>
      </c>
      <c r="R7" s="20">
        <v>340.58</v>
      </c>
      <c r="S7" s="20">
        <v>597.24</v>
      </c>
      <c r="T7" s="20">
        <v>937.82</v>
      </c>
      <c r="U7" s="20">
        <v>1160.43</v>
      </c>
      <c r="V7" s="20">
        <v>907.07</v>
      </c>
      <c r="W7" s="20">
        <v>2067.5</v>
      </c>
      <c r="X7" s="20">
        <v>850.35</v>
      </c>
      <c r="Y7" s="20">
        <v>686.99</v>
      </c>
      <c r="Z7" s="20">
        <v>1537.34</v>
      </c>
    </row>
    <row r="8" spans="1:26" ht="18">
      <c r="A8" s="21">
        <v>3</v>
      </c>
      <c r="B8" s="22" t="s">
        <v>242</v>
      </c>
      <c r="C8" s="23">
        <v>9522.7900000000009</v>
      </c>
      <c r="D8" s="23">
        <v>158.36000000000001</v>
      </c>
      <c r="E8" s="23">
        <v>9681.15</v>
      </c>
      <c r="F8" s="23">
        <v>10665.37</v>
      </c>
      <c r="G8" s="23">
        <v>117.25</v>
      </c>
      <c r="H8" s="23">
        <v>10782.62</v>
      </c>
      <c r="I8" s="23">
        <v>11430.25</v>
      </c>
      <c r="J8" s="23">
        <v>353.58</v>
      </c>
      <c r="K8" s="23">
        <v>11783.83</v>
      </c>
      <c r="L8" s="23">
        <v>12254.73</v>
      </c>
      <c r="M8" s="23">
        <v>359.05</v>
      </c>
      <c r="N8" s="23">
        <v>12613.78</v>
      </c>
      <c r="O8" s="23">
        <v>13935.12</v>
      </c>
      <c r="P8" s="23">
        <v>82.15</v>
      </c>
      <c r="Q8" s="23">
        <v>14017.27</v>
      </c>
      <c r="R8" s="23">
        <v>13450.72</v>
      </c>
      <c r="S8" s="23">
        <v>373.75</v>
      </c>
      <c r="T8" s="23">
        <v>13824.47</v>
      </c>
      <c r="U8" s="23">
        <v>15616.17</v>
      </c>
      <c r="V8" s="23">
        <v>1644.62</v>
      </c>
      <c r="W8" s="23">
        <v>17260.79</v>
      </c>
      <c r="X8" s="23">
        <v>18638.04</v>
      </c>
      <c r="Y8" s="23">
        <v>1807.32</v>
      </c>
      <c r="Z8" s="23">
        <v>20445.36</v>
      </c>
    </row>
    <row r="9" spans="1:26" ht="36">
      <c r="A9" s="21">
        <v>4</v>
      </c>
      <c r="B9" s="22" t="s">
        <v>243</v>
      </c>
      <c r="C9" s="23">
        <v>599.89</v>
      </c>
      <c r="D9" s="23">
        <v>148.97</v>
      </c>
      <c r="E9" s="23">
        <v>748.86</v>
      </c>
      <c r="F9" s="23">
        <v>603.22</v>
      </c>
      <c r="G9" s="23">
        <v>129.62</v>
      </c>
      <c r="H9" s="23">
        <v>732.84</v>
      </c>
      <c r="I9" s="23">
        <v>642.86</v>
      </c>
      <c r="J9" s="23">
        <v>151.85</v>
      </c>
      <c r="K9" s="23">
        <v>794.71</v>
      </c>
      <c r="L9" s="23">
        <v>714.45</v>
      </c>
      <c r="M9" s="23">
        <v>126.6</v>
      </c>
      <c r="N9" s="23">
        <v>841.05</v>
      </c>
      <c r="O9" s="23">
        <v>986.96</v>
      </c>
      <c r="P9" s="23">
        <v>54.05</v>
      </c>
      <c r="Q9" s="23">
        <v>1041.01</v>
      </c>
      <c r="R9" s="23">
        <v>1025.49</v>
      </c>
      <c r="S9" s="23">
        <v>85.69</v>
      </c>
      <c r="T9" s="23">
        <v>1111.18</v>
      </c>
      <c r="U9" s="23">
        <v>821.35</v>
      </c>
      <c r="V9" s="23">
        <v>74.5</v>
      </c>
      <c r="W9" s="23">
        <v>895.85</v>
      </c>
      <c r="X9" s="23">
        <v>1015.68</v>
      </c>
      <c r="Y9" s="23">
        <v>89</v>
      </c>
      <c r="Z9" s="23">
        <v>1104.68</v>
      </c>
    </row>
    <row r="10" spans="1:26" ht="36">
      <c r="A10" s="21">
        <v>5</v>
      </c>
      <c r="B10" s="22" t="s">
        <v>244</v>
      </c>
      <c r="C10" s="23">
        <v>2348.46</v>
      </c>
      <c r="D10" s="23">
        <v>169.69</v>
      </c>
      <c r="E10" s="23">
        <v>2518.15</v>
      </c>
      <c r="F10" s="23">
        <v>2800.24</v>
      </c>
      <c r="G10" s="23">
        <v>244.19</v>
      </c>
      <c r="H10" s="23">
        <v>3044.43</v>
      </c>
      <c r="I10" s="23">
        <v>3074.25</v>
      </c>
      <c r="J10" s="23">
        <v>302.22000000000003</v>
      </c>
      <c r="K10" s="23">
        <v>3376.47</v>
      </c>
      <c r="L10" s="23">
        <v>3678.33</v>
      </c>
      <c r="M10" s="23">
        <v>338.83</v>
      </c>
      <c r="N10" s="23">
        <v>4017.16</v>
      </c>
      <c r="O10" s="23">
        <v>4472.42</v>
      </c>
      <c r="P10" s="23">
        <v>322.58</v>
      </c>
      <c r="Q10" s="23">
        <v>4795</v>
      </c>
      <c r="R10" s="23">
        <v>5081.05</v>
      </c>
      <c r="S10" s="23">
        <v>768.29</v>
      </c>
      <c r="T10" s="23">
        <v>5849.34</v>
      </c>
      <c r="U10" s="23">
        <v>6394.53</v>
      </c>
      <c r="V10" s="23">
        <v>1219.2</v>
      </c>
      <c r="W10" s="23">
        <v>7613.73</v>
      </c>
      <c r="X10" s="23">
        <v>7126.23</v>
      </c>
      <c r="Y10" s="23">
        <v>1799.29</v>
      </c>
      <c r="Z10" s="23">
        <v>8925.52</v>
      </c>
    </row>
    <row r="11" spans="1:26" ht="18">
      <c r="A11" s="21"/>
      <c r="B11" s="22"/>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8">
      <c r="A12" s="24">
        <v>6</v>
      </c>
      <c r="B12" s="22" t="s">
        <v>245</v>
      </c>
      <c r="C12" s="20">
        <v>2797.6</v>
      </c>
      <c r="D12" s="20">
        <v>227.65</v>
      </c>
      <c r="E12" s="20">
        <v>3025.25</v>
      </c>
      <c r="F12" s="20">
        <v>3280.5</v>
      </c>
      <c r="G12" s="20">
        <v>215.59</v>
      </c>
      <c r="H12" s="20">
        <v>3496.09</v>
      </c>
      <c r="I12" s="20">
        <v>3644.62</v>
      </c>
      <c r="J12" s="20">
        <v>250.36</v>
      </c>
      <c r="K12" s="20">
        <v>3894.98</v>
      </c>
      <c r="L12" s="20">
        <v>3947.03</v>
      </c>
      <c r="M12" s="20">
        <v>255.8</v>
      </c>
      <c r="N12" s="20">
        <v>4202.83</v>
      </c>
      <c r="O12" s="20">
        <v>4497.0200000000004</v>
      </c>
      <c r="P12" s="20">
        <v>229.7</v>
      </c>
      <c r="Q12" s="20">
        <v>4726.72</v>
      </c>
      <c r="R12" s="20">
        <v>4691.83</v>
      </c>
      <c r="S12" s="20">
        <v>160.37</v>
      </c>
      <c r="T12" s="20">
        <v>4852.2</v>
      </c>
      <c r="U12" s="20">
        <v>5851.36</v>
      </c>
      <c r="V12" s="20">
        <v>206.01</v>
      </c>
      <c r="W12" s="20">
        <v>6057.37</v>
      </c>
      <c r="X12" s="20">
        <v>6240.79</v>
      </c>
      <c r="Y12" s="20">
        <v>285.5</v>
      </c>
      <c r="Z12" s="20">
        <v>6526.29</v>
      </c>
    </row>
    <row r="13" spans="1:26" ht="18">
      <c r="A13" s="21">
        <v>7</v>
      </c>
      <c r="B13" s="22" t="s">
        <v>246</v>
      </c>
      <c r="C13" s="23">
        <v>10224.540000000001</v>
      </c>
      <c r="D13" s="23">
        <v>13864.33</v>
      </c>
      <c r="E13" s="23">
        <v>24088.87</v>
      </c>
      <c r="F13" s="23">
        <v>10520.21</v>
      </c>
      <c r="G13" s="23">
        <v>5541.8</v>
      </c>
      <c r="H13" s="23">
        <v>16062.01</v>
      </c>
      <c r="I13" s="23">
        <v>7637.05</v>
      </c>
      <c r="J13" s="23">
        <v>6341.91</v>
      </c>
      <c r="K13" s="23">
        <v>13978.96</v>
      </c>
      <c r="L13" s="23">
        <v>7452.88</v>
      </c>
      <c r="M13" s="23">
        <v>5553.09</v>
      </c>
      <c r="N13" s="23">
        <v>13005.97</v>
      </c>
      <c r="O13" s="23">
        <v>7021.07</v>
      </c>
      <c r="P13" s="23">
        <v>5990.26</v>
      </c>
      <c r="Q13" s="23">
        <v>13011.33</v>
      </c>
      <c r="R13" s="23">
        <v>5794.67</v>
      </c>
      <c r="S13" s="23">
        <v>583.25</v>
      </c>
      <c r="T13" s="23">
        <v>6377.92</v>
      </c>
      <c r="U13" s="23">
        <v>7236.32</v>
      </c>
      <c r="V13" s="23">
        <v>639.86</v>
      </c>
      <c r="W13" s="23">
        <v>7876.18</v>
      </c>
      <c r="X13" s="23">
        <v>6425.48</v>
      </c>
      <c r="Y13" s="23">
        <v>777.83</v>
      </c>
      <c r="Z13" s="23">
        <v>7203.31</v>
      </c>
    </row>
    <row r="14" spans="1:26" ht="18">
      <c r="A14" s="21"/>
      <c r="B14" s="22"/>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36">
      <c r="A15" s="21">
        <v>8</v>
      </c>
      <c r="B15" s="22" t="s">
        <v>247</v>
      </c>
      <c r="C15" s="23">
        <v>4470.0200000000004</v>
      </c>
      <c r="D15" s="23">
        <v>63.07</v>
      </c>
      <c r="E15" s="23">
        <v>4533.09</v>
      </c>
      <c r="F15" s="23">
        <v>5497.54</v>
      </c>
      <c r="G15" s="23">
        <v>82.45</v>
      </c>
      <c r="H15" s="23">
        <v>5579.99</v>
      </c>
      <c r="I15" s="23">
        <v>6152.08</v>
      </c>
      <c r="J15" s="23">
        <v>68.900000000000006</v>
      </c>
      <c r="K15" s="23">
        <v>6220.98</v>
      </c>
      <c r="L15" s="23">
        <v>7126.97</v>
      </c>
      <c r="M15" s="23">
        <v>104.24</v>
      </c>
      <c r="N15" s="23">
        <v>7231.21</v>
      </c>
      <c r="O15" s="23">
        <v>8094.29</v>
      </c>
      <c r="P15" s="23">
        <v>20.420000000000002</v>
      </c>
      <c r="Q15" s="23">
        <v>8114.71</v>
      </c>
      <c r="R15" s="23">
        <v>9614.0400000000009</v>
      </c>
      <c r="S15" s="23">
        <v>65.03</v>
      </c>
      <c r="T15" s="23">
        <v>9679.07</v>
      </c>
      <c r="U15" s="23">
        <v>10733.62</v>
      </c>
      <c r="V15" s="23">
        <v>129.53</v>
      </c>
      <c r="W15" s="23">
        <v>10863.15</v>
      </c>
      <c r="X15" s="23">
        <v>12836.76</v>
      </c>
      <c r="Y15" s="23">
        <v>213.26</v>
      </c>
      <c r="Z15" s="23">
        <v>13050.02</v>
      </c>
    </row>
    <row r="16" spans="1:26" ht="18">
      <c r="A16" s="21"/>
      <c r="B16" s="22"/>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36">
      <c r="A17" s="24">
        <v>9</v>
      </c>
      <c r="B17" s="22" t="s">
        <v>248</v>
      </c>
      <c r="C17" s="20">
        <v>1836.64</v>
      </c>
      <c r="D17" s="20">
        <v>0.57999999999999996</v>
      </c>
      <c r="E17" s="20">
        <v>1837.22</v>
      </c>
      <c r="F17" s="20">
        <v>2875.59</v>
      </c>
      <c r="G17" s="20">
        <v>0.39</v>
      </c>
      <c r="H17" s="20">
        <v>2875.98</v>
      </c>
      <c r="I17" s="20">
        <v>2965.89</v>
      </c>
      <c r="J17" s="20">
        <v>0.32</v>
      </c>
      <c r="K17" s="20">
        <v>2966.21</v>
      </c>
      <c r="L17" s="20">
        <v>3371.43</v>
      </c>
      <c r="M17" s="20">
        <v>5.34</v>
      </c>
      <c r="N17" s="20">
        <v>3376.77</v>
      </c>
      <c r="O17" s="20">
        <v>3934.53</v>
      </c>
      <c r="P17" s="20">
        <v>28.74</v>
      </c>
      <c r="Q17" s="20">
        <v>3963.27</v>
      </c>
      <c r="R17" s="20">
        <v>4478.12</v>
      </c>
      <c r="S17" s="20">
        <v>97.74</v>
      </c>
      <c r="T17" s="20">
        <v>4575.8599999999997</v>
      </c>
      <c r="U17" s="20">
        <v>3213.43</v>
      </c>
      <c r="V17" s="20">
        <v>510.5</v>
      </c>
      <c r="W17" s="20">
        <v>3723.93</v>
      </c>
      <c r="X17" s="20">
        <v>4223.93</v>
      </c>
      <c r="Y17" s="20">
        <v>2602.1999999999998</v>
      </c>
      <c r="Z17" s="20">
        <v>6826.13</v>
      </c>
    </row>
    <row r="18" spans="1:26" ht="18">
      <c r="A18" s="24">
        <v>10</v>
      </c>
      <c r="B18" s="22" t="s">
        <v>249</v>
      </c>
      <c r="C18" s="20">
        <v>1793.41</v>
      </c>
      <c r="D18" s="20">
        <v>111.14</v>
      </c>
      <c r="E18" s="20">
        <v>1904.55</v>
      </c>
      <c r="F18" s="20">
        <v>1905.85</v>
      </c>
      <c r="G18" s="20">
        <v>108.49</v>
      </c>
      <c r="H18" s="20">
        <v>2014.34</v>
      </c>
      <c r="I18" s="20">
        <v>2031.07</v>
      </c>
      <c r="J18" s="20">
        <v>160.47999999999999</v>
      </c>
      <c r="K18" s="20">
        <v>2191.5500000000002</v>
      </c>
      <c r="L18" s="20">
        <v>2139.09</v>
      </c>
      <c r="M18" s="20">
        <v>163.04</v>
      </c>
      <c r="N18" s="20">
        <v>2302.13</v>
      </c>
      <c r="O18" s="20">
        <v>2067.92</v>
      </c>
      <c r="P18" s="20">
        <v>4.04</v>
      </c>
      <c r="Q18" s="20">
        <v>2071.96</v>
      </c>
      <c r="R18" s="20">
        <v>1720.08</v>
      </c>
      <c r="S18" s="20">
        <v>141.31</v>
      </c>
      <c r="T18" s="20">
        <v>1861.39</v>
      </c>
      <c r="U18" s="20">
        <v>2431.5300000000002</v>
      </c>
      <c r="V18" s="20">
        <v>470.76</v>
      </c>
      <c r="W18" s="20">
        <v>2902.29</v>
      </c>
      <c r="X18" s="20">
        <v>2631.09</v>
      </c>
      <c r="Y18" s="20">
        <v>1077.1099999999999</v>
      </c>
      <c r="Z18" s="20">
        <v>3708.2</v>
      </c>
    </row>
    <row r="19" spans="1:26" ht="36">
      <c r="A19" s="24">
        <v>11</v>
      </c>
      <c r="B19" s="22" t="s">
        <v>250</v>
      </c>
      <c r="C19" s="20">
        <v>1963.44</v>
      </c>
      <c r="D19" s="20">
        <v>0</v>
      </c>
      <c r="E19" s="20">
        <v>1963.44</v>
      </c>
      <c r="F19" s="20">
        <v>2754.08</v>
      </c>
      <c r="G19" s="20">
        <v>0</v>
      </c>
      <c r="H19" s="20">
        <v>2754.08</v>
      </c>
      <c r="I19" s="20">
        <v>4029.65</v>
      </c>
      <c r="J19" s="20">
        <v>1000</v>
      </c>
      <c r="K19" s="20">
        <v>5029.6499999999996</v>
      </c>
      <c r="L19" s="20">
        <v>2923.99</v>
      </c>
      <c r="M19" s="20">
        <v>1307</v>
      </c>
      <c r="N19" s="20">
        <v>4230.99</v>
      </c>
      <c r="O19" s="20">
        <v>3302.06</v>
      </c>
      <c r="P19" s="20">
        <v>883.72</v>
      </c>
      <c r="Q19" s="20">
        <v>4185.78</v>
      </c>
      <c r="R19" s="20">
        <v>3618.15</v>
      </c>
      <c r="S19" s="20">
        <v>564.29</v>
      </c>
      <c r="T19" s="20">
        <v>4182.4399999999996</v>
      </c>
      <c r="U19" s="20">
        <v>4566.01</v>
      </c>
      <c r="V19" s="20">
        <v>4627.3</v>
      </c>
      <c r="W19" s="20">
        <v>9193.31</v>
      </c>
      <c r="X19" s="20">
        <v>3898.79</v>
      </c>
      <c r="Y19" s="20">
        <v>4570.04</v>
      </c>
      <c r="Z19" s="20">
        <v>8468.83</v>
      </c>
    </row>
    <row r="20" spans="1:26" ht="18">
      <c r="A20" s="21">
        <v>12</v>
      </c>
      <c r="B20" s="22" t="s">
        <v>251</v>
      </c>
      <c r="C20" s="23">
        <v>54.33</v>
      </c>
      <c r="D20" s="23">
        <v>12.6</v>
      </c>
      <c r="E20" s="23">
        <v>66.930000000000007</v>
      </c>
      <c r="F20" s="23">
        <v>267.93</v>
      </c>
      <c r="G20" s="23">
        <v>72</v>
      </c>
      <c r="H20" s="23">
        <v>339.93</v>
      </c>
      <c r="I20" s="23">
        <v>126.86</v>
      </c>
      <c r="J20" s="23">
        <v>30.01</v>
      </c>
      <c r="K20" s="23">
        <v>156.87</v>
      </c>
      <c r="L20" s="23">
        <v>221.15</v>
      </c>
      <c r="M20" s="23">
        <v>71.91</v>
      </c>
      <c r="N20" s="23">
        <v>293.06</v>
      </c>
      <c r="O20" s="23">
        <v>261.42</v>
      </c>
      <c r="P20" s="23">
        <v>57.9</v>
      </c>
      <c r="Q20" s="23">
        <v>319.32</v>
      </c>
      <c r="R20" s="23">
        <v>215.21</v>
      </c>
      <c r="S20" s="23">
        <v>17.09</v>
      </c>
      <c r="T20" s="23">
        <v>232.3</v>
      </c>
      <c r="U20" s="23">
        <v>414.21</v>
      </c>
      <c r="V20" s="23">
        <v>42.01</v>
      </c>
      <c r="W20" s="23">
        <v>456.22</v>
      </c>
      <c r="X20" s="23">
        <v>538.19000000000005</v>
      </c>
      <c r="Y20" s="23">
        <v>60.01</v>
      </c>
      <c r="Z20" s="23">
        <v>598.20000000000005</v>
      </c>
    </row>
    <row r="21" spans="1:26" ht="15.75" customHeight="1">
      <c r="A21" s="21"/>
      <c r="B21" s="22"/>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5.75" customHeight="1">
      <c r="A22" s="21">
        <v>13</v>
      </c>
      <c r="B22" s="22" t="s">
        <v>252</v>
      </c>
      <c r="C22" s="23">
        <v>1358.03</v>
      </c>
      <c r="D22" s="23">
        <v>865.08</v>
      </c>
      <c r="E22" s="23">
        <v>2223.11</v>
      </c>
      <c r="F22" s="23">
        <v>1355.17</v>
      </c>
      <c r="G22" s="23">
        <v>896.74</v>
      </c>
      <c r="H22" s="23">
        <v>2251.91</v>
      </c>
      <c r="I22" s="23">
        <v>1402.76</v>
      </c>
      <c r="J22" s="23">
        <v>942.34</v>
      </c>
      <c r="K22" s="23">
        <v>2345.1</v>
      </c>
      <c r="L22" s="23">
        <v>1430.84</v>
      </c>
      <c r="M22" s="23">
        <v>1252.99</v>
      </c>
      <c r="N22" s="23">
        <v>2683.83</v>
      </c>
      <c r="O22" s="23">
        <v>1459.6</v>
      </c>
      <c r="P22" s="23">
        <v>1394.26</v>
      </c>
      <c r="Q22" s="23">
        <v>2853.86</v>
      </c>
      <c r="R22" s="23">
        <v>1521.65</v>
      </c>
      <c r="S22" s="23">
        <v>1360.64</v>
      </c>
      <c r="T22" s="23">
        <v>2882.29</v>
      </c>
      <c r="U22" s="23">
        <v>2239.46</v>
      </c>
      <c r="V22" s="23">
        <v>1824.83</v>
      </c>
      <c r="W22" s="23">
        <v>4064.29</v>
      </c>
      <c r="X22" s="23">
        <v>2687.7</v>
      </c>
      <c r="Y22" s="23">
        <v>3448.66</v>
      </c>
      <c r="Z22" s="23">
        <v>6136.36</v>
      </c>
    </row>
    <row r="23" spans="1:26" ht="15.75" customHeight="1">
      <c r="A23" s="21"/>
      <c r="B23" s="22"/>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5.75" customHeight="1">
      <c r="A24" s="21">
        <v>14</v>
      </c>
      <c r="B24" s="22" t="s">
        <v>253</v>
      </c>
      <c r="C24" s="23">
        <v>1653.34</v>
      </c>
      <c r="D24" s="23">
        <v>930.13</v>
      </c>
      <c r="E24" s="23">
        <v>2583.4699999999998</v>
      </c>
      <c r="F24" s="23">
        <v>1734.06</v>
      </c>
      <c r="G24" s="23">
        <v>972.18</v>
      </c>
      <c r="H24" s="23">
        <v>2706.24</v>
      </c>
      <c r="I24" s="23">
        <v>1703.65</v>
      </c>
      <c r="J24" s="23">
        <v>1200.4100000000001</v>
      </c>
      <c r="K24" s="23">
        <v>2904.06</v>
      </c>
      <c r="L24" s="23">
        <v>1834.33</v>
      </c>
      <c r="M24" s="23">
        <v>1486.34</v>
      </c>
      <c r="N24" s="23">
        <v>3320.67</v>
      </c>
      <c r="O24" s="23">
        <v>1807.77</v>
      </c>
      <c r="P24" s="23">
        <v>1180.28</v>
      </c>
      <c r="Q24" s="23">
        <v>2988.05</v>
      </c>
      <c r="R24" s="23">
        <v>2230.0100000000002</v>
      </c>
      <c r="S24" s="23">
        <v>949.21</v>
      </c>
      <c r="T24" s="23">
        <v>3179.22</v>
      </c>
      <c r="U24" s="23">
        <v>2202.15</v>
      </c>
      <c r="V24" s="23">
        <v>1696.96</v>
      </c>
      <c r="W24" s="23">
        <v>3899.11</v>
      </c>
      <c r="X24" s="23">
        <v>2255.0700000000002</v>
      </c>
      <c r="Y24" s="23">
        <v>2299.3200000000002</v>
      </c>
      <c r="Z24" s="23">
        <v>4554.3900000000003</v>
      </c>
    </row>
    <row r="25" spans="1:26" ht="15.75" customHeight="1">
      <c r="A25" s="21"/>
      <c r="B25" s="22"/>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5.75" customHeight="1">
      <c r="A26" s="21">
        <v>15</v>
      </c>
      <c r="B26" s="22" t="s">
        <v>254</v>
      </c>
      <c r="C26" s="23">
        <v>1060.9100000000001</v>
      </c>
      <c r="D26" s="23">
        <v>2211.27</v>
      </c>
      <c r="E26" s="23">
        <v>3272.18</v>
      </c>
      <c r="F26" s="23">
        <v>1181.47</v>
      </c>
      <c r="G26" s="23">
        <v>1529.09</v>
      </c>
      <c r="H26" s="23">
        <v>2710.56</v>
      </c>
      <c r="I26" s="23">
        <v>1128.55</v>
      </c>
      <c r="J26" s="23">
        <v>1694.41</v>
      </c>
      <c r="K26" s="23">
        <v>2822.96</v>
      </c>
      <c r="L26" s="23">
        <v>952.38</v>
      </c>
      <c r="M26" s="23">
        <v>1680.96</v>
      </c>
      <c r="N26" s="23">
        <v>2633.34</v>
      </c>
      <c r="O26" s="23">
        <v>1290.54</v>
      </c>
      <c r="P26" s="23">
        <v>2774.03</v>
      </c>
      <c r="Q26" s="23">
        <v>4064.57</v>
      </c>
      <c r="R26" s="23">
        <v>1080.27</v>
      </c>
      <c r="S26" s="23">
        <v>1456.28</v>
      </c>
      <c r="T26" s="23">
        <v>2536.5500000000002</v>
      </c>
      <c r="U26" s="23">
        <v>1231.57</v>
      </c>
      <c r="V26" s="23">
        <v>2967.5</v>
      </c>
      <c r="W26" s="23">
        <v>4199.07</v>
      </c>
      <c r="X26" s="23">
        <v>1234.82</v>
      </c>
      <c r="Y26" s="23">
        <v>3517.2</v>
      </c>
      <c r="Z26" s="23">
        <v>4752.0200000000004</v>
      </c>
    </row>
    <row r="27" spans="1:26" ht="15.75" customHeight="1">
      <c r="A27" s="21"/>
      <c r="B27" s="22"/>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c r="A28" s="24">
        <v>16</v>
      </c>
      <c r="B28" s="22" t="s">
        <v>151</v>
      </c>
      <c r="C28" s="20">
        <v>8284.0499999999993</v>
      </c>
      <c r="D28" s="20">
        <v>0</v>
      </c>
      <c r="E28" s="20">
        <v>8284.0499999999993</v>
      </c>
      <c r="F28" s="20">
        <v>10541.91</v>
      </c>
      <c r="G28" s="20">
        <v>0</v>
      </c>
      <c r="H28" s="20">
        <v>10541.91</v>
      </c>
      <c r="I28" s="20">
        <v>11961.27</v>
      </c>
      <c r="J28" s="20">
        <v>0</v>
      </c>
      <c r="K28" s="20">
        <v>11961.27</v>
      </c>
      <c r="L28" s="20">
        <v>13551.46</v>
      </c>
      <c r="M28" s="20">
        <v>0</v>
      </c>
      <c r="N28" s="20">
        <v>13551.46</v>
      </c>
      <c r="O28" s="20">
        <v>15588.01</v>
      </c>
      <c r="P28" s="20" t="s">
        <v>255</v>
      </c>
      <c r="Q28" s="20">
        <v>15588.01</v>
      </c>
      <c r="R28" s="20">
        <v>17114.669999999998</v>
      </c>
      <c r="S28" s="20">
        <v>0</v>
      </c>
      <c r="T28" s="20">
        <v>17114.669999999998</v>
      </c>
      <c r="U28" s="20">
        <v>19389.740000000002</v>
      </c>
      <c r="V28" s="20">
        <v>0</v>
      </c>
      <c r="W28" s="20">
        <v>19389.740000000002</v>
      </c>
      <c r="X28" s="20">
        <v>20994.48</v>
      </c>
      <c r="Y28" s="20">
        <v>0</v>
      </c>
      <c r="Z28" s="20">
        <v>20994.48</v>
      </c>
    </row>
    <row r="29" spans="1:26" ht="15.75" customHeight="1">
      <c r="A29" s="24">
        <v>17</v>
      </c>
      <c r="B29" s="22" t="s">
        <v>256</v>
      </c>
      <c r="C29" s="20">
        <v>5413.28</v>
      </c>
      <c r="D29" s="20">
        <v>0</v>
      </c>
      <c r="E29" s="20">
        <v>5413.28</v>
      </c>
      <c r="F29" s="20">
        <v>5659.34</v>
      </c>
      <c r="G29" s="20">
        <v>0</v>
      </c>
      <c r="H29" s="20">
        <v>5659.34</v>
      </c>
      <c r="I29" s="20">
        <v>8783.1299999999992</v>
      </c>
      <c r="J29" s="20">
        <v>0</v>
      </c>
      <c r="K29" s="20">
        <v>8783.1299999999992</v>
      </c>
      <c r="L29" s="20">
        <v>8139.82</v>
      </c>
      <c r="M29" s="20">
        <v>0</v>
      </c>
      <c r="N29" s="20">
        <v>8139.82</v>
      </c>
      <c r="O29" s="20">
        <v>8832.94</v>
      </c>
      <c r="P29" s="20" t="s">
        <v>255</v>
      </c>
      <c r="Q29" s="20">
        <v>8832.94</v>
      </c>
      <c r="R29" s="20">
        <v>9212.7000000000007</v>
      </c>
      <c r="S29" s="20">
        <v>0</v>
      </c>
      <c r="T29" s="20">
        <v>9212.7000000000007</v>
      </c>
      <c r="U29" s="20">
        <v>10800.51</v>
      </c>
      <c r="V29" s="20">
        <v>0</v>
      </c>
      <c r="W29" s="20">
        <v>10800.51</v>
      </c>
      <c r="X29" s="20">
        <v>11200.51</v>
      </c>
      <c r="Y29" s="20">
        <v>0</v>
      </c>
      <c r="Z29" s="20">
        <v>11200.51</v>
      </c>
    </row>
    <row r="30" spans="1:26" ht="15.75" customHeight="1">
      <c r="A30" s="24">
        <v>18</v>
      </c>
      <c r="B30" s="22" t="s">
        <v>257</v>
      </c>
      <c r="C30" s="20">
        <v>0</v>
      </c>
      <c r="D30" s="20">
        <v>7214.68</v>
      </c>
      <c r="E30" s="20">
        <v>7214.68</v>
      </c>
      <c r="F30" s="20">
        <v>0</v>
      </c>
      <c r="G30" s="20">
        <v>5275.84</v>
      </c>
      <c r="H30" s="20">
        <v>5275.84</v>
      </c>
      <c r="I30" s="20">
        <v>0</v>
      </c>
      <c r="J30" s="20">
        <v>6338.85</v>
      </c>
      <c r="K30" s="20">
        <v>6338.85</v>
      </c>
      <c r="L30" s="20">
        <v>0</v>
      </c>
      <c r="M30" s="20">
        <v>17183.88</v>
      </c>
      <c r="N30" s="20">
        <v>17183.88</v>
      </c>
      <c r="O30" s="20" t="s">
        <v>255</v>
      </c>
      <c r="P30" s="20">
        <v>15775.51</v>
      </c>
      <c r="Q30" s="20">
        <v>15775.51</v>
      </c>
      <c r="R30" s="20">
        <v>0</v>
      </c>
      <c r="S30" s="20">
        <v>29497.599999999999</v>
      </c>
      <c r="T30" s="20">
        <v>29497.599999999999</v>
      </c>
      <c r="U30" s="20">
        <v>0</v>
      </c>
      <c r="V30" s="20">
        <v>28161.73</v>
      </c>
      <c r="W30" s="20">
        <v>28161.73</v>
      </c>
      <c r="X30" s="20">
        <v>0</v>
      </c>
      <c r="Y30" s="20">
        <v>35052.21</v>
      </c>
      <c r="Z30" s="20">
        <v>35052.21</v>
      </c>
    </row>
    <row r="31" spans="1:26" ht="15.75" customHeight="1">
      <c r="A31" s="24">
        <v>19</v>
      </c>
      <c r="B31" s="22" t="s">
        <v>172</v>
      </c>
      <c r="C31" s="20">
        <v>3673.18</v>
      </c>
      <c r="D31" s="20">
        <v>602.45000000000005</v>
      </c>
      <c r="E31" s="20">
        <v>4275.63</v>
      </c>
      <c r="F31" s="20">
        <v>4461.1099999999997</v>
      </c>
      <c r="G31" s="20">
        <v>645.05999999999995</v>
      </c>
      <c r="H31" s="20">
        <v>5106.17</v>
      </c>
      <c r="I31" s="20">
        <v>3908.85</v>
      </c>
      <c r="J31" s="20">
        <v>1775.48</v>
      </c>
      <c r="K31" s="20">
        <v>5684.33</v>
      </c>
      <c r="L31" s="20">
        <v>4181.87</v>
      </c>
      <c r="M31" s="20">
        <v>2633.02</v>
      </c>
      <c r="N31" s="20">
        <v>6814.89</v>
      </c>
      <c r="O31" s="20" t="s">
        <v>255</v>
      </c>
      <c r="P31" s="20" t="s">
        <v>255</v>
      </c>
      <c r="Q31" s="20" t="s">
        <v>255</v>
      </c>
      <c r="R31" s="20" t="s">
        <v>255</v>
      </c>
      <c r="S31" s="20" t="s">
        <v>255</v>
      </c>
      <c r="T31" s="20" t="s">
        <v>255</v>
      </c>
      <c r="U31" s="20" t="s">
        <v>255</v>
      </c>
      <c r="V31" s="20" t="s">
        <v>255</v>
      </c>
      <c r="W31" s="20" t="s">
        <v>255</v>
      </c>
      <c r="X31" s="20" t="s">
        <v>255</v>
      </c>
      <c r="Y31" s="20" t="s">
        <v>255</v>
      </c>
      <c r="Z31" s="20" t="s">
        <v>255</v>
      </c>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9">
    <mergeCell ref="U1:W2"/>
    <mergeCell ref="X1:Z2"/>
    <mergeCell ref="B1:B2"/>
    <mergeCell ref="C1:E2"/>
    <mergeCell ref="F1:H2"/>
    <mergeCell ref="I1:K2"/>
    <mergeCell ref="L1:N2"/>
    <mergeCell ref="O1:Q2"/>
    <mergeCell ref="R1:T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56" workbookViewId="0">
      <selection activeCell="B141" sqref="B141"/>
    </sheetView>
  </sheetViews>
  <sheetFormatPr defaultColWidth="14.42578125" defaultRowHeight="15" customHeight="1"/>
  <cols>
    <col min="1" max="28" width="8.7109375" customWidth="1"/>
  </cols>
  <sheetData>
    <row r="1" spans="1:26" ht="15.75">
      <c r="B1" s="15"/>
      <c r="C1" s="15"/>
      <c r="D1" s="15"/>
      <c r="E1" s="15"/>
      <c r="F1" s="15"/>
      <c r="G1" s="15"/>
      <c r="H1" s="15"/>
      <c r="I1" s="15"/>
      <c r="K1" s="15"/>
      <c r="L1" s="15"/>
      <c r="M1" s="15"/>
      <c r="N1" s="15"/>
      <c r="O1" s="15"/>
      <c r="P1" s="15"/>
      <c r="Q1" s="15"/>
      <c r="S1" s="15"/>
      <c r="T1" s="15"/>
      <c r="U1" s="15"/>
      <c r="V1" s="15"/>
      <c r="W1" s="15"/>
      <c r="X1" s="15"/>
      <c r="Y1" s="15"/>
      <c r="Z1" s="15"/>
    </row>
    <row r="2" spans="1:26" ht="15.75">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ht="15.7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5.75">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5.75">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5.75">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5.75">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5.75">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5.7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5.7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5.7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5.7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5.7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5.7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5.7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5.7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5.75">
      <c r="A17" s="15"/>
      <c r="B17" s="15"/>
      <c r="C17" s="15"/>
      <c r="D17" s="15"/>
      <c r="E17" s="15"/>
      <c r="F17" s="15"/>
      <c r="G17" s="15"/>
      <c r="H17" s="15"/>
      <c r="I17" s="15"/>
      <c r="J17" s="15"/>
      <c r="K17" s="15"/>
      <c r="L17" s="15"/>
      <c r="M17" s="15"/>
      <c r="N17" s="15"/>
      <c r="O17" s="15"/>
      <c r="P17" s="15"/>
      <c r="Q17" s="15"/>
      <c r="R17" s="15"/>
      <c r="T17" s="15"/>
      <c r="U17" s="15"/>
      <c r="V17" s="15"/>
      <c r="W17" s="15"/>
      <c r="X17" s="15"/>
      <c r="Y17" s="15"/>
      <c r="Z17" s="15"/>
    </row>
    <row r="18" spans="1:26" ht="15.7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 r="B19" s="15"/>
      <c r="C19" s="15"/>
      <c r="D19" s="15"/>
      <c r="E19" s="15"/>
      <c r="F19" s="15"/>
      <c r="G19" s="15"/>
      <c r="H19" s="15"/>
      <c r="I19" s="15"/>
      <c r="K19" s="15"/>
      <c r="L19" s="15"/>
      <c r="M19" s="15"/>
      <c r="N19" s="15"/>
      <c r="O19" s="15"/>
      <c r="P19" s="15"/>
      <c r="Q19" s="15"/>
      <c r="R19" s="15"/>
      <c r="S19" s="15"/>
      <c r="T19" s="15"/>
      <c r="U19" s="15"/>
      <c r="V19" s="15"/>
      <c r="W19" s="15"/>
      <c r="X19" s="15"/>
      <c r="Y19" s="15"/>
      <c r="Z19" s="15"/>
    </row>
    <row r="20" spans="1:26" ht="15.7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5"/>
      <c r="B34" s="15"/>
      <c r="C34" s="15"/>
      <c r="D34" s="15"/>
      <c r="E34" s="15"/>
      <c r="F34" s="15"/>
      <c r="G34" s="15"/>
      <c r="H34" s="15"/>
      <c r="I34" s="15"/>
      <c r="J34" s="15"/>
      <c r="L34" s="15"/>
      <c r="M34" s="15"/>
      <c r="N34" s="15"/>
      <c r="O34" s="15"/>
      <c r="P34" s="15"/>
      <c r="Q34" s="15"/>
      <c r="R34" s="15"/>
      <c r="S34" s="15"/>
      <c r="U34" s="15"/>
      <c r="V34" s="15"/>
      <c r="W34" s="15"/>
      <c r="X34" s="15"/>
      <c r="Y34" s="15"/>
      <c r="Z34" s="15"/>
    </row>
    <row r="35" spans="1:26" ht="15.75" customHeight="1">
      <c r="A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5"/>
      <c r="B50" s="15"/>
      <c r="C50" s="15"/>
      <c r="D50" s="15"/>
      <c r="E50" s="15"/>
      <c r="F50" s="15"/>
      <c r="G50" s="15"/>
      <c r="H50" s="15"/>
      <c r="I50" s="15"/>
      <c r="J50" s="15"/>
      <c r="K50" s="15"/>
      <c r="L50" s="15"/>
      <c r="M50" s="15"/>
      <c r="N50" s="15"/>
      <c r="O50" s="15"/>
      <c r="P50" s="15"/>
      <c r="Q50" s="15"/>
      <c r="R50" s="15"/>
      <c r="S50" s="15"/>
      <c r="T50" s="15"/>
      <c r="V50" s="15"/>
      <c r="W50" s="15"/>
      <c r="X50" s="15"/>
      <c r="Y50" s="15"/>
      <c r="Z50" s="15"/>
    </row>
    <row r="51" spans="1:26" ht="15.75" customHeight="1">
      <c r="A51" s="15"/>
      <c r="C51" s="15"/>
      <c r="D51" s="15"/>
      <c r="E51" s="15"/>
      <c r="F51" s="15"/>
      <c r="G51" s="15"/>
      <c r="H51" s="15"/>
      <c r="I51" s="15"/>
      <c r="J51" s="15"/>
      <c r="K51" s="15"/>
      <c r="M51" s="15"/>
      <c r="N51" s="15"/>
      <c r="O51" s="15"/>
      <c r="P51" s="15"/>
      <c r="Q51" s="15"/>
      <c r="R51" s="15"/>
      <c r="S51" s="15"/>
      <c r="T51" s="15"/>
      <c r="U51" s="15"/>
      <c r="V51" s="15"/>
      <c r="W51" s="15"/>
      <c r="X51" s="15"/>
      <c r="Y51" s="15"/>
      <c r="Z51" s="15"/>
    </row>
    <row r="52" spans="1:26"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5"/>
      <c r="B70" s="15"/>
      <c r="D70" s="15"/>
      <c r="E70" s="15"/>
      <c r="F70" s="15"/>
      <c r="G70" s="15"/>
      <c r="H70" s="15"/>
      <c r="I70" s="15"/>
      <c r="J70" s="15"/>
      <c r="K70" s="15"/>
      <c r="M70" s="15"/>
      <c r="N70" s="15"/>
      <c r="O70" s="15"/>
      <c r="P70" s="15"/>
      <c r="Q70" s="15"/>
      <c r="R70" s="15"/>
      <c r="S70" s="15"/>
      <c r="T70" s="15"/>
      <c r="U70" s="15"/>
      <c r="V70" s="15"/>
      <c r="W70" s="15"/>
      <c r="X70" s="15"/>
      <c r="Y70" s="15"/>
      <c r="Z70" s="15"/>
    </row>
    <row r="71" spans="1:26"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25"/>
      <c r="B121" s="25"/>
      <c r="C121" s="25"/>
      <c r="D121" s="25"/>
      <c r="E121" s="25"/>
      <c r="F121" s="25"/>
      <c r="G121" s="25"/>
      <c r="H121" s="25"/>
      <c r="I121" s="25"/>
      <c r="J121" s="25"/>
      <c r="K121" s="25"/>
      <c r="L121" s="25"/>
      <c r="M121" s="25"/>
      <c r="N121" s="25"/>
      <c r="O121" s="25"/>
      <c r="P121" s="25"/>
      <c r="Q121" s="25"/>
      <c r="R121" s="15"/>
      <c r="S121" s="15"/>
      <c r="T121" s="15"/>
      <c r="U121" s="15"/>
      <c r="V121" s="15"/>
      <c r="W121" s="15"/>
      <c r="X121" s="15"/>
      <c r="Y121" s="15"/>
      <c r="Z121" s="15"/>
    </row>
    <row r="122" spans="1:26" ht="15.75" customHeight="1">
      <c r="A122" s="26" t="s">
        <v>225</v>
      </c>
      <c r="B122" s="27" t="s">
        <v>226</v>
      </c>
      <c r="C122" s="28" t="s">
        <v>227</v>
      </c>
      <c r="D122" s="28" t="s">
        <v>228</v>
      </c>
      <c r="E122" s="28" t="s">
        <v>258</v>
      </c>
      <c r="F122" s="28" t="s">
        <v>229</v>
      </c>
      <c r="G122" s="28" t="s">
        <v>258</v>
      </c>
      <c r="H122" s="28" t="s">
        <v>230</v>
      </c>
      <c r="I122" s="28" t="s">
        <v>258</v>
      </c>
      <c r="J122" s="28" t="s">
        <v>231</v>
      </c>
      <c r="K122" s="28" t="s">
        <v>258</v>
      </c>
      <c r="L122" s="28" t="s">
        <v>232</v>
      </c>
      <c r="M122" s="28" t="s">
        <v>258</v>
      </c>
      <c r="N122" s="28" t="s">
        <v>233</v>
      </c>
      <c r="O122" s="28" t="s">
        <v>258</v>
      </c>
      <c r="P122" s="28" t="s">
        <v>234</v>
      </c>
      <c r="Q122" s="29" t="s">
        <v>258</v>
      </c>
      <c r="R122" s="15"/>
      <c r="S122" s="15"/>
      <c r="T122" s="15"/>
      <c r="U122" s="15"/>
      <c r="V122" s="15"/>
      <c r="W122" s="15"/>
      <c r="X122" s="15"/>
      <c r="Y122" s="15"/>
      <c r="Z122" s="15"/>
    </row>
    <row r="123" spans="1:26" ht="15.75" customHeight="1">
      <c r="A123" s="30"/>
      <c r="B123" s="27" t="s">
        <v>259</v>
      </c>
      <c r="C123" s="31">
        <v>86609.01</v>
      </c>
      <c r="D123" s="31">
        <v>85057.27</v>
      </c>
      <c r="E123" s="31">
        <v>-1.79</v>
      </c>
      <c r="F123" s="31">
        <v>94529</v>
      </c>
      <c r="G123" s="31">
        <v>11.14</v>
      </c>
      <c r="H123" s="31">
        <v>110401.66</v>
      </c>
      <c r="I123" s="31">
        <v>16.79</v>
      </c>
      <c r="J123" s="31">
        <v>119598.91</v>
      </c>
      <c r="K123" s="31">
        <v>8.33</v>
      </c>
      <c r="L123" s="31">
        <v>127039.6</v>
      </c>
      <c r="M123" s="31">
        <v>6.22</v>
      </c>
      <c r="N123" s="31">
        <v>153384.4</v>
      </c>
      <c r="O123" s="31">
        <v>20.74</v>
      </c>
      <c r="P123" s="31">
        <v>177255.99</v>
      </c>
      <c r="Q123" s="31">
        <v>15.56</v>
      </c>
      <c r="R123" s="15"/>
      <c r="S123" s="15"/>
      <c r="T123" s="15"/>
      <c r="U123" s="15"/>
      <c r="V123" s="15"/>
      <c r="W123" s="15"/>
      <c r="X123" s="15"/>
      <c r="Y123" s="15"/>
      <c r="Z123" s="15"/>
    </row>
    <row r="124" spans="1:26" ht="15.75" customHeight="1">
      <c r="A124" s="32">
        <v>1</v>
      </c>
      <c r="B124" s="33" t="s">
        <v>240</v>
      </c>
      <c r="C124" s="34">
        <v>1952.49</v>
      </c>
      <c r="D124" s="34">
        <v>2112.17</v>
      </c>
      <c r="E124" s="31">
        <v>8.18</v>
      </c>
      <c r="F124" s="34">
        <v>2320.41</v>
      </c>
      <c r="G124" s="31">
        <v>9.86</v>
      </c>
      <c r="H124" s="34">
        <v>2975.63</v>
      </c>
      <c r="I124" s="31">
        <v>28.24</v>
      </c>
      <c r="J124" s="34">
        <v>2888.53</v>
      </c>
      <c r="K124" s="31">
        <v>-2.93</v>
      </c>
      <c r="L124" s="34">
        <v>3677.8</v>
      </c>
      <c r="M124" s="31">
        <v>27.32</v>
      </c>
      <c r="N124" s="34">
        <v>5205.9399999999996</v>
      </c>
      <c r="O124" s="31">
        <v>41.55</v>
      </c>
      <c r="P124" s="34">
        <v>6497.01</v>
      </c>
      <c r="Q124" s="31">
        <v>24.8</v>
      </c>
      <c r="R124" s="15"/>
      <c r="S124" s="15"/>
      <c r="T124" s="15"/>
      <c r="U124" s="15"/>
      <c r="V124" s="15"/>
      <c r="W124" s="15"/>
      <c r="X124" s="15"/>
      <c r="Y124" s="15"/>
      <c r="Z124" s="15"/>
    </row>
    <row r="125" spans="1:26" ht="15.75" customHeight="1">
      <c r="A125" s="32">
        <v>2</v>
      </c>
      <c r="B125" s="33" t="s">
        <v>241</v>
      </c>
      <c r="C125" s="31">
        <v>1022.61</v>
      </c>
      <c r="D125" s="31">
        <v>1010.82</v>
      </c>
      <c r="E125" s="31">
        <v>-1.1499999999999999</v>
      </c>
      <c r="F125" s="31">
        <v>974.68</v>
      </c>
      <c r="G125" s="31">
        <v>-3.58</v>
      </c>
      <c r="H125" s="31">
        <v>983.19</v>
      </c>
      <c r="I125" s="31">
        <v>0.87</v>
      </c>
      <c r="J125" s="31">
        <v>1227.1400000000001</v>
      </c>
      <c r="K125" s="31">
        <v>24.81</v>
      </c>
      <c r="L125" s="31">
        <v>937.82</v>
      </c>
      <c r="M125" s="31">
        <v>-23.58</v>
      </c>
      <c r="N125" s="31">
        <v>2067.5</v>
      </c>
      <c r="O125" s="31">
        <v>120.46</v>
      </c>
      <c r="P125" s="31">
        <v>1537.34</v>
      </c>
      <c r="Q125" s="31">
        <v>-25.64</v>
      </c>
      <c r="R125" s="15"/>
      <c r="S125" s="15"/>
      <c r="T125" s="15"/>
      <c r="U125" s="15"/>
      <c r="V125" s="15"/>
      <c r="W125" s="15"/>
      <c r="X125" s="15"/>
      <c r="Y125" s="15"/>
      <c r="Z125" s="15"/>
    </row>
    <row r="126" spans="1:26" ht="15.75" customHeight="1">
      <c r="A126" s="35">
        <v>3</v>
      </c>
      <c r="B126" s="33" t="s">
        <v>242</v>
      </c>
      <c r="C126" s="34">
        <v>9681.15</v>
      </c>
      <c r="D126" s="34">
        <v>10782.62</v>
      </c>
      <c r="E126" s="31">
        <v>11.38</v>
      </c>
      <c r="F126" s="34">
        <v>11783.83</v>
      </c>
      <c r="G126" s="31">
        <v>9.2899999999999991</v>
      </c>
      <c r="H126" s="34">
        <v>12613.78</v>
      </c>
      <c r="I126" s="31">
        <v>7.04</v>
      </c>
      <c r="J126" s="34">
        <v>14017.27</v>
      </c>
      <c r="K126" s="31">
        <v>11.13</v>
      </c>
      <c r="L126" s="34">
        <v>13824.47</v>
      </c>
      <c r="M126" s="31">
        <v>-1.38</v>
      </c>
      <c r="N126" s="34">
        <v>17260.79</v>
      </c>
      <c r="O126" s="31">
        <v>24.86</v>
      </c>
      <c r="P126" s="34">
        <v>20445.36</v>
      </c>
      <c r="Q126" s="31">
        <v>18.45</v>
      </c>
      <c r="R126" s="15"/>
      <c r="S126" s="15"/>
      <c r="T126" s="15"/>
      <c r="U126" s="15"/>
      <c r="V126" s="15"/>
      <c r="W126" s="15"/>
      <c r="X126" s="15"/>
      <c r="Y126" s="15"/>
      <c r="Z126" s="15"/>
    </row>
    <row r="127" spans="1:26" ht="15.75" customHeight="1">
      <c r="A127" s="32">
        <v>4</v>
      </c>
      <c r="B127" s="33" t="s">
        <v>243</v>
      </c>
      <c r="C127" s="31">
        <v>748.86</v>
      </c>
      <c r="D127" s="31">
        <v>732.84</v>
      </c>
      <c r="E127" s="31">
        <v>-2.14</v>
      </c>
      <c r="F127" s="31">
        <v>794.71</v>
      </c>
      <c r="G127" s="31">
        <v>8.44</v>
      </c>
      <c r="H127" s="31">
        <v>841.05</v>
      </c>
      <c r="I127" s="31">
        <v>5.83</v>
      </c>
      <c r="J127" s="31">
        <v>1041.01</v>
      </c>
      <c r="K127" s="31">
        <v>23.78</v>
      </c>
      <c r="L127" s="31">
        <v>1111.18</v>
      </c>
      <c r="M127" s="31">
        <v>6.74</v>
      </c>
      <c r="N127" s="31">
        <v>895.85</v>
      </c>
      <c r="O127" s="31">
        <v>-19.38</v>
      </c>
      <c r="P127" s="31">
        <v>1104.68</v>
      </c>
      <c r="Q127" s="31">
        <v>23.31</v>
      </c>
      <c r="R127" s="15"/>
      <c r="S127" s="15"/>
      <c r="T127" s="15"/>
      <c r="U127" s="15"/>
      <c r="V127" s="15"/>
      <c r="W127" s="15"/>
      <c r="X127" s="15"/>
      <c r="Y127" s="15"/>
      <c r="Z127" s="15"/>
    </row>
    <row r="128" spans="1:26" ht="15.75" customHeight="1">
      <c r="A128" s="35">
        <v>5</v>
      </c>
      <c r="B128" s="33" t="s">
        <v>244</v>
      </c>
      <c r="C128" s="34">
        <v>2518.15</v>
      </c>
      <c r="D128" s="34">
        <v>3044.43</v>
      </c>
      <c r="E128" s="31">
        <v>20.9</v>
      </c>
      <c r="F128" s="34">
        <v>3376.47</v>
      </c>
      <c r="G128" s="31">
        <v>10.91</v>
      </c>
      <c r="H128" s="34">
        <v>4017.16</v>
      </c>
      <c r="I128" s="31">
        <v>18.98</v>
      </c>
      <c r="J128" s="34">
        <v>4795</v>
      </c>
      <c r="K128" s="31">
        <v>19.36</v>
      </c>
      <c r="L128" s="34">
        <v>5849.34</v>
      </c>
      <c r="M128" s="31">
        <v>21.99</v>
      </c>
      <c r="N128" s="34">
        <v>7613.73</v>
      </c>
      <c r="O128" s="31">
        <v>30.16</v>
      </c>
      <c r="P128" s="34">
        <v>8925.52</v>
      </c>
      <c r="Q128" s="31">
        <v>17.23</v>
      </c>
      <c r="R128" s="15"/>
      <c r="S128" s="15"/>
      <c r="T128" s="15"/>
      <c r="U128" s="15"/>
      <c r="V128" s="15"/>
      <c r="W128" s="15"/>
      <c r="X128" s="15"/>
      <c r="Y128" s="15"/>
      <c r="Z128" s="15"/>
    </row>
    <row r="129" spans="1:26" ht="15.75" customHeight="1">
      <c r="A129" s="32">
        <v>6</v>
      </c>
      <c r="B129" s="33" t="s">
        <v>245</v>
      </c>
      <c r="C129" s="31">
        <v>3025.25</v>
      </c>
      <c r="D129" s="31">
        <v>3496.09</v>
      </c>
      <c r="E129" s="31">
        <v>15.56</v>
      </c>
      <c r="F129" s="31">
        <v>3894.98</v>
      </c>
      <c r="G129" s="31">
        <v>11.41</v>
      </c>
      <c r="H129" s="31">
        <v>4202.83</v>
      </c>
      <c r="I129" s="31">
        <v>7.9</v>
      </c>
      <c r="J129" s="31">
        <v>4726.72</v>
      </c>
      <c r="K129" s="31">
        <v>12.47</v>
      </c>
      <c r="L129" s="31">
        <v>4852.2</v>
      </c>
      <c r="M129" s="31">
        <v>2.65</v>
      </c>
      <c r="N129" s="31">
        <v>6057.37</v>
      </c>
      <c r="O129" s="31">
        <v>24.84</v>
      </c>
      <c r="P129" s="31">
        <v>6526.29</v>
      </c>
      <c r="Q129" s="31">
        <v>7.74</v>
      </c>
      <c r="R129" s="15"/>
      <c r="S129" s="15"/>
      <c r="T129" s="15"/>
      <c r="U129" s="15"/>
      <c r="V129" s="15"/>
      <c r="W129" s="15"/>
      <c r="X129" s="15"/>
      <c r="Y129" s="15"/>
      <c r="Z129" s="15"/>
    </row>
    <row r="130" spans="1:26" ht="15.75" customHeight="1">
      <c r="A130" s="35">
        <v>7</v>
      </c>
      <c r="B130" s="33" t="s">
        <v>246</v>
      </c>
      <c r="C130" s="34">
        <v>24088.87</v>
      </c>
      <c r="D130" s="34">
        <v>16062.01</v>
      </c>
      <c r="E130" s="31">
        <v>-33.32</v>
      </c>
      <c r="F130" s="34">
        <v>13978.96</v>
      </c>
      <c r="G130" s="31">
        <v>-12.97</v>
      </c>
      <c r="H130" s="34">
        <v>13005.97</v>
      </c>
      <c r="I130" s="31">
        <v>-6.96</v>
      </c>
      <c r="J130" s="34">
        <v>13011.33</v>
      </c>
      <c r="K130" s="31">
        <v>0.04</v>
      </c>
      <c r="L130" s="34">
        <v>6377.92</v>
      </c>
      <c r="M130" s="31">
        <v>-50.98</v>
      </c>
      <c r="N130" s="34">
        <v>7876.18</v>
      </c>
      <c r="O130" s="31">
        <v>23.49</v>
      </c>
      <c r="P130" s="34">
        <v>7203.31</v>
      </c>
      <c r="Q130" s="31">
        <v>-8.5399999999999991</v>
      </c>
      <c r="R130" s="15"/>
      <c r="S130" s="15"/>
      <c r="T130" s="15"/>
      <c r="U130" s="15"/>
      <c r="V130" s="15"/>
      <c r="W130" s="15"/>
      <c r="X130" s="15"/>
      <c r="Y130" s="15"/>
      <c r="Z130" s="15"/>
    </row>
    <row r="131" spans="1:26" ht="15.75" customHeight="1">
      <c r="A131" s="35">
        <v>8</v>
      </c>
      <c r="B131" s="33" t="s">
        <v>247</v>
      </c>
      <c r="C131" s="34">
        <v>4533.09</v>
      </c>
      <c r="D131" s="34">
        <v>5579.99</v>
      </c>
      <c r="E131" s="31">
        <v>23.09</v>
      </c>
      <c r="F131" s="34">
        <v>6220.98</v>
      </c>
      <c r="G131" s="31">
        <v>11.49</v>
      </c>
      <c r="H131" s="34">
        <v>7231.21</v>
      </c>
      <c r="I131" s="31">
        <v>16.239999999999998</v>
      </c>
      <c r="J131" s="34">
        <v>8114.71</v>
      </c>
      <c r="K131" s="31">
        <v>12.22</v>
      </c>
      <c r="L131" s="34">
        <v>9679.07</v>
      </c>
      <c r="M131" s="31">
        <v>19.28</v>
      </c>
      <c r="N131" s="34">
        <v>10863.15</v>
      </c>
      <c r="O131" s="31">
        <v>12.23</v>
      </c>
      <c r="P131" s="34">
        <v>13050.02</v>
      </c>
      <c r="Q131" s="31">
        <v>20.13</v>
      </c>
      <c r="R131" s="15"/>
      <c r="S131" s="15"/>
      <c r="T131" s="15"/>
      <c r="U131" s="15"/>
      <c r="V131" s="15"/>
      <c r="W131" s="15"/>
      <c r="X131" s="15"/>
      <c r="Y131" s="15"/>
      <c r="Z131" s="15"/>
    </row>
    <row r="132" spans="1:26" ht="15.75" customHeight="1">
      <c r="A132" s="32">
        <v>9</v>
      </c>
      <c r="B132" s="33" t="s">
        <v>248</v>
      </c>
      <c r="C132" s="31">
        <v>1837.22</v>
      </c>
      <c r="D132" s="31">
        <v>2875.98</v>
      </c>
      <c r="E132" s="31">
        <v>56.54</v>
      </c>
      <c r="F132" s="31">
        <v>2966.21</v>
      </c>
      <c r="G132" s="31">
        <v>3.14</v>
      </c>
      <c r="H132" s="31">
        <v>3376.77</v>
      </c>
      <c r="I132" s="31">
        <v>13.84</v>
      </c>
      <c r="J132" s="31">
        <v>3963.27</v>
      </c>
      <c r="K132" s="31">
        <v>17.37</v>
      </c>
      <c r="L132" s="31">
        <v>4575.8599999999997</v>
      </c>
      <c r="M132" s="31">
        <v>15.46</v>
      </c>
      <c r="N132" s="31">
        <v>3723.93</v>
      </c>
      <c r="O132" s="31">
        <v>-18.62</v>
      </c>
      <c r="P132" s="31">
        <v>6826.13</v>
      </c>
      <c r="Q132" s="31">
        <v>83.3</v>
      </c>
      <c r="R132" s="15"/>
      <c r="S132" s="15"/>
      <c r="T132" s="15"/>
      <c r="U132" s="15"/>
      <c r="V132" s="15"/>
      <c r="W132" s="15"/>
      <c r="X132" s="15"/>
      <c r="Y132" s="15"/>
      <c r="Z132" s="15"/>
    </row>
    <row r="133" spans="1:26" ht="15.75" customHeight="1">
      <c r="A133" s="32">
        <v>10</v>
      </c>
      <c r="B133" s="33" t="s">
        <v>249</v>
      </c>
      <c r="C133" s="31">
        <v>1904.55</v>
      </c>
      <c r="D133" s="31">
        <v>2014.34</v>
      </c>
      <c r="E133" s="31">
        <v>5.76</v>
      </c>
      <c r="F133" s="31">
        <v>2191.5500000000002</v>
      </c>
      <c r="G133" s="31">
        <v>8.8000000000000007</v>
      </c>
      <c r="H133" s="31">
        <v>2302.13</v>
      </c>
      <c r="I133" s="31">
        <v>5.05</v>
      </c>
      <c r="J133" s="31">
        <v>2071.96</v>
      </c>
      <c r="K133" s="31">
        <v>-10</v>
      </c>
      <c r="L133" s="31">
        <v>1861.39</v>
      </c>
      <c r="M133" s="31">
        <v>-10.16</v>
      </c>
      <c r="N133" s="31">
        <v>2902.29</v>
      </c>
      <c r="O133" s="31">
        <v>55.92</v>
      </c>
      <c r="P133" s="31">
        <v>3708.2</v>
      </c>
      <c r="Q133" s="31">
        <v>27.77</v>
      </c>
      <c r="R133" s="15"/>
      <c r="S133" s="15"/>
      <c r="T133" s="15"/>
      <c r="U133" s="15"/>
      <c r="V133" s="15"/>
      <c r="W133" s="15"/>
      <c r="X133" s="15"/>
      <c r="Y133" s="15"/>
      <c r="Z133" s="15"/>
    </row>
    <row r="134" spans="1:26" ht="15.75" customHeight="1">
      <c r="A134" s="32">
        <v>11</v>
      </c>
      <c r="B134" s="33" t="s">
        <v>250</v>
      </c>
      <c r="C134" s="31">
        <v>1963.44</v>
      </c>
      <c r="D134" s="31">
        <v>2754.08</v>
      </c>
      <c r="E134" s="31">
        <v>40.270000000000003</v>
      </c>
      <c r="F134" s="31">
        <v>5029.6499999999996</v>
      </c>
      <c r="G134" s="31">
        <v>82.63</v>
      </c>
      <c r="H134" s="31">
        <v>4230.99</v>
      </c>
      <c r="I134" s="31">
        <v>-15.88</v>
      </c>
      <c r="J134" s="31">
        <v>4185.78</v>
      </c>
      <c r="K134" s="31">
        <v>-1.07</v>
      </c>
      <c r="L134" s="31">
        <v>4182.4399999999996</v>
      </c>
      <c r="M134" s="31">
        <v>-0.08</v>
      </c>
      <c r="N134" s="31">
        <v>9193.31</v>
      </c>
      <c r="O134" s="31">
        <v>119.81</v>
      </c>
      <c r="P134" s="31">
        <v>8468.83</v>
      </c>
      <c r="Q134" s="31">
        <v>-7.88</v>
      </c>
      <c r="R134" s="15"/>
      <c r="S134" s="15"/>
      <c r="T134" s="15"/>
      <c r="U134" s="15"/>
      <c r="V134" s="15"/>
      <c r="W134" s="15"/>
      <c r="X134" s="15"/>
      <c r="Y134" s="15"/>
      <c r="Z134" s="15"/>
    </row>
    <row r="135" spans="1:26" ht="15.75" customHeight="1">
      <c r="A135" s="35">
        <v>12</v>
      </c>
      <c r="B135" s="33" t="s">
        <v>251</v>
      </c>
      <c r="C135" s="34">
        <v>66.930000000000007</v>
      </c>
      <c r="D135" s="34">
        <v>339.93</v>
      </c>
      <c r="E135" s="31">
        <v>407.89</v>
      </c>
      <c r="F135" s="34">
        <v>156.87</v>
      </c>
      <c r="G135" s="31">
        <v>-53.85</v>
      </c>
      <c r="H135" s="34">
        <v>293.06</v>
      </c>
      <c r="I135" s="31">
        <v>86.82</v>
      </c>
      <c r="J135" s="34">
        <v>319.32</v>
      </c>
      <c r="K135" s="31">
        <v>8.9600000000000009</v>
      </c>
      <c r="L135" s="34">
        <v>232.3</v>
      </c>
      <c r="M135" s="31">
        <v>-27.25</v>
      </c>
      <c r="N135" s="34">
        <v>456.22</v>
      </c>
      <c r="O135" s="31">
        <v>96.39</v>
      </c>
      <c r="P135" s="34">
        <v>598.20000000000005</v>
      </c>
      <c r="Q135" s="31">
        <v>31.12</v>
      </c>
      <c r="R135" s="15"/>
      <c r="S135" s="15"/>
      <c r="T135" s="15"/>
      <c r="U135" s="15"/>
      <c r="V135" s="15"/>
      <c r="W135" s="15"/>
      <c r="X135" s="15"/>
      <c r="Y135" s="15"/>
      <c r="Z135" s="15"/>
    </row>
    <row r="136" spans="1:26" ht="15.75" customHeight="1">
      <c r="A136" s="35">
        <v>13</v>
      </c>
      <c r="B136" s="33" t="s">
        <v>252</v>
      </c>
      <c r="C136" s="34">
        <v>2223.11</v>
      </c>
      <c r="D136" s="34">
        <v>2251.91</v>
      </c>
      <c r="E136" s="31">
        <v>1.3</v>
      </c>
      <c r="F136" s="34">
        <v>2345.1</v>
      </c>
      <c r="G136" s="31">
        <v>4.1399999999999997</v>
      </c>
      <c r="H136" s="34">
        <v>2683.83</v>
      </c>
      <c r="I136" s="31">
        <v>14.44</v>
      </c>
      <c r="J136" s="34">
        <v>2853.86</v>
      </c>
      <c r="K136" s="31">
        <v>6.34</v>
      </c>
      <c r="L136" s="34">
        <v>2882.29</v>
      </c>
      <c r="M136" s="31">
        <v>1</v>
      </c>
      <c r="N136" s="34">
        <v>4064.29</v>
      </c>
      <c r="O136" s="31">
        <v>41.01</v>
      </c>
      <c r="P136" s="34">
        <v>6136.36</v>
      </c>
      <c r="Q136" s="31">
        <v>50.98</v>
      </c>
      <c r="R136" s="15"/>
      <c r="S136" s="15"/>
      <c r="T136" s="15"/>
      <c r="U136" s="15"/>
      <c r="V136" s="15"/>
      <c r="W136" s="15"/>
      <c r="X136" s="15"/>
      <c r="Y136" s="15"/>
      <c r="Z136" s="15"/>
    </row>
    <row r="137" spans="1:26" ht="15.75" customHeight="1">
      <c r="A137" s="35">
        <v>14</v>
      </c>
      <c r="B137" s="33" t="s">
        <v>253</v>
      </c>
      <c r="C137" s="34">
        <v>2583.4699999999998</v>
      </c>
      <c r="D137" s="34">
        <v>2706.24</v>
      </c>
      <c r="E137" s="31">
        <v>4.75</v>
      </c>
      <c r="F137" s="34">
        <v>2904.06</v>
      </c>
      <c r="G137" s="31">
        <v>7.31</v>
      </c>
      <c r="H137" s="34">
        <v>3320.67</v>
      </c>
      <c r="I137" s="31">
        <v>14.35</v>
      </c>
      <c r="J137" s="34">
        <v>2988.05</v>
      </c>
      <c r="K137" s="31">
        <v>-10.02</v>
      </c>
      <c r="L137" s="34">
        <v>3179.22</v>
      </c>
      <c r="M137" s="31">
        <v>6.4</v>
      </c>
      <c r="N137" s="34">
        <v>3899.11</v>
      </c>
      <c r="O137" s="31">
        <v>22.64</v>
      </c>
      <c r="P137" s="34">
        <v>4554.3900000000003</v>
      </c>
      <c r="Q137" s="31">
        <v>16.809999999999999</v>
      </c>
      <c r="R137" s="15"/>
      <c r="S137" s="15"/>
      <c r="T137" s="15"/>
      <c r="U137" s="15"/>
      <c r="V137" s="15"/>
      <c r="W137" s="15"/>
      <c r="X137" s="15"/>
      <c r="Y137" s="15"/>
      <c r="Z137" s="15"/>
    </row>
    <row r="138" spans="1:26" ht="15.75" customHeight="1">
      <c r="A138" s="35">
        <v>15</v>
      </c>
      <c r="B138" s="33" t="s">
        <v>254</v>
      </c>
      <c r="C138" s="34">
        <v>3272.18</v>
      </c>
      <c r="D138" s="34">
        <v>2710.56</v>
      </c>
      <c r="E138" s="31">
        <v>-17.16</v>
      </c>
      <c r="F138" s="34">
        <v>2822.96</v>
      </c>
      <c r="G138" s="31">
        <v>4.1500000000000004</v>
      </c>
      <c r="H138" s="34">
        <v>2633.34</v>
      </c>
      <c r="I138" s="31">
        <v>-6.72</v>
      </c>
      <c r="J138" s="34">
        <v>4064.57</v>
      </c>
      <c r="K138" s="31">
        <v>54.35</v>
      </c>
      <c r="L138" s="34">
        <v>2536.5500000000002</v>
      </c>
      <c r="M138" s="31">
        <v>-37.590000000000003</v>
      </c>
      <c r="N138" s="34">
        <v>4199.07</v>
      </c>
      <c r="O138" s="31">
        <v>65.540000000000006</v>
      </c>
      <c r="P138" s="34">
        <v>4752.0200000000004</v>
      </c>
      <c r="Q138" s="31">
        <v>13.17</v>
      </c>
      <c r="R138" s="15"/>
      <c r="S138" s="15"/>
      <c r="T138" s="15"/>
      <c r="U138" s="15"/>
      <c r="V138" s="15"/>
      <c r="W138" s="15"/>
      <c r="X138" s="15"/>
      <c r="Y138" s="15"/>
      <c r="Z138" s="15"/>
    </row>
    <row r="139" spans="1:26" ht="15.75" customHeight="1">
      <c r="A139" s="32">
        <v>16</v>
      </c>
      <c r="B139" s="33" t="s">
        <v>151</v>
      </c>
      <c r="C139" s="31">
        <v>8284.0499999999993</v>
      </c>
      <c r="D139" s="31">
        <v>10541.91</v>
      </c>
      <c r="E139" s="31">
        <v>27.26</v>
      </c>
      <c r="F139" s="31">
        <v>11961.27</v>
      </c>
      <c r="G139" s="31">
        <v>13.46</v>
      </c>
      <c r="H139" s="31">
        <v>13551.46</v>
      </c>
      <c r="I139" s="31">
        <v>13.29</v>
      </c>
      <c r="J139" s="31">
        <v>15588.01</v>
      </c>
      <c r="K139" s="31">
        <v>15.03</v>
      </c>
      <c r="L139" s="31">
        <v>17114.669999999998</v>
      </c>
      <c r="M139" s="31">
        <v>9.7899999999999991</v>
      </c>
      <c r="N139" s="31">
        <v>19389.740000000002</v>
      </c>
      <c r="O139" s="31">
        <v>13.29</v>
      </c>
      <c r="P139" s="31">
        <v>20994.48</v>
      </c>
      <c r="Q139" s="31">
        <v>8.2799999999999994</v>
      </c>
      <c r="R139" s="15"/>
      <c r="S139" s="15"/>
      <c r="T139" s="15"/>
      <c r="U139" s="15"/>
      <c r="V139" s="15"/>
      <c r="W139" s="15"/>
      <c r="X139" s="15"/>
      <c r="Y139" s="15"/>
      <c r="Z139" s="15"/>
    </row>
    <row r="140" spans="1:26" ht="15.75" customHeight="1">
      <c r="A140" s="32">
        <v>17</v>
      </c>
      <c r="B140" s="33" t="s">
        <v>256</v>
      </c>
      <c r="C140" s="31">
        <v>5413.28</v>
      </c>
      <c r="D140" s="31">
        <v>5659.34</v>
      </c>
      <c r="E140" s="31">
        <v>4.55</v>
      </c>
      <c r="F140" s="31">
        <v>8783.1299999999992</v>
      </c>
      <c r="G140" s="31">
        <v>55.2</v>
      </c>
      <c r="H140" s="31">
        <v>8139.82</v>
      </c>
      <c r="I140" s="31">
        <v>-7.32</v>
      </c>
      <c r="J140" s="31">
        <v>8832.94</v>
      </c>
      <c r="K140" s="31">
        <v>8.52</v>
      </c>
      <c r="L140" s="31">
        <v>9212.7000000000007</v>
      </c>
      <c r="M140" s="31">
        <v>4.3</v>
      </c>
      <c r="N140" s="31">
        <v>10800.51</v>
      </c>
      <c r="O140" s="31">
        <v>17.239999999999998</v>
      </c>
      <c r="P140" s="31">
        <v>11200.51</v>
      </c>
      <c r="Q140" s="31">
        <v>3.7</v>
      </c>
      <c r="R140" s="15"/>
      <c r="S140" s="15"/>
      <c r="T140" s="15"/>
      <c r="U140" s="15"/>
      <c r="V140" s="15"/>
      <c r="W140" s="15"/>
      <c r="X140" s="15"/>
      <c r="Y140" s="15"/>
      <c r="Z140" s="15"/>
    </row>
    <row r="141" spans="1:26" ht="15.75" customHeight="1">
      <c r="A141" s="32">
        <v>18</v>
      </c>
      <c r="B141" s="33" t="s">
        <v>257</v>
      </c>
      <c r="C141" s="31">
        <v>7214.68</v>
      </c>
      <c r="D141" s="31">
        <v>5275.84</v>
      </c>
      <c r="E141" s="31">
        <v>-26.87</v>
      </c>
      <c r="F141" s="31">
        <v>6338.85</v>
      </c>
      <c r="G141" s="31">
        <v>20.149999999999999</v>
      </c>
      <c r="H141" s="31">
        <v>17183.88</v>
      </c>
      <c r="I141" s="31">
        <v>171.09</v>
      </c>
      <c r="J141" s="31">
        <v>15775.51</v>
      </c>
      <c r="K141" s="31">
        <v>-8.1999999999999993</v>
      </c>
      <c r="L141" s="31">
        <v>29497.599999999999</v>
      </c>
      <c r="M141" s="31">
        <v>86.98</v>
      </c>
      <c r="N141" s="31">
        <v>28161.73</v>
      </c>
      <c r="O141" s="31">
        <v>-4.53</v>
      </c>
      <c r="P141" s="31">
        <v>35052.21</v>
      </c>
      <c r="Q141" s="31">
        <v>24.47</v>
      </c>
      <c r="R141" s="15"/>
      <c r="S141" s="15"/>
      <c r="T141" s="15"/>
      <c r="U141" s="15"/>
      <c r="V141" s="15"/>
      <c r="W141" s="15"/>
      <c r="X141" s="15"/>
      <c r="Y141" s="15"/>
      <c r="Z141" s="15"/>
    </row>
    <row r="142" spans="1:26" ht="15.75" customHeight="1">
      <c r="A142" s="32">
        <v>19</v>
      </c>
      <c r="B142" s="33" t="s">
        <v>172</v>
      </c>
      <c r="C142" s="31">
        <v>4275.63</v>
      </c>
      <c r="D142" s="31">
        <v>5106.17</v>
      </c>
      <c r="E142" s="31">
        <v>19.420000000000002</v>
      </c>
      <c r="F142" s="31">
        <v>5684.33</v>
      </c>
      <c r="G142" s="31">
        <v>11.32</v>
      </c>
      <c r="H142" s="31">
        <v>6814.89</v>
      </c>
      <c r="I142" s="31">
        <v>19.89</v>
      </c>
      <c r="J142" s="31" t="s">
        <v>255</v>
      </c>
      <c r="K142" s="31" t="e">
        <v>#VALUE!</v>
      </c>
      <c r="L142" s="31" t="s">
        <v>255</v>
      </c>
      <c r="M142" s="31" t="e">
        <v>#VALUE!</v>
      </c>
      <c r="N142" s="31" t="s">
        <v>255</v>
      </c>
      <c r="O142" s="31" t="e">
        <v>#VALUE!</v>
      </c>
      <c r="P142" s="31" t="s">
        <v>255</v>
      </c>
      <c r="Q142" s="31" t="e">
        <v>#VALUE!</v>
      </c>
      <c r="R142" s="15"/>
      <c r="S142" s="15"/>
      <c r="T142" s="15"/>
      <c r="U142" s="15"/>
      <c r="V142" s="15"/>
      <c r="W142" s="15"/>
      <c r="X142" s="15"/>
      <c r="Y142" s="15"/>
      <c r="Z142" s="15"/>
    </row>
    <row r="143" spans="1:26"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row r="344" spans="1:26" ht="15.75" customHeight="1"/>
    <row r="345" spans="1:26" ht="15.75" customHeight="1"/>
    <row r="346" spans="1:26" ht="15.75" customHeight="1"/>
    <row r="347" spans="1:26" ht="15.75" customHeight="1"/>
    <row r="348" spans="1:26" ht="15.75" customHeight="1"/>
    <row r="349" spans="1:26" ht="15.75" customHeight="1"/>
    <row r="350" spans="1:26" ht="15.75" customHeight="1"/>
    <row r="351" spans="1:26" ht="15.75" customHeight="1"/>
    <row r="352" spans="1:26"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69"/>
  <sheetViews>
    <sheetView topLeftCell="A344" zoomScale="55" zoomScaleNormal="55" workbookViewId="0">
      <selection activeCell="A275" sqref="A275:K281"/>
    </sheetView>
  </sheetViews>
  <sheetFormatPr defaultColWidth="12.5703125" defaultRowHeight="15"/>
  <cols>
    <col min="1" max="1" width="42.42578125" customWidth="1"/>
    <col min="11" max="11" width="14.42578125" bestFit="1" customWidth="1"/>
  </cols>
  <sheetData>
    <row r="1" spans="1:18" ht="47.25">
      <c r="M1" s="109" t="s">
        <v>260</v>
      </c>
      <c r="N1" s="109" t="s">
        <v>261</v>
      </c>
      <c r="O1" s="109" t="s">
        <v>262</v>
      </c>
      <c r="P1" s="110" t="s">
        <v>263</v>
      </c>
      <c r="Q1" s="254" t="s">
        <v>264</v>
      </c>
      <c r="R1" s="254" t="s">
        <v>265</v>
      </c>
    </row>
    <row r="2" spans="1:18" ht="15.75">
      <c r="M2" s="110"/>
      <c r="N2" s="110" t="s">
        <v>266</v>
      </c>
      <c r="O2" s="110" t="s">
        <v>267</v>
      </c>
      <c r="P2" s="110" t="s">
        <v>267</v>
      </c>
      <c r="Q2" s="254"/>
      <c r="R2" s="254"/>
    </row>
    <row r="3" spans="1:18" ht="15.75">
      <c r="M3" s="40" t="s">
        <v>50</v>
      </c>
      <c r="N3" s="111">
        <v>435310</v>
      </c>
      <c r="O3" s="111">
        <v>5866</v>
      </c>
      <c r="P3" s="111">
        <v>4613</v>
      </c>
      <c r="Q3" s="40">
        <v>79</v>
      </c>
      <c r="R3" s="40">
        <v>1</v>
      </c>
    </row>
    <row r="4" spans="1:18" ht="15.75">
      <c r="M4" s="40" t="s">
        <v>220</v>
      </c>
      <c r="N4" s="111">
        <v>492657</v>
      </c>
      <c r="O4" s="111">
        <v>6885</v>
      </c>
      <c r="P4" s="111">
        <v>4753</v>
      </c>
      <c r="Q4" s="40">
        <v>69</v>
      </c>
      <c r="R4" s="40">
        <v>1</v>
      </c>
    </row>
    <row r="5" spans="1:18" ht="15.75">
      <c r="M5" s="40" t="s">
        <v>52</v>
      </c>
      <c r="N5" s="111">
        <v>547396</v>
      </c>
      <c r="O5" s="111">
        <v>8309</v>
      </c>
      <c r="P5" s="111">
        <v>6196</v>
      </c>
      <c r="Q5" s="40">
        <v>75</v>
      </c>
      <c r="R5" s="40">
        <v>1</v>
      </c>
    </row>
    <row r="6" spans="1:18" ht="15.75">
      <c r="M6" s="40" t="s">
        <v>221</v>
      </c>
      <c r="N6" s="111">
        <v>608471</v>
      </c>
      <c r="O6" s="111">
        <v>10082</v>
      </c>
      <c r="P6" s="111">
        <v>9113</v>
      </c>
      <c r="Q6" s="40">
        <v>90</v>
      </c>
      <c r="R6" s="40">
        <v>1</v>
      </c>
    </row>
    <row r="7" spans="1:18" ht="15.75">
      <c r="M7" s="40" t="s">
        <v>54</v>
      </c>
      <c r="N7" s="111">
        <v>707126</v>
      </c>
      <c r="O7" s="111">
        <v>11303</v>
      </c>
      <c r="P7" s="111">
        <v>7976</v>
      </c>
      <c r="Q7" s="40">
        <v>71</v>
      </c>
      <c r="R7" s="40">
        <v>1</v>
      </c>
    </row>
    <row r="8" spans="1:18" ht="15.75">
      <c r="M8" s="40" t="s">
        <v>222</v>
      </c>
      <c r="N8" s="111">
        <v>831610</v>
      </c>
      <c r="O8" s="111">
        <v>10025</v>
      </c>
      <c r="P8" s="40">
        <v>7400</v>
      </c>
      <c r="Q8" s="40">
        <v>74</v>
      </c>
      <c r="R8" s="40">
        <v>1</v>
      </c>
    </row>
    <row r="9" spans="1:18" ht="15.75">
      <c r="M9" s="40" t="s">
        <v>56</v>
      </c>
      <c r="N9" s="111">
        <v>764872</v>
      </c>
      <c r="O9" s="111">
        <v>15428</v>
      </c>
      <c r="P9" s="111">
        <v>6962</v>
      </c>
      <c r="Q9" s="40">
        <v>45</v>
      </c>
      <c r="R9" s="40">
        <v>1</v>
      </c>
    </row>
    <row r="10" spans="1:18" ht="15.75">
      <c r="M10" s="40" t="s">
        <v>57</v>
      </c>
      <c r="N10" s="111">
        <v>895671</v>
      </c>
      <c r="O10" s="40">
        <v>10.851000000000001</v>
      </c>
      <c r="P10" s="111">
        <v>7394</v>
      </c>
      <c r="Q10" s="40">
        <v>68</v>
      </c>
      <c r="R10" s="40">
        <v>1</v>
      </c>
    </row>
    <row r="12" spans="1:18" ht="15.75">
      <c r="A12" s="59" t="s">
        <v>24</v>
      </c>
      <c r="B12" s="197" t="s">
        <v>50</v>
      </c>
      <c r="C12" s="197" t="s">
        <v>220</v>
      </c>
      <c r="D12" s="197" t="s">
        <v>52</v>
      </c>
      <c r="E12" s="197" t="s">
        <v>221</v>
      </c>
      <c r="F12" s="197" t="s">
        <v>54</v>
      </c>
      <c r="G12" s="197" t="s">
        <v>222</v>
      </c>
      <c r="H12" s="197" t="s">
        <v>56</v>
      </c>
      <c r="I12" s="197" t="s">
        <v>57</v>
      </c>
      <c r="J12" s="197" t="s">
        <v>268</v>
      </c>
      <c r="K12" s="197" t="s">
        <v>269</v>
      </c>
    </row>
    <row r="13" spans="1:18" ht="31.5">
      <c r="A13" s="42" t="s">
        <v>25</v>
      </c>
      <c r="B13" s="88">
        <v>9393942</v>
      </c>
      <c r="C13" s="87">
        <v>11033757</v>
      </c>
      <c r="D13" s="88">
        <v>23156866</v>
      </c>
      <c r="E13" s="87">
        <v>22353536</v>
      </c>
      <c r="F13" s="87">
        <v>20104332</v>
      </c>
      <c r="G13" s="87">
        <v>20618703</v>
      </c>
      <c r="H13" s="87">
        <v>17248805</v>
      </c>
      <c r="I13" s="87">
        <v>23858183</v>
      </c>
      <c r="J13" s="87">
        <v>25835322</v>
      </c>
      <c r="K13" s="87">
        <v>26501460</v>
      </c>
    </row>
    <row r="14" spans="1:18" ht="15.75">
      <c r="A14" s="113" t="s">
        <v>26</v>
      </c>
      <c r="B14" s="40"/>
      <c r="C14" s="40"/>
      <c r="D14" s="87"/>
      <c r="E14" s="62"/>
      <c r="F14" s="40"/>
      <c r="G14" s="40"/>
      <c r="H14" s="87"/>
      <c r="I14" s="87"/>
      <c r="J14" s="87"/>
      <c r="K14" s="87"/>
    </row>
    <row r="15" spans="1:18" ht="15.75">
      <c r="A15" s="87" t="s">
        <v>27</v>
      </c>
      <c r="B15" s="40">
        <v>2573489</v>
      </c>
      <c r="C15" s="87">
        <v>4036760</v>
      </c>
      <c r="D15" s="87">
        <v>3185011</v>
      </c>
      <c r="E15" s="87">
        <v>6563710</v>
      </c>
      <c r="F15" s="87">
        <v>6145811</v>
      </c>
      <c r="G15" s="40">
        <v>4592698</v>
      </c>
      <c r="H15" s="87">
        <v>3371118</v>
      </c>
      <c r="I15" s="87">
        <v>6215432</v>
      </c>
      <c r="J15" s="87">
        <v>5465000</v>
      </c>
      <c r="K15" s="87">
        <v>7635000</v>
      </c>
    </row>
    <row r="16" spans="1:18" ht="15.75">
      <c r="A16" s="87" t="s">
        <v>28</v>
      </c>
      <c r="B16" s="87">
        <v>17301817</v>
      </c>
      <c r="C16" s="87">
        <v>13708925</v>
      </c>
      <c r="D16" s="87">
        <v>14554140</v>
      </c>
      <c r="E16" s="87">
        <v>38967885</v>
      </c>
      <c r="F16" s="87">
        <v>30766419</v>
      </c>
      <c r="G16" s="87">
        <v>27194142</v>
      </c>
      <c r="H16" s="87">
        <v>29482206</v>
      </c>
      <c r="I16" s="87">
        <v>18658562</v>
      </c>
      <c r="J16" s="87">
        <v>30886536</v>
      </c>
      <c r="K16" s="87">
        <v>47171516</v>
      </c>
    </row>
    <row r="17" spans="1:11" ht="15.75">
      <c r="A17" s="87" t="s">
        <v>29</v>
      </c>
      <c r="B17" s="87">
        <v>16861901</v>
      </c>
      <c r="C17" s="87">
        <v>18745408</v>
      </c>
      <c r="D17" s="87">
        <v>21064866</v>
      </c>
      <c r="E17" s="87">
        <v>23243401</v>
      </c>
      <c r="F17" s="87">
        <v>22739816</v>
      </c>
      <c r="G17" s="87">
        <v>21591903</v>
      </c>
      <c r="H17" s="87">
        <v>19512784</v>
      </c>
      <c r="I17" s="88">
        <v>25209148</v>
      </c>
      <c r="J17" s="87">
        <v>47356100</v>
      </c>
      <c r="K17" s="87">
        <v>45202100</v>
      </c>
    </row>
    <row r="18" spans="1:11" ht="15.75">
      <c r="A18" s="36" t="s">
        <v>270</v>
      </c>
      <c r="B18" s="40">
        <v>36737207</v>
      </c>
      <c r="C18" s="87">
        <v>36491093</v>
      </c>
      <c r="D18" s="87">
        <v>38804017</v>
      </c>
      <c r="E18" s="87">
        <v>68774996</v>
      </c>
      <c r="F18" s="87">
        <v>59652046</v>
      </c>
      <c r="G18" s="40">
        <v>53378743</v>
      </c>
      <c r="H18" s="87">
        <v>52366108</v>
      </c>
      <c r="I18" s="87">
        <v>50083142</v>
      </c>
      <c r="J18" s="87">
        <v>83707636</v>
      </c>
      <c r="K18" s="87">
        <v>100008616</v>
      </c>
    </row>
    <row r="19" spans="1:11" ht="15.75">
      <c r="A19" s="114" t="s">
        <v>31</v>
      </c>
      <c r="B19" s="115">
        <v>46131149</v>
      </c>
      <c r="C19" s="115">
        <v>47524850</v>
      </c>
      <c r="D19" s="115">
        <v>61960883</v>
      </c>
      <c r="E19" s="115">
        <v>91128532</v>
      </c>
      <c r="F19" s="115">
        <v>79756378</v>
      </c>
      <c r="G19" s="115">
        <v>73997446</v>
      </c>
      <c r="H19" s="115">
        <v>69614913</v>
      </c>
      <c r="I19" s="115">
        <v>73941325</v>
      </c>
      <c r="J19" s="115">
        <v>109542958</v>
      </c>
      <c r="K19" s="115">
        <v>126510076</v>
      </c>
    </row>
    <row r="50" spans="1:11" ht="15.75">
      <c r="A50" s="59" t="s">
        <v>24</v>
      </c>
    </row>
    <row r="51" spans="1:11" ht="47.25">
      <c r="A51" s="112" t="s">
        <v>3</v>
      </c>
      <c r="B51" s="112" t="s">
        <v>4</v>
      </c>
      <c r="C51" s="112" t="s">
        <v>5</v>
      </c>
      <c r="D51" s="112" t="s">
        <v>6</v>
      </c>
      <c r="E51" s="112" t="s">
        <v>7</v>
      </c>
      <c r="F51" s="112" t="s">
        <v>8</v>
      </c>
      <c r="G51" s="112" t="s">
        <v>9</v>
      </c>
      <c r="H51" s="112" t="s">
        <v>10</v>
      </c>
      <c r="I51" s="112" t="s">
        <v>11</v>
      </c>
      <c r="J51" s="112" t="s">
        <v>12</v>
      </c>
      <c r="K51" s="112" t="s">
        <v>13</v>
      </c>
    </row>
    <row r="52" spans="1:11" ht="31.5">
      <c r="A52" s="42" t="s">
        <v>25</v>
      </c>
      <c r="B52" s="88">
        <v>9393942</v>
      </c>
      <c r="C52" s="87">
        <v>11033757</v>
      </c>
      <c r="D52" s="88">
        <v>23156866</v>
      </c>
      <c r="E52" s="87">
        <v>22353536</v>
      </c>
      <c r="F52" s="87">
        <v>20104332</v>
      </c>
      <c r="G52" s="87">
        <v>20618703</v>
      </c>
      <c r="H52" s="87">
        <v>17248805</v>
      </c>
      <c r="I52" s="87">
        <v>23858183</v>
      </c>
      <c r="J52" s="87">
        <v>25835322</v>
      </c>
      <c r="K52" s="87">
        <v>26501460</v>
      </c>
    </row>
    <row r="53" spans="1:11" ht="15.75">
      <c r="A53" s="87" t="s">
        <v>27</v>
      </c>
      <c r="B53" s="40">
        <v>2573489</v>
      </c>
      <c r="C53" s="87">
        <v>4036760</v>
      </c>
      <c r="D53" s="87">
        <v>3185011</v>
      </c>
      <c r="E53" s="87">
        <v>6563710</v>
      </c>
      <c r="F53" s="87">
        <v>6145811</v>
      </c>
      <c r="G53" s="40">
        <v>4592698</v>
      </c>
      <c r="H53" s="87">
        <v>3371118</v>
      </c>
      <c r="I53" s="87">
        <v>6215432</v>
      </c>
      <c r="J53" s="87">
        <v>5465000</v>
      </c>
      <c r="K53" s="87">
        <v>7635000</v>
      </c>
    </row>
    <row r="54" spans="1:11" ht="15.75">
      <c r="A54" s="87" t="s">
        <v>28</v>
      </c>
      <c r="B54" s="87">
        <v>17301817</v>
      </c>
      <c r="C54" s="87">
        <v>13708925</v>
      </c>
      <c r="D54" s="87">
        <v>14554140</v>
      </c>
      <c r="E54" s="87">
        <v>38967885</v>
      </c>
      <c r="F54" s="87">
        <v>30766419</v>
      </c>
      <c r="G54" s="87">
        <v>27194142</v>
      </c>
      <c r="H54" s="87">
        <v>29482206</v>
      </c>
      <c r="I54" s="87">
        <v>18658562</v>
      </c>
      <c r="J54" s="87">
        <v>30886536</v>
      </c>
      <c r="K54" s="87">
        <v>47171516</v>
      </c>
    </row>
    <row r="55" spans="1:11" ht="15.75">
      <c r="A55" s="87" t="s">
        <v>29</v>
      </c>
      <c r="B55" s="87">
        <v>16861901</v>
      </c>
      <c r="C55" s="87">
        <v>18745408</v>
      </c>
      <c r="D55" s="87">
        <v>21064866</v>
      </c>
      <c r="E55" s="87">
        <v>23243401</v>
      </c>
      <c r="F55" s="87">
        <v>22739816</v>
      </c>
      <c r="G55" s="87">
        <v>21591903</v>
      </c>
      <c r="H55" s="87">
        <v>19512784</v>
      </c>
      <c r="I55" s="88">
        <v>25209148</v>
      </c>
      <c r="J55" s="87">
        <v>47356100</v>
      </c>
      <c r="K55" s="87">
        <v>45202100</v>
      </c>
    </row>
    <row r="56" spans="1:11" ht="15.75">
      <c r="A56" s="36" t="s">
        <v>270</v>
      </c>
      <c r="B56" s="40">
        <v>36737207</v>
      </c>
      <c r="C56" s="87">
        <v>36491093</v>
      </c>
      <c r="D56" s="87">
        <v>38804017</v>
      </c>
      <c r="E56" s="87">
        <v>68774996</v>
      </c>
      <c r="F56" s="87">
        <v>59652046</v>
      </c>
      <c r="G56" s="40">
        <v>53378743</v>
      </c>
      <c r="H56" s="87">
        <v>52366108</v>
      </c>
      <c r="I56" s="87">
        <v>50083142</v>
      </c>
      <c r="J56" s="87">
        <v>83707636</v>
      </c>
      <c r="K56" s="87">
        <v>100008616</v>
      </c>
    </row>
    <row r="57" spans="1:11" ht="15.75">
      <c r="A57" s="114" t="s">
        <v>31</v>
      </c>
      <c r="B57" s="115">
        <v>46131149</v>
      </c>
      <c r="C57" s="115">
        <v>47524850</v>
      </c>
      <c r="D57" s="115">
        <v>61960883</v>
      </c>
      <c r="E57" s="115">
        <v>91128532</v>
      </c>
      <c r="F57" s="115">
        <v>79756378</v>
      </c>
      <c r="G57" s="115">
        <v>73997446</v>
      </c>
      <c r="H57" s="115">
        <v>69614913</v>
      </c>
      <c r="I57" s="115">
        <v>73941325</v>
      </c>
      <c r="J57" s="115">
        <v>109542958</v>
      </c>
      <c r="K57" s="115">
        <v>126510076</v>
      </c>
    </row>
    <row r="71" spans="1:15" ht="15.75">
      <c r="A71" s="59" t="s">
        <v>24</v>
      </c>
      <c r="B71" s="197" t="s">
        <v>50</v>
      </c>
      <c r="C71" s="197" t="s">
        <v>220</v>
      </c>
      <c r="D71" s="197" t="s">
        <v>52</v>
      </c>
      <c r="E71" s="197" t="s">
        <v>221</v>
      </c>
      <c r="F71" s="197" t="s">
        <v>54</v>
      </c>
      <c r="G71" s="197" t="s">
        <v>222</v>
      </c>
      <c r="H71" s="197" t="s">
        <v>56</v>
      </c>
      <c r="I71" s="197" t="s">
        <v>57</v>
      </c>
      <c r="J71" s="197" t="s">
        <v>58</v>
      </c>
      <c r="K71" s="197" t="s">
        <v>59</v>
      </c>
    </row>
    <row r="72" spans="1:15" ht="15.75">
      <c r="A72" s="42" t="s">
        <v>271</v>
      </c>
      <c r="B72">
        <v>939.39419999999996</v>
      </c>
      <c r="C72">
        <v>1103.3757000000001</v>
      </c>
      <c r="D72">
        <v>2315.6866</v>
      </c>
      <c r="E72">
        <v>2235.3535999999999</v>
      </c>
      <c r="F72">
        <v>2010.4331999999999</v>
      </c>
      <c r="G72">
        <v>2061.8703</v>
      </c>
      <c r="H72">
        <v>1724.8805</v>
      </c>
      <c r="I72">
        <v>2385.8182999999999</v>
      </c>
      <c r="J72">
        <v>2583.5322000000001</v>
      </c>
      <c r="K72">
        <v>2650.1460000000002</v>
      </c>
      <c r="L72">
        <f>((K72-B72)/B72)*100</f>
        <v>182.11223786563727</v>
      </c>
    </row>
    <row r="73" spans="1:15" ht="15.75">
      <c r="A73" s="36" t="s">
        <v>272</v>
      </c>
      <c r="B73">
        <v>3673.7206999999999</v>
      </c>
      <c r="C73">
        <v>3649.1093000000001</v>
      </c>
      <c r="D73">
        <v>3880.4016999999999</v>
      </c>
      <c r="E73">
        <v>6877.4996000000001</v>
      </c>
      <c r="F73">
        <v>5965.2046</v>
      </c>
      <c r="G73">
        <v>5337.8743000000004</v>
      </c>
      <c r="H73">
        <v>5236.6108000000004</v>
      </c>
      <c r="I73">
        <v>5008.3141999999998</v>
      </c>
      <c r="J73">
        <v>8370.7636000000002</v>
      </c>
      <c r="K73">
        <v>10000.8616</v>
      </c>
      <c r="L73">
        <f t="shared" ref="L73:L74" si="0">((K73-B73)/B73)*100</f>
        <v>172.22705308000144</v>
      </c>
    </row>
    <row r="74" spans="1:15" ht="15.75">
      <c r="A74" s="114" t="s">
        <v>273</v>
      </c>
      <c r="B74">
        <v>4613.1148999999996</v>
      </c>
      <c r="C74">
        <v>4752.4849999999997</v>
      </c>
      <c r="D74">
        <v>6196.0883000000003</v>
      </c>
      <c r="E74">
        <v>9112.8531999999996</v>
      </c>
      <c r="F74">
        <v>7975.6378000000004</v>
      </c>
      <c r="G74">
        <v>7399.7446</v>
      </c>
      <c r="H74">
        <v>6961.4912999999997</v>
      </c>
      <c r="I74">
        <v>7394.1324999999997</v>
      </c>
      <c r="J74">
        <v>10954.2958</v>
      </c>
      <c r="K74">
        <v>12651.007600000001</v>
      </c>
      <c r="L74">
        <f t="shared" si="0"/>
        <v>174.24002814237301</v>
      </c>
      <c r="O74">
        <v>10000</v>
      </c>
    </row>
    <row r="75" spans="1:15">
      <c r="A75" s="197"/>
      <c r="B75">
        <f>B72/B74</f>
        <v>0.20363555219489549</v>
      </c>
      <c r="C75">
        <f t="shared" ref="C75:L75" si="1">C72/C74</f>
        <v>0.23216816044658745</v>
      </c>
      <c r="D75">
        <f t="shared" si="1"/>
        <v>0.37373363449323338</v>
      </c>
      <c r="E75">
        <f t="shared" si="1"/>
        <v>0.24529678586285139</v>
      </c>
      <c r="F75">
        <f t="shared" si="1"/>
        <v>0.25207177788339385</v>
      </c>
      <c r="G75">
        <f t="shared" si="1"/>
        <v>0.27864073849251503</v>
      </c>
      <c r="H75">
        <f t="shared" si="1"/>
        <v>0.24777456807279211</v>
      </c>
      <c r="I75">
        <f t="shared" si="1"/>
        <v>0.32266372018624229</v>
      </c>
      <c r="J75">
        <f t="shared" si="1"/>
        <v>0.23584648864420843</v>
      </c>
      <c r="K75">
        <f t="shared" si="1"/>
        <v>0.20948102189109427</v>
      </c>
      <c r="L75">
        <f t="shared" si="1"/>
        <v>1.0451802597095072</v>
      </c>
    </row>
    <row r="76" spans="1:15">
      <c r="B76">
        <f>B73/B74</f>
        <v>0.79636444780510462</v>
      </c>
      <c r="C76">
        <f t="shared" ref="C76:L76" si="2">C73/C74</f>
        <v>0.76783183955341261</v>
      </c>
      <c r="D76">
        <f t="shared" si="2"/>
        <v>0.62626636550676651</v>
      </c>
      <c r="E76">
        <f t="shared" si="2"/>
        <v>0.75470321413714869</v>
      </c>
      <c r="F76">
        <f t="shared" si="2"/>
        <v>0.74792822211660615</v>
      </c>
      <c r="G76">
        <f t="shared" si="2"/>
        <v>0.72135926150748508</v>
      </c>
      <c r="H76">
        <f t="shared" si="2"/>
        <v>0.75222543192720803</v>
      </c>
      <c r="I76">
        <f t="shared" si="2"/>
        <v>0.67733627981375777</v>
      </c>
      <c r="J76">
        <f t="shared" si="2"/>
        <v>0.76415351135579157</v>
      </c>
      <c r="K76">
        <f t="shared" si="2"/>
        <v>0.7905189781089057</v>
      </c>
      <c r="L76">
        <f t="shared" si="2"/>
        <v>0.9884471146852275</v>
      </c>
    </row>
    <row r="101" spans="1:12" ht="15.75">
      <c r="A101" s="113" t="s">
        <v>26</v>
      </c>
      <c r="B101" s="40"/>
      <c r="C101" s="40"/>
      <c r="D101" s="87"/>
      <c r="E101" s="62"/>
      <c r="F101" s="40"/>
      <c r="G101" s="40"/>
      <c r="H101" s="87"/>
      <c r="I101" s="87"/>
      <c r="J101" s="87"/>
      <c r="K101" s="87"/>
    </row>
    <row r="102" spans="1:12" ht="15.75">
      <c r="A102" s="87" t="s">
        <v>27</v>
      </c>
      <c r="B102" s="40">
        <v>2573489</v>
      </c>
      <c r="C102" s="87">
        <v>4036760</v>
      </c>
      <c r="D102" s="87">
        <v>3185011</v>
      </c>
      <c r="E102" s="87">
        <v>6563710</v>
      </c>
      <c r="F102" s="87">
        <v>6145811</v>
      </c>
      <c r="G102" s="40">
        <v>4592698</v>
      </c>
      <c r="H102" s="87">
        <v>3371118</v>
      </c>
      <c r="I102" s="87">
        <v>6215432</v>
      </c>
      <c r="J102" s="87">
        <v>5465000</v>
      </c>
      <c r="K102" s="87">
        <v>7635000</v>
      </c>
      <c r="L102">
        <f>((K102-B102)/B102)*100</f>
        <v>196.67894442136728</v>
      </c>
    </row>
    <row r="103" spans="1:12" ht="15.75">
      <c r="A103" s="87" t="s">
        <v>28</v>
      </c>
      <c r="B103" s="87">
        <v>17301817</v>
      </c>
      <c r="C103" s="87">
        <v>13708925</v>
      </c>
      <c r="D103" s="87">
        <v>14554140</v>
      </c>
      <c r="E103" s="87">
        <v>38967885</v>
      </c>
      <c r="F103" s="87">
        <v>30766419</v>
      </c>
      <c r="G103" s="87">
        <v>27194142</v>
      </c>
      <c r="H103" s="87">
        <v>29482206</v>
      </c>
      <c r="I103" s="87">
        <v>18658562</v>
      </c>
      <c r="J103" s="87">
        <v>30886536</v>
      </c>
      <c r="K103" s="87">
        <v>47171516</v>
      </c>
      <c r="L103">
        <f t="shared" ref="L103:L106" si="3">((K103-B103)/B103)*100</f>
        <v>172.63908755941642</v>
      </c>
    </row>
    <row r="104" spans="1:12" ht="15.75">
      <c r="A104" s="87" t="s">
        <v>29</v>
      </c>
      <c r="B104" s="87">
        <v>16861901</v>
      </c>
      <c r="C104" s="87">
        <v>18745408</v>
      </c>
      <c r="D104" s="87">
        <v>21064866</v>
      </c>
      <c r="E104" s="87">
        <v>23243401</v>
      </c>
      <c r="F104" s="87">
        <v>22739816</v>
      </c>
      <c r="G104" s="87">
        <v>21591903</v>
      </c>
      <c r="H104" s="87">
        <v>19512784</v>
      </c>
      <c r="I104" s="88">
        <v>25209148</v>
      </c>
      <c r="J104" s="87">
        <v>47356100</v>
      </c>
      <c r="K104" s="87">
        <v>45202100</v>
      </c>
      <c r="L104">
        <f t="shared" si="3"/>
        <v>168.07238400937118</v>
      </c>
    </row>
    <row r="105" spans="1:12" ht="15.75">
      <c r="A105" s="36" t="s">
        <v>270</v>
      </c>
      <c r="B105" s="40">
        <v>36737207</v>
      </c>
      <c r="C105" s="87">
        <v>36491093</v>
      </c>
      <c r="D105" s="87">
        <v>38804017</v>
      </c>
      <c r="E105" s="87">
        <v>68774996</v>
      </c>
      <c r="F105" s="87">
        <v>59652046</v>
      </c>
      <c r="G105" s="40">
        <v>53378743</v>
      </c>
      <c r="H105" s="87">
        <v>52366108</v>
      </c>
      <c r="I105" s="87">
        <v>50083142</v>
      </c>
      <c r="J105" s="87">
        <v>83707636</v>
      </c>
      <c r="K105" s="87">
        <v>100008616</v>
      </c>
      <c r="L105">
        <f t="shared" si="3"/>
        <v>172.22705308000144</v>
      </c>
    </row>
    <row r="106" spans="1:12" ht="15.75">
      <c r="A106" s="114" t="s">
        <v>31</v>
      </c>
      <c r="B106" s="115">
        <v>46131149</v>
      </c>
      <c r="C106" s="115">
        <v>47524850</v>
      </c>
      <c r="D106" s="115">
        <v>61960883</v>
      </c>
      <c r="E106" s="115">
        <v>91128532</v>
      </c>
      <c r="F106" s="115">
        <v>79756378</v>
      </c>
      <c r="G106" s="115">
        <v>73997446</v>
      </c>
      <c r="H106" s="115">
        <v>69614913</v>
      </c>
      <c r="I106" s="115">
        <v>73941325</v>
      </c>
      <c r="J106" s="115">
        <v>109542958</v>
      </c>
      <c r="K106" s="115">
        <v>126510076</v>
      </c>
      <c r="L106">
        <f t="shared" si="3"/>
        <v>174.24002814237295</v>
      </c>
    </row>
    <row r="107" spans="1:12" ht="15.75">
      <c r="A107" s="87" t="s">
        <v>274</v>
      </c>
      <c r="B107" s="108">
        <f>B102/$B$106</f>
        <v>5.578636248579024E-2</v>
      </c>
      <c r="C107" s="108">
        <f>C102/$C$106</f>
        <v>8.4939984029407778E-2</v>
      </c>
      <c r="D107" s="108">
        <f>D102/$D$106</f>
        <v>5.140357667272108E-2</v>
      </c>
      <c r="E107" s="108">
        <f>E102/$E$106</f>
        <v>7.2026947608461414E-2</v>
      </c>
      <c r="F107" s="108">
        <f>F102/$F$106</f>
        <v>7.7057298163665355E-2</v>
      </c>
      <c r="G107" s="108">
        <f>G102/$G$106</f>
        <v>6.2065628589397528E-2</v>
      </c>
      <c r="H107" s="108">
        <f>H102/$H$106</f>
        <v>4.8425227508364477E-2</v>
      </c>
      <c r="I107" s="108">
        <f>I102/$I$106</f>
        <v>8.4058975140085743E-2</v>
      </c>
      <c r="J107" s="108">
        <f>J102/$J$106</f>
        <v>4.9889103779724484E-2</v>
      </c>
      <c r="K107" s="108">
        <f>K102/$K$106</f>
        <v>6.0350924142990793E-2</v>
      </c>
    </row>
    <row r="108" spans="1:12" ht="15.75">
      <c r="A108" s="87" t="s">
        <v>275</v>
      </c>
      <c r="B108" s="108">
        <f t="shared" ref="B108:B109" si="4">B103/$B$106</f>
        <v>0.37505714414353736</v>
      </c>
      <c r="C108" s="108">
        <f t="shared" ref="C108:C109" si="5">C103/$C$106</f>
        <v>0.28845803826840066</v>
      </c>
      <c r="D108" s="108">
        <f t="shared" ref="D108:D109" si="6">D103/$D$106</f>
        <v>0.2348923917046179</v>
      </c>
      <c r="E108" s="108">
        <f t="shared" ref="E108:E109" si="7">E103/$E$106</f>
        <v>0.42761453679512801</v>
      </c>
      <c r="F108" s="108">
        <f t="shared" ref="F108:F109" si="8">F103/$F$106</f>
        <v>0.38575496745852728</v>
      </c>
      <c r="G108" s="108">
        <f t="shared" ref="G108:G109" si="9">G103/$G$106</f>
        <v>0.36750108915921231</v>
      </c>
      <c r="H108" s="108">
        <f t="shared" ref="H108:H109" si="10">H103/$H$106</f>
        <v>0.42350417072273006</v>
      </c>
      <c r="I108" s="108">
        <f t="shared" ref="I108:I109" si="11">I103/$I$106</f>
        <v>0.25234281371073619</v>
      </c>
      <c r="J108" s="108">
        <f t="shared" ref="J108:J109" si="12">J103/$J$106</f>
        <v>0.28195820675209449</v>
      </c>
      <c r="K108" s="108">
        <f t="shared" ref="K108:K109" si="13">K103/$K$106</f>
        <v>0.37286765996409643</v>
      </c>
    </row>
    <row r="109" spans="1:12" ht="15.75">
      <c r="A109" s="87" t="s">
        <v>276</v>
      </c>
      <c r="B109" s="108">
        <f t="shared" si="4"/>
        <v>0.36552094117577694</v>
      </c>
      <c r="C109" s="108">
        <f t="shared" si="5"/>
        <v>0.39443381725560417</v>
      </c>
      <c r="D109" s="108">
        <f t="shared" si="6"/>
        <v>0.33997039712942762</v>
      </c>
      <c r="E109" s="108">
        <f t="shared" si="7"/>
        <v>0.25506172973355917</v>
      </c>
      <c r="F109" s="108">
        <f t="shared" si="8"/>
        <v>0.28511595649441351</v>
      </c>
      <c r="G109" s="108">
        <f t="shared" si="9"/>
        <v>0.29179254375887514</v>
      </c>
      <c r="H109" s="108">
        <f t="shared" si="10"/>
        <v>0.28029603369611333</v>
      </c>
      <c r="I109" s="108">
        <f t="shared" si="11"/>
        <v>0.34093449096293582</v>
      </c>
      <c r="J109" s="108">
        <f t="shared" si="12"/>
        <v>0.43230620082397264</v>
      </c>
      <c r="K109" s="108">
        <f t="shared" si="13"/>
        <v>0.35730039400181846</v>
      </c>
    </row>
    <row r="134" spans="1:11" ht="15.75">
      <c r="A134" s="65" t="s">
        <v>32</v>
      </c>
      <c r="B134" s="197" t="s">
        <v>50</v>
      </c>
      <c r="C134" s="197" t="s">
        <v>220</v>
      </c>
      <c r="D134" s="197" t="s">
        <v>52</v>
      </c>
      <c r="E134" s="197" t="s">
        <v>221</v>
      </c>
      <c r="F134" s="197" t="s">
        <v>54</v>
      </c>
      <c r="G134" s="197" t="s">
        <v>222</v>
      </c>
      <c r="H134" s="197" t="s">
        <v>56</v>
      </c>
      <c r="I134" s="197" t="s">
        <v>57</v>
      </c>
      <c r="J134" s="197" t="s">
        <v>58</v>
      </c>
      <c r="K134" s="197" t="s">
        <v>59</v>
      </c>
    </row>
    <row r="135" spans="1:11" ht="15.75">
      <c r="A135" s="87" t="s">
        <v>33</v>
      </c>
      <c r="B135">
        <v>5002.8791000000001</v>
      </c>
      <c r="C135">
        <v>6378.7560000000003</v>
      </c>
      <c r="D135">
        <v>5677.5744999999997</v>
      </c>
      <c r="E135">
        <v>5185.1221999999998</v>
      </c>
      <c r="F135">
        <v>7073.5447999999997</v>
      </c>
      <c r="G135">
        <v>10521.909900000001</v>
      </c>
      <c r="H135">
        <v>12248.126</v>
      </c>
      <c r="I135">
        <v>7598.2438000000002</v>
      </c>
      <c r="J135">
        <v>10333.8837</v>
      </c>
      <c r="K135">
        <v>9590.4809999999998</v>
      </c>
    </row>
    <row r="136" spans="1:11" ht="15.75">
      <c r="A136" s="114"/>
      <c r="B136" s="115"/>
      <c r="C136" s="115"/>
      <c r="D136" s="115"/>
      <c r="E136" s="115"/>
      <c r="F136" s="115"/>
      <c r="G136" s="115"/>
      <c r="H136" s="115"/>
      <c r="I136" s="115"/>
      <c r="J136" s="115"/>
      <c r="K136" s="115"/>
    </row>
    <row r="140" spans="1:11">
      <c r="A140">
        <v>10000</v>
      </c>
    </row>
    <row r="166" spans="1:12">
      <c r="B166" s="197" t="s">
        <v>50</v>
      </c>
      <c r="C166" s="197" t="s">
        <v>220</v>
      </c>
      <c r="D166" s="197" t="s">
        <v>52</v>
      </c>
      <c r="E166" s="197" t="s">
        <v>221</v>
      </c>
      <c r="F166" s="197" t="s">
        <v>54</v>
      </c>
      <c r="G166" s="197" t="s">
        <v>222</v>
      </c>
      <c r="H166" s="197" t="s">
        <v>56</v>
      </c>
      <c r="I166" s="197" t="s">
        <v>57</v>
      </c>
      <c r="J166" s="197" t="s">
        <v>58</v>
      </c>
      <c r="K166" s="197" t="s">
        <v>59</v>
      </c>
    </row>
    <row r="167" spans="1:12" ht="15.75">
      <c r="A167" s="219" t="s">
        <v>97</v>
      </c>
      <c r="B167">
        <v>31182.663499999999</v>
      </c>
      <c r="C167">
        <v>36425.305500000002</v>
      </c>
      <c r="D167">
        <v>40623.154799999997</v>
      </c>
      <c r="E167">
        <v>48396.8986</v>
      </c>
      <c r="F167">
        <v>50835.935700000002</v>
      </c>
      <c r="G167">
        <v>49936.475299999998</v>
      </c>
      <c r="H167">
        <v>48351.394099999998</v>
      </c>
      <c r="I167">
        <v>63099.319300000003</v>
      </c>
      <c r="J167">
        <v>75714.3</v>
      </c>
      <c r="K167">
        <v>86880.93</v>
      </c>
      <c r="L167">
        <f>(AVERAGE(B167:K167))/10000</f>
        <v>5.3144637680000004</v>
      </c>
    </row>
    <row r="168" spans="1:12" ht="15.75">
      <c r="A168" s="36" t="s">
        <v>273</v>
      </c>
      <c r="B168">
        <v>4613.1148999999996</v>
      </c>
      <c r="C168">
        <v>4752.4849999999997</v>
      </c>
      <c r="D168">
        <v>6196.0883000000003</v>
      </c>
      <c r="E168">
        <v>9112.8531999999996</v>
      </c>
      <c r="F168">
        <v>7975.6378000000004</v>
      </c>
      <c r="G168">
        <v>7399.7446</v>
      </c>
      <c r="H168">
        <v>6961.4912999999997</v>
      </c>
      <c r="I168">
        <v>7394.1324999999997</v>
      </c>
      <c r="J168">
        <v>10954.2958</v>
      </c>
      <c r="K168">
        <v>12651.007600000001</v>
      </c>
      <c r="L168">
        <f>(AVERAGE(B168:K168))/10000</f>
        <v>0.78010851000000014</v>
      </c>
    </row>
    <row r="169" spans="1:12" ht="15.75">
      <c r="A169" s="87" t="s">
        <v>33</v>
      </c>
      <c r="B169">
        <v>5002.8791000000001</v>
      </c>
      <c r="C169">
        <v>6378.7560000000003</v>
      </c>
      <c r="D169">
        <v>5677.5744999999997</v>
      </c>
      <c r="E169">
        <v>5185.1221999999998</v>
      </c>
      <c r="F169">
        <v>7073.5447999999997</v>
      </c>
      <c r="G169">
        <v>10521.909900000001</v>
      </c>
      <c r="H169">
        <v>12248.126</v>
      </c>
      <c r="I169">
        <v>7598.2438000000002</v>
      </c>
      <c r="J169">
        <v>10333.8837</v>
      </c>
      <c r="K169">
        <v>9590.4809999999998</v>
      </c>
      <c r="L169">
        <f>(AVERAGE(B169:K169))/10000</f>
        <v>0.79610521000000012</v>
      </c>
    </row>
    <row r="170" spans="1:12">
      <c r="A170" s="44" t="s">
        <v>277</v>
      </c>
      <c r="B170">
        <v>40798.654000000002</v>
      </c>
      <c r="C170">
        <v>47556.546499999997</v>
      </c>
      <c r="D170">
        <v>52496.817600000002</v>
      </c>
      <c r="E170">
        <v>62694.874000000003</v>
      </c>
      <c r="F170">
        <v>65885.118300000002</v>
      </c>
      <c r="G170">
        <v>67858.129799999995</v>
      </c>
      <c r="H170">
        <v>67561.011400000003</v>
      </c>
      <c r="I170">
        <v>78091.695600000006</v>
      </c>
      <c r="J170">
        <v>97002.479500000001</v>
      </c>
      <c r="K170">
        <v>109122.4186</v>
      </c>
      <c r="L170">
        <f>(AVERAGE(B170:K170))/10000</f>
        <v>6.8906774530000012</v>
      </c>
    </row>
    <row r="171" spans="1:12">
      <c r="A171" s="220" t="s">
        <v>278</v>
      </c>
      <c r="B171">
        <v>437144.71</v>
      </c>
      <c r="C171">
        <v>495504.11</v>
      </c>
      <c r="D171">
        <v>561424.17000000004</v>
      </c>
      <c r="E171">
        <v>638832.07999999996</v>
      </c>
      <c r="F171">
        <v>698939.76</v>
      </c>
      <c r="G171">
        <v>732194.51</v>
      </c>
      <c r="H171">
        <v>741850.07</v>
      </c>
      <c r="I171">
        <v>870664.53</v>
      </c>
      <c r="J171">
        <v>994154.08</v>
      </c>
      <c r="K171">
        <v>1123394.1103999999</v>
      </c>
      <c r="L171">
        <v>0</v>
      </c>
    </row>
    <row r="172" spans="1:12">
      <c r="A172" s="220"/>
      <c r="B172" s="197" t="s">
        <v>50</v>
      </c>
      <c r="C172" s="197" t="s">
        <v>220</v>
      </c>
      <c r="D172" s="197" t="s">
        <v>52</v>
      </c>
      <c r="E172" s="197" t="s">
        <v>221</v>
      </c>
      <c r="F172" s="197" t="s">
        <v>54</v>
      </c>
      <c r="G172" s="197" t="s">
        <v>222</v>
      </c>
      <c r="H172" s="197" t="s">
        <v>56</v>
      </c>
      <c r="I172" s="197" t="s">
        <v>57</v>
      </c>
      <c r="J172" s="197" t="s">
        <v>268</v>
      </c>
      <c r="K172" s="197" t="s">
        <v>269</v>
      </c>
      <c r="L172" t="s">
        <v>14</v>
      </c>
    </row>
    <row r="173" spans="1:12">
      <c r="A173" s="197" t="s">
        <v>279</v>
      </c>
      <c r="B173" s="126">
        <f t="shared" ref="B173:K173" si="14">(B167/B170)*100</f>
        <v>76.430618274808765</v>
      </c>
      <c r="C173" s="126">
        <f t="shared" si="14"/>
        <v>76.593672545166839</v>
      </c>
      <c r="D173" s="126">
        <f t="shared" si="14"/>
        <v>77.382128397817382</v>
      </c>
      <c r="E173" s="126">
        <f t="shared" si="14"/>
        <v>77.194347021097769</v>
      </c>
      <c r="F173" s="126">
        <f t="shared" si="14"/>
        <v>77.158449452157996</v>
      </c>
      <c r="G173" s="126">
        <f t="shared" si="14"/>
        <v>73.589524861912707</v>
      </c>
      <c r="H173" s="126">
        <f t="shared" si="14"/>
        <v>71.567007506344112</v>
      </c>
      <c r="I173" s="126">
        <f t="shared" si="14"/>
        <v>80.801574117696575</v>
      </c>
      <c r="J173" s="126">
        <f t="shared" si="14"/>
        <v>78.053984176765297</v>
      </c>
      <c r="K173" s="126">
        <f t="shared" si="14"/>
        <v>79.617855904084578</v>
      </c>
    </row>
    <row r="174" spans="1:12">
      <c r="A174" s="197" t="s">
        <v>280</v>
      </c>
      <c r="B174" s="126">
        <f t="shared" ref="B174:K174" si="15">(B168/B170)*100</f>
        <v>11.307027187710652</v>
      </c>
      <c r="C174" s="126">
        <f t="shared" si="15"/>
        <v>9.9933349870138279</v>
      </c>
      <c r="D174" s="126">
        <f t="shared" si="15"/>
        <v>11.802788403691732</v>
      </c>
      <c r="E174" s="126">
        <f t="shared" si="15"/>
        <v>14.53524446033658</v>
      </c>
      <c r="F174" s="126">
        <f t="shared" si="15"/>
        <v>12.10537069036423</v>
      </c>
      <c r="G174" s="126">
        <f t="shared" si="15"/>
        <v>10.904728175989312</v>
      </c>
      <c r="H174" s="126">
        <f t="shared" si="15"/>
        <v>10.304006934982029</v>
      </c>
      <c r="I174" s="126">
        <f t="shared" si="15"/>
        <v>9.4685259977886815</v>
      </c>
      <c r="J174" s="126">
        <f t="shared" si="15"/>
        <v>11.292799788689937</v>
      </c>
      <c r="K174" s="126">
        <f t="shared" si="15"/>
        <v>11.593408359444116</v>
      </c>
    </row>
    <row r="175" spans="1:12">
      <c r="A175" s="197" t="s">
        <v>281</v>
      </c>
      <c r="B175" s="126">
        <f t="shared" ref="B175:K175" si="16">(B169/B170)*100</f>
        <v>12.26236311619496</v>
      </c>
      <c r="C175" s="126">
        <f t="shared" si="16"/>
        <v>13.412992467819338</v>
      </c>
      <c r="D175" s="126">
        <f t="shared" si="16"/>
        <v>10.815083198490873</v>
      </c>
      <c r="E175" s="126">
        <f t="shared" si="16"/>
        <v>8.2704085185656471</v>
      </c>
      <c r="F175" s="126">
        <f t="shared" si="16"/>
        <v>10.736179857477769</v>
      </c>
      <c r="G175" s="126">
        <f t="shared" si="16"/>
        <v>15.505746962097977</v>
      </c>
      <c r="H175" s="126">
        <f t="shared" si="16"/>
        <v>18.128985558673861</v>
      </c>
      <c r="I175" s="126">
        <f t="shared" si="16"/>
        <v>9.7298998845147366</v>
      </c>
      <c r="J175" s="126">
        <f t="shared" si="16"/>
        <v>10.653216034544768</v>
      </c>
      <c r="K175" s="126">
        <f t="shared" si="16"/>
        <v>8.7887357364712955</v>
      </c>
    </row>
    <row r="176" spans="1:12">
      <c r="A176" s="197" t="s">
        <v>282</v>
      </c>
      <c r="B176" s="126">
        <f t="shared" ref="B176:K176" si="17">(B170/B171)*100</f>
        <v>9.3329858663965073</v>
      </c>
      <c r="C176" s="126">
        <f t="shared" si="17"/>
        <v>9.5976088876437373</v>
      </c>
      <c r="D176" s="126">
        <f t="shared" si="17"/>
        <v>9.3506515047259189</v>
      </c>
      <c r="E176" s="126">
        <f t="shared" si="17"/>
        <v>9.8139833553756421</v>
      </c>
      <c r="F176" s="126">
        <f t="shared" si="17"/>
        <v>9.4264373084169648</v>
      </c>
      <c r="G176" s="126">
        <f t="shared" si="17"/>
        <v>9.2677736411872296</v>
      </c>
      <c r="H176" s="126">
        <f t="shared" si="17"/>
        <v>9.1070977994246203</v>
      </c>
      <c r="I176" s="126">
        <f t="shared" si="17"/>
        <v>8.9692060385186476</v>
      </c>
      <c r="J176" s="126">
        <f t="shared" si="17"/>
        <v>9.7572882766824236</v>
      </c>
      <c r="K176" s="126">
        <f t="shared" si="17"/>
        <v>9.7136363445189744</v>
      </c>
    </row>
    <row r="183" spans="1:1">
      <c r="A183">
        <v>10000</v>
      </c>
    </row>
    <row r="205" spans="1:11">
      <c r="B205" s="197" t="s">
        <v>50</v>
      </c>
      <c r="C205" s="197" t="s">
        <v>220</v>
      </c>
      <c r="D205" s="197" t="s">
        <v>52</v>
      </c>
      <c r="E205" s="197" t="s">
        <v>221</v>
      </c>
      <c r="F205" s="197" t="s">
        <v>54</v>
      </c>
      <c r="G205" s="197" t="s">
        <v>222</v>
      </c>
      <c r="H205" s="197" t="s">
        <v>56</v>
      </c>
      <c r="I205" s="197" t="s">
        <v>57</v>
      </c>
      <c r="J205" s="197" t="s">
        <v>268</v>
      </c>
      <c r="K205" s="197" t="s">
        <v>269</v>
      </c>
    </row>
    <row r="206" spans="1:11" ht="15.75">
      <c r="A206" s="219" t="s">
        <v>23</v>
      </c>
      <c r="B206" s="36">
        <v>311826635</v>
      </c>
      <c r="C206" s="221">
        <v>364253055</v>
      </c>
      <c r="D206" s="222">
        <v>406231548</v>
      </c>
      <c r="E206" s="221">
        <v>483968986</v>
      </c>
      <c r="F206" s="222">
        <v>508359357</v>
      </c>
      <c r="G206" s="156">
        <v>499364753</v>
      </c>
      <c r="H206" s="222">
        <v>483513941</v>
      </c>
      <c r="I206" s="222">
        <v>630993193</v>
      </c>
      <c r="J206" s="222">
        <v>757143000</v>
      </c>
      <c r="K206" s="222">
        <v>868809300</v>
      </c>
    </row>
    <row r="207" spans="1:11" ht="15.75">
      <c r="A207" s="36" t="s">
        <v>31</v>
      </c>
      <c r="B207" s="87">
        <v>46131149</v>
      </c>
      <c r="C207" s="87">
        <v>47524850</v>
      </c>
      <c r="D207" s="87">
        <v>61960883</v>
      </c>
      <c r="E207" s="87">
        <v>91128532</v>
      </c>
      <c r="F207" s="87">
        <v>79756378</v>
      </c>
      <c r="G207" s="154">
        <v>73997446</v>
      </c>
      <c r="H207" s="87">
        <v>69614913</v>
      </c>
      <c r="I207" s="87">
        <v>73941325</v>
      </c>
      <c r="J207" s="87">
        <v>109542958</v>
      </c>
      <c r="K207" s="87">
        <v>126510076</v>
      </c>
    </row>
    <row r="208" spans="1:11" ht="15.75">
      <c r="A208" s="87" t="s">
        <v>33</v>
      </c>
      <c r="B208" s="87">
        <v>50028791</v>
      </c>
      <c r="C208" s="87">
        <v>63787560</v>
      </c>
      <c r="D208" s="87">
        <v>56775745</v>
      </c>
      <c r="E208" s="87">
        <v>51851222</v>
      </c>
      <c r="F208" s="87">
        <v>70735448</v>
      </c>
      <c r="G208" s="154">
        <v>105219099</v>
      </c>
      <c r="H208" s="87">
        <v>122481260</v>
      </c>
      <c r="I208" s="87">
        <v>75982438</v>
      </c>
      <c r="J208" s="201">
        <v>103338837</v>
      </c>
      <c r="K208" s="87">
        <v>95904810</v>
      </c>
    </row>
    <row r="209" spans="1:11">
      <c r="A209" s="44" t="s">
        <v>36</v>
      </c>
      <c r="B209" s="147">
        <v>407986540</v>
      </c>
      <c r="C209" s="147">
        <v>475565465</v>
      </c>
      <c r="D209" s="147">
        <v>524968176</v>
      </c>
      <c r="E209" s="147">
        <v>626948740</v>
      </c>
      <c r="F209" s="147">
        <v>658851183</v>
      </c>
      <c r="G209" s="155">
        <v>678581298</v>
      </c>
      <c r="H209" s="147">
        <v>675610114</v>
      </c>
      <c r="I209" s="147">
        <v>780916956</v>
      </c>
      <c r="J209" s="147">
        <v>970024795</v>
      </c>
      <c r="K209" s="147">
        <v>1091224186</v>
      </c>
    </row>
    <row r="210" spans="1:11">
      <c r="A210" s="220" t="s">
        <v>278</v>
      </c>
      <c r="B210" s="157">
        <v>4371447100</v>
      </c>
      <c r="C210" s="157">
        <v>4955041100</v>
      </c>
      <c r="D210" s="157">
        <v>5614241700</v>
      </c>
      <c r="E210" s="157">
        <v>6388320800</v>
      </c>
      <c r="F210" s="157">
        <v>6989397600</v>
      </c>
      <c r="G210" s="157">
        <v>7321945100</v>
      </c>
      <c r="H210" s="157">
        <v>7418500699.999999</v>
      </c>
      <c r="I210" s="157">
        <v>8706645300</v>
      </c>
      <c r="J210" s="157">
        <v>9941540800</v>
      </c>
      <c r="K210" s="157">
        <v>11233941103.999998</v>
      </c>
    </row>
    <row r="211" spans="1:11">
      <c r="A211" s="37" t="s">
        <v>283</v>
      </c>
      <c r="B211" s="197" t="s">
        <v>50</v>
      </c>
      <c r="C211" s="197" t="s">
        <v>220</v>
      </c>
      <c r="D211" s="197" t="s">
        <v>52</v>
      </c>
      <c r="E211" s="197" t="s">
        <v>221</v>
      </c>
      <c r="F211" s="197" t="s">
        <v>54</v>
      </c>
      <c r="G211" s="197" t="s">
        <v>222</v>
      </c>
      <c r="H211" s="197" t="s">
        <v>56</v>
      </c>
      <c r="I211" s="197" t="s">
        <v>57</v>
      </c>
      <c r="J211" s="197" t="s">
        <v>268</v>
      </c>
      <c r="K211" s="197" t="s">
        <v>269</v>
      </c>
    </row>
    <row r="212" spans="1:11">
      <c r="A212" s="197" t="s">
        <v>284</v>
      </c>
      <c r="C212" s="126">
        <f t="shared" ref="C212:K212" si="18">((C206/B206)-1)*100</f>
        <v>16.812681828798869</v>
      </c>
      <c r="D212" s="126">
        <f t="shared" si="18"/>
        <v>11.524541091357499</v>
      </c>
      <c r="E212" s="126">
        <f t="shared" si="18"/>
        <v>19.136238527688153</v>
      </c>
      <c r="F212" s="126">
        <f t="shared" si="18"/>
        <v>5.0396557848853663</v>
      </c>
      <c r="G212" s="126">
        <f t="shared" si="18"/>
        <v>-1.7693397153305424</v>
      </c>
      <c r="H212" s="126">
        <f t="shared" si="18"/>
        <v>-3.1741951959512904</v>
      </c>
      <c r="I212" s="126">
        <f t="shared" si="18"/>
        <v>30.501551143486051</v>
      </c>
      <c r="J212" s="126">
        <f t="shared" si="18"/>
        <v>19.992261152649228</v>
      </c>
      <c r="K212" s="126">
        <f t="shared" si="18"/>
        <v>14.748376462570478</v>
      </c>
    </row>
    <row r="213" spans="1:11">
      <c r="A213" s="197" t="s">
        <v>260</v>
      </c>
      <c r="C213" s="126">
        <f t="shared" ref="C213:K213" si="19">((C207/B207)-1)*100</f>
        <v>3.0211712264093027</v>
      </c>
      <c r="D213" s="126">
        <f t="shared" si="19"/>
        <v>30.375757103915113</v>
      </c>
      <c r="E213" s="126">
        <f t="shared" si="19"/>
        <v>47.074295245275955</v>
      </c>
      <c r="F213" s="126">
        <f t="shared" si="19"/>
        <v>-12.479246346248619</v>
      </c>
      <c r="G213" s="126">
        <f t="shared" si="19"/>
        <v>-7.220653876734473</v>
      </c>
      <c r="H213" s="126">
        <f t="shared" si="19"/>
        <v>-5.9225462997736456</v>
      </c>
      <c r="I213" s="126">
        <f t="shared" si="19"/>
        <v>6.214777572156116</v>
      </c>
      <c r="J213" s="126">
        <f t="shared" si="19"/>
        <v>48.148492064484905</v>
      </c>
      <c r="K213" s="126">
        <f t="shared" si="19"/>
        <v>15.489008430829475</v>
      </c>
    </row>
    <row r="214" spans="1:11" ht="15.75">
      <c r="A214" s="87" t="s">
        <v>33</v>
      </c>
      <c r="C214" s="126">
        <f t="shared" ref="C214:K214" si="20">((C208/B208)-1)*100</f>
        <v>27.501701969971659</v>
      </c>
      <c r="D214" s="126">
        <f t="shared" si="20"/>
        <v>-10.992448997892378</v>
      </c>
      <c r="E214" s="126">
        <f t="shared" si="20"/>
        <v>-8.673638716673814</v>
      </c>
      <c r="F214" s="126">
        <f t="shared" si="20"/>
        <v>36.420021113485035</v>
      </c>
      <c r="G214" s="126">
        <f t="shared" si="20"/>
        <v>48.750169787572432</v>
      </c>
      <c r="H214" s="126">
        <f t="shared" si="20"/>
        <v>16.405919803590031</v>
      </c>
      <c r="I214" s="126">
        <f t="shared" si="20"/>
        <v>-37.964029762593889</v>
      </c>
      <c r="J214" s="126">
        <f t="shared" si="20"/>
        <v>36.003581511822503</v>
      </c>
      <c r="K214" s="126">
        <f t="shared" si="20"/>
        <v>-7.1938365244036966</v>
      </c>
    </row>
    <row r="215" spans="1:11">
      <c r="A215" s="44" t="s">
        <v>36</v>
      </c>
      <c r="C215" s="126">
        <f t="shared" ref="C215:C216" si="21">((C209/B209)-1)*100</f>
        <v>16.564008459690861</v>
      </c>
      <c r="D215" s="126">
        <f t="shared" ref="D215:K215" si="22">((D209/C209)-1)*100</f>
        <v>10.388204071967255</v>
      </c>
      <c r="E215" s="126">
        <f t="shared" si="22"/>
        <v>19.426046884792502</v>
      </c>
      <c r="F215" s="126">
        <f t="shared" si="22"/>
        <v>5.0885249406514399</v>
      </c>
      <c r="G215" s="126">
        <f t="shared" si="22"/>
        <v>2.9946239012824227</v>
      </c>
      <c r="H215" s="126">
        <f t="shared" si="22"/>
        <v>-0.43785232642824523</v>
      </c>
      <c r="I215" s="126">
        <f t="shared" si="22"/>
        <v>15.586925035287447</v>
      </c>
      <c r="J215" s="126">
        <f t="shared" si="22"/>
        <v>24.2161266376703</v>
      </c>
      <c r="K215" s="126">
        <f t="shared" si="22"/>
        <v>12.494463195654703</v>
      </c>
    </row>
    <row r="216" spans="1:11">
      <c r="A216" t="s">
        <v>118</v>
      </c>
      <c r="C216" s="126">
        <f t="shared" si="21"/>
        <v>13.350132957116202</v>
      </c>
      <c r="D216" s="126">
        <f t="shared" ref="D216:K216" si="23">((D210/C210)-1)*100</f>
        <v>13.30363536237873</v>
      </c>
      <c r="E216" s="126">
        <f t="shared" si="23"/>
        <v>13.787776539795216</v>
      </c>
      <c r="F216" s="126">
        <f t="shared" si="23"/>
        <v>9.4089952401889434</v>
      </c>
      <c r="G216" s="126">
        <f t="shared" si="23"/>
        <v>4.757884999989126</v>
      </c>
      <c r="H216" s="126">
        <f t="shared" si="23"/>
        <v>1.3187151594457935</v>
      </c>
      <c r="I216" s="126">
        <f t="shared" si="23"/>
        <v>17.363947947056225</v>
      </c>
      <c r="J216" s="126">
        <f t="shared" si="23"/>
        <v>14.183367502061905</v>
      </c>
      <c r="K216" s="126">
        <f t="shared" si="23"/>
        <v>12.999999999999989</v>
      </c>
    </row>
    <row r="220" spans="1:11">
      <c r="A220" s="90" t="s">
        <v>283</v>
      </c>
      <c r="B220" s="90" t="s">
        <v>220</v>
      </c>
      <c r="C220" s="90" t="s">
        <v>52</v>
      </c>
      <c r="D220" s="90" t="s">
        <v>221</v>
      </c>
      <c r="E220" s="90" t="s">
        <v>54</v>
      </c>
      <c r="F220" s="90" t="s">
        <v>222</v>
      </c>
      <c r="G220" s="90" t="s">
        <v>56</v>
      </c>
      <c r="H220" s="90" t="s">
        <v>57</v>
      </c>
      <c r="I220" s="90" t="s">
        <v>285</v>
      </c>
      <c r="J220" s="90" t="s">
        <v>59</v>
      </c>
    </row>
    <row r="221" spans="1:11">
      <c r="A221" s="90" t="s">
        <v>284</v>
      </c>
      <c r="B221" s="158">
        <v>16.812681828798869</v>
      </c>
      <c r="C221" s="158">
        <v>11.524541091357499</v>
      </c>
      <c r="D221" s="158">
        <v>19.136238527688153</v>
      </c>
      <c r="E221" s="158">
        <v>5.0396557848853663</v>
      </c>
      <c r="F221" s="158">
        <v>-1.7693397153305424</v>
      </c>
      <c r="G221" s="158">
        <v>-3.1741951959512904</v>
      </c>
      <c r="H221" s="158">
        <v>30.501551143486051</v>
      </c>
      <c r="I221" s="158">
        <v>19.992261152649228</v>
      </c>
      <c r="J221" s="158">
        <v>14.748376462570478</v>
      </c>
    </row>
    <row r="222" spans="1:11">
      <c r="A222" s="90" t="s">
        <v>260</v>
      </c>
      <c r="B222" s="158">
        <v>3.0211712264093027</v>
      </c>
      <c r="C222" s="158">
        <v>30.375757103915113</v>
      </c>
      <c r="D222" s="158">
        <v>47.074295245275955</v>
      </c>
      <c r="E222" s="158">
        <v>-12.479246346248619</v>
      </c>
      <c r="F222" s="158">
        <v>-7.220653876734473</v>
      </c>
      <c r="G222" s="158">
        <v>-5.9225462997736456</v>
      </c>
      <c r="H222" s="158">
        <v>6.214777572156116</v>
      </c>
      <c r="I222" s="158">
        <v>48.148492064484905</v>
      </c>
      <c r="J222" s="158">
        <v>15.489008430829475</v>
      </c>
    </row>
    <row r="223" spans="1:11">
      <c r="A223" s="90" t="s">
        <v>33</v>
      </c>
      <c r="B223" s="158">
        <v>27.501701969971659</v>
      </c>
      <c r="C223" s="158">
        <v>-10.992448997892378</v>
      </c>
      <c r="D223" s="158">
        <v>-8.673638716673814</v>
      </c>
      <c r="E223" s="158">
        <v>36.420021113485035</v>
      </c>
      <c r="F223" s="158">
        <v>48.750169787572432</v>
      </c>
      <c r="G223" s="158">
        <v>16.405919803590031</v>
      </c>
      <c r="H223" s="158">
        <v>-37.964029762593889</v>
      </c>
      <c r="I223" s="158">
        <v>36.003581511822503</v>
      </c>
      <c r="J223" s="158">
        <v>-7.1938365244036966</v>
      </c>
    </row>
    <row r="224" spans="1:11">
      <c r="A224" s="90" t="s">
        <v>36</v>
      </c>
      <c r="B224" s="158">
        <v>16.564008459690861</v>
      </c>
      <c r="C224" s="158">
        <v>10.388204071967255</v>
      </c>
      <c r="D224" s="158">
        <v>19.426046884792502</v>
      </c>
      <c r="E224" s="158">
        <v>5.0885249406514399</v>
      </c>
      <c r="F224" s="158">
        <v>2.9946239012824227</v>
      </c>
      <c r="G224" s="158">
        <v>-0.43785232642824523</v>
      </c>
      <c r="H224" s="158">
        <v>15.586925035287447</v>
      </c>
      <c r="I224" s="158">
        <v>24.2161266376703</v>
      </c>
      <c r="J224" s="158">
        <v>12.494463195654703</v>
      </c>
    </row>
    <row r="225" spans="1:10">
      <c r="A225" s="159" t="s">
        <v>134</v>
      </c>
      <c r="B225" s="126">
        <v>13.350132957116202</v>
      </c>
      <c r="C225" s="126">
        <v>13.30363536237873</v>
      </c>
      <c r="D225" s="126">
        <v>13.787776539795216</v>
      </c>
      <c r="E225" s="126">
        <v>9.4089952401889434</v>
      </c>
      <c r="F225" s="126">
        <v>4.757884999989126</v>
      </c>
      <c r="G225" s="126">
        <v>1.3187151594457935</v>
      </c>
      <c r="H225" s="126">
        <v>17.363947947056225</v>
      </c>
      <c r="I225" s="126">
        <v>14.183367502061905</v>
      </c>
      <c r="J225" s="126">
        <v>12.999999999999989</v>
      </c>
    </row>
    <row r="226" spans="1:10">
      <c r="A226" s="159" t="s">
        <v>286</v>
      </c>
      <c r="B226" s="126">
        <v>9.5976088876437373</v>
      </c>
      <c r="C226" s="126">
        <v>9.3506515047259189</v>
      </c>
      <c r="D226" s="126">
        <v>9.8139833553756404</v>
      </c>
      <c r="E226" s="126">
        <v>9.4264373084169648</v>
      </c>
      <c r="F226" s="126">
        <v>9.2677736411872313</v>
      </c>
      <c r="G226" s="126">
        <v>9.1070977994246203</v>
      </c>
      <c r="H226" s="126">
        <v>8.9692060385186476</v>
      </c>
      <c r="I226" s="126">
        <v>9.7572882766824236</v>
      </c>
      <c r="J226" s="126">
        <v>9.7136363445189744</v>
      </c>
    </row>
    <row r="275" spans="1:12">
      <c r="B275" s="197" t="s">
        <v>50</v>
      </c>
      <c r="C275" s="197" t="s">
        <v>220</v>
      </c>
      <c r="D275" s="197" t="s">
        <v>52</v>
      </c>
      <c r="E275" s="197" t="s">
        <v>221</v>
      </c>
      <c r="F275" s="197" t="s">
        <v>54</v>
      </c>
      <c r="G275" s="197" t="s">
        <v>222</v>
      </c>
      <c r="H275" s="197" t="s">
        <v>56</v>
      </c>
      <c r="I275" s="197" t="s">
        <v>57</v>
      </c>
      <c r="J275" s="197" t="s">
        <v>58</v>
      </c>
      <c r="K275" s="197" t="s">
        <v>59</v>
      </c>
    </row>
    <row r="276" spans="1:12" ht="15.75">
      <c r="A276" s="201" t="s">
        <v>287</v>
      </c>
      <c r="B276">
        <v>272.81709999999998</v>
      </c>
      <c r="C276">
        <v>328.28039999999999</v>
      </c>
      <c r="D276">
        <v>973.23789999999997</v>
      </c>
      <c r="E276">
        <v>6340.9304000000002</v>
      </c>
      <c r="F276">
        <v>5371.9004000000004</v>
      </c>
      <c r="G276">
        <v>5392.6368000000002</v>
      </c>
      <c r="H276">
        <v>431.95030000000003</v>
      </c>
      <c r="I276">
        <v>500.24250000000001</v>
      </c>
      <c r="J276">
        <v>742.55930000000001</v>
      </c>
      <c r="K276">
        <v>1132.7996000000001</v>
      </c>
      <c r="L276" s="37">
        <f t="shared" ref="L276:L279" si="24">((K276-B276)/B276)*100</f>
        <v>315.22309268737189</v>
      </c>
    </row>
    <row r="277" spans="1:12" ht="15.75">
      <c r="A277" s="36" t="s">
        <v>40</v>
      </c>
      <c r="B277">
        <v>18727.9895</v>
      </c>
      <c r="C277">
        <v>37901.194199999998</v>
      </c>
      <c r="D277">
        <v>28046.266500000002</v>
      </c>
      <c r="E277">
        <v>21348.746299999999</v>
      </c>
      <c r="F277">
        <v>34140.136500000001</v>
      </c>
      <c r="G277">
        <v>44329.433900000004</v>
      </c>
      <c r="H277">
        <v>49340.044000000002</v>
      </c>
      <c r="I277">
        <v>47568.211199999998</v>
      </c>
      <c r="J277">
        <v>79588.98</v>
      </c>
      <c r="K277">
        <v>63840</v>
      </c>
      <c r="L277" s="37">
        <f t="shared" si="24"/>
        <v>240.88015694370185</v>
      </c>
    </row>
    <row r="278" spans="1:12" ht="15.75">
      <c r="A278" s="87" t="s">
        <v>41</v>
      </c>
      <c r="B278">
        <v>130.75810000000001</v>
      </c>
      <c r="C278">
        <v>97.236000000000004</v>
      </c>
      <c r="D278">
        <v>123.2559</v>
      </c>
      <c r="E278">
        <v>141.0103</v>
      </c>
      <c r="F278">
        <v>124.8323</v>
      </c>
      <c r="G278">
        <v>102.3877</v>
      </c>
      <c r="H278">
        <v>124.68350000000009</v>
      </c>
      <c r="I278">
        <v>143.38540000000012</v>
      </c>
      <c r="J278">
        <v>1315</v>
      </c>
      <c r="K278">
        <v>1000</v>
      </c>
      <c r="L278" s="37">
        <f t="shared" si="24"/>
        <v>664.77097785911531</v>
      </c>
    </row>
    <row r="279" spans="1:12" ht="15.75">
      <c r="A279" s="119" t="s">
        <v>288</v>
      </c>
      <c r="B279">
        <v>18858.747599999999</v>
      </c>
      <c r="C279">
        <v>37998.430200000003</v>
      </c>
      <c r="D279">
        <v>28169.522400000002</v>
      </c>
      <c r="E279">
        <v>21489.756600000001</v>
      </c>
      <c r="F279">
        <v>34264.968800000002</v>
      </c>
      <c r="G279">
        <v>44431.821600000003</v>
      </c>
      <c r="H279">
        <v>53816.727500000001</v>
      </c>
      <c r="I279">
        <v>55105.596599999997</v>
      </c>
      <c r="J279">
        <v>80903.98</v>
      </c>
      <c r="K279">
        <v>64840</v>
      </c>
      <c r="L279" s="37">
        <f t="shared" si="24"/>
        <v>243.8192258323665</v>
      </c>
    </row>
    <row r="280" spans="1:12" ht="15.75">
      <c r="A280" s="87" t="s">
        <v>289</v>
      </c>
      <c r="B280">
        <v>18.739999999999998</v>
      </c>
      <c r="C280">
        <v>29.984100000000002</v>
      </c>
      <c r="D280">
        <v>26.2669</v>
      </c>
      <c r="E280">
        <v>39.872799999999998</v>
      </c>
      <c r="F280">
        <v>49.012999999999998</v>
      </c>
      <c r="G280">
        <v>54.009300000000003</v>
      </c>
      <c r="H280">
        <v>62.964799999999997</v>
      </c>
      <c r="I280">
        <v>67.149500000000003</v>
      </c>
      <c r="J280">
        <v>2000</v>
      </c>
      <c r="K280">
        <v>5200</v>
      </c>
      <c r="L280" s="37">
        <f>((K280-B280)/B280)*100</f>
        <v>27648.132337246534</v>
      </c>
    </row>
    <row r="281" spans="1:12" ht="15.75">
      <c r="A281" s="87" t="s">
        <v>290</v>
      </c>
      <c r="B281">
        <f t="shared" ref="B281:K281" si="25">B280+B276+B277+B278</f>
        <v>19150.304700000001</v>
      </c>
      <c r="C281" s="37">
        <f t="shared" si="25"/>
        <v>38356.694699999993</v>
      </c>
      <c r="D281" s="37">
        <f t="shared" si="25"/>
        <v>29169.0272</v>
      </c>
      <c r="E281" s="37">
        <f t="shared" si="25"/>
        <v>27870.559800000003</v>
      </c>
      <c r="F281" s="37">
        <f t="shared" si="25"/>
        <v>39685.8822</v>
      </c>
      <c r="G281" s="37">
        <f t="shared" si="25"/>
        <v>49878.467700000001</v>
      </c>
      <c r="H281" s="37">
        <f t="shared" si="25"/>
        <v>49959.642599999999</v>
      </c>
      <c r="I281" s="37">
        <f t="shared" si="25"/>
        <v>48278.988599999997</v>
      </c>
      <c r="J281">
        <f t="shared" si="25"/>
        <v>83646.539299999989</v>
      </c>
      <c r="K281">
        <f t="shared" si="25"/>
        <v>71172.799599999998</v>
      </c>
      <c r="L281" s="37">
        <f>((K281-B281)/B281)*100</f>
        <v>271.65361447225428</v>
      </c>
    </row>
    <row r="317" spans="1:11">
      <c r="B317" s="197" t="s">
        <v>50</v>
      </c>
      <c r="C317" s="197" t="s">
        <v>220</v>
      </c>
      <c r="D317" s="197" t="s">
        <v>52</v>
      </c>
      <c r="E317" s="197" t="s">
        <v>221</v>
      </c>
      <c r="F317" s="197" t="s">
        <v>54</v>
      </c>
      <c r="G317" s="197" t="s">
        <v>222</v>
      </c>
      <c r="H317" s="197" t="s">
        <v>56</v>
      </c>
      <c r="I317" s="197" t="s">
        <v>57</v>
      </c>
      <c r="J317" s="197" t="s">
        <v>58</v>
      </c>
      <c r="K317" s="197" t="s">
        <v>59</v>
      </c>
    </row>
    <row r="318" spans="1:11">
      <c r="A318" t="s">
        <v>290</v>
      </c>
      <c r="B318">
        <v>19150.304700000001</v>
      </c>
      <c r="C318">
        <v>38356.694699999993</v>
      </c>
      <c r="D318">
        <v>29169.0272</v>
      </c>
      <c r="E318">
        <v>27870.559800000003</v>
      </c>
      <c r="F318">
        <v>39685.8822</v>
      </c>
      <c r="G318">
        <v>49878.467700000001</v>
      </c>
      <c r="H318">
        <v>49959.642599999999</v>
      </c>
      <c r="I318">
        <v>48278.988599999997</v>
      </c>
      <c r="J318">
        <v>83646.539299999989</v>
      </c>
      <c r="K318">
        <v>71172.799599999998</v>
      </c>
    </row>
    <row r="319" spans="1:11">
      <c r="A319" t="s">
        <v>36</v>
      </c>
      <c r="B319">
        <v>40798.654000000002</v>
      </c>
      <c r="C319">
        <v>47556.546499999997</v>
      </c>
      <c r="D319">
        <v>52496.817600000002</v>
      </c>
      <c r="E319">
        <v>62694.874000000003</v>
      </c>
      <c r="F319">
        <v>65885.118300000002</v>
      </c>
      <c r="G319">
        <v>67858.129799999995</v>
      </c>
      <c r="H319">
        <v>67561.011400000003</v>
      </c>
      <c r="I319">
        <v>78091.695600000006</v>
      </c>
      <c r="J319">
        <v>97002.479500000001</v>
      </c>
      <c r="K319">
        <v>109122.4186</v>
      </c>
    </row>
    <row r="320" spans="1:11">
      <c r="A320" t="s">
        <v>118</v>
      </c>
      <c r="B320">
        <v>437144.71</v>
      </c>
      <c r="C320">
        <v>495504.11</v>
      </c>
      <c r="D320">
        <v>561424.17000000004</v>
      </c>
      <c r="E320">
        <v>638832.07999999996</v>
      </c>
      <c r="F320">
        <v>698939.76</v>
      </c>
      <c r="G320">
        <v>732194.51</v>
      </c>
      <c r="H320">
        <v>741850.07</v>
      </c>
      <c r="I320">
        <v>870664.53</v>
      </c>
      <c r="J320">
        <v>994154.08</v>
      </c>
      <c r="K320">
        <v>1123394.1103999999</v>
      </c>
    </row>
    <row r="321" spans="1:11">
      <c r="A321" t="s">
        <v>291</v>
      </c>
      <c r="B321" s="108">
        <f t="shared" ref="B321:K321" si="26">B318/B320</f>
        <v>4.3807700886967157E-2</v>
      </c>
      <c r="C321" s="108">
        <f t="shared" si="26"/>
        <v>7.7409438036750072E-2</v>
      </c>
      <c r="D321" s="108">
        <f t="shared" si="26"/>
        <v>5.1955417594507905E-2</v>
      </c>
      <c r="E321" s="108">
        <f t="shared" si="26"/>
        <v>4.3627364173696483E-2</v>
      </c>
      <c r="F321" s="108">
        <f t="shared" si="26"/>
        <v>5.6780118217913372E-2</v>
      </c>
      <c r="G321" s="108">
        <f t="shared" si="26"/>
        <v>6.8121881574883705E-2</v>
      </c>
      <c r="H321" s="108">
        <f t="shared" si="26"/>
        <v>6.7344662513814962E-2</v>
      </c>
      <c r="I321" s="108">
        <f t="shared" si="26"/>
        <v>5.5450735543344114E-2</v>
      </c>
      <c r="J321" s="108">
        <f t="shared" si="26"/>
        <v>8.4138405688582996E-2</v>
      </c>
      <c r="K321" s="108">
        <f t="shared" si="26"/>
        <v>6.3355147531134859E-2</v>
      </c>
    </row>
    <row r="322" spans="1:11">
      <c r="A322" t="s">
        <v>282</v>
      </c>
      <c r="B322" s="108">
        <f t="shared" ref="B322:K322" si="27">B319/B320</f>
        <v>9.3329858663965079E-2</v>
      </c>
      <c r="C322" s="108">
        <f t="shared" si="27"/>
        <v>9.5976088876437368E-2</v>
      </c>
      <c r="D322" s="108">
        <f t="shared" si="27"/>
        <v>9.3506515047259181E-2</v>
      </c>
      <c r="E322" s="108">
        <f t="shared" si="27"/>
        <v>9.8139833553756425E-2</v>
      </c>
      <c r="F322" s="108">
        <f t="shared" si="27"/>
        <v>9.4264373084169656E-2</v>
      </c>
      <c r="G322" s="108">
        <f t="shared" si="27"/>
        <v>9.2677736411872297E-2</v>
      </c>
      <c r="H322" s="108">
        <f t="shared" si="27"/>
        <v>9.1070977994246211E-2</v>
      </c>
      <c r="I322" s="108">
        <f t="shared" si="27"/>
        <v>8.9692060385186484E-2</v>
      </c>
      <c r="J322" s="108">
        <f t="shared" si="27"/>
        <v>9.7572882766824243E-2</v>
      </c>
      <c r="K322" s="108">
        <f t="shared" si="27"/>
        <v>9.713636344518975E-2</v>
      </c>
    </row>
    <row r="362" spans="1:11" s="190" customFormat="1">
      <c r="A362" s="150"/>
      <c r="B362" s="150" t="s">
        <v>50</v>
      </c>
      <c r="C362" s="150" t="s">
        <v>220</v>
      </c>
      <c r="D362" s="150" t="s">
        <v>52</v>
      </c>
      <c r="E362" s="150" t="s">
        <v>221</v>
      </c>
      <c r="F362" s="150" t="s">
        <v>54</v>
      </c>
      <c r="G362" s="150" t="s">
        <v>222</v>
      </c>
      <c r="H362" s="150" t="s">
        <v>56</v>
      </c>
      <c r="I362" s="150" t="s">
        <v>57</v>
      </c>
      <c r="J362" s="150" t="s">
        <v>268</v>
      </c>
      <c r="K362" s="150" t="s">
        <v>269</v>
      </c>
    </row>
    <row r="363" spans="1:11" ht="15.75">
      <c r="A363" s="89" t="s">
        <v>23</v>
      </c>
      <c r="B363" s="158">
        <v>31182.663499999999</v>
      </c>
      <c r="C363" s="158">
        <v>36425.305500000002</v>
      </c>
      <c r="D363" s="158">
        <v>40623.154799999997</v>
      </c>
      <c r="E363" s="158">
        <v>48396.8986</v>
      </c>
      <c r="F363" s="158">
        <v>50835.935700000002</v>
      </c>
      <c r="G363" s="158">
        <v>49936.475299999998</v>
      </c>
      <c r="H363" s="158">
        <v>48351.394099999998</v>
      </c>
      <c r="I363" s="158">
        <v>63099.319300000003</v>
      </c>
      <c r="J363" s="158">
        <v>75714.3</v>
      </c>
      <c r="K363" s="158">
        <v>86880.93</v>
      </c>
    </row>
    <row r="364" spans="1:11" ht="15.75">
      <c r="A364" s="101" t="s">
        <v>31</v>
      </c>
      <c r="B364" s="158">
        <v>4613.1148999999996</v>
      </c>
      <c r="C364" s="158">
        <v>4752.4849999999997</v>
      </c>
      <c r="D364" s="158">
        <v>6196.0883000000003</v>
      </c>
      <c r="E364" s="158">
        <v>9112.8531999999996</v>
      </c>
      <c r="F364" s="158">
        <v>7975.6378000000004</v>
      </c>
      <c r="G364" s="158">
        <v>7399.7446</v>
      </c>
      <c r="H364" s="158">
        <v>6961.4912999999997</v>
      </c>
      <c r="I364" s="158">
        <v>7394.1324999999997</v>
      </c>
      <c r="J364" s="158">
        <v>10954.2958</v>
      </c>
      <c r="K364" s="158">
        <v>12651.007600000001</v>
      </c>
    </row>
    <row r="365" spans="1:11" s="194" customFormat="1" ht="15.75">
      <c r="A365" s="192" t="s">
        <v>33</v>
      </c>
      <c r="B365" s="193">
        <v>5002.8791000000001</v>
      </c>
      <c r="C365" s="193">
        <v>6378.7560000000003</v>
      </c>
      <c r="D365" s="193">
        <v>5677.5744999999997</v>
      </c>
      <c r="E365" s="193">
        <v>5185.1221999999998</v>
      </c>
      <c r="F365" s="193">
        <v>7073.5447999999997</v>
      </c>
      <c r="G365" s="193">
        <v>10521.909900000001</v>
      </c>
      <c r="H365" s="193">
        <v>12248.126</v>
      </c>
      <c r="I365" s="193">
        <v>7598.2438000000002</v>
      </c>
      <c r="J365" s="193">
        <v>10333.8837</v>
      </c>
      <c r="K365" s="193">
        <v>9590.4809999999998</v>
      </c>
    </row>
    <row r="366" spans="1:11">
      <c r="A366" s="191" t="s">
        <v>36</v>
      </c>
      <c r="B366" s="158">
        <v>40798.654000000002</v>
      </c>
      <c r="C366" s="158">
        <v>47556.546499999997</v>
      </c>
      <c r="D366" s="158">
        <v>52496.817600000002</v>
      </c>
      <c r="E366" s="158">
        <v>62694.874000000003</v>
      </c>
      <c r="F366" s="158">
        <v>65885.118300000002</v>
      </c>
      <c r="G366" s="158">
        <v>67858.129799999995</v>
      </c>
      <c r="H366" s="158">
        <v>67561.011400000003</v>
      </c>
      <c r="I366" s="158">
        <v>78091.695600000006</v>
      </c>
      <c r="J366" s="158">
        <v>97002.479500000001</v>
      </c>
      <c r="K366" s="158">
        <v>109122.4186</v>
      </c>
    </row>
    <row r="369" spans="2:2">
      <c r="B369">
        <v>10000</v>
      </c>
    </row>
  </sheetData>
  <mergeCells count="2">
    <mergeCell ref="Q1:Q2"/>
    <mergeCell ref="R1:R2"/>
  </mergeCells>
  <pageMargins left="0.7" right="0.7" top="0.75" bottom="0.75" header="0.3" footer="0.3"/>
  <pageSetup paperSize="9" orientation="portrait" r:id="rId1"/>
  <drawing r:id="rId2"/>
  <legacyDrawing r:id="rId3"/>
  <extLst>
    <ext xmlns:x14="http://schemas.microsoft.com/office/spreadsheetml/2009/9/main" uri="{05C60535-1F16-4fd2-B633-F4F36F0B64E0}">
      <x14:sparklineGroups xmlns:xm="http://schemas.microsoft.com/office/excel/2006/main">
        <x14:sparklineGroup displayEmptyCellsAs="gap" xr2:uid="{00000000-0003-0000-0800-00005E000000}">
          <x14:colorSeries rgb="FF376092"/>
          <x14:colorNegative rgb="FFD00000"/>
          <x14:colorAxis rgb="FF000000"/>
          <x14:colorMarkers rgb="FFD00000"/>
          <x14:colorFirst rgb="FFD00000"/>
          <x14:colorLast rgb="FFD00000"/>
          <x14:colorHigh rgb="FFD00000"/>
          <x14:colorLow rgb="FFD00000"/>
          <x14:sparklines>
            <x14:sparkline>
              <xm:f>'Non-tax revenue'!B173:K173</xm:f>
              <xm:sqref>L173</xm:sqref>
            </x14:sparkline>
            <x14:sparkline>
              <xm:f>'Non-tax revenue'!B174:K174</xm:f>
              <xm:sqref>L174</xm:sqref>
            </x14:sparkline>
            <x14:sparkline>
              <xm:f>'Non-tax revenue'!B175:K175</xm:f>
              <xm:sqref>L175</xm:sqref>
            </x14:sparkline>
            <x14:sparkline>
              <xm:f>'Non-tax revenue'!B176:K176</xm:f>
              <xm:sqref>L176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Receipts</vt:lpstr>
      <vt:lpstr>Tax revenue</vt:lpstr>
      <vt:lpstr>tax analysis</vt:lpstr>
      <vt:lpstr>tax analysis 2</vt:lpstr>
      <vt:lpstr>Disbursement</vt:lpstr>
      <vt:lpstr>GDP</vt:lpstr>
      <vt:lpstr>Budget at glance</vt:lpstr>
      <vt:lpstr>Graphs</vt:lpstr>
      <vt:lpstr>Non-tax revenue</vt:lpstr>
      <vt:lpstr>Sheet2</vt:lpstr>
      <vt:lpstr>Sheet1</vt:lpstr>
      <vt:lpstr>DEBT</vt:lpstr>
      <vt:lpstr>Sheet3</vt:lpstr>
      <vt:lpstr>Deficit</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f19ak</dc:creator>
  <cp:keywords/>
  <dc:description/>
  <cp:lastModifiedBy>Akansh Khandelwal  FPM 2019 Batch</cp:lastModifiedBy>
  <cp:revision/>
  <dcterms:created xsi:type="dcterms:W3CDTF">2015-06-05T18:17:20Z</dcterms:created>
  <dcterms:modified xsi:type="dcterms:W3CDTF">2023-08-02T08:12:52Z</dcterms:modified>
  <cp:category/>
  <cp:contentStatus/>
</cp:coreProperties>
</file>