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3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4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5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6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7.xml" ContentType="application/vnd.openxmlformats-officedocument.spreadsheetml.comments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xampp\htdocs\ProjetoSIGA-i\importa_exportaBD\"/>
    </mc:Choice>
  </mc:AlternateContent>
  <bookViews>
    <workbookView xWindow="0" yWindow="0" windowWidth="21705" windowHeight="10740" tabRatio="471" activeTab="16"/>
  </bookViews>
  <sheets>
    <sheet name="Plano" sheetId="41" r:id="rId1"/>
    <sheet name="Produção" sheetId="16" r:id="rId2"/>
    <sheet name="7" sheetId="1" r:id="rId3"/>
    <sheet name="7v" sheetId="28" r:id="rId4"/>
    <sheet name="8" sheetId="10" r:id="rId5"/>
    <sheet name="8v" sheetId="29" r:id="rId6"/>
    <sheet name="9" sheetId="11" r:id="rId7"/>
    <sheet name="9v" sheetId="30" r:id="rId8"/>
    <sheet name="10" sheetId="12" r:id="rId9"/>
    <sheet name="10v" sheetId="31" r:id="rId10"/>
    <sheet name="11" sheetId="13" r:id="rId11"/>
    <sheet name="11v" sheetId="32" r:id="rId12"/>
    <sheet name="12" sheetId="14" r:id="rId13"/>
    <sheet name="12v" sheetId="33" r:id="rId14"/>
    <sheet name="Avaliação" sheetId="46" r:id="rId15"/>
    <sheet name="Avaliação_v" sheetId="34" r:id="rId16"/>
    <sheet name="Listas" sheetId="8" r:id="rId17"/>
    <sheet name="8 (2)" sheetId="23" r:id="rId18"/>
    <sheet name="8v (2)" sheetId="36" r:id="rId19"/>
    <sheet name="9 (2)" sheetId="24" r:id="rId20"/>
    <sheet name="9v (2)" sheetId="37" r:id="rId21"/>
    <sheet name="10 (2)" sheetId="25" r:id="rId22"/>
    <sheet name="10v (2)" sheetId="38" r:id="rId23"/>
    <sheet name="11 (2)" sheetId="26" r:id="rId24"/>
    <sheet name="11v (2)" sheetId="39" r:id="rId25"/>
    <sheet name="12 (2)" sheetId="27" r:id="rId26"/>
    <sheet name="12v (2)" sheetId="40" r:id="rId27"/>
  </sheets>
  <externalReferences>
    <externalReference r:id="rId28"/>
  </externalReferences>
  <definedNames>
    <definedName name="_xlnm._FilterDatabase" localSheetId="10" hidden="1">'11'!$B$15:$B$55</definedName>
    <definedName name="_xlnm._FilterDatabase" localSheetId="23" hidden="1">'11 (2)'!$B$15:$B$55</definedName>
    <definedName name="_xlnm._FilterDatabase" localSheetId="12" hidden="1">'12'!$B$15:$B$55</definedName>
    <definedName name="_xlnm._FilterDatabase" localSheetId="25" hidden="1">'12 (2)'!$B$15:$B$55</definedName>
    <definedName name="_xlnm._FilterDatabase" localSheetId="2" hidden="1">'7'!$B$15:$B$55</definedName>
    <definedName name="_xlnm._FilterDatabase" localSheetId="4" hidden="1">'8'!$B$15:$B$55</definedName>
    <definedName name="_xlnm._FilterDatabase" localSheetId="17" hidden="1">'8 (2)'!$B$15:$B$55</definedName>
    <definedName name="_xlnm._FilterDatabase" localSheetId="6" hidden="1">'9'!$B$15:$B$55</definedName>
    <definedName name="_xlnm._FilterDatabase" localSheetId="14" hidden="1">Avaliação!$B$14:$B$214</definedName>
    <definedName name="_xlnm._FilterDatabase" localSheetId="1" hidden="1">Produção!$B$9:$B$49</definedName>
    <definedName name="Ano">Listas!$J$3:$J$23</definedName>
    <definedName name="Área">Listas!$C$3:$C$7</definedName>
    <definedName name="_xlnm.Print_Area" localSheetId="2">'7'!$A$1:$AR$57</definedName>
    <definedName name="_xlnm.Print_Area" localSheetId="4">'8'!$A$1:$AR$57</definedName>
    <definedName name="_xlnm.Print_Area" localSheetId="6">'9'!$A$1:$AR$57</definedName>
    <definedName name="_xlnm.Print_Area" localSheetId="14">Avaliação!$A$1:$BC$214</definedName>
    <definedName name="_xlnm.Print_Area" localSheetId="15">Avaliação_v!$A$1:$F$31</definedName>
    <definedName name="_xlnm.Print_Area" localSheetId="0">Plano!$A$1:$H$260</definedName>
    <definedName name="_xlnm.Print_Area" localSheetId="1">Produção!$A$1:$P$54</definedName>
    <definedName name="Av">Listas!$R$3:$R$4</definedName>
    <definedName name="AVn">Listas!$S$3:$S$5</definedName>
    <definedName name="Avpn">Listas!$S$3:$S$9</definedName>
    <definedName name="Carga">Listas!$G$3:$G$6</definedName>
    <definedName name="Coordenador">Listas!$N$3:$N$5</definedName>
    <definedName name="Cr">Listas!$P$3:$P$18</definedName>
    <definedName name="Curso">Listas!$I$3:$I$6</definedName>
    <definedName name="Curso_EXT">Listas!$T$3:$T$7</definedName>
    <definedName name="DC">Listas!$Q$3:$Q$9</definedName>
    <definedName name="Dia">Listas!$M$3:$M$33</definedName>
    <definedName name="Mês">Listas!$L$3:$L$14</definedName>
    <definedName name="Módulo">Listas!$D$3:$D$14</definedName>
    <definedName name="Módulos">Listas!$D$2:$D$14</definedName>
    <definedName name="Opções">Listas!$O$3:$O$4</definedName>
    <definedName name="PD">Listas!$P$3:$P$25</definedName>
    <definedName name="Professor">Listas!$F$3:$F$33</definedName>
    <definedName name="Semestre">Listas!$K$3:$K$4</definedName>
    <definedName name="_xlnm.Print_Titles" localSheetId="2">'7'!$1:$11</definedName>
    <definedName name="_xlnm.Print_Titles" localSheetId="14">Avaliação!$1:$14</definedName>
    <definedName name="Turno">Listas!$H$3:$H$4</definedName>
    <definedName name="UC">Listas!$E$3:$E$102</definedName>
  </definedNames>
  <calcPr calcId="152511" iterateDelta="1E-4"/>
</workbook>
</file>

<file path=xl/calcChain.xml><?xml version="1.0" encoding="utf-8"?>
<calcChain xmlns="http://schemas.openxmlformats.org/spreadsheetml/2006/main">
  <c r="F133" i="41" l="1"/>
  <c r="H5" i="16" l="1"/>
  <c r="E29" i="29"/>
  <c r="P22" i="10" l="1"/>
  <c r="Q22" i="10" s="1"/>
  <c r="R22" i="10" s="1"/>
  <c r="S22" i="10" s="1"/>
  <c r="L31" i="10"/>
  <c r="M31" i="10" s="1"/>
  <c r="N31" i="10" s="1"/>
  <c r="O31" i="10" s="1"/>
  <c r="E16" i="1" l="1"/>
  <c r="F16" i="1" s="1"/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60" i="41" l="1"/>
  <c r="D260" i="41"/>
  <c r="F259" i="41"/>
  <c r="E259" i="41"/>
  <c r="D259" i="41"/>
  <c r="C259" i="41"/>
  <c r="B259" i="41"/>
  <c r="A258" i="41"/>
  <c r="F260" i="41" s="1"/>
  <c r="A257" i="41"/>
  <c r="A256" i="41"/>
  <c r="A255" i="41"/>
  <c r="B260" i="41" s="1"/>
  <c r="H238" i="41"/>
  <c r="F236" i="41"/>
  <c r="F235" i="41"/>
  <c r="F234" i="41"/>
  <c r="F233" i="41"/>
  <c r="F232" i="41"/>
  <c r="F229" i="41"/>
  <c r="F228" i="41"/>
  <c r="F227" i="41"/>
  <c r="F226" i="41"/>
  <c r="F225" i="41"/>
  <c r="F222" i="41"/>
  <c r="F221" i="41"/>
  <c r="F220" i="41"/>
  <c r="F214" i="41"/>
  <c r="F213" i="41"/>
  <c r="F207" i="41"/>
  <c r="F206" i="41"/>
  <c r="C205" i="41"/>
  <c r="C206" i="41" s="1"/>
  <c r="C207" i="41" s="1"/>
  <c r="C208" i="41" s="1"/>
  <c r="C209" i="41" s="1"/>
  <c r="C210" i="41" s="1"/>
  <c r="C211" i="41" s="1"/>
  <c r="C212" i="41" s="1"/>
  <c r="C213" i="41" s="1"/>
  <c r="C214" i="41" s="1"/>
  <c r="C215" i="41" s="1"/>
  <c r="C216" i="41" s="1"/>
  <c r="C217" i="41" s="1"/>
  <c r="C218" i="41" s="1"/>
  <c r="C219" i="41" s="1"/>
  <c r="C220" i="41" s="1"/>
  <c r="C221" i="41" s="1"/>
  <c r="C222" i="41" s="1"/>
  <c r="C223" i="41" s="1"/>
  <c r="C224" i="41" s="1"/>
  <c r="C225" i="41" s="1"/>
  <c r="C226" i="41" s="1"/>
  <c r="C227" i="41" s="1"/>
  <c r="C228" i="41" s="1"/>
  <c r="C229" i="41" s="1"/>
  <c r="C230" i="41" s="1"/>
  <c r="C231" i="41" s="1"/>
  <c r="C232" i="41" s="1"/>
  <c r="C233" i="41" s="1"/>
  <c r="C234" i="41" s="1"/>
  <c r="C235" i="41" s="1"/>
  <c r="C236" i="41" s="1"/>
  <c r="C237" i="41" s="1"/>
  <c r="H202" i="41"/>
  <c r="F200" i="41"/>
  <c r="F199" i="41"/>
  <c r="F198" i="41"/>
  <c r="F197" i="41"/>
  <c r="F196" i="41"/>
  <c r="F192" i="41"/>
  <c r="F191" i="41"/>
  <c r="F185" i="41"/>
  <c r="F184" i="41"/>
  <c r="F178" i="41"/>
  <c r="F177" i="41"/>
  <c r="F171" i="41"/>
  <c r="F170" i="41"/>
  <c r="C169" i="41"/>
  <c r="C170" i="41" s="1"/>
  <c r="C171" i="41" s="1"/>
  <c r="C172" i="41" s="1"/>
  <c r="C173" i="41" s="1"/>
  <c r="C174" i="41" s="1"/>
  <c r="C175" i="41" s="1"/>
  <c r="C176" i="41" s="1"/>
  <c r="C177" i="41" s="1"/>
  <c r="C178" i="41" s="1"/>
  <c r="C179" i="41" s="1"/>
  <c r="C180" i="41" s="1"/>
  <c r="C181" i="41" s="1"/>
  <c r="C182" i="41" s="1"/>
  <c r="C183" i="41" s="1"/>
  <c r="C184" i="41" s="1"/>
  <c r="C185" i="41" s="1"/>
  <c r="C186" i="41" s="1"/>
  <c r="C187" i="41" s="1"/>
  <c r="C188" i="41" s="1"/>
  <c r="C189" i="41" s="1"/>
  <c r="C190" i="41" s="1"/>
  <c r="C191" i="41" s="1"/>
  <c r="C192" i="41" s="1"/>
  <c r="C193" i="41" s="1"/>
  <c r="C194" i="41" s="1"/>
  <c r="C195" i="41" s="1"/>
  <c r="C196" i="41" s="1"/>
  <c r="C197" i="41" s="1"/>
  <c r="C198" i="41" s="1"/>
  <c r="C199" i="41" s="1"/>
  <c r="C200" i="41" s="1"/>
  <c r="C201" i="41" s="1"/>
  <c r="H166" i="41"/>
  <c r="F163" i="41"/>
  <c r="F162" i="41"/>
  <c r="F156" i="41"/>
  <c r="F155" i="41"/>
  <c r="F149" i="41"/>
  <c r="F142" i="41"/>
  <c r="F141" i="41"/>
  <c r="F135" i="41"/>
  <c r="F134" i="41"/>
  <c r="C133" i="41"/>
  <c r="C134" i="41" s="1"/>
  <c r="F132" i="41"/>
  <c r="A132" i="41" s="1"/>
  <c r="H130" i="41"/>
  <c r="F128" i="41"/>
  <c r="F127" i="41"/>
  <c r="F126" i="41"/>
  <c r="F120" i="41"/>
  <c r="F119" i="41"/>
  <c r="F113" i="41"/>
  <c r="F112" i="41"/>
  <c r="F106" i="41"/>
  <c r="F105" i="41"/>
  <c r="F99" i="41"/>
  <c r="F98" i="41"/>
  <c r="C97" i="41"/>
  <c r="C98" i="41" s="1"/>
  <c r="C99" i="41" s="1"/>
  <c r="C100" i="41" s="1"/>
  <c r="C101" i="41" s="1"/>
  <c r="C102" i="41" s="1"/>
  <c r="C103" i="41" s="1"/>
  <c r="C104" i="41" s="1"/>
  <c r="C105" i="41" s="1"/>
  <c r="C106" i="41" s="1"/>
  <c r="C107" i="41" s="1"/>
  <c r="C108" i="41" s="1"/>
  <c r="C109" i="41" s="1"/>
  <c r="C110" i="41" s="1"/>
  <c r="C111" i="41" s="1"/>
  <c r="C112" i="41" s="1"/>
  <c r="C113" i="41" s="1"/>
  <c r="C114" i="41" s="1"/>
  <c r="C115" i="41" s="1"/>
  <c r="C116" i="41" s="1"/>
  <c r="C117" i="41" s="1"/>
  <c r="C118" i="41" s="1"/>
  <c r="C119" i="41" s="1"/>
  <c r="C120" i="41" s="1"/>
  <c r="C121" i="41" s="1"/>
  <c r="C122" i="41" s="1"/>
  <c r="C123" i="41" s="1"/>
  <c r="F91" i="41"/>
  <c r="F90" i="41"/>
  <c r="F84" i="41"/>
  <c r="F83" i="41"/>
  <c r="F77" i="41"/>
  <c r="F76" i="41"/>
  <c r="F70" i="41"/>
  <c r="F69" i="41"/>
  <c r="F63" i="41"/>
  <c r="F62" i="41"/>
  <c r="F61" i="41"/>
  <c r="F60" i="41"/>
  <c r="A60" i="41" s="1"/>
  <c r="H58" i="41"/>
  <c r="F56" i="41"/>
  <c r="F55" i="41"/>
  <c r="F54" i="41"/>
  <c r="F53" i="41"/>
  <c r="F52" i="41"/>
  <c r="F49" i="41"/>
  <c r="F48" i="41"/>
  <c r="F47" i="41"/>
  <c r="F46" i="41"/>
  <c r="F45" i="41"/>
  <c r="F42" i="41"/>
  <c r="F41" i="41"/>
  <c r="F40" i="41"/>
  <c r="F39" i="41"/>
  <c r="F38" i="41"/>
  <c r="F35" i="41"/>
  <c r="F34" i="41"/>
  <c r="F33" i="41"/>
  <c r="F32" i="41"/>
  <c r="F31" i="41"/>
  <c r="F28" i="41"/>
  <c r="F27" i="41"/>
  <c r="F26" i="41"/>
  <c r="F25" i="41"/>
  <c r="C25" i="41"/>
  <c r="C26" i="41" s="1"/>
  <c r="C27" i="41" s="1"/>
  <c r="C28" i="41" s="1"/>
  <c r="C29" i="41" s="1"/>
  <c r="C30" i="41" s="1"/>
  <c r="C31" i="41" s="1"/>
  <c r="C32" i="41" s="1"/>
  <c r="C33" i="41" s="1"/>
  <c r="C34" i="41" s="1"/>
  <c r="C35" i="41" s="1"/>
  <c r="C36" i="41" s="1"/>
  <c r="C37" i="41" s="1"/>
  <c r="C38" i="41" s="1"/>
  <c r="C39" i="41" s="1"/>
  <c r="C40" i="41" s="1"/>
  <c r="C41" i="41" s="1"/>
  <c r="C42" i="41" s="1"/>
  <c r="C43" i="41" s="1"/>
  <c r="C44" i="41" s="1"/>
  <c r="C45" i="41" s="1"/>
  <c r="C46" i="41" s="1"/>
  <c r="C47" i="41" s="1"/>
  <c r="C48" i="41" s="1"/>
  <c r="C49" i="41" s="1"/>
  <c r="C50" i="41" s="1"/>
  <c r="C51" i="41" s="1"/>
  <c r="C52" i="41" s="1"/>
  <c r="C53" i="41" s="1"/>
  <c r="C54" i="41" s="1"/>
  <c r="C55" i="41" s="1"/>
  <c r="C56" i="41" s="1"/>
  <c r="C57" i="41" s="1"/>
  <c r="C60" i="41" s="1"/>
  <c r="F24" i="41"/>
  <c r="A24" i="41" s="1"/>
  <c r="C260" i="41" l="1"/>
  <c r="A133" i="41"/>
  <c r="F161" i="41"/>
  <c r="F176" i="41"/>
  <c r="A61" i="41"/>
  <c r="F215" i="41"/>
  <c r="F208" i="41"/>
  <c r="F193" i="41"/>
  <c r="F186" i="41"/>
  <c r="F179" i="41"/>
  <c r="F172" i="41"/>
  <c r="F164" i="41"/>
  <c r="F157" i="41"/>
  <c r="F150" i="41"/>
  <c r="F143" i="41"/>
  <c r="F136" i="41"/>
  <c r="F121" i="41"/>
  <c r="F114" i="41"/>
  <c r="F107" i="41"/>
  <c r="F100" i="41"/>
  <c r="F92" i="41"/>
  <c r="F85" i="41"/>
  <c r="F78" i="41"/>
  <c r="F71" i="41"/>
  <c r="F64" i="41"/>
  <c r="A243" i="41"/>
  <c r="A244" i="41" s="1"/>
  <c r="A245" i="41" s="1"/>
  <c r="F218" i="41"/>
  <c r="F204" i="41"/>
  <c r="A204" i="41" s="1"/>
  <c r="F182" i="41"/>
  <c r="F160" i="41"/>
  <c r="F146" i="41"/>
  <c r="F117" i="41"/>
  <c r="F103" i="41"/>
  <c r="F81" i="41"/>
  <c r="F67" i="41"/>
  <c r="F211" i="41"/>
  <c r="F189" i="41"/>
  <c r="F175" i="41"/>
  <c r="F168" i="41"/>
  <c r="A168" i="41" s="1"/>
  <c r="F153" i="41"/>
  <c r="F139" i="41"/>
  <c r="F124" i="41"/>
  <c r="F110" i="41"/>
  <c r="F96" i="41"/>
  <c r="A96" i="41" s="1"/>
  <c r="F88" i="41"/>
  <c r="F74" i="41"/>
  <c r="A62" i="41"/>
  <c r="A63" i="41" s="1"/>
  <c r="A64" i="41" s="1"/>
  <c r="A65" i="41" s="1"/>
  <c r="A66" i="41" s="1"/>
  <c r="A67" i="41" s="1"/>
  <c r="A25" i="41"/>
  <c r="A26" i="41" s="1"/>
  <c r="A134" i="41"/>
  <c r="C124" i="41"/>
  <c r="C125" i="41" s="1"/>
  <c r="C126" i="41" s="1"/>
  <c r="C127" i="41" s="1"/>
  <c r="C128" i="41" s="1"/>
  <c r="C129" i="41" s="1"/>
  <c r="H94" i="41"/>
  <c r="C61" i="41"/>
  <c r="C62" i="41" s="1"/>
  <c r="C63" i="41" s="1"/>
  <c r="C64" i="41" s="1"/>
  <c r="C65" i="41" s="1"/>
  <c r="C66" i="41" s="1"/>
  <c r="C67" i="41" s="1"/>
  <c r="C68" i="41" s="1"/>
  <c r="C69" i="41" s="1"/>
  <c r="C70" i="41" s="1"/>
  <c r="C71" i="41" s="1"/>
  <c r="C72" i="41" s="1"/>
  <c r="C73" i="41" s="1"/>
  <c r="C74" i="41" s="1"/>
  <c r="C75" i="41" s="1"/>
  <c r="C76" i="41" s="1"/>
  <c r="C77" i="41" s="1"/>
  <c r="C78" i="41" s="1"/>
  <c r="C79" i="41" s="1"/>
  <c r="C80" i="41" s="1"/>
  <c r="C81" i="41" s="1"/>
  <c r="C82" i="41" s="1"/>
  <c r="C83" i="41" s="1"/>
  <c r="C84" i="41" s="1"/>
  <c r="C85" i="41" s="1"/>
  <c r="C86" i="41" s="1"/>
  <c r="C87" i="41" s="1"/>
  <c r="C88" i="41" s="1"/>
  <c r="C89" i="41" s="1"/>
  <c r="C90" i="41" s="1"/>
  <c r="C135" i="41"/>
  <c r="C136" i="41" s="1"/>
  <c r="C137" i="41" s="1"/>
  <c r="C138" i="41" s="1"/>
  <c r="C139" i="41" s="1"/>
  <c r="C140" i="41" s="1"/>
  <c r="C141" i="41" s="1"/>
  <c r="C142" i="41" s="1"/>
  <c r="C143" i="41" s="1"/>
  <c r="C144" i="41" s="1"/>
  <c r="C145" i="41" s="1"/>
  <c r="C146" i="41" s="1"/>
  <c r="C147" i="41" s="1"/>
  <c r="C148" i="41" s="1"/>
  <c r="C149" i="41" s="1"/>
  <c r="C150" i="41" s="1"/>
  <c r="C151" i="41" s="1"/>
  <c r="C152" i="41" s="1"/>
  <c r="C153" i="41" s="1"/>
  <c r="C154" i="41" s="1"/>
  <c r="C155" i="41" s="1"/>
  <c r="C156" i="41" s="1"/>
  <c r="C157" i="41" s="1"/>
  <c r="C158" i="41" s="1"/>
  <c r="C159" i="41" s="1"/>
  <c r="C160" i="41" s="1"/>
  <c r="C161" i="41" s="1"/>
  <c r="C162" i="41" s="1"/>
  <c r="C163" i="41" s="1"/>
  <c r="C164" i="41" s="1"/>
  <c r="C165" i="41" s="1"/>
  <c r="A18" i="27"/>
  <c r="A16" i="27"/>
  <c r="A18" i="14"/>
  <c r="A16" i="14"/>
  <c r="A18" i="26"/>
  <c r="A16" i="26"/>
  <c r="A18" i="13"/>
  <c r="A16" i="13"/>
  <c r="A18" i="25"/>
  <c r="A16" i="25"/>
  <c r="A18" i="12"/>
  <c r="A16" i="12"/>
  <c r="A18" i="24"/>
  <c r="A16" i="24"/>
  <c r="A18" i="11"/>
  <c r="A16" i="11"/>
  <c r="A18" i="23"/>
  <c r="A16" i="23"/>
  <c r="A18" i="10"/>
  <c r="A16" i="10"/>
  <c r="F205" i="41" l="1"/>
  <c r="A205" i="41" s="1"/>
  <c r="A206" i="41" s="1"/>
  <c r="A207" i="41" s="1"/>
  <c r="A208" i="41" s="1"/>
  <c r="A209" i="41" s="1"/>
  <c r="A210" i="41" s="1"/>
  <c r="A211" i="41" s="1"/>
  <c r="F183" i="41"/>
  <c r="F154" i="41"/>
  <c r="F111" i="41"/>
  <c r="F75" i="41"/>
  <c r="F212" i="41"/>
  <c r="F190" i="41"/>
  <c r="F169" i="41"/>
  <c r="A169" i="41" s="1"/>
  <c r="A170" i="41" s="1"/>
  <c r="A171" i="41" s="1"/>
  <c r="F140" i="41"/>
  <c r="F118" i="41"/>
  <c r="F82" i="41"/>
  <c r="F219" i="41"/>
  <c r="F147" i="41"/>
  <c r="F125" i="41"/>
  <c r="F97" i="41"/>
  <c r="A97" i="41" s="1"/>
  <c r="F89" i="41"/>
  <c r="F104" i="41"/>
  <c r="F68" i="41"/>
  <c r="A68" i="41" s="1"/>
  <c r="A172" i="41"/>
  <c r="A135" i="41"/>
  <c r="A136" i="41" s="1"/>
  <c r="A137" i="41" s="1"/>
  <c r="A138" i="41" s="1"/>
  <c r="A139" i="41" s="1"/>
  <c r="A27" i="4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A53" i="41" s="1"/>
  <c r="A54" i="41" s="1"/>
  <c r="A55" i="41" s="1"/>
  <c r="A56" i="41" s="1"/>
  <c r="A57" i="41" s="1"/>
  <c r="B58" i="41" s="1"/>
  <c r="D58" i="41" s="1"/>
  <c r="C91" i="41"/>
  <c r="C92" i="41" s="1"/>
  <c r="C93" i="41" s="1"/>
  <c r="A25" i="46"/>
  <c r="A15" i="46"/>
  <c r="A98" i="41" l="1"/>
  <c r="A99" i="41" s="1"/>
  <c r="A100" i="41" s="1"/>
  <c r="A101" i="41" s="1"/>
  <c r="A102" i="41" s="1"/>
  <c r="A103" i="41" s="1"/>
  <c r="A104" i="41" s="1"/>
  <c r="A105" i="41" s="1"/>
  <c r="A106" i="41" s="1"/>
  <c r="A107" i="41" s="1"/>
  <c r="A108" i="41" s="1"/>
  <c r="A109" i="41" s="1"/>
  <c r="A110" i="41" s="1"/>
  <c r="A111" i="41" s="1"/>
  <c r="A112" i="41" s="1"/>
  <c r="A113" i="41" s="1"/>
  <c r="A114" i="41" s="1"/>
  <c r="A115" i="41" s="1"/>
  <c r="A116" i="41" s="1"/>
  <c r="A117" i="41" s="1"/>
  <c r="A118" i="41" s="1"/>
  <c r="A119" i="41" s="1"/>
  <c r="A120" i="41" s="1"/>
  <c r="A121" i="41" s="1"/>
  <c r="A122" i="41" s="1"/>
  <c r="A123" i="41" s="1"/>
  <c r="A124" i="41" s="1"/>
  <c r="A125" i="41" s="1"/>
  <c r="A126" i="41" s="1"/>
  <c r="A127" i="41" s="1"/>
  <c r="A128" i="41" s="1"/>
  <c r="A129" i="41" s="1"/>
  <c r="B130" i="41" s="1"/>
  <c r="D130" i="41" s="1"/>
  <c r="B3" i="30"/>
  <c r="B4" i="30"/>
  <c r="AJ12" i="11"/>
  <c r="B11" i="30"/>
  <c r="L12" i="11"/>
  <c r="B5" i="30"/>
  <c r="P15" i="11"/>
  <c r="D12" i="11"/>
  <c r="H15" i="11"/>
  <c r="T15" i="11"/>
  <c r="B8" i="30"/>
  <c r="AB12" i="11"/>
  <c r="B9" i="30"/>
  <c r="H12" i="11"/>
  <c r="X15" i="11"/>
  <c r="AB15" i="11"/>
  <c r="B10" i="30"/>
  <c r="D15" i="11"/>
  <c r="AJ15" i="11"/>
  <c r="B12" i="30"/>
  <c r="L15" i="11"/>
  <c r="P12" i="11"/>
  <c r="B6" i="30"/>
  <c r="T12" i="11"/>
  <c r="A69" i="41"/>
  <c r="A70" i="41" s="1"/>
  <c r="A71" i="41" s="1"/>
  <c r="A72" i="41" s="1"/>
  <c r="A73" i="41" s="1"/>
  <c r="A74" i="41" s="1"/>
  <c r="A75" i="41" s="1"/>
  <c r="A76" i="41" s="1"/>
  <c r="A77" i="41" s="1"/>
  <c r="A78" i="41" s="1"/>
  <c r="A79" i="41" s="1"/>
  <c r="A80" i="41" s="1"/>
  <c r="A81" i="41" s="1"/>
  <c r="A82" i="41" s="1"/>
  <c r="A83" i="41" s="1"/>
  <c r="A84" i="41" s="1"/>
  <c r="A85" i="41" s="1"/>
  <c r="A86" i="41" s="1"/>
  <c r="A87" i="41" s="1"/>
  <c r="A88" i="41" s="1"/>
  <c r="A89" i="41" s="1"/>
  <c r="A90" i="41" s="1"/>
  <c r="A91" i="41" s="1"/>
  <c r="A92" i="41" s="1"/>
  <c r="A93" i="41" s="1"/>
  <c r="B94" i="41" s="1"/>
  <c r="D94" i="41" s="1"/>
  <c r="T12" i="10"/>
  <c r="P12" i="10"/>
  <c r="B3" i="29"/>
  <c r="B10" i="29"/>
  <c r="D15" i="10"/>
  <c r="B7" i="29"/>
  <c r="H12" i="10"/>
  <c r="AF12" i="10"/>
  <c r="X12" i="10"/>
  <c r="D12" i="10"/>
  <c r="A140" i="41"/>
  <c r="A141" i="41" s="1"/>
  <c r="A142" i="41" s="1"/>
  <c r="A143" i="41" s="1"/>
  <c r="A144" i="41" s="1"/>
  <c r="A145" i="41" s="1"/>
  <c r="A146" i="41" s="1"/>
  <c r="A147" i="41" s="1"/>
  <c r="A148" i="41" s="1"/>
  <c r="A149" i="41" s="1"/>
  <c r="A150" i="41" s="1"/>
  <c r="A151" i="41" s="1"/>
  <c r="A152" i="41" s="1"/>
  <c r="A153" i="41" s="1"/>
  <c r="A154" i="41" s="1"/>
  <c r="A155" i="41" s="1"/>
  <c r="A156" i="41" s="1"/>
  <c r="A157" i="41" s="1"/>
  <c r="A158" i="41" s="1"/>
  <c r="A159" i="41" s="1"/>
  <c r="A160" i="41" s="1"/>
  <c r="A161" i="41" s="1"/>
  <c r="A162" i="41" s="1"/>
  <c r="A163" i="41" s="1"/>
  <c r="A164" i="41" s="1"/>
  <c r="B166" i="41" s="1"/>
  <c r="AJ12" i="1"/>
  <c r="A173" i="41"/>
  <c r="A212" i="41"/>
  <c r="P15" i="1"/>
  <c r="B7" i="28"/>
  <c r="P12" i="1"/>
  <c r="D12" i="1"/>
  <c r="AJ15" i="1"/>
  <c r="B6" i="28"/>
  <c r="D15" i="1"/>
  <c r="AF12" i="1"/>
  <c r="AF15" i="1"/>
  <c r="T12" i="1"/>
  <c r="T15" i="1"/>
  <c r="H15" i="1"/>
  <c r="B11" i="28"/>
  <c r="B10" i="28"/>
  <c r="H12" i="1"/>
  <c r="X12" i="1"/>
  <c r="AN12" i="1"/>
  <c r="X15" i="1"/>
  <c r="AN15" i="1"/>
  <c r="L12" i="1"/>
  <c r="AB12" i="1"/>
  <c r="L15" i="1"/>
  <c r="AB15" i="1"/>
  <c r="B3" i="28"/>
  <c r="B5" i="28"/>
  <c r="B9" i="28"/>
  <c r="B4" i="28"/>
  <c r="B8" i="28"/>
  <c r="B12" i="28"/>
  <c r="A165" i="41"/>
  <c r="B12" i="31" s="1"/>
  <c r="H9" i="41"/>
  <c r="AJ12" i="10" l="1"/>
  <c r="P15" i="10"/>
  <c r="L12" i="10"/>
  <c r="H15" i="10"/>
  <c r="L15" i="10"/>
  <c r="X15" i="10"/>
  <c r="AB15" i="10"/>
  <c r="B11" i="29"/>
  <c r="AN12" i="10"/>
  <c r="AB12" i="10"/>
  <c r="AN15" i="10"/>
  <c r="B4" i="29"/>
  <c r="AN12" i="11"/>
  <c r="AF12" i="11"/>
  <c r="AF15" i="11"/>
  <c r="X12" i="11"/>
  <c r="B7" i="30"/>
  <c r="AN15" i="11"/>
  <c r="B5" i="29"/>
  <c r="B8" i="29"/>
  <c r="T15" i="10"/>
  <c r="AF15" i="10"/>
  <c r="AJ15" i="10"/>
  <c r="B6" i="29"/>
  <c r="B9" i="29"/>
  <c r="B12" i="29"/>
  <c r="B4" i="31"/>
  <c r="L15" i="12"/>
  <c r="H12" i="12"/>
  <c r="P15" i="12"/>
  <c r="B5" i="31"/>
  <c r="B6" i="31"/>
  <c r="B3" i="31"/>
  <c r="A213" i="41"/>
  <c r="P12" i="12"/>
  <c r="H15" i="12"/>
  <c r="L12" i="12"/>
  <c r="D15" i="12"/>
  <c r="D12" i="12"/>
  <c r="A174" i="41"/>
  <c r="B7" i="31"/>
  <c r="T15" i="12"/>
  <c r="T12" i="12"/>
  <c r="B8" i="31"/>
  <c r="AF15" i="12"/>
  <c r="X12" i="12"/>
  <c r="B10" i="31"/>
  <c r="AF12" i="12"/>
  <c r="B9" i="31"/>
  <c r="X15" i="12"/>
  <c r="AB15" i="12"/>
  <c r="AB12" i="12"/>
  <c r="AN15" i="12"/>
  <c r="B11" i="31"/>
  <c r="AJ12" i="12"/>
  <c r="AN12" i="12"/>
  <c r="D166" i="41"/>
  <c r="AJ15" i="12"/>
  <c r="T6" i="46"/>
  <c r="H1" i="16"/>
  <c r="A175" i="41" l="1"/>
  <c r="A214" i="41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214" i="46"/>
  <c r="B209" i="46"/>
  <c r="B204" i="46"/>
  <c r="B199" i="46"/>
  <c r="B194" i="46"/>
  <c r="B189" i="46"/>
  <c r="B184" i="46"/>
  <c r="B179" i="46"/>
  <c r="B174" i="46"/>
  <c r="B169" i="46"/>
  <c r="B164" i="46"/>
  <c r="B159" i="46"/>
  <c r="B154" i="46"/>
  <c r="B149" i="46"/>
  <c r="B144" i="46"/>
  <c r="B139" i="46"/>
  <c r="B134" i="46"/>
  <c r="B129" i="46"/>
  <c r="B124" i="46"/>
  <c r="B119" i="46"/>
  <c r="B114" i="46"/>
  <c r="B109" i="46"/>
  <c r="B104" i="46"/>
  <c r="B99" i="46"/>
  <c r="B94" i="46"/>
  <c r="B89" i="46"/>
  <c r="B84" i="46"/>
  <c r="B79" i="46"/>
  <c r="B74" i="46"/>
  <c r="B69" i="46"/>
  <c r="B64" i="46"/>
  <c r="B59" i="46"/>
  <c r="B54" i="46"/>
  <c r="B49" i="46"/>
  <c r="B44" i="46"/>
  <c r="B39" i="46"/>
  <c r="B34" i="46"/>
  <c r="B29" i="46"/>
  <c r="B24" i="46"/>
  <c r="B19" i="46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55" i="24"/>
  <c r="B54" i="24"/>
  <c r="B53" i="24"/>
  <c r="B52" i="24"/>
  <c r="B51" i="24"/>
  <c r="B50" i="24"/>
  <c r="B49" i="24"/>
  <c r="B48" i="24"/>
  <c r="B47" i="24"/>
  <c r="B46" i="24"/>
  <c r="B45" i="24"/>
  <c r="B44" i="24"/>
  <c r="B43" i="24"/>
  <c r="B42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21" i="24"/>
  <c r="B20" i="24"/>
  <c r="B19" i="24"/>
  <c r="B18" i="24"/>
  <c r="B17" i="24"/>
  <c r="B16" i="24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AJ214" i="46"/>
  <c r="T214" i="46"/>
  <c r="D214" i="46"/>
  <c r="AJ209" i="46"/>
  <c r="T209" i="46"/>
  <c r="D209" i="46"/>
  <c r="AJ204" i="46"/>
  <c r="T204" i="46"/>
  <c r="D204" i="46"/>
  <c r="AJ199" i="46"/>
  <c r="T199" i="46"/>
  <c r="D199" i="46"/>
  <c r="AJ194" i="46"/>
  <c r="T194" i="46"/>
  <c r="D194" i="46"/>
  <c r="A215" i="41" l="1"/>
  <c r="A176" i="41"/>
  <c r="BB211" i="46"/>
  <c r="BB213" i="46" s="1"/>
  <c r="BB201" i="46"/>
  <c r="BB203" i="46" s="1"/>
  <c r="BB191" i="46"/>
  <c r="BB193" i="46" s="1"/>
  <c r="BB206" i="46"/>
  <c r="BB208" i="46" s="1"/>
  <c r="BB196" i="46"/>
  <c r="BB198" i="46" s="1"/>
  <c r="C49" i="10"/>
  <c r="M45" i="16"/>
  <c r="M46" i="16"/>
  <c r="M47" i="16"/>
  <c r="M48" i="16"/>
  <c r="M49" i="16"/>
  <c r="N49" i="16"/>
  <c r="N48" i="16"/>
  <c r="N47" i="16"/>
  <c r="N46" i="16"/>
  <c r="N45" i="16"/>
  <c r="O49" i="16"/>
  <c r="O48" i="16"/>
  <c r="O47" i="16"/>
  <c r="O46" i="16"/>
  <c r="O45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F55" i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D55" i="10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D54" i="10" s="1"/>
  <c r="E54" i="10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D53" i="10" s="1"/>
  <c r="F52" i="1"/>
  <c r="G52" i="1" s="1"/>
  <c r="F51" i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D51" i="10" s="1"/>
  <c r="F49" i="1"/>
  <c r="G49" i="1" s="1"/>
  <c r="A17" i="27" l="1"/>
  <c r="A17" i="14"/>
  <c r="A17" i="26"/>
  <c r="A17" i="13"/>
  <c r="A17" i="25"/>
  <c r="A17" i="12"/>
  <c r="A17" i="24"/>
  <c r="A17" i="11"/>
  <c r="A17" i="23"/>
  <c r="A17" i="10"/>
  <c r="A20" i="46"/>
  <c r="A177" i="41"/>
  <c r="A216" i="41"/>
  <c r="A30" i="46"/>
  <c r="E55" i="10"/>
  <c r="F55" i="10" s="1"/>
  <c r="E53" i="10"/>
  <c r="F53" i="10" s="1"/>
  <c r="E51" i="10"/>
  <c r="F51" i="10" s="1"/>
  <c r="AR55" i="1"/>
  <c r="E49" i="16" s="1"/>
  <c r="F54" i="10"/>
  <c r="G54" i="10" s="1"/>
  <c r="H54" i="10" s="1"/>
  <c r="I54" i="10" s="1"/>
  <c r="J54" i="10" s="1"/>
  <c r="K54" i="10" s="1"/>
  <c r="L54" i="10" s="1"/>
  <c r="M54" i="10" s="1"/>
  <c r="N54" i="10" s="1"/>
  <c r="O54" i="10" s="1"/>
  <c r="P54" i="10" s="1"/>
  <c r="Q54" i="10" s="1"/>
  <c r="R54" i="10" s="1"/>
  <c r="S54" i="10" s="1"/>
  <c r="T54" i="10" s="1"/>
  <c r="U54" i="10" s="1"/>
  <c r="V54" i="10" s="1"/>
  <c r="W54" i="10" s="1"/>
  <c r="X54" i="10" s="1"/>
  <c r="Y54" i="10" s="1"/>
  <c r="Z54" i="10" s="1"/>
  <c r="AA54" i="10" s="1"/>
  <c r="AB54" i="10" s="1"/>
  <c r="AC54" i="10" s="1"/>
  <c r="AD54" i="10" s="1"/>
  <c r="AE54" i="10" s="1"/>
  <c r="AF54" i="10" s="1"/>
  <c r="AG54" i="10" s="1"/>
  <c r="AH54" i="10" s="1"/>
  <c r="AI54" i="10" s="1"/>
  <c r="AJ54" i="10" s="1"/>
  <c r="AK54" i="10" s="1"/>
  <c r="AL54" i="10" s="1"/>
  <c r="AM54" i="10" s="1"/>
  <c r="AN54" i="10" s="1"/>
  <c r="AO54" i="10" s="1"/>
  <c r="AP54" i="10" s="1"/>
  <c r="AQ54" i="10" s="1"/>
  <c r="D54" i="23" s="1"/>
  <c r="E54" i="23" s="1"/>
  <c r="F50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D50" i="10" s="1"/>
  <c r="AR54" i="1"/>
  <c r="E48" i="16" s="1"/>
  <c r="AR53" i="1"/>
  <c r="E47" i="16" s="1"/>
  <c r="AR51" i="1"/>
  <c r="E45" i="16" s="1"/>
  <c r="C50" i="10"/>
  <c r="H52" i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D52" i="10" s="1"/>
  <c r="E52" i="10" s="1"/>
  <c r="H49" i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D49" i="10" s="1"/>
  <c r="A20" i="27" l="1"/>
  <c r="A20" i="14"/>
  <c r="A20" i="26"/>
  <c r="A20" i="13"/>
  <c r="A20" i="25"/>
  <c r="A20" i="12"/>
  <c r="A20" i="24"/>
  <c r="A20" i="11"/>
  <c r="A20" i="23"/>
  <c r="A20" i="10"/>
  <c r="A19" i="27"/>
  <c r="A19" i="14"/>
  <c r="A19" i="26"/>
  <c r="A19" i="13"/>
  <c r="A19" i="25"/>
  <c r="A19" i="12"/>
  <c r="A19" i="24"/>
  <c r="A19" i="11"/>
  <c r="A19" i="23"/>
  <c r="A19" i="10"/>
  <c r="A178" i="41"/>
  <c r="A217" i="41"/>
  <c r="A218" i="41" s="1"/>
  <c r="A219" i="41" s="1"/>
  <c r="A220" i="41" s="1"/>
  <c r="A221" i="41" s="1"/>
  <c r="A222" i="41" s="1"/>
  <c r="A223" i="41" s="1"/>
  <c r="A224" i="41" s="1"/>
  <c r="A225" i="41" s="1"/>
  <c r="A226" i="41" s="1"/>
  <c r="A227" i="41" s="1"/>
  <c r="A228" i="41" s="1"/>
  <c r="A229" i="41" s="1"/>
  <c r="A230" i="41" s="1"/>
  <c r="A231" i="41" s="1"/>
  <c r="A232" i="41" s="1"/>
  <c r="A233" i="41" s="1"/>
  <c r="A234" i="41" s="1"/>
  <c r="A235" i="41" s="1"/>
  <c r="A236" i="41" s="1"/>
  <c r="A237" i="41" s="1"/>
  <c r="T12" i="14" s="1"/>
  <c r="H12" i="14"/>
  <c r="D12" i="14"/>
  <c r="A35" i="46"/>
  <c r="G55" i="10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W55" i="10" s="1"/>
  <c r="X55" i="10" s="1"/>
  <c r="Y55" i="10" s="1"/>
  <c r="Z55" i="10" s="1"/>
  <c r="AA55" i="10" s="1"/>
  <c r="AB55" i="10" s="1"/>
  <c r="AC55" i="10" s="1"/>
  <c r="AD55" i="10" s="1"/>
  <c r="AE55" i="10" s="1"/>
  <c r="AF55" i="10" s="1"/>
  <c r="AG55" i="10" s="1"/>
  <c r="AH55" i="10" s="1"/>
  <c r="AI55" i="10" s="1"/>
  <c r="AJ55" i="10" s="1"/>
  <c r="AK55" i="10" s="1"/>
  <c r="AL55" i="10" s="1"/>
  <c r="AM55" i="10" s="1"/>
  <c r="AN55" i="10" s="1"/>
  <c r="AO55" i="10" s="1"/>
  <c r="AP55" i="10" s="1"/>
  <c r="AQ55" i="10" s="1"/>
  <c r="D55" i="23" s="1"/>
  <c r="G53" i="10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W53" i="10" s="1"/>
  <c r="X53" i="10" s="1"/>
  <c r="Y53" i="10" s="1"/>
  <c r="Z53" i="10" s="1"/>
  <c r="AA53" i="10" s="1"/>
  <c r="AB53" i="10" s="1"/>
  <c r="AC53" i="10" s="1"/>
  <c r="AD53" i="10" s="1"/>
  <c r="AE53" i="10" s="1"/>
  <c r="AF53" i="10" s="1"/>
  <c r="AG53" i="10" s="1"/>
  <c r="AH53" i="10" s="1"/>
  <c r="AI53" i="10" s="1"/>
  <c r="AJ53" i="10" s="1"/>
  <c r="AK53" i="10" s="1"/>
  <c r="AL53" i="10" s="1"/>
  <c r="AM53" i="10" s="1"/>
  <c r="AN53" i="10" s="1"/>
  <c r="AO53" i="10" s="1"/>
  <c r="AP53" i="10" s="1"/>
  <c r="AQ53" i="10" s="1"/>
  <c r="D53" i="23" s="1"/>
  <c r="G51" i="10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V51" i="10" s="1"/>
  <c r="W51" i="10" s="1"/>
  <c r="X51" i="10" s="1"/>
  <c r="Y51" i="10" s="1"/>
  <c r="Z51" i="10" s="1"/>
  <c r="AA51" i="10" s="1"/>
  <c r="AB51" i="10" s="1"/>
  <c r="AC51" i="10" s="1"/>
  <c r="AD51" i="10" s="1"/>
  <c r="AE51" i="10" s="1"/>
  <c r="AF51" i="10" s="1"/>
  <c r="AG51" i="10" s="1"/>
  <c r="AH51" i="10" s="1"/>
  <c r="AI51" i="10" s="1"/>
  <c r="AJ51" i="10" s="1"/>
  <c r="AK51" i="10" s="1"/>
  <c r="AL51" i="10" s="1"/>
  <c r="AM51" i="10" s="1"/>
  <c r="AN51" i="10" s="1"/>
  <c r="AO51" i="10" s="1"/>
  <c r="AP51" i="10" s="1"/>
  <c r="AQ51" i="10" s="1"/>
  <c r="D51" i="23" s="1"/>
  <c r="E50" i="10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W50" i="10" s="1"/>
  <c r="X50" i="10" s="1"/>
  <c r="Y50" i="10" s="1"/>
  <c r="Z50" i="10" s="1"/>
  <c r="AA50" i="10" s="1"/>
  <c r="AB50" i="10" s="1"/>
  <c r="AC50" i="10" s="1"/>
  <c r="AD50" i="10" s="1"/>
  <c r="AE50" i="10" s="1"/>
  <c r="AF50" i="10" s="1"/>
  <c r="AG50" i="10" s="1"/>
  <c r="AH50" i="10" s="1"/>
  <c r="AI50" i="10" s="1"/>
  <c r="AJ50" i="10" s="1"/>
  <c r="AK50" i="10" s="1"/>
  <c r="AL50" i="10" s="1"/>
  <c r="AM50" i="10" s="1"/>
  <c r="AN50" i="10" s="1"/>
  <c r="AO50" i="10" s="1"/>
  <c r="AP50" i="10" s="1"/>
  <c r="AQ50" i="10" s="1"/>
  <c r="E49" i="10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V49" i="10" s="1"/>
  <c r="W49" i="10" s="1"/>
  <c r="X49" i="10" s="1"/>
  <c r="Y49" i="10" s="1"/>
  <c r="Z49" i="10" s="1"/>
  <c r="AA49" i="10" s="1"/>
  <c r="AB49" i="10" s="1"/>
  <c r="AC49" i="10" s="1"/>
  <c r="AD49" i="10" s="1"/>
  <c r="AE49" i="10" s="1"/>
  <c r="AF49" i="10" s="1"/>
  <c r="AG49" i="10" s="1"/>
  <c r="AH49" i="10" s="1"/>
  <c r="AI49" i="10" s="1"/>
  <c r="AJ49" i="10" s="1"/>
  <c r="AK49" i="10" s="1"/>
  <c r="AL49" i="10" s="1"/>
  <c r="AM49" i="10" s="1"/>
  <c r="AN49" i="10" s="1"/>
  <c r="AO49" i="10" s="1"/>
  <c r="AP49" i="10" s="1"/>
  <c r="AQ49" i="10" s="1"/>
  <c r="AR54" i="10"/>
  <c r="F54" i="23"/>
  <c r="G54" i="23" s="1"/>
  <c r="H54" i="23" s="1"/>
  <c r="I54" i="23" s="1"/>
  <c r="J54" i="23" s="1"/>
  <c r="K54" i="23" s="1"/>
  <c r="L54" i="23" s="1"/>
  <c r="M54" i="23" s="1"/>
  <c r="N54" i="23" s="1"/>
  <c r="O54" i="23" s="1"/>
  <c r="P54" i="23" s="1"/>
  <c r="Q54" i="23" s="1"/>
  <c r="R54" i="23" s="1"/>
  <c r="S54" i="23" s="1"/>
  <c r="T54" i="23" s="1"/>
  <c r="U54" i="23" s="1"/>
  <c r="V54" i="23" s="1"/>
  <c r="W54" i="23" s="1"/>
  <c r="X54" i="23" s="1"/>
  <c r="Y54" i="23" s="1"/>
  <c r="Z54" i="23" s="1"/>
  <c r="AA54" i="23" s="1"/>
  <c r="AB54" i="23" s="1"/>
  <c r="AC54" i="23" s="1"/>
  <c r="AD54" i="23" s="1"/>
  <c r="AE54" i="23" s="1"/>
  <c r="AF54" i="23" s="1"/>
  <c r="AG54" i="23" s="1"/>
  <c r="AH54" i="23" s="1"/>
  <c r="AI54" i="23" s="1"/>
  <c r="AJ54" i="23" s="1"/>
  <c r="AK54" i="23" s="1"/>
  <c r="AL54" i="23" s="1"/>
  <c r="AM54" i="23" s="1"/>
  <c r="AN54" i="23" s="1"/>
  <c r="AO54" i="23" s="1"/>
  <c r="AP54" i="23" s="1"/>
  <c r="AQ54" i="23" s="1"/>
  <c r="F52" i="10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V52" i="10" s="1"/>
  <c r="W52" i="10" s="1"/>
  <c r="X52" i="10" s="1"/>
  <c r="Y52" i="10" s="1"/>
  <c r="Z52" i="10" s="1"/>
  <c r="AA52" i="10" s="1"/>
  <c r="AB52" i="10" s="1"/>
  <c r="AC52" i="10" s="1"/>
  <c r="AD52" i="10" s="1"/>
  <c r="AE52" i="10" s="1"/>
  <c r="AF52" i="10" s="1"/>
  <c r="AG52" i="10" s="1"/>
  <c r="AH52" i="10" s="1"/>
  <c r="AI52" i="10" s="1"/>
  <c r="AJ52" i="10" s="1"/>
  <c r="AK52" i="10" s="1"/>
  <c r="AL52" i="10" s="1"/>
  <c r="AM52" i="10" s="1"/>
  <c r="AN52" i="10" s="1"/>
  <c r="AO52" i="10" s="1"/>
  <c r="AP52" i="10" s="1"/>
  <c r="AQ52" i="10" s="1"/>
  <c r="D52" i="23" s="1"/>
  <c r="AR50" i="1"/>
  <c r="E44" i="16" s="1"/>
  <c r="C51" i="10"/>
  <c r="C51" i="23" s="1"/>
  <c r="C51" i="11" s="1"/>
  <c r="AR52" i="1"/>
  <c r="E46" i="16" s="1"/>
  <c r="AR49" i="1"/>
  <c r="E43" i="16" s="1"/>
  <c r="O3" i="16"/>
  <c r="P4" i="16"/>
  <c r="AJ15" i="14" l="1"/>
  <c r="T15" i="14"/>
  <c r="AF12" i="14"/>
  <c r="P15" i="14"/>
  <c r="B9" i="33"/>
  <c r="X15" i="14"/>
  <c r="L15" i="14"/>
  <c r="B8" i="33"/>
  <c r="B11" i="33"/>
  <c r="AF15" i="14"/>
  <c r="P12" i="14"/>
  <c r="AB12" i="14"/>
  <c r="H15" i="14"/>
  <c r="AN15" i="14"/>
  <c r="B7" i="33"/>
  <c r="B10" i="33"/>
  <c r="A21" i="27"/>
  <c r="A21" i="14"/>
  <c r="A21" i="26"/>
  <c r="A21" i="13"/>
  <c r="A21" i="25"/>
  <c r="A21" i="12"/>
  <c r="A21" i="24"/>
  <c r="A21" i="11"/>
  <c r="A21" i="23"/>
  <c r="A21" i="10"/>
  <c r="B12" i="33"/>
  <c r="AB15" i="14"/>
  <c r="X12" i="14"/>
  <c r="B5" i="33"/>
  <c r="AJ12" i="14"/>
  <c r="B4" i="33"/>
  <c r="B6" i="33"/>
  <c r="AN12" i="14"/>
  <c r="L12" i="14"/>
  <c r="A179" i="41"/>
  <c r="B238" i="41"/>
  <c r="D15" i="14"/>
  <c r="B3" i="33"/>
  <c r="A40" i="46"/>
  <c r="AR55" i="10"/>
  <c r="E55" i="23"/>
  <c r="F55" i="23" s="1"/>
  <c r="G55" i="23" s="1"/>
  <c r="H55" i="23" s="1"/>
  <c r="I55" i="23" s="1"/>
  <c r="J55" i="23" s="1"/>
  <c r="K55" i="23" s="1"/>
  <c r="L55" i="23" s="1"/>
  <c r="M55" i="23" s="1"/>
  <c r="N55" i="23" s="1"/>
  <c r="O55" i="23" s="1"/>
  <c r="P55" i="23" s="1"/>
  <c r="Q55" i="23" s="1"/>
  <c r="R55" i="23" s="1"/>
  <c r="S55" i="23" s="1"/>
  <c r="T55" i="23" s="1"/>
  <c r="U55" i="23" s="1"/>
  <c r="V55" i="23" s="1"/>
  <c r="W55" i="23" s="1"/>
  <c r="X55" i="23" s="1"/>
  <c r="Y55" i="23" s="1"/>
  <c r="Z55" i="23" s="1"/>
  <c r="AA55" i="23" s="1"/>
  <c r="AB55" i="23" s="1"/>
  <c r="AC55" i="23" s="1"/>
  <c r="AD55" i="23" s="1"/>
  <c r="AE55" i="23" s="1"/>
  <c r="AF55" i="23" s="1"/>
  <c r="AG55" i="23" s="1"/>
  <c r="AH55" i="23" s="1"/>
  <c r="AI55" i="23" s="1"/>
  <c r="AJ55" i="23" s="1"/>
  <c r="AK55" i="23" s="1"/>
  <c r="AL55" i="23" s="1"/>
  <c r="AM55" i="23" s="1"/>
  <c r="AN55" i="23" s="1"/>
  <c r="AO55" i="23" s="1"/>
  <c r="AP55" i="23" s="1"/>
  <c r="AQ55" i="23" s="1"/>
  <c r="AR53" i="10"/>
  <c r="E53" i="23"/>
  <c r="F53" i="23" s="1"/>
  <c r="G53" i="23" s="1"/>
  <c r="H53" i="23" s="1"/>
  <c r="I53" i="23" s="1"/>
  <c r="J53" i="23" s="1"/>
  <c r="K53" i="23" s="1"/>
  <c r="L53" i="23" s="1"/>
  <c r="M53" i="23" s="1"/>
  <c r="N53" i="23" s="1"/>
  <c r="O53" i="23" s="1"/>
  <c r="P53" i="23" s="1"/>
  <c r="Q53" i="23" s="1"/>
  <c r="R53" i="23" s="1"/>
  <c r="S53" i="23" s="1"/>
  <c r="T53" i="23" s="1"/>
  <c r="U53" i="23" s="1"/>
  <c r="V53" i="23" s="1"/>
  <c r="W53" i="23" s="1"/>
  <c r="X53" i="23" s="1"/>
  <c r="Y53" i="23" s="1"/>
  <c r="Z53" i="23" s="1"/>
  <c r="AA53" i="23" s="1"/>
  <c r="AB53" i="23" s="1"/>
  <c r="AC53" i="23" s="1"/>
  <c r="AD53" i="23" s="1"/>
  <c r="AE53" i="23" s="1"/>
  <c r="AF53" i="23" s="1"/>
  <c r="AG53" i="23" s="1"/>
  <c r="AH53" i="23" s="1"/>
  <c r="AI53" i="23" s="1"/>
  <c r="AJ53" i="23" s="1"/>
  <c r="AK53" i="23" s="1"/>
  <c r="AL53" i="23" s="1"/>
  <c r="AM53" i="23" s="1"/>
  <c r="AN53" i="23" s="1"/>
  <c r="AO53" i="23" s="1"/>
  <c r="AP53" i="23" s="1"/>
  <c r="AQ53" i="23" s="1"/>
  <c r="E52" i="23"/>
  <c r="F52" i="23" s="1"/>
  <c r="G52" i="23" s="1"/>
  <c r="H52" i="23" s="1"/>
  <c r="I52" i="23" s="1"/>
  <c r="J52" i="23" s="1"/>
  <c r="K52" i="23" s="1"/>
  <c r="L52" i="23" s="1"/>
  <c r="M52" i="23" s="1"/>
  <c r="N52" i="23" s="1"/>
  <c r="O52" i="23" s="1"/>
  <c r="P52" i="23" s="1"/>
  <c r="Q52" i="23" s="1"/>
  <c r="R52" i="23" s="1"/>
  <c r="S52" i="23" s="1"/>
  <c r="T52" i="23" s="1"/>
  <c r="U52" i="23" s="1"/>
  <c r="V52" i="23" s="1"/>
  <c r="W52" i="23" s="1"/>
  <c r="X52" i="23" s="1"/>
  <c r="Y52" i="23" s="1"/>
  <c r="Z52" i="23" s="1"/>
  <c r="AA52" i="23" s="1"/>
  <c r="AB52" i="23" s="1"/>
  <c r="AC52" i="23" s="1"/>
  <c r="AD52" i="23" s="1"/>
  <c r="AE52" i="23" s="1"/>
  <c r="AF52" i="23" s="1"/>
  <c r="AG52" i="23" s="1"/>
  <c r="AH52" i="23" s="1"/>
  <c r="AI52" i="23" s="1"/>
  <c r="AJ52" i="23" s="1"/>
  <c r="AK52" i="23" s="1"/>
  <c r="AL52" i="23" s="1"/>
  <c r="AM52" i="23" s="1"/>
  <c r="AN52" i="23" s="1"/>
  <c r="AO52" i="23" s="1"/>
  <c r="AP52" i="23" s="1"/>
  <c r="AQ52" i="23" s="1"/>
  <c r="AR51" i="10"/>
  <c r="E51" i="23"/>
  <c r="F51" i="23" s="1"/>
  <c r="G51" i="23" s="1"/>
  <c r="H51" i="23" s="1"/>
  <c r="I51" i="23" s="1"/>
  <c r="J51" i="23" s="1"/>
  <c r="K51" i="23" s="1"/>
  <c r="L51" i="23" s="1"/>
  <c r="M51" i="23" s="1"/>
  <c r="N51" i="23" s="1"/>
  <c r="O51" i="23" s="1"/>
  <c r="P51" i="23" s="1"/>
  <c r="Q51" i="23" s="1"/>
  <c r="R51" i="23" s="1"/>
  <c r="S51" i="23" s="1"/>
  <c r="T51" i="23" s="1"/>
  <c r="U51" i="23" s="1"/>
  <c r="V51" i="23" s="1"/>
  <c r="W51" i="23" s="1"/>
  <c r="X51" i="23" s="1"/>
  <c r="Y51" i="23" s="1"/>
  <c r="Z51" i="23" s="1"/>
  <c r="AA51" i="23" s="1"/>
  <c r="AB51" i="23" s="1"/>
  <c r="AC51" i="23" s="1"/>
  <c r="AD51" i="23" s="1"/>
  <c r="AE51" i="23" s="1"/>
  <c r="AF51" i="23" s="1"/>
  <c r="AG51" i="23" s="1"/>
  <c r="AH51" i="23" s="1"/>
  <c r="AI51" i="23" s="1"/>
  <c r="AJ51" i="23" s="1"/>
  <c r="AK51" i="23" s="1"/>
  <c r="AL51" i="23" s="1"/>
  <c r="AM51" i="23" s="1"/>
  <c r="AN51" i="23" s="1"/>
  <c r="AO51" i="23" s="1"/>
  <c r="AP51" i="23" s="1"/>
  <c r="AQ51" i="23" s="1"/>
  <c r="AR54" i="23"/>
  <c r="F48" i="16" s="1"/>
  <c r="D54" i="24"/>
  <c r="E54" i="24" s="1"/>
  <c r="D54" i="11"/>
  <c r="E54" i="11" s="1"/>
  <c r="D54" i="13"/>
  <c r="E54" i="13" s="1"/>
  <c r="D54" i="25"/>
  <c r="E54" i="25" s="1"/>
  <c r="D54" i="12"/>
  <c r="E54" i="12" s="1"/>
  <c r="AR52" i="10"/>
  <c r="C51" i="27"/>
  <c r="C51" i="25"/>
  <c r="C51" i="13"/>
  <c r="C51" i="24"/>
  <c r="C51" i="26"/>
  <c r="C51" i="14"/>
  <c r="C51" i="12"/>
  <c r="C52" i="10"/>
  <c r="C52" i="23" s="1"/>
  <c r="C52" i="11" s="1"/>
  <c r="A22" i="27" l="1"/>
  <c r="A22" i="14"/>
  <c r="A22" i="26"/>
  <c r="A22" i="13"/>
  <c r="A22" i="25"/>
  <c r="A22" i="12"/>
  <c r="A22" i="24"/>
  <c r="A22" i="11"/>
  <c r="A22" i="23"/>
  <c r="A22" i="10"/>
  <c r="A180" i="41"/>
  <c r="D238" i="41"/>
  <c r="A45" i="46"/>
  <c r="D55" i="13"/>
  <c r="D55" i="11"/>
  <c r="D55" i="24"/>
  <c r="D55" i="25"/>
  <c r="E55" i="25" s="1"/>
  <c r="F55" i="25" s="1"/>
  <c r="G55" i="25" s="1"/>
  <c r="H55" i="25" s="1"/>
  <c r="I55" i="25" s="1"/>
  <c r="J55" i="25" s="1"/>
  <c r="K55" i="25" s="1"/>
  <c r="L55" i="25" s="1"/>
  <c r="M55" i="25" s="1"/>
  <c r="N55" i="25" s="1"/>
  <c r="O55" i="25" s="1"/>
  <c r="P55" i="25" s="1"/>
  <c r="Q55" i="25" s="1"/>
  <c r="R55" i="25" s="1"/>
  <c r="S55" i="25" s="1"/>
  <c r="T55" i="25" s="1"/>
  <c r="U55" i="25" s="1"/>
  <c r="V55" i="25" s="1"/>
  <c r="W55" i="25" s="1"/>
  <c r="X55" i="25" s="1"/>
  <c r="Y55" i="25" s="1"/>
  <c r="Z55" i="25" s="1"/>
  <c r="AA55" i="25" s="1"/>
  <c r="AB55" i="25" s="1"/>
  <c r="AC55" i="25" s="1"/>
  <c r="AD55" i="25" s="1"/>
  <c r="AE55" i="25" s="1"/>
  <c r="AF55" i="25" s="1"/>
  <c r="AG55" i="25" s="1"/>
  <c r="AH55" i="25" s="1"/>
  <c r="AI55" i="25" s="1"/>
  <c r="AJ55" i="25" s="1"/>
  <c r="AK55" i="25" s="1"/>
  <c r="AL55" i="25" s="1"/>
  <c r="AM55" i="25" s="1"/>
  <c r="AN55" i="25" s="1"/>
  <c r="AO55" i="25" s="1"/>
  <c r="AP55" i="25" s="1"/>
  <c r="AQ55" i="25" s="1"/>
  <c r="D55" i="12"/>
  <c r="AR55" i="23"/>
  <c r="F49" i="16" s="1"/>
  <c r="D53" i="13"/>
  <c r="D53" i="12"/>
  <c r="D53" i="24"/>
  <c r="D53" i="25"/>
  <c r="E53" i="25" s="1"/>
  <c r="F53" i="25" s="1"/>
  <c r="G53" i="25" s="1"/>
  <c r="H53" i="25" s="1"/>
  <c r="I53" i="25" s="1"/>
  <c r="J53" i="25" s="1"/>
  <c r="K53" i="25" s="1"/>
  <c r="L53" i="25" s="1"/>
  <c r="M53" i="25" s="1"/>
  <c r="N53" i="25" s="1"/>
  <c r="O53" i="25" s="1"/>
  <c r="P53" i="25" s="1"/>
  <c r="Q53" i="25" s="1"/>
  <c r="R53" i="25" s="1"/>
  <c r="S53" i="25" s="1"/>
  <c r="T53" i="25" s="1"/>
  <c r="U53" i="25" s="1"/>
  <c r="V53" i="25" s="1"/>
  <c r="W53" i="25" s="1"/>
  <c r="X53" i="25" s="1"/>
  <c r="Y53" i="25" s="1"/>
  <c r="Z53" i="25" s="1"/>
  <c r="AA53" i="25" s="1"/>
  <c r="AB53" i="25" s="1"/>
  <c r="AC53" i="25" s="1"/>
  <c r="AD53" i="25" s="1"/>
  <c r="AE53" i="25" s="1"/>
  <c r="AF53" i="25" s="1"/>
  <c r="AG53" i="25" s="1"/>
  <c r="AH53" i="25" s="1"/>
  <c r="AI53" i="25" s="1"/>
  <c r="AJ53" i="25" s="1"/>
  <c r="AK53" i="25" s="1"/>
  <c r="AL53" i="25" s="1"/>
  <c r="AM53" i="25" s="1"/>
  <c r="AN53" i="25" s="1"/>
  <c r="AO53" i="25" s="1"/>
  <c r="AP53" i="25" s="1"/>
  <c r="AQ53" i="25" s="1"/>
  <c r="D53" i="11"/>
  <c r="AR53" i="23"/>
  <c r="F47" i="16" s="1"/>
  <c r="D52" i="11"/>
  <c r="E52" i="11" s="1"/>
  <c r="F52" i="11" s="1"/>
  <c r="G52" i="11" s="1"/>
  <c r="H52" i="11" s="1"/>
  <c r="I52" i="11" s="1"/>
  <c r="J52" i="11" s="1"/>
  <c r="K52" i="11" s="1"/>
  <c r="L52" i="11" s="1"/>
  <c r="M52" i="11" s="1"/>
  <c r="N52" i="11" s="1"/>
  <c r="O52" i="11" s="1"/>
  <c r="P52" i="11" s="1"/>
  <c r="Q52" i="11" s="1"/>
  <c r="R52" i="11" s="1"/>
  <c r="S52" i="11" s="1"/>
  <c r="T52" i="11" s="1"/>
  <c r="U52" i="11" s="1"/>
  <c r="V52" i="11" s="1"/>
  <c r="W52" i="11" s="1"/>
  <c r="X52" i="11" s="1"/>
  <c r="Y52" i="11" s="1"/>
  <c r="Z52" i="11" s="1"/>
  <c r="AA52" i="11" s="1"/>
  <c r="AB52" i="11" s="1"/>
  <c r="AC52" i="11" s="1"/>
  <c r="AD52" i="11" s="1"/>
  <c r="AE52" i="11" s="1"/>
  <c r="AF52" i="11" s="1"/>
  <c r="AG52" i="11" s="1"/>
  <c r="AH52" i="11" s="1"/>
  <c r="AI52" i="11" s="1"/>
  <c r="AJ52" i="11" s="1"/>
  <c r="AK52" i="11" s="1"/>
  <c r="AL52" i="11" s="1"/>
  <c r="AM52" i="11" s="1"/>
  <c r="AN52" i="11" s="1"/>
  <c r="AO52" i="11" s="1"/>
  <c r="AP52" i="11" s="1"/>
  <c r="AQ52" i="11" s="1"/>
  <c r="D52" i="25"/>
  <c r="E52" i="25" s="1"/>
  <c r="F52" i="25" s="1"/>
  <c r="G52" i="25" s="1"/>
  <c r="H52" i="25" s="1"/>
  <c r="I52" i="25" s="1"/>
  <c r="J52" i="25" s="1"/>
  <c r="K52" i="25" s="1"/>
  <c r="L52" i="25" s="1"/>
  <c r="M52" i="25" s="1"/>
  <c r="N52" i="25" s="1"/>
  <c r="O52" i="25" s="1"/>
  <c r="P52" i="25" s="1"/>
  <c r="Q52" i="25" s="1"/>
  <c r="R52" i="25" s="1"/>
  <c r="S52" i="25" s="1"/>
  <c r="T52" i="25" s="1"/>
  <c r="U52" i="25" s="1"/>
  <c r="V52" i="25" s="1"/>
  <c r="W52" i="25" s="1"/>
  <c r="X52" i="25" s="1"/>
  <c r="Y52" i="25" s="1"/>
  <c r="Z52" i="25" s="1"/>
  <c r="AA52" i="25" s="1"/>
  <c r="AB52" i="25" s="1"/>
  <c r="AC52" i="25" s="1"/>
  <c r="AD52" i="25" s="1"/>
  <c r="AE52" i="25" s="1"/>
  <c r="AF52" i="25" s="1"/>
  <c r="AG52" i="25" s="1"/>
  <c r="AH52" i="25" s="1"/>
  <c r="AI52" i="25" s="1"/>
  <c r="AJ52" i="25" s="1"/>
  <c r="AK52" i="25" s="1"/>
  <c r="AL52" i="25" s="1"/>
  <c r="AM52" i="25" s="1"/>
  <c r="AN52" i="25" s="1"/>
  <c r="AO52" i="25" s="1"/>
  <c r="AP52" i="25" s="1"/>
  <c r="AQ52" i="25" s="1"/>
  <c r="D52" i="13"/>
  <c r="E52" i="13" s="1"/>
  <c r="D52" i="24"/>
  <c r="E52" i="24" s="1"/>
  <c r="D52" i="12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 s="1"/>
  <c r="U52" i="12" s="1"/>
  <c r="V52" i="12" s="1"/>
  <c r="W52" i="12" s="1"/>
  <c r="X52" i="12" s="1"/>
  <c r="Y52" i="12" s="1"/>
  <c r="Z52" i="12" s="1"/>
  <c r="AA52" i="12" s="1"/>
  <c r="AB52" i="12" s="1"/>
  <c r="AC52" i="12" s="1"/>
  <c r="AD52" i="12" s="1"/>
  <c r="AE52" i="12" s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R52" i="23"/>
  <c r="F46" i="16" s="1"/>
  <c r="D51" i="25"/>
  <c r="E51" i="25" s="1"/>
  <c r="F51" i="25" s="1"/>
  <c r="G51" i="25" s="1"/>
  <c r="H51" i="25" s="1"/>
  <c r="I51" i="25" s="1"/>
  <c r="J51" i="25" s="1"/>
  <c r="K51" i="25" s="1"/>
  <c r="L51" i="25" s="1"/>
  <c r="M51" i="25" s="1"/>
  <c r="N51" i="25" s="1"/>
  <c r="O51" i="25" s="1"/>
  <c r="P51" i="25" s="1"/>
  <c r="Q51" i="25" s="1"/>
  <c r="R51" i="25" s="1"/>
  <c r="S51" i="25" s="1"/>
  <c r="T51" i="25" s="1"/>
  <c r="U51" i="25" s="1"/>
  <c r="V51" i="25" s="1"/>
  <c r="W51" i="25" s="1"/>
  <c r="X51" i="25" s="1"/>
  <c r="Y51" i="25" s="1"/>
  <c r="Z51" i="25" s="1"/>
  <c r="AA51" i="25" s="1"/>
  <c r="AB51" i="25" s="1"/>
  <c r="AC51" i="25" s="1"/>
  <c r="AD51" i="25" s="1"/>
  <c r="AE51" i="25" s="1"/>
  <c r="AF51" i="25" s="1"/>
  <c r="AG51" i="25" s="1"/>
  <c r="AH51" i="25" s="1"/>
  <c r="AI51" i="25" s="1"/>
  <c r="AJ51" i="25" s="1"/>
  <c r="AK51" i="25" s="1"/>
  <c r="AL51" i="25" s="1"/>
  <c r="AM51" i="25" s="1"/>
  <c r="AN51" i="25" s="1"/>
  <c r="AO51" i="25" s="1"/>
  <c r="AP51" i="25" s="1"/>
  <c r="AQ51" i="25" s="1"/>
  <c r="D51" i="12"/>
  <c r="D51" i="24"/>
  <c r="E51" i="24" s="1"/>
  <c r="F51" i="24" s="1"/>
  <c r="G51" i="24" s="1"/>
  <c r="H51" i="24" s="1"/>
  <c r="I51" i="24" s="1"/>
  <c r="J51" i="24" s="1"/>
  <c r="K51" i="24" s="1"/>
  <c r="L51" i="24" s="1"/>
  <c r="M51" i="24" s="1"/>
  <c r="N51" i="24" s="1"/>
  <c r="O51" i="24" s="1"/>
  <c r="P51" i="24" s="1"/>
  <c r="Q51" i="24" s="1"/>
  <c r="R51" i="24" s="1"/>
  <c r="S51" i="24" s="1"/>
  <c r="T51" i="24" s="1"/>
  <c r="U51" i="24" s="1"/>
  <c r="V51" i="24" s="1"/>
  <c r="W51" i="24" s="1"/>
  <c r="X51" i="24" s="1"/>
  <c r="Y51" i="24" s="1"/>
  <c r="Z51" i="24" s="1"/>
  <c r="AA51" i="24" s="1"/>
  <c r="AB51" i="24" s="1"/>
  <c r="AC51" i="24" s="1"/>
  <c r="AD51" i="24" s="1"/>
  <c r="AE51" i="24" s="1"/>
  <c r="AF51" i="24" s="1"/>
  <c r="AG51" i="24" s="1"/>
  <c r="AH51" i="24" s="1"/>
  <c r="AI51" i="24" s="1"/>
  <c r="AJ51" i="24" s="1"/>
  <c r="AK51" i="24" s="1"/>
  <c r="AL51" i="24" s="1"/>
  <c r="AM51" i="24" s="1"/>
  <c r="AN51" i="24" s="1"/>
  <c r="AO51" i="24" s="1"/>
  <c r="AP51" i="24" s="1"/>
  <c r="AQ51" i="24" s="1"/>
  <c r="D51" i="11"/>
  <c r="D51" i="13"/>
  <c r="AR51" i="23"/>
  <c r="F45" i="16" s="1"/>
  <c r="C190" i="46"/>
  <c r="C45" i="16"/>
  <c r="F54" i="25"/>
  <c r="G54" i="25" s="1"/>
  <c r="H54" i="25" s="1"/>
  <c r="I54" i="25" s="1"/>
  <c r="J54" i="25" s="1"/>
  <c r="K54" i="25" s="1"/>
  <c r="L54" i="25" s="1"/>
  <c r="M54" i="25" s="1"/>
  <c r="N54" i="25" s="1"/>
  <c r="O54" i="25" s="1"/>
  <c r="P54" i="25" s="1"/>
  <c r="Q54" i="25" s="1"/>
  <c r="R54" i="25" s="1"/>
  <c r="S54" i="25" s="1"/>
  <c r="T54" i="25" s="1"/>
  <c r="U54" i="25" s="1"/>
  <c r="V54" i="25" s="1"/>
  <c r="W54" i="25" s="1"/>
  <c r="X54" i="25" s="1"/>
  <c r="Y54" i="25" s="1"/>
  <c r="Z54" i="25" s="1"/>
  <c r="AA54" i="25" s="1"/>
  <c r="AB54" i="25" s="1"/>
  <c r="AC54" i="25" s="1"/>
  <c r="AD54" i="25" s="1"/>
  <c r="AE54" i="25" s="1"/>
  <c r="AF54" i="25" s="1"/>
  <c r="AG54" i="25" s="1"/>
  <c r="AH54" i="25" s="1"/>
  <c r="AI54" i="25" s="1"/>
  <c r="AJ54" i="25" s="1"/>
  <c r="AK54" i="25" s="1"/>
  <c r="AL54" i="25" s="1"/>
  <c r="AM54" i="25" s="1"/>
  <c r="AN54" i="25" s="1"/>
  <c r="AO54" i="25" s="1"/>
  <c r="AP54" i="25" s="1"/>
  <c r="AQ54" i="25" s="1"/>
  <c r="F54" i="11"/>
  <c r="G54" i="11" s="1"/>
  <c r="H54" i="11" s="1"/>
  <c r="I54" i="11" s="1"/>
  <c r="J54" i="11" s="1"/>
  <c r="K54" i="11" s="1"/>
  <c r="L54" i="11" s="1"/>
  <c r="M54" i="11" s="1"/>
  <c r="N54" i="11" s="1"/>
  <c r="O54" i="11" s="1"/>
  <c r="P54" i="11" s="1"/>
  <c r="Q54" i="11" s="1"/>
  <c r="R54" i="11" s="1"/>
  <c r="S54" i="11" s="1"/>
  <c r="T54" i="11" s="1"/>
  <c r="U54" i="11" s="1"/>
  <c r="V54" i="11" s="1"/>
  <c r="W54" i="11" s="1"/>
  <c r="X54" i="11" s="1"/>
  <c r="Y54" i="11" s="1"/>
  <c r="Z54" i="11" s="1"/>
  <c r="AA54" i="11" s="1"/>
  <c r="AB54" i="11" s="1"/>
  <c r="AC54" i="11" s="1"/>
  <c r="AD54" i="11" s="1"/>
  <c r="AE54" i="11" s="1"/>
  <c r="AF54" i="11" s="1"/>
  <c r="AG54" i="11" s="1"/>
  <c r="AH54" i="11" s="1"/>
  <c r="AI54" i="11" s="1"/>
  <c r="AJ54" i="11" s="1"/>
  <c r="AK54" i="11" s="1"/>
  <c r="AL54" i="11" s="1"/>
  <c r="AM54" i="11" s="1"/>
  <c r="AN54" i="11" s="1"/>
  <c r="AO54" i="11" s="1"/>
  <c r="AP54" i="11" s="1"/>
  <c r="AQ54" i="11" s="1"/>
  <c r="F54" i="12"/>
  <c r="G54" i="12" s="1"/>
  <c r="H54" i="12" s="1"/>
  <c r="I54" i="12" s="1"/>
  <c r="J54" i="12" s="1"/>
  <c r="K54" i="12" s="1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AB54" i="12" s="1"/>
  <c r="AC54" i="12" s="1"/>
  <c r="AD54" i="12" s="1"/>
  <c r="AE54" i="12" s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F54" i="13"/>
  <c r="G54" i="13" s="1"/>
  <c r="H54" i="13" s="1"/>
  <c r="I54" i="13" s="1"/>
  <c r="J54" i="13" s="1"/>
  <c r="K54" i="13" s="1"/>
  <c r="L54" i="13" s="1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D54" i="26" s="1"/>
  <c r="E54" i="26" s="1"/>
  <c r="F54" i="24"/>
  <c r="G54" i="24" s="1"/>
  <c r="H54" i="24" s="1"/>
  <c r="I54" i="24" s="1"/>
  <c r="J54" i="24" s="1"/>
  <c r="K54" i="24" s="1"/>
  <c r="L54" i="24" s="1"/>
  <c r="M54" i="24" s="1"/>
  <c r="N54" i="24" s="1"/>
  <c r="O54" i="24" s="1"/>
  <c r="P54" i="24" s="1"/>
  <c r="Q54" i="24" s="1"/>
  <c r="R54" i="24" s="1"/>
  <c r="S54" i="24" s="1"/>
  <c r="T54" i="24" s="1"/>
  <c r="U54" i="24" s="1"/>
  <c r="V54" i="24" s="1"/>
  <c r="W54" i="24" s="1"/>
  <c r="X54" i="24" s="1"/>
  <c r="Y54" i="24" s="1"/>
  <c r="Z54" i="24" s="1"/>
  <c r="AA54" i="24" s="1"/>
  <c r="AB54" i="24" s="1"/>
  <c r="AC54" i="24" s="1"/>
  <c r="AD54" i="24" s="1"/>
  <c r="AE54" i="24" s="1"/>
  <c r="AF54" i="24" s="1"/>
  <c r="AG54" i="24" s="1"/>
  <c r="AH54" i="24" s="1"/>
  <c r="AI54" i="24" s="1"/>
  <c r="AJ54" i="24" s="1"/>
  <c r="AK54" i="24" s="1"/>
  <c r="AL54" i="24" s="1"/>
  <c r="AM54" i="24" s="1"/>
  <c r="AN54" i="24" s="1"/>
  <c r="AO54" i="24" s="1"/>
  <c r="AP54" i="24" s="1"/>
  <c r="AQ54" i="24" s="1"/>
  <c r="F52" i="24"/>
  <c r="G52" i="24" s="1"/>
  <c r="H52" i="24" s="1"/>
  <c r="I52" i="24" s="1"/>
  <c r="J52" i="24" s="1"/>
  <c r="K52" i="24" s="1"/>
  <c r="L52" i="24" s="1"/>
  <c r="M52" i="24" s="1"/>
  <c r="N52" i="24" s="1"/>
  <c r="O52" i="24" s="1"/>
  <c r="P52" i="24" s="1"/>
  <c r="Q52" i="24" s="1"/>
  <c r="R52" i="24" s="1"/>
  <c r="S52" i="24" s="1"/>
  <c r="T52" i="24" s="1"/>
  <c r="U52" i="24" s="1"/>
  <c r="V52" i="24" s="1"/>
  <c r="W52" i="24" s="1"/>
  <c r="X52" i="24" s="1"/>
  <c r="Y52" i="24" s="1"/>
  <c r="Z52" i="24" s="1"/>
  <c r="AA52" i="24" s="1"/>
  <c r="AB52" i="24" s="1"/>
  <c r="AC52" i="24" s="1"/>
  <c r="AD52" i="24" s="1"/>
  <c r="AE52" i="24" s="1"/>
  <c r="AF52" i="24" s="1"/>
  <c r="AG52" i="24" s="1"/>
  <c r="AH52" i="24" s="1"/>
  <c r="AI52" i="24" s="1"/>
  <c r="AJ52" i="24" s="1"/>
  <c r="AK52" i="24" s="1"/>
  <c r="AL52" i="24" s="1"/>
  <c r="AM52" i="24" s="1"/>
  <c r="AN52" i="24" s="1"/>
  <c r="AO52" i="24" s="1"/>
  <c r="AP52" i="24" s="1"/>
  <c r="AQ52" i="24" s="1"/>
  <c r="F52" i="13"/>
  <c r="G52" i="13" s="1"/>
  <c r="H52" i="13" s="1"/>
  <c r="I52" i="13" s="1"/>
  <c r="J52" i="13" s="1"/>
  <c r="K52" i="13" s="1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D52" i="26" s="1"/>
  <c r="E52" i="26" s="1"/>
  <c r="C53" i="10"/>
  <c r="C53" i="23" s="1"/>
  <c r="C53" i="11" s="1"/>
  <c r="C52" i="26"/>
  <c r="C52" i="25"/>
  <c r="C52" i="14"/>
  <c r="C52" i="27"/>
  <c r="C52" i="13"/>
  <c r="C52" i="12"/>
  <c r="C52" i="24"/>
  <c r="AJ189" i="46"/>
  <c r="O44" i="16" s="1"/>
  <c r="T189" i="46"/>
  <c r="N44" i="16" s="1"/>
  <c r="D189" i="46"/>
  <c r="M44" i="16" s="1"/>
  <c r="AJ184" i="46"/>
  <c r="O43" i="16" s="1"/>
  <c r="T184" i="46"/>
  <c r="N43" i="16" s="1"/>
  <c r="D184" i="46"/>
  <c r="M43" i="16" s="1"/>
  <c r="AJ179" i="46"/>
  <c r="O42" i="16" s="1"/>
  <c r="T179" i="46"/>
  <c r="N42" i="16" s="1"/>
  <c r="D179" i="46"/>
  <c r="M42" i="16" s="1"/>
  <c r="AJ174" i="46"/>
  <c r="O41" i="16" s="1"/>
  <c r="T174" i="46"/>
  <c r="N41" i="16" s="1"/>
  <c r="D174" i="46"/>
  <c r="M41" i="16" s="1"/>
  <c r="AJ169" i="46"/>
  <c r="O40" i="16" s="1"/>
  <c r="T169" i="46"/>
  <c r="D169" i="46"/>
  <c r="M40" i="16" s="1"/>
  <c r="AJ164" i="46"/>
  <c r="O39" i="16" s="1"/>
  <c r="T164" i="46"/>
  <c r="N39" i="16" s="1"/>
  <c r="D164" i="46"/>
  <c r="M39" i="16" s="1"/>
  <c r="AJ159" i="46"/>
  <c r="O38" i="16" s="1"/>
  <c r="T159" i="46"/>
  <c r="D159" i="46"/>
  <c r="M38" i="16" s="1"/>
  <c r="AJ154" i="46"/>
  <c r="O37" i="16" s="1"/>
  <c r="T154" i="46"/>
  <c r="N37" i="16" s="1"/>
  <c r="D154" i="46"/>
  <c r="M37" i="16" s="1"/>
  <c r="AJ149" i="46"/>
  <c r="O36" i="16" s="1"/>
  <c r="T149" i="46"/>
  <c r="D149" i="46"/>
  <c r="M36" i="16" s="1"/>
  <c r="AJ144" i="46"/>
  <c r="O35" i="16" s="1"/>
  <c r="T144" i="46"/>
  <c r="N35" i="16" s="1"/>
  <c r="D144" i="46"/>
  <c r="M35" i="16" s="1"/>
  <c r="AJ139" i="46"/>
  <c r="O34" i="16" s="1"/>
  <c r="T139" i="46"/>
  <c r="D139" i="46"/>
  <c r="M34" i="16" s="1"/>
  <c r="AJ134" i="46"/>
  <c r="O33" i="16" s="1"/>
  <c r="T134" i="46"/>
  <c r="N33" i="16" s="1"/>
  <c r="D134" i="46"/>
  <c r="M33" i="16" s="1"/>
  <c r="AJ129" i="46"/>
  <c r="O32" i="16" s="1"/>
  <c r="T129" i="46"/>
  <c r="D129" i="46"/>
  <c r="M32" i="16" s="1"/>
  <c r="AJ124" i="46"/>
  <c r="O31" i="16" s="1"/>
  <c r="T124" i="46"/>
  <c r="N31" i="16" s="1"/>
  <c r="D124" i="46"/>
  <c r="M31" i="16" s="1"/>
  <c r="AJ119" i="46"/>
  <c r="O30" i="16" s="1"/>
  <c r="T119" i="46"/>
  <c r="D119" i="46"/>
  <c r="M30" i="16" s="1"/>
  <c r="AJ114" i="46"/>
  <c r="O29" i="16" s="1"/>
  <c r="T114" i="46"/>
  <c r="N29" i="16" s="1"/>
  <c r="D114" i="46"/>
  <c r="M29" i="16" s="1"/>
  <c r="AJ109" i="46"/>
  <c r="O28" i="16" s="1"/>
  <c r="T109" i="46"/>
  <c r="D109" i="46"/>
  <c r="M28" i="16" s="1"/>
  <c r="AJ104" i="46"/>
  <c r="O27" i="16" s="1"/>
  <c r="T104" i="46"/>
  <c r="N27" i="16" s="1"/>
  <c r="D104" i="46"/>
  <c r="M27" i="16" s="1"/>
  <c r="AJ99" i="46"/>
  <c r="O26" i="16" s="1"/>
  <c r="T99" i="46"/>
  <c r="D99" i="46"/>
  <c r="M26" i="16" s="1"/>
  <c r="AJ94" i="46"/>
  <c r="O25" i="16" s="1"/>
  <c r="T94" i="46"/>
  <c r="N25" i="16" s="1"/>
  <c r="D94" i="46"/>
  <c r="M25" i="16" s="1"/>
  <c r="AJ89" i="46"/>
  <c r="O24" i="16" s="1"/>
  <c r="T89" i="46"/>
  <c r="N24" i="16" s="1"/>
  <c r="D89" i="46"/>
  <c r="M24" i="16" s="1"/>
  <c r="AJ84" i="46"/>
  <c r="O23" i="16" s="1"/>
  <c r="T84" i="46"/>
  <c r="N23" i="16" s="1"/>
  <c r="D84" i="46"/>
  <c r="M23" i="16" s="1"/>
  <c r="AJ79" i="46"/>
  <c r="O22" i="16" s="1"/>
  <c r="T79" i="46"/>
  <c r="N22" i="16" s="1"/>
  <c r="D79" i="46"/>
  <c r="M22" i="16" s="1"/>
  <c r="AJ74" i="46"/>
  <c r="O21" i="16" s="1"/>
  <c r="T74" i="46"/>
  <c r="N21" i="16" s="1"/>
  <c r="D74" i="46"/>
  <c r="M21" i="16" s="1"/>
  <c r="AJ69" i="46"/>
  <c r="O20" i="16" s="1"/>
  <c r="T69" i="46"/>
  <c r="N20" i="16" s="1"/>
  <c r="D69" i="46"/>
  <c r="M20" i="16" s="1"/>
  <c r="AJ64" i="46"/>
  <c r="O19" i="16" s="1"/>
  <c r="T64" i="46"/>
  <c r="N19" i="16" s="1"/>
  <c r="D64" i="46"/>
  <c r="AJ59" i="46"/>
  <c r="O18" i="16" s="1"/>
  <c r="T59" i="46"/>
  <c r="N18" i="16" s="1"/>
  <c r="D59" i="46"/>
  <c r="M18" i="16" s="1"/>
  <c r="AJ54" i="46"/>
  <c r="O17" i="16" s="1"/>
  <c r="T54" i="46"/>
  <c r="N17" i="16" s="1"/>
  <c r="D54" i="46"/>
  <c r="M17" i="16" s="1"/>
  <c r="AJ49" i="46"/>
  <c r="O16" i="16" s="1"/>
  <c r="T49" i="46"/>
  <c r="N16" i="16" s="1"/>
  <c r="D49" i="46"/>
  <c r="M16" i="16" s="1"/>
  <c r="AJ44" i="46"/>
  <c r="O15" i="16" s="1"/>
  <c r="T44" i="46"/>
  <c r="N15" i="16" s="1"/>
  <c r="D44" i="46"/>
  <c r="M15" i="16" s="1"/>
  <c r="AJ39" i="46"/>
  <c r="O14" i="16" s="1"/>
  <c r="T39" i="46"/>
  <c r="N14" i="16" s="1"/>
  <c r="D39" i="46"/>
  <c r="M14" i="16" s="1"/>
  <c r="AJ34" i="46"/>
  <c r="O13" i="16" s="1"/>
  <c r="T34" i="46"/>
  <c r="N13" i="16" s="1"/>
  <c r="D34" i="46"/>
  <c r="M13" i="16" s="1"/>
  <c r="AJ29" i="46"/>
  <c r="O12" i="16" s="1"/>
  <c r="T29" i="46"/>
  <c r="N12" i="16" s="1"/>
  <c r="D29" i="46"/>
  <c r="M12" i="16" s="1"/>
  <c r="AJ24" i="46"/>
  <c r="O11" i="16" s="1"/>
  <c r="T24" i="46"/>
  <c r="N11" i="16" s="1"/>
  <c r="D24" i="46"/>
  <c r="AJ19" i="46"/>
  <c r="O10" i="16" s="1"/>
  <c r="A23" i="27" l="1"/>
  <c r="A23" i="14"/>
  <c r="A23" i="26"/>
  <c r="A23" i="13"/>
  <c r="A23" i="25"/>
  <c r="A23" i="12"/>
  <c r="A23" i="24"/>
  <c r="A23" i="11"/>
  <c r="A23" i="23"/>
  <c r="A23" i="10"/>
  <c r="A181" i="41"/>
  <c r="A50" i="46"/>
  <c r="E55" i="11"/>
  <c r="F55" i="11" s="1"/>
  <c r="E55" i="12"/>
  <c r="F55" i="12" s="1"/>
  <c r="E55" i="24"/>
  <c r="F55" i="24" s="1"/>
  <c r="G55" i="24" s="1"/>
  <c r="H55" i="24" s="1"/>
  <c r="I55" i="24" s="1"/>
  <c r="J55" i="24" s="1"/>
  <c r="K55" i="24" s="1"/>
  <c r="L55" i="24" s="1"/>
  <c r="M55" i="24" s="1"/>
  <c r="N55" i="24" s="1"/>
  <c r="O55" i="24" s="1"/>
  <c r="P55" i="24" s="1"/>
  <c r="Q55" i="24" s="1"/>
  <c r="R55" i="24" s="1"/>
  <c r="S55" i="24" s="1"/>
  <c r="T55" i="24" s="1"/>
  <c r="U55" i="24" s="1"/>
  <c r="V55" i="24" s="1"/>
  <c r="W55" i="24" s="1"/>
  <c r="X55" i="24" s="1"/>
  <c r="Y55" i="24" s="1"/>
  <c r="Z55" i="24" s="1"/>
  <c r="AA55" i="24" s="1"/>
  <c r="AB55" i="24" s="1"/>
  <c r="AC55" i="24" s="1"/>
  <c r="AD55" i="24" s="1"/>
  <c r="AE55" i="24" s="1"/>
  <c r="AF55" i="24" s="1"/>
  <c r="AG55" i="24" s="1"/>
  <c r="AH55" i="24" s="1"/>
  <c r="AI55" i="24" s="1"/>
  <c r="AJ55" i="24" s="1"/>
  <c r="AK55" i="24" s="1"/>
  <c r="AL55" i="24" s="1"/>
  <c r="AM55" i="24" s="1"/>
  <c r="AN55" i="24" s="1"/>
  <c r="AO55" i="24" s="1"/>
  <c r="AP55" i="24" s="1"/>
  <c r="AQ55" i="24" s="1"/>
  <c r="E55" i="13"/>
  <c r="F55" i="13" s="1"/>
  <c r="G55" i="13" s="1"/>
  <c r="H55" i="13" s="1"/>
  <c r="I55" i="13" s="1"/>
  <c r="J55" i="13" s="1"/>
  <c r="K55" i="13" s="1"/>
  <c r="L55" i="13" s="1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D55" i="26" s="1"/>
  <c r="E53" i="12"/>
  <c r="F53" i="12" s="1"/>
  <c r="E53" i="11"/>
  <c r="F53" i="11" s="1"/>
  <c r="G53" i="11" s="1"/>
  <c r="H53" i="11" s="1"/>
  <c r="I53" i="11" s="1"/>
  <c r="J53" i="11" s="1"/>
  <c r="K53" i="11" s="1"/>
  <c r="L53" i="11" s="1"/>
  <c r="M53" i="11" s="1"/>
  <c r="N53" i="11" s="1"/>
  <c r="O53" i="11" s="1"/>
  <c r="P53" i="11" s="1"/>
  <c r="Q53" i="11" s="1"/>
  <c r="R53" i="11" s="1"/>
  <c r="S53" i="11" s="1"/>
  <c r="T53" i="11" s="1"/>
  <c r="U53" i="11" s="1"/>
  <c r="V53" i="11" s="1"/>
  <c r="W53" i="11" s="1"/>
  <c r="X53" i="11" s="1"/>
  <c r="Y53" i="11" s="1"/>
  <c r="Z53" i="11" s="1"/>
  <c r="AA53" i="11" s="1"/>
  <c r="AB53" i="11" s="1"/>
  <c r="AC53" i="11" s="1"/>
  <c r="AD53" i="11" s="1"/>
  <c r="AE53" i="11" s="1"/>
  <c r="AF53" i="11" s="1"/>
  <c r="AG53" i="11" s="1"/>
  <c r="AH53" i="11" s="1"/>
  <c r="AI53" i="11" s="1"/>
  <c r="AJ53" i="11" s="1"/>
  <c r="AK53" i="11" s="1"/>
  <c r="AL53" i="11" s="1"/>
  <c r="AM53" i="11" s="1"/>
  <c r="AN53" i="11" s="1"/>
  <c r="AO53" i="11" s="1"/>
  <c r="AP53" i="11" s="1"/>
  <c r="AQ53" i="11" s="1"/>
  <c r="E53" i="24"/>
  <c r="F53" i="24" s="1"/>
  <c r="G53" i="24" s="1"/>
  <c r="H53" i="24" s="1"/>
  <c r="I53" i="24" s="1"/>
  <c r="J53" i="24" s="1"/>
  <c r="K53" i="24" s="1"/>
  <c r="L53" i="24" s="1"/>
  <c r="M53" i="24" s="1"/>
  <c r="N53" i="24" s="1"/>
  <c r="O53" i="24" s="1"/>
  <c r="P53" i="24" s="1"/>
  <c r="Q53" i="24" s="1"/>
  <c r="R53" i="24" s="1"/>
  <c r="S53" i="24" s="1"/>
  <c r="T53" i="24" s="1"/>
  <c r="U53" i="24" s="1"/>
  <c r="V53" i="24" s="1"/>
  <c r="W53" i="24" s="1"/>
  <c r="X53" i="24" s="1"/>
  <c r="Y53" i="24" s="1"/>
  <c r="Z53" i="24" s="1"/>
  <c r="AA53" i="24" s="1"/>
  <c r="AB53" i="24" s="1"/>
  <c r="AC53" i="24" s="1"/>
  <c r="AD53" i="24" s="1"/>
  <c r="AE53" i="24" s="1"/>
  <c r="AF53" i="24" s="1"/>
  <c r="AG53" i="24" s="1"/>
  <c r="AH53" i="24" s="1"/>
  <c r="AI53" i="24" s="1"/>
  <c r="AJ53" i="24" s="1"/>
  <c r="AK53" i="24" s="1"/>
  <c r="AL53" i="24" s="1"/>
  <c r="AM53" i="24" s="1"/>
  <c r="AN53" i="24" s="1"/>
  <c r="AO53" i="24" s="1"/>
  <c r="AP53" i="24" s="1"/>
  <c r="AQ53" i="24" s="1"/>
  <c r="E53" i="13"/>
  <c r="F53" i="13" s="1"/>
  <c r="E51" i="11"/>
  <c r="F51" i="11" s="1"/>
  <c r="G51" i="11" s="1"/>
  <c r="H51" i="11" s="1"/>
  <c r="I51" i="11" s="1"/>
  <c r="J51" i="11" s="1"/>
  <c r="K51" i="11" s="1"/>
  <c r="L51" i="11" s="1"/>
  <c r="M51" i="11" s="1"/>
  <c r="N51" i="11" s="1"/>
  <c r="O51" i="11" s="1"/>
  <c r="P51" i="11" s="1"/>
  <c r="Q51" i="11" s="1"/>
  <c r="R51" i="11" s="1"/>
  <c r="S51" i="11" s="1"/>
  <c r="T51" i="11" s="1"/>
  <c r="U51" i="11" s="1"/>
  <c r="V51" i="11" s="1"/>
  <c r="W51" i="11" s="1"/>
  <c r="X51" i="11" s="1"/>
  <c r="Y51" i="11" s="1"/>
  <c r="Z51" i="11" s="1"/>
  <c r="AA51" i="11" s="1"/>
  <c r="AB51" i="11" s="1"/>
  <c r="AC51" i="11" s="1"/>
  <c r="AD51" i="11" s="1"/>
  <c r="AE51" i="11" s="1"/>
  <c r="AF51" i="11" s="1"/>
  <c r="AG51" i="11" s="1"/>
  <c r="AH51" i="11" s="1"/>
  <c r="AI51" i="11" s="1"/>
  <c r="AJ51" i="11" s="1"/>
  <c r="AK51" i="11" s="1"/>
  <c r="AL51" i="11" s="1"/>
  <c r="AM51" i="11" s="1"/>
  <c r="AN51" i="11" s="1"/>
  <c r="AO51" i="11" s="1"/>
  <c r="AP51" i="11" s="1"/>
  <c r="AQ51" i="11" s="1"/>
  <c r="E51" i="12"/>
  <c r="F51" i="12" s="1"/>
  <c r="G51" i="12" s="1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S51" i="12" s="1"/>
  <c r="T51" i="12" s="1"/>
  <c r="U51" i="12" s="1"/>
  <c r="V51" i="12" s="1"/>
  <c r="W51" i="12" s="1"/>
  <c r="X51" i="12" s="1"/>
  <c r="Y51" i="12" s="1"/>
  <c r="Z51" i="12" s="1"/>
  <c r="AA51" i="12" s="1"/>
  <c r="AB51" i="12" s="1"/>
  <c r="AC51" i="12" s="1"/>
  <c r="AD51" i="12" s="1"/>
  <c r="AE51" i="12" s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Q51" i="12" s="1"/>
  <c r="E51" i="13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D51" i="26" s="1"/>
  <c r="F54" i="26"/>
  <c r="G54" i="26" s="1"/>
  <c r="H54" i="26" s="1"/>
  <c r="I54" i="26" s="1"/>
  <c r="J54" i="26" s="1"/>
  <c r="K54" i="26" s="1"/>
  <c r="L54" i="26" s="1"/>
  <c r="M54" i="26" s="1"/>
  <c r="N54" i="26" s="1"/>
  <c r="O54" i="26" s="1"/>
  <c r="P54" i="26" s="1"/>
  <c r="Q54" i="26" s="1"/>
  <c r="R54" i="26" s="1"/>
  <c r="S54" i="26" s="1"/>
  <c r="T54" i="26" s="1"/>
  <c r="U54" i="26" s="1"/>
  <c r="V54" i="26" s="1"/>
  <c r="W54" i="26" s="1"/>
  <c r="X54" i="26" s="1"/>
  <c r="Y54" i="26" s="1"/>
  <c r="Z54" i="26" s="1"/>
  <c r="AA54" i="26" s="1"/>
  <c r="AB54" i="26" s="1"/>
  <c r="AC54" i="26" s="1"/>
  <c r="AD54" i="26" s="1"/>
  <c r="AE54" i="26" s="1"/>
  <c r="AF54" i="26" s="1"/>
  <c r="AG54" i="26" s="1"/>
  <c r="AH54" i="26" s="1"/>
  <c r="AI54" i="26" s="1"/>
  <c r="AJ54" i="26" s="1"/>
  <c r="AK54" i="26" s="1"/>
  <c r="AL54" i="26" s="1"/>
  <c r="AM54" i="26" s="1"/>
  <c r="AN54" i="26" s="1"/>
  <c r="AO54" i="26" s="1"/>
  <c r="AP54" i="26" s="1"/>
  <c r="AQ54" i="26" s="1"/>
  <c r="D54" i="14" s="1"/>
  <c r="E54" i="14" s="1"/>
  <c r="AR54" i="13"/>
  <c r="AR54" i="12"/>
  <c r="AR54" i="25" s="1"/>
  <c r="H48" i="16" s="1"/>
  <c r="AR54" i="11"/>
  <c r="AR54" i="24" s="1"/>
  <c r="G48" i="16" s="1"/>
  <c r="F52" i="26"/>
  <c r="G52" i="26" s="1"/>
  <c r="H52" i="26" s="1"/>
  <c r="I52" i="26" s="1"/>
  <c r="J52" i="26" s="1"/>
  <c r="K52" i="26" s="1"/>
  <c r="L52" i="26" s="1"/>
  <c r="M52" i="26" s="1"/>
  <c r="N52" i="26" s="1"/>
  <c r="O52" i="26" s="1"/>
  <c r="P52" i="26" s="1"/>
  <c r="Q52" i="26" s="1"/>
  <c r="R52" i="26" s="1"/>
  <c r="S52" i="26" s="1"/>
  <c r="T52" i="26" s="1"/>
  <c r="U52" i="26" s="1"/>
  <c r="V52" i="26" s="1"/>
  <c r="W52" i="26" s="1"/>
  <c r="X52" i="26" s="1"/>
  <c r="Y52" i="26" s="1"/>
  <c r="Z52" i="26" s="1"/>
  <c r="AA52" i="26" s="1"/>
  <c r="AB52" i="26" s="1"/>
  <c r="AC52" i="26" s="1"/>
  <c r="AD52" i="26" s="1"/>
  <c r="AE52" i="26" s="1"/>
  <c r="AF52" i="26" s="1"/>
  <c r="AG52" i="26" s="1"/>
  <c r="AH52" i="26" s="1"/>
  <c r="AI52" i="26" s="1"/>
  <c r="AJ52" i="26" s="1"/>
  <c r="AK52" i="26" s="1"/>
  <c r="AL52" i="26" s="1"/>
  <c r="AM52" i="26" s="1"/>
  <c r="AN52" i="26" s="1"/>
  <c r="AO52" i="26" s="1"/>
  <c r="AP52" i="26" s="1"/>
  <c r="AQ52" i="26" s="1"/>
  <c r="D52" i="14" s="1"/>
  <c r="E52" i="14" s="1"/>
  <c r="AR52" i="11"/>
  <c r="AR52" i="24" s="1"/>
  <c r="G46" i="16" s="1"/>
  <c r="AR52" i="13"/>
  <c r="AR52" i="12"/>
  <c r="AR52" i="25" s="1"/>
  <c r="H46" i="16" s="1"/>
  <c r="C195" i="46"/>
  <c r="C46" i="16"/>
  <c r="BB181" i="46"/>
  <c r="BB183" i="46" s="1"/>
  <c r="BB176" i="46"/>
  <c r="BB178" i="46" s="1"/>
  <c r="BB171" i="46"/>
  <c r="BB173" i="46" s="1"/>
  <c r="BB166" i="46"/>
  <c r="N40" i="16"/>
  <c r="BB161" i="46"/>
  <c r="BB163" i="46" s="1"/>
  <c r="BB156" i="46"/>
  <c r="BB158" i="46" s="1"/>
  <c r="N38" i="16"/>
  <c r="BB151" i="46"/>
  <c r="BB153" i="46" s="1"/>
  <c r="BB146" i="46"/>
  <c r="BB148" i="46" s="1"/>
  <c r="N36" i="16"/>
  <c r="BB141" i="46"/>
  <c r="BB143" i="46" s="1"/>
  <c r="BB136" i="46"/>
  <c r="BB138" i="46" s="1"/>
  <c r="N34" i="16"/>
  <c r="BB131" i="46"/>
  <c r="BB133" i="46" s="1"/>
  <c r="BB126" i="46"/>
  <c r="N32" i="16"/>
  <c r="BB121" i="46"/>
  <c r="BB123" i="46" s="1"/>
  <c r="BB116" i="46"/>
  <c r="BB118" i="46" s="1"/>
  <c r="N30" i="16"/>
  <c r="BB111" i="46"/>
  <c r="BB113" i="46" s="1"/>
  <c r="BB106" i="46"/>
  <c r="BB108" i="46" s="1"/>
  <c r="N28" i="16"/>
  <c r="BB101" i="46"/>
  <c r="BB103" i="46" s="1"/>
  <c r="BB96" i="46"/>
  <c r="BB98" i="46" s="1"/>
  <c r="N26" i="16"/>
  <c r="BB91" i="46"/>
  <c r="BB93" i="46" s="1"/>
  <c r="BB86" i="46"/>
  <c r="BB88" i="46" s="1"/>
  <c r="BB81" i="46"/>
  <c r="BB83" i="46" s="1"/>
  <c r="BB76" i="46"/>
  <c r="BB78" i="46" s="1"/>
  <c r="BB71" i="46"/>
  <c r="BB73" i="46" s="1"/>
  <c r="BB66" i="46"/>
  <c r="BB61" i="46"/>
  <c r="BB63" i="46" s="1"/>
  <c r="M19" i="16"/>
  <c r="BB56" i="46"/>
  <c r="BB58" i="46" s="1"/>
  <c r="BB51" i="46"/>
  <c r="BB53" i="46" s="1"/>
  <c r="BB46" i="46"/>
  <c r="BB48" i="46" s="1"/>
  <c r="BB41" i="46"/>
  <c r="BB43" i="46" s="1"/>
  <c r="BB36" i="46"/>
  <c r="BB38" i="46" s="1"/>
  <c r="BB31" i="46"/>
  <c r="BB33" i="46" s="1"/>
  <c r="BB26" i="46"/>
  <c r="BB28" i="46" s="1"/>
  <c r="BB21" i="46"/>
  <c r="BB23" i="46" s="1"/>
  <c r="M11" i="16"/>
  <c r="C53" i="14"/>
  <c r="C53" i="12"/>
  <c r="C53" i="26"/>
  <c r="C53" i="24"/>
  <c r="C53" i="13"/>
  <c r="C53" i="27"/>
  <c r="C53" i="25"/>
  <c r="C55" i="10"/>
  <c r="C55" i="23" s="1"/>
  <c r="C55" i="11" s="1"/>
  <c r="C54" i="10"/>
  <c r="C54" i="23" s="1"/>
  <c r="C54" i="11" s="1"/>
  <c r="BB186" i="46"/>
  <c r="BB188" i="46" s="1"/>
  <c r="BB68" i="46"/>
  <c r="BB128" i="46"/>
  <c r="BB168" i="46"/>
  <c r="T19" i="46"/>
  <c r="N10" i="16" s="1"/>
  <c r="D19" i="46"/>
  <c r="M10" i="16" s="1"/>
  <c r="A24" i="27" l="1"/>
  <c r="A24" i="14"/>
  <c r="A24" i="26"/>
  <c r="A24" i="13"/>
  <c r="A24" i="25"/>
  <c r="A24" i="12"/>
  <c r="A24" i="24"/>
  <c r="A24" i="11"/>
  <c r="A24" i="23"/>
  <c r="A24" i="10"/>
  <c r="A182" i="41"/>
  <c r="A55" i="46"/>
  <c r="G53" i="13"/>
  <c r="H53" i="13" s="1"/>
  <c r="I53" i="13" s="1"/>
  <c r="J53" i="13" s="1"/>
  <c r="K53" i="13" s="1"/>
  <c r="L53" i="13" s="1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D53" i="26" s="1"/>
  <c r="E53" i="26" s="1"/>
  <c r="F53" i="26" s="1"/>
  <c r="G53" i="26" s="1"/>
  <c r="H53" i="26" s="1"/>
  <c r="I53" i="26" s="1"/>
  <c r="J53" i="26" s="1"/>
  <c r="K53" i="26" s="1"/>
  <c r="L53" i="26" s="1"/>
  <c r="M53" i="26" s="1"/>
  <c r="N53" i="26" s="1"/>
  <c r="O53" i="26" s="1"/>
  <c r="P53" i="26" s="1"/>
  <c r="Q53" i="26" s="1"/>
  <c r="R53" i="26" s="1"/>
  <c r="S53" i="26" s="1"/>
  <c r="T53" i="26" s="1"/>
  <c r="U53" i="26" s="1"/>
  <c r="V53" i="26" s="1"/>
  <c r="W53" i="26" s="1"/>
  <c r="X53" i="26" s="1"/>
  <c r="Y53" i="26" s="1"/>
  <c r="Z53" i="26" s="1"/>
  <c r="AA53" i="26" s="1"/>
  <c r="AB53" i="26" s="1"/>
  <c r="AC53" i="26" s="1"/>
  <c r="AD53" i="26" s="1"/>
  <c r="AE53" i="26" s="1"/>
  <c r="AF53" i="26" s="1"/>
  <c r="AG53" i="26" s="1"/>
  <c r="AH53" i="26" s="1"/>
  <c r="AI53" i="26" s="1"/>
  <c r="AJ53" i="26" s="1"/>
  <c r="AK53" i="26" s="1"/>
  <c r="AL53" i="26" s="1"/>
  <c r="AM53" i="26" s="1"/>
  <c r="AN53" i="26" s="1"/>
  <c r="AO53" i="26" s="1"/>
  <c r="AP53" i="26" s="1"/>
  <c r="AQ53" i="26" s="1"/>
  <c r="D53" i="14" s="1"/>
  <c r="G55" i="12"/>
  <c r="H55" i="12" s="1"/>
  <c r="I55" i="12" s="1"/>
  <c r="J55" i="12" s="1"/>
  <c r="K55" i="12" s="1"/>
  <c r="L55" i="12" s="1"/>
  <c r="M55" i="12" s="1"/>
  <c r="N55" i="12" s="1"/>
  <c r="O55" i="12" s="1"/>
  <c r="P55" i="12" s="1"/>
  <c r="Q55" i="12" s="1"/>
  <c r="R55" i="12" s="1"/>
  <c r="S55" i="12" s="1"/>
  <c r="T55" i="12" s="1"/>
  <c r="U55" i="12" s="1"/>
  <c r="V55" i="12" s="1"/>
  <c r="W55" i="12" s="1"/>
  <c r="X55" i="12" s="1"/>
  <c r="Y55" i="12" s="1"/>
  <c r="Z55" i="12" s="1"/>
  <c r="AA55" i="12" s="1"/>
  <c r="AB55" i="12" s="1"/>
  <c r="AC55" i="12" s="1"/>
  <c r="AD55" i="12" s="1"/>
  <c r="AE55" i="12" s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G55" i="11"/>
  <c r="H55" i="11" s="1"/>
  <c r="I55" i="11" s="1"/>
  <c r="J55" i="11" s="1"/>
  <c r="K55" i="11" s="1"/>
  <c r="L55" i="11" s="1"/>
  <c r="M55" i="11" s="1"/>
  <c r="N55" i="11" s="1"/>
  <c r="O55" i="11" s="1"/>
  <c r="P55" i="11" s="1"/>
  <c r="Q55" i="11" s="1"/>
  <c r="R55" i="11" s="1"/>
  <c r="S55" i="11" s="1"/>
  <c r="T55" i="11" s="1"/>
  <c r="U55" i="11" s="1"/>
  <c r="V55" i="11" s="1"/>
  <c r="W55" i="11" s="1"/>
  <c r="X55" i="11" s="1"/>
  <c r="Y55" i="11" s="1"/>
  <c r="Z55" i="11" s="1"/>
  <c r="AA55" i="11" s="1"/>
  <c r="AB55" i="11" s="1"/>
  <c r="AC55" i="11" s="1"/>
  <c r="AD55" i="11" s="1"/>
  <c r="AE55" i="11" s="1"/>
  <c r="AF55" i="11" s="1"/>
  <c r="AG55" i="11" s="1"/>
  <c r="AH55" i="11" s="1"/>
  <c r="AI55" i="11" s="1"/>
  <c r="AJ55" i="11" s="1"/>
  <c r="AK55" i="11" s="1"/>
  <c r="AL55" i="11" s="1"/>
  <c r="AM55" i="11" s="1"/>
  <c r="AN55" i="11" s="1"/>
  <c r="AO55" i="11" s="1"/>
  <c r="AP55" i="11" s="1"/>
  <c r="AQ55" i="11" s="1"/>
  <c r="AR55" i="13"/>
  <c r="E55" i="26"/>
  <c r="F55" i="26" s="1"/>
  <c r="G55" i="26" s="1"/>
  <c r="H55" i="26" s="1"/>
  <c r="I55" i="26" s="1"/>
  <c r="J55" i="26" s="1"/>
  <c r="K55" i="26" s="1"/>
  <c r="L55" i="26" s="1"/>
  <c r="M55" i="26" s="1"/>
  <c r="N55" i="26" s="1"/>
  <c r="O55" i="26" s="1"/>
  <c r="P55" i="26" s="1"/>
  <c r="Q55" i="26" s="1"/>
  <c r="R55" i="26" s="1"/>
  <c r="S55" i="26" s="1"/>
  <c r="T55" i="26" s="1"/>
  <c r="U55" i="26" s="1"/>
  <c r="V55" i="26" s="1"/>
  <c r="W55" i="26" s="1"/>
  <c r="X55" i="26" s="1"/>
  <c r="Y55" i="26" s="1"/>
  <c r="Z55" i="26" s="1"/>
  <c r="AA55" i="26" s="1"/>
  <c r="AB55" i="26" s="1"/>
  <c r="AC55" i="26" s="1"/>
  <c r="AD55" i="26" s="1"/>
  <c r="AE55" i="26" s="1"/>
  <c r="AF55" i="26" s="1"/>
  <c r="AG55" i="26" s="1"/>
  <c r="AH55" i="26" s="1"/>
  <c r="AI55" i="26" s="1"/>
  <c r="AJ55" i="26" s="1"/>
  <c r="AK55" i="26" s="1"/>
  <c r="AL55" i="26" s="1"/>
  <c r="AM55" i="26" s="1"/>
  <c r="AN55" i="26" s="1"/>
  <c r="AO55" i="26" s="1"/>
  <c r="AP55" i="26" s="1"/>
  <c r="AQ55" i="26" s="1"/>
  <c r="D55" i="14" s="1"/>
  <c r="G53" i="12"/>
  <c r="H53" i="12" s="1"/>
  <c r="I53" i="12" s="1"/>
  <c r="J53" i="12" s="1"/>
  <c r="K53" i="12" s="1"/>
  <c r="L53" i="12" s="1"/>
  <c r="M53" i="12" s="1"/>
  <c r="N53" i="12" s="1"/>
  <c r="O53" i="12" s="1"/>
  <c r="P53" i="12" s="1"/>
  <c r="Q53" i="12" s="1"/>
  <c r="R53" i="12" s="1"/>
  <c r="S53" i="12" s="1"/>
  <c r="T53" i="12" s="1"/>
  <c r="U53" i="12" s="1"/>
  <c r="V53" i="12" s="1"/>
  <c r="W53" i="12" s="1"/>
  <c r="X53" i="12" s="1"/>
  <c r="Y53" i="12" s="1"/>
  <c r="Z53" i="12" s="1"/>
  <c r="AA53" i="12" s="1"/>
  <c r="AB53" i="12" s="1"/>
  <c r="AC53" i="12" s="1"/>
  <c r="AD53" i="12" s="1"/>
  <c r="AE53" i="12" s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1"/>
  <c r="AR53" i="24" s="1"/>
  <c r="G47" i="16" s="1"/>
  <c r="AR51" i="13"/>
  <c r="AR51" i="12"/>
  <c r="AR51" i="25" s="1"/>
  <c r="H45" i="16" s="1"/>
  <c r="AR51" i="11"/>
  <c r="AR51" i="24" s="1"/>
  <c r="G45" i="16" s="1"/>
  <c r="E51" i="26"/>
  <c r="F51" i="26" s="1"/>
  <c r="G51" i="26" s="1"/>
  <c r="H51" i="26" s="1"/>
  <c r="I51" i="26" s="1"/>
  <c r="J51" i="26" s="1"/>
  <c r="K51" i="26" s="1"/>
  <c r="L51" i="26" s="1"/>
  <c r="M51" i="26" s="1"/>
  <c r="N51" i="26" s="1"/>
  <c r="O51" i="26" s="1"/>
  <c r="P51" i="26" s="1"/>
  <c r="Q51" i="26" s="1"/>
  <c r="R51" i="26" s="1"/>
  <c r="S51" i="26" s="1"/>
  <c r="T51" i="26" s="1"/>
  <c r="U51" i="26" s="1"/>
  <c r="V51" i="26" s="1"/>
  <c r="W51" i="26" s="1"/>
  <c r="X51" i="26" s="1"/>
  <c r="Y51" i="26" s="1"/>
  <c r="Z51" i="26" s="1"/>
  <c r="AA51" i="26" s="1"/>
  <c r="AB51" i="26" s="1"/>
  <c r="AC51" i="26" s="1"/>
  <c r="AD51" i="26" s="1"/>
  <c r="AE51" i="26" s="1"/>
  <c r="AF51" i="26" s="1"/>
  <c r="AG51" i="26" s="1"/>
  <c r="AH51" i="26" s="1"/>
  <c r="AI51" i="26" s="1"/>
  <c r="AJ51" i="26" s="1"/>
  <c r="AK51" i="26" s="1"/>
  <c r="AL51" i="26" s="1"/>
  <c r="AM51" i="26" s="1"/>
  <c r="AN51" i="26" s="1"/>
  <c r="AO51" i="26" s="1"/>
  <c r="AP51" i="26" s="1"/>
  <c r="AQ51" i="26" s="1"/>
  <c r="D51" i="14" s="1"/>
  <c r="AR52" i="26"/>
  <c r="I46" i="16" s="1"/>
  <c r="AR54" i="26"/>
  <c r="I48" i="16" s="1"/>
  <c r="C200" i="46"/>
  <c r="C47" i="16"/>
  <c r="F54" i="14"/>
  <c r="G54" i="14" s="1"/>
  <c r="H54" i="14" s="1"/>
  <c r="I54" i="14" s="1"/>
  <c r="J54" i="14" s="1"/>
  <c r="K54" i="14" s="1"/>
  <c r="L54" i="14" s="1"/>
  <c r="M54" i="14" s="1"/>
  <c r="N54" i="14" s="1"/>
  <c r="O54" i="14" s="1"/>
  <c r="P54" i="14" s="1"/>
  <c r="Q54" i="14" s="1"/>
  <c r="R54" i="14" s="1"/>
  <c r="S54" i="14" s="1"/>
  <c r="T54" i="14" s="1"/>
  <c r="U54" i="14" s="1"/>
  <c r="V54" i="14" s="1"/>
  <c r="W54" i="14" s="1"/>
  <c r="X54" i="14" s="1"/>
  <c r="Y54" i="14" s="1"/>
  <c r="Z54" i="14" s="1"/>
  <c r="AA54" i="14" s="1"/>
  <c r="AB54" i="14" s="1"/>
  <c r="AC54" i="14" s="1"/>
  <c r="AD54" i="14" s="1"/>
  <c r="AE54" i="14" s="1"/>
  <c r="AF54" i="14" s="1"/>
  <c r="AG54" i="14" s="1"/>
  <c r="AH54" i="14" s="1"/>
  <c r="AI54" i="14" s="1"/>
  <c r="AJ54" i="14" s="1"/>
  <c r="AK54" i="14" s="1"/>
  <c r="AL54" i="14" s="1"/>
  <c r="AM54" i="14" s="1"/>
  <c r="AN54" i="14" s="1"/>
  <c r="AO54" i="14" s="1"/>
  <c r="AP54" i="14" s="1"/>
  <c r="AQ54" i="14" s="1"/>
  <c r="D54" i="27" s="1"/>
  <c r="E54" i="27" s="1"/>
  <c r="F52" i="14"/>
  <c r="G52" i="14" s="1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V52" i="14" s="1"/>
  <c r="W52" i="14" s="1"/>
  <c r="X52" i="14" s="1"/>
  <c r="Y52" i="14" s="1"/>
  <c r="Z52" i="14" s="1"/>
  <c r="AA52" i="14" s="1"/>
  <c r="AB52" i="14" s="1"/>
  <c r="AC52" i="14" s="1"/>
  <c r="AD52" i="14" s="1"/>
  <c r="AE52" i="14" s="1"/>
  <c r="AF52" i="14" s="1"/>
  <c r="AG52" i="14" s="1"/>
  <c r="AH52" i="14" s="1"/>
  <c r="AI52" i="14" s="1"/>
  <c r="AJ52" i="14" s="1"/>
  <c r="AK52" i="14" s="1"/>
  <c r="AL52" i="14" s="1"/>
  <c r="AM52" i="14" s="1"/>
  <c r="AN52" i="14" s="1"/>
  <c r="AO52" i="14" s="1"/>
  <c r="AP52" i="14" s="1"/>
  <c r="AQ52" i="14" s="1"/>
  <c r="D52" i="27" s="1"/>
  <c r="E52" i="27" s="1"/>
  <c r="C55" i="27"/>
  <c r="C55" i="25"/>
  <c r="C55" i="13"/>
  <c r="C55" i="24"/>
  <c r="C55" i="26"/>
  <c r="C55" i="14"/>
  <c r="C55" i="12"/>
  <c r="C54" i="14"/>
  <c r="C54" i="13"/>
  <c r="C54" i="12"/>
  <c r="C54" i="27"/>
  <c r="C54" i="26"/>
  <c r="C54" i="25"/>
  <c r="C54" i="24"/>
  <c r="BB16" i="46"/>
  <c r="BB18" i="46" s="1"/>
  <c r="E28" i="40"/>
  <c r="E28" i="33"/>
  <c r="E28" i="39"/>
  <c r="E28" i="32"/>
  <c r="E28" i="38"/>
  <c r="E28" i="31"/>
  <c r="E28" i="37"/>
  <c r="E28" i="30"/>
  <c r="E28" i="36"/>
  <c r="E28" i="29"/>
  <c r="A25" i="27" l="1"/>
  <c r="A25" i="14"/>
  <c r="A25" i="26"/>
  <c r="A25" i="13"/>
  <c r="A25" i="25"/>
  <c r="A25" i="12"/>
  <c r="A25" i="24"/>
  <c r="A25" i="11"/>
  <c r="A25" i="23"/>
  <c r="A25" i="10"/>
  <c r="A183" i="41"/>
  <c r="A184" i="41" s="1"/>
  <c r="A185" i="41" s="1"/>
  <c r="A186" i="41" s="1"/>
  <c r="A187" i="41" s="1"/>
  <c r="A188" i="41" s="1"/>
  <c r="A189" i="41" s="1"/>
  <c r="A190" i="41" s="1"/>
  <c r="A191" i="41" s="1"/>
  <c r="A192" i="41" s="1"/>
  <c r="A193" i="41" s="1"/>
  <c r="A194" i="41" s="1"/>
  <c r="A195" i="41" s="1"/>
  <c r="A196" i="41" s="1"/>
  <c r="A197" i="41" s="1"/>
  <c r="A198" i="41" s="1"/>
  <c r="A199" i="41" s="1"/>
  <c r="A200" i="41" s="1"/>
  <c r="A201" i="41" s="1"/>
  <c r="P15" i="13" s="1"/>
  <c r="A60" i="46"/>
  <c r="AR53" i="13"/>
  <c r="AR53" i="26" s="1"/>
  <c r="I47" i="16" s="1"/>
  <c r="E55" i="14"/>
  <c r="F55" i="14" s="1"/>
  <c r="AR55" i="11"/>
  <c r="AR55" i="24" s="1"/>
  <c r="G49" i="16" s="1"/>
  <c r="AR55" i="12"/>
  <c r="AR55" i="25" s="1"/>
  <c r="H49" i="16" s="1"/>
  <c r="AR55" i="26"/>
  <c r="I49" i="16" s="1"/>
  <c r="E53" i="14"/>
  <c r="F53" i="14" s="1"/>
  <c r="AR53" i="12"/>
  <c r="AR53" i="25" s="1"/>
  <c r="H47" i="16" s="1"/>
  <c r="E51" i="14"/>
  <c r="F51" i="14" s="1"/>
  <c r="G51" i="14" s="1"/>
  <c r="H51" i="14" s="1"/>
  <c r="I51" i="14" s="1"/>
  <c r="J51" i="14" s="1"/>
  <c r="K51" i="14" s="1"/>
  <c r="L51" i="14" s="1"/>
  <c r="M51" i="14" s="1"/>
  <c r="N51" i="14" s="1"/>
  <c r="O51" i="14" s="1"/>
  <c r="P51" i="14" s="1"/>
  <c r="Q51" i="14" s="1"/>
  <c r="R51" i="14" s="1"/>
  <c r="S51" i="14" s="1"/>
  <c r="T51" i="14" s="1"/>
  <c r="U51" i="14" s="1"/>
  <c r="V51" i="14" s="1"/>
  <c r="W51" i="14" s="1"/>
  <c r="X51" i="14" s="1"/>
  <c r="Y51" i="14" s="1"/>
  <c r="Z51" i="14" s="1"/>
  <c r="AA51" i="14" s="1"/>
  <c r="AB51" i="14" s="1"/>
  <c r="AC51" i="14" s="1"/>
  <c r="AD51" i="14" s="1"/>
  <c r="AE51" i="14" s="1"/>
  <c r="AF51" i="14" s="1"/>
  <c r="AG51" i="14" s="1"/>
  <c r="AH51" i="14" s="1"/>
  <c r="AI51" i="14" s="1"/>
  <c r="AJ51" i="14" s="1"/>
  <c r="AK51" i="14" s="1"/>
  <c r="AL51" i="14" s="1"/>
  <c r="AM51" i="14" s="1"/>
  <c r="AN51" i="14" s="1"/>
  <c r="AO51" i="14" s="1"/>
  <c r="AP51" i="14" s="1"/>
  <c r="AQ51" i="14" s="1"/>
  <c r="D51" i="27" s="1"/>
  <c r="AR51" i="26"/>
  <c r="I45" i="16" s="1"/>
  <c r="F54" i="27"/>
  <c r="G54" i="27" s="1"/>
  <c r="H54" i="27" s="1"/>
  <c r="I54" i="27" s="1"/>
  <c r="J54" i="27" s="1"/>
  <c r="K54" i="27" s="1"/>
  <c r="L54" i="27" s="1"/>
  <c r="M54" i="27" s="1"/>
  <c r="N54" i="27" s="1"/>
  <c r="O54" i="27" s="1"/>
  <c r="P54" i="27" s="1"/>
  <c r="Q54" i="27" s="1"/>
  <c r="R54" i="27" s="1"/>
  <c r="S54" i="27" s="1"/>
  <c r="T54" i="27" s="1"/>
  <c r="U54" i="27" s="1"/>
  <c r="V54" i="27" s="1"/>
  <c r="W54" i="27" s="1"/>
  <c r="X54" i="27" s="1"/>
  <c r="Y54" i="27" s="1"/>
  <c r="Z54" i="27" s="1"/>
  <c r="AA54" i="27" s="1"/>
  <c r="AB54" i="27" s="1"/>
  <c r="AC54" i="27" s="1"/>
  <c r="AD54" i="27" s="1"/>
  <c r="AE54" i="27" s="1"/>
  <c r="AF54" i="27" s="1"/>
  <c r="AG54" i="27" s="1"/>
  <c r="AH54" i="27" s="1"/>
  <c r="AI54" i="27" s="1"/>
  <c r="AJ54" i="27" s="1"/>
  <c r="AK54" i="27" s="1"/>
  <c r="AL54" i="27" s="1"/>
  <c r="AM54" i="27" s="1"/>
  <c r="AN54" i="27" s="1"/>
  <c r="AO54" i="27" s="1"/>
  <c r="AP54" i="27" s="1"/>
  <c r="AQ54" i="27" s="1"/>
  <c r="BC205" i="46" s="1"/>
  <c r="P48" i="16" s="1"/>
  <c r="AR54" i="14"/>
  <c r="AR52" i="14"/>
  <c r="F52" i="27"/>
  <c r="G52" i="27" s="1"/>
  <c r="H52" i="27" s="1"/>
  <c r="I52" i="27" s="1"/>
  <c r="J52" i="27" s="1"/>
  <c r="K52" i="27" s="1"/>
  <c r="L52" i="27" s="1"/>
  <c r="M52" i="27" s="1"/>
  <c r="N52" i="27" s="1"/>
  <c r="O52" i="27" s="1"/>
  <c r="P52" i="27" s="1"/>
  <c r="Q52" i="27" s="1"/>
  <c r="R52" i="27" s="1"/>
  <c r="S52" i="27" s="1"/>
  <c r="T52" i="27" s="1"/>
  <c r="U52" i="27" s="1"/>
  <c r="V52" i="27" s="1"/>
  <c r="W52" i="27" s="1"/>
  <c r="X52" i="27" s="1"/>
  <c r="Y52" i="27" s="1"/>
  <c r="Z52" i="27" s="1"/>
  <c r="AA52" i="27" s="1"/>
  <c r="AB52" i="27" s="1"/>
  <c r="AC52" i="27" s="1"/>
  <c r="AD52" i="27" s="1"/>
  <c r="AE52" i="27" s="1"/>
  <c r="AF52" i="27" s="1"/>
  <c r="AG52" i="27" s="1"/>
  <c r="AH52" i="27" s="1"/>
  <c r="AI52" i="27" s="1"/>
  <c r="AJ52" i="27" s="1"/>
  <c r="AK52" i="27" s="1"/>
  <c r="AL52" i="27" s="1"/>
  <c r="AM52" i="27" s="1"/>
  <c r="AN52" i="27" s="1"/>
  <c r="AO52" i="27" s="1"/>
  <c r="AP52" i="27" s="1"/>
  <c r="AQ52" i="27" s="1"/>
  <c r="BC195" i="46" s="1"/>
  <c r="P46" i="16" s="1"/>
  <c r="C205" i="46"/>
  <c r="C48" i="16"/>
  <c r="C210" i="46"/>
  <c r="C49" i="16"/>
  <c r="G16" i="1"/>
  <c r="H16" i="1" s="1"/>
  <c r="I16" i="1" s="1"/>
  <c r="J16" i="1" s="1"/>
  <c r="K16" i="1" s="1"/>
  <c r="L16" i="1" s="1"/>
  <c r="M16" i="1" s="1"/>
  <c r="F17" i="1"/>
  <c r="G17" i="1" s="1"/>
  <c r="H17" i="1" s="1"/>
  <c r="I17" i="1" s="1"/>
  <c r="J17" i="1" s="1"/>
  <c r="K17" i="1" s="1"/>
  <c r="L17" i="1" s="1"/>
  <c r="M17" i="1" s="1"/>
  <c r="F19" i="1"/>
  <c r="G19" i="1" s="1"/>
  <c r="H19" i="1" s="1"/>
  <c r="I19" i="1" s="1"/>
  <c r="J19" i="1" s="1"/>
  <c r="K19" i="1" s="1"/>
  <c r="L19" i="1" s="1"/>
  <c r="M19" i="1" s="1"/>
  <c r="F20" i="1"/>
  <c r="G20" i="1" s="1"/>
  <c r="H20" i="1" s="1"/>
  <c r="I20" i="1" s="1"/>
  <c r="J20" i="1" s="1"/>
  <c r="K20" i="1" s="1"/>
  <c r="L20" i="1" s="1"/>
  <c r="M20" i="1" s="1"/>
  <c r="F21" i="1"/>
  <c r="G21" i="1" s="1"/>
  <c r="H21" i="1" s="1"/>
  <c r="I21" i="1" s="1"/>
  <c r="J21" i="1" s="1"/>
  <c r="K21" i="1" s="1"/>
  <c r="L21" i="1" s="1"/>
  <c r="M21" i="1" s="1"/>
  <c r="T15" i="13" l="1"/>
  <c r="B5" i="32"/>
  <c r="A26" i="27"/>
  <c r="A26" i="14"/>
  <c r="A26" i="26"/>
  <c r="A26" i="13"/>
  <c r="A26" i="25"/>
  <c r="A26" i="12"/>
  <c r="A26" i="24"/>
  <c r="A26" i="11"/>
  <c r="A26" i="23"/>
  <c r="A26" i="10"/>
  <c r="B6" i="32"/>
  <c r="L12" i="13"/>
  <c r="B202" i="41"/>
  <c r="D15" i="13"/>
  <c r="D12" i="13"/>
  <c r="B3" i="32"/>
  <c r="AB12" i="13"/>
  <c r="AB15" i="13"/>
  <c r="L15" i="13"/>
  <c r="AF12" i="13"/>
  <c r="B9" i="32"/>
  <c r="B10" i="32"/>
  <c r="AF15" i="13"/>
  <c r="H15" i="13"/>
  <c r="AJ12" i="13"/>
  <c r="AJ15" i="13"/>
  <c r="B7" i="32"/>
  <c r="B11" i="32"/>
  <c r="X12" i="13"/>
  <c r="AN12" i="13"/>
  <c r="X15" i="13"/>
  <c r="AN15" i="13"/>
  <c r="B8" i="32"/>
  <c r="B12" i="32"/>
  <c r="H12" i="13"/>
  <c r="P12" i="13"/>
  <c r="T12" i="13"/>
  <c r="B4" i="32"/>
  <c r="A65" i="46"/>
  <c r="G55" i="14"/>
  <c r="H55" i="14" s="1"/>
  <c r="I55" i="14" s="1"/>
  <c r="J55" i="14" s="1"/>
  <c r="K55" i="14" s="1"/>
  <c r="L55" i="14" s="1"/>
  <c r="M55" i="14" s="1"/>
  <c r="N55" i="14" s="1"/>
  <c r="O55" i="14" s="1"/>
  <c r="P55" i="14" s="1"/>
  <c r="Q55" i="14" s="1"/>
  <c r="R55" i="14" s="1"/>
  <c r="S55" i="14" s="1"/>
  <c r="T55" i="14" s="1"/>
  <c r="U55" i="14" s="1"/>
  <c r="V55" i="14" s="1"/>
  <c r="W55" i="14" s="1"/>
  <c r="X55" i="14" s="1"/>
  <c r="Y55" i="14" s="1"/>
  <c r="Z55" i="14" s="1"/>
  <c r="AA55" i="14" s="1"/>
  <c r="AB55" i="14" s="1"/>
  <c r="AC55" i="14" s="1"/>
  <c r="AD55" i="14" s="1"/>
  <c r="AE55" i="14" s="1"/>
  <c r="AF55" i="14" s="1"/>
  <c r="AG55" i="14" s="1"/>
  <c r="AH55" i="14" s="1"/>
  <c r="AI55" i="14" s="1"/>
  <c r="AJ55" i="14" s="1"/>
  <c r="AK55" i="14" s="1"/>
  <c r="AL55" i="14" s="1"/>
  <c r="AM55" i="14" s="1"/>
  <c r="AN55" i="14" s="1"/>
  <c r="AO55" i="14" s="1"/>
  <c r="AP55" i="14" s="1"/>
  <c r="AQ55" i="14" s="1"/>
  <c r="D55" i="27" s="1"/>
  <c r="G53" i="14"/>
  <c r="H53" i="14" s="1"/>
  <c r="I53" i="14" s="1"/>
  <c r="J53" i="14" s="1"/>
  <c r="K53" i="14" s="1"/>
  <c r="L53" i="14" s="1"/>
  <c r="M53" i="14" s="1"/>
  <c r="N53" i="14" s="1"/>
  <c r="O53" i="14" s="1"/>
  <c r="P53" i="14" s="1"/>
  <c r="Q53" i="14" s="1"/>
  <c r="R53" i="14" s="1"/>
  <c r="S53" i="14" s="1"/>
  <c r="T53" i="14" s="1"/>
  <c r="U53" i="14" s="1"/>
  <c r="V53" i="14" s="1"/>
  <c r="W53" i="14" s="1"/>
  <c r="X53" i="14" s="1"/>
  <c r="Y53" i="14" s="1"/>
  <c r="Z53" i="14" s="1"/>
  <c r="AA53" i="14" s="1"/>
  <c r="AB53" i="14" s="1"/>
  <c r="AC53" i="14" s="1"/>
  <c r="AD53" i="14" s="1"/>
  <c r="AE53" i="14" s="1"/>
  <c r="AF53" i="14" s="1"/>
  <c r="AG53" i="14" s="1"/>
  <c r="AH53" i="14" s="1"/>
  <c r="AI53" i="14" s="1"/>
  <c r="AJ53" i="14" s="1"/>
  <c r="AK53" i="14" s="1"/>
  <c r="AL53" i="14" s="1"/>
  <c r="AM53" i="14" s="1"/>
  <c r="AN53" i="14" s="1"/>
  <c r="AO53" i="14" s="1"/>
  <c r="AP53" i="14" s="1"/>
  <c r="AQ53" i="14" s="1"/>
  <c r="D53" i="27" s="1"/>
  <c r="AR52" i="27"/>
  <c r="J46" i="16" s="1"/>
  <c r="AR51" i="14"/>
  <c r="E51" i="27"/>
  <c r="F51" i="27" s="1"/>
  <c r="G51" i="27" s="1"/>
  <c r="H51" i="27" s="1"/>
  <c r="I51" i="27" s="1"/>
  <c r="J51" i="27" s="1"/>
  <c r="K51" i="27" s="1"/>
  <c r="L51" i="27" s="1"/>
  <c r="M51" i="27" s="1"/>
  <c r="N51" i="27" s="1"/>
  <c r="O51" i="27" s="1"/>
  <c r="P51" i="27" s="1"/>
  <c r="Q51" i="27" s="1"/>
  <c r="R51" i="27" s="1"/>
  <c r="S51" i="27" s="1"/>
  <c r="T51" i="27" s="1"/>
  <c r="U51" i="27" s="1"/>
  <c r="V51" i="27" s="1"/>
  <c r="W51" i="27" s="1"/>
  <c r="X51" i="27" s="1"/>
  <c r="Y51" i="27" s="1"/>
  <c r="Z51" i="27" s="1"/>
  <c r="AA51" i="27" s="1"/>
  <c r="AB51" i="27" s="1"/>
  <c r="AC51" i="27" s="1"/>
  <c r="AD51" i="27" s="1"/>
  <c r="AE51" i="27" s="1"/>
  <c r="AF51" i="27" s="1"/>
  <c r="AG51" i="27" s="1"/>
  <c r="AH51" i="27" s="1"/>
  <c r="AI51" i="27" s="1"/>
  <c r="AJ51" i="27" s="1"/>
  <c r="AK51" i="27" s="1"/>
  <c r="AL51" i="27" s="1"/>
  <c r="AM51" i="27" s="1"/>
  <c r="AN51" i="27" s="1"/>
  <c r="AO51" i="27" s="1"/>
  <c r="AP51" i="27" s="1"/>
  <c r="AQ51" i="27" s="1"/>
  <c r="BC190" i="46" s="1"/>
  <c r="P45" i="16" s="1"/>
  <c r="AR54" i="27"/>
  <c r="J48" i="16" s="1"/>
  <c r="K48" i="16" s="1"/>
  <c r="L48" i="16" s="1"/>
  <c r="K46" i="16"/>
  <c r="L46" i="16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AB10" i="46"/>
  <c r="T10" i="46"/>
  <c r="N5" i="16"/>
  <c r="M3" i="16"/>
  <c r="O4" i="16"/>
  <c r="M4" i="16"/>
  <c r="K5" i="16"/>
  <c r="E5" i="16"/>
  <c r="E4" i="16"/>
  <c r="E3" i="16"/>
  <c r="D52" i="16"/>
  <c r="L52" i="16" s="1"/>
  <c r="D53" i="16"/>
  <c r="L53" i="16" s="1"/>
  <c r="D54" i="16"/>
  <c r="L54" i="16" s="1"/>
  <c r="D51" i="16"/>
  <c r="L51" i="16" s="1"/>
  <c r="C49" i="23"/>
  <c r="C49" i="11" s="1"/>
  <c r="C49" i="24" s="1"/>
  <c r="C49" i="12" s="1"/>
  <c r="C49" i="25" s="1"/>
  <c r="C49" i="13" s="1"/>
  <c r="C49" i="26" s="1"/>
  <c r="C49" i="14" s="1"/>
  <c r="C49" i="27" s="1"/>
  <c r="C47" i="10"/>
  <c r="C47" i="23" s="1"/>
  <c r="C47" i="11" s="1"/>
  <c r="C47" i="24" s="1"/>
  <c r="C47" i="12" s="1"/>
  <c r="C47" i="25" s="1"/>
  <c r="C47" i="13" s="1"/>
  <c r="C47" i="26" s="1"/>
  <c r="C47" i="14" s="1"/>
  <c r="C47" i="27" s="1"/>
  <c r="C170" i="46" s="1"/>
  <c r="C45" i="10"/>
  <c r="C45" i="23" s="1"/>
  <c r="C45" i="11" s="1"/>
  <c r="C45" i="24" s="1"/>
  <c r="C45" i="12" s="1"/>
  <c r="C45" i="25" s="1"/>
  <c r="C45" i="13" s="1"/>
  <c r="C45" i="26" s="1"/>
  <c r="C45" i="14" s="1"/>
  <c r="C45" i="27" s="1"/>
  <c r="C160" i="46" s="1"/>
  <c r="C43" i="10"/>
  <c r="C43" i="23" s="1"/>
  <c r="C43" i="11" s="1"/>
  <c r="C43" i="24" s="1"/>
  <c r="C43" i="12" s="1"/>
  <c r="C43" i="25" s="1"/>
  <c r="C43" i="13" s="1"/>
  <c r="C43" i="26" s="1"/>
  <c r="C43" i="14" s="1"/>
  <c r="C43" i="27" s="1"/>
  <c r="C150" i="46" s="1"/>
  <c r="C41" i="10"/>
  <c r="C41" i="23" s="1"/>
  <c r="C41" i="11" s="1"/>
  <c r="C41" i="24" s="1"/>
  <c r="C41" i="12" s="1"/>
  <c r="C41" i="25" s="1"/>
  <c r="C41" i="13" s="1"/>
  <c r="C41" i="26" s="1"/>
  <c r="C41" i="14" s="1"/>
  <c r="C41" i="27" s="1"/>
  <c r="C140" i="46" s="1"/>
  <c r="C39" i="10"/>
  <c r="C39" i="23" s="1"/>
  <c r="C39" i="11" s="1"/>
  <c r="C39" i="24" s="1"/>
  <c r="C39" i="12" s="1"/>
  <c r="C39" i="25" s="1"/>
  <c r="C39" i="13" s="1"/>
  <c r="C39" i="26" s="1"/>
  <c r="C39" i="14" s="1"/>
  <c r="C39" i="27" s="1"/>
  <c r="C130" i="46" s="1"/>
  <c r="C37" i="10"/>
  <c r="C37" i="23" s="1"/>
  <c r="C37" i="11" s="1"/>
  <c r="C37" i="24" s="1"/>
  <c r="C37" i="12" s="1"/>
  <c r="C37" i="25" s="1"/>
  <c r="C37" i="13" s="1"/>
  <c r="C37" i="26" s="1"/>
  <c r="C37" i="14" s="1"/>
  <c r="C37" i="27" s="1"/>
  <c r="C120" i="46" s="1"/>
  <c r="C35" i="10"/>
  <c r="C35" i="23" s="1"/>
  <c r="C35" i="11" s="1"/>
  <c r="C35" i="24" s="1"/>
  <c r="C35" i="12" s="1"/>
  <c r="C35" i="25" s="1"/>
  <c r="C35" i="13" s="1"/>
  <c r="C35" i="26" s="1"/>
  <c r="C35" i="14" s="1"/>
  <c r="C35" i="27" s="1"/>
  <c r="C110" i="46" s="1"/>
  <c r="C33" i="10"/>
  <c r="C33" i="23" s="1"/>
  <c r="C33" i="11" s="1"/>
  <c r="C33" i="24" s="1"/>
  <c r="C33" i="12" s="1"/>
  <c r="C33" i="25" s="1"/>
  <c r="C33" i="13" s="1"/>
  <c r="C33" i="26" s="1"/>
  <c r="C33" i="14" s="1"/>
  <c r="C33" i="27" s="1"/>
  <c r="C100" i="46" s="1"/>
  <c r="C31" i="10"/>
  <c r="C31" i="23" s="1"/>
  <c r="C31" i="11" s="1"/>
  <c r="C31" i="24" s="1"/>
  <c r="C31" i="12" s="1"/>
  <c r="C31" i="25" s="1"/>
  <c r="C31" i="13" s="1"/>
  <c r="C31" i="26" s="1"/>
  <c r="C31" i="14" s="1"/>
  <c r="C31" i="27" s="1"/>
  <c r="C90" i="46" s="1"/>
  <c r="C29" i="10"/>
  <c r="C29" i="23" s="1"/>
  <c r="C29" i="11" s="1"/>
  <c r="C29" i="24" s="1"/>
  <c r="C29" i="12" s="1"/>
  <c r="C29" i="25" s="1"/>
  <c r="C29" i="13" s="1"/>
  <c r="C29" i="26" s="1"/>
  <c r="C29" i="14" s="1"/>
  <c r="C29" i="27" s="1"/>
  <c r="C80" i="46" s="1"/>
  <c r="C27" i="10"/>
  <c r="C27" i="23" s="1"/>
  <c r="C27" i="11" s="1"/>
  <c r="C27" i="24" s="1"/>
  <c r="C27" i="12" s="1"/>
  <c r="C27" i="25" s="1"/>
  <c r="C27" i="13" s="1"/>
  <c r="C27" i="26" s="1"/>
  <c r="C27" i="14" s="1"/>
  <c r="C27" i="27" s="1"/>
  <c r="C70" i="46" s="1"/>
  <c r="C25" i="10"/>
  <c r="C25" i="23" s="1"/>
  <c r="C25" i="11" s="1"/>
  <c r="C25" i="24" s="1"/>
  <c r="C25" i="12" s="1"/>
  <c r="C25" i="25" s="1"/>
  <c r="C25" i="13" s="1"/>
  <c r="C25" i="26" s="1"/>
  <c r="C25" i="14" s="1"/>
  <c r="C25" i="27" s="1"/>
  <c r="C60" i="46" s="1"/>
  <c r="C23" i="10"/>
  <c r="C23" i="23" s="1"/>
  <c r="C23" i="11" s="1"/>
  <c r="C23" i="24" s="1"/>
  <c r="C23" i="12" s="1"/>
  <c r="C23" i="25" s="1"/>
  <c r="C23" i="13" s="1"/>
  <c r="C23" i="26" s="1"/>
  <c r="C23" i="14" s="1"/>
  <c r="C23" i="27" s="1"/>
  <c r="C50" i="46" s="1"/>
  <c r="C21" i="10"/>
  <c r="C21" i="23" s="1"/>
  <c r="C21" i="11" s="1"/>
  <c r="C21" i="24" s="1"/>
  <c r="C21" i="12" s="1"/>
  <c r="C21" i="25" s="1"/>
  <c r="C21" i="13" s="1"/>
  <c r="C21" i="26" s="1"/>
  <c r="C21" i="14" s="1"/>
  <c r="C21" i="27" s="1"/>
  <c r="C40" i="46" s="1"/>
  <c r="C19" i="10"/>
  <c r="C19" i="23" s="1"/>
  <c r="C19" i="11" s="1"/>
  <c r="C19" i="24" s="1"/>
  <c r="C19" i="12" s="1"/>
  <c r="C19" i="25" s="1"/>
  <c r="C19" i="13" s="1"/>
  <c r="C19" i="26" s="1"/>
  <c r="C19" i="14" s="1"/>
  <c r="C19" i="27" s="1"/>
  <c r="C30" i="46" s="1"/>
  <c r="C17" i="10"/>
  <c r="C17" i="23" s="1"/>
  <c r="C17" i="11" s="1"/>
  <c r="C17" i="24" s="1"/>
  <c r="C17" i="12" s="1"/>
  <c r="C17" i="25" s="1"/>
  <c r="C17" i="13" s="1"/>
  <c r="C17" i="26" s="1"/>
  <c r="C17" i="14" s="1"/>
  <c r="C17" i="27" s="1"/>
  <c r="C20" i="46" s="1"/>
  <c r="C48" i="10"/>
  <c r="C48" i="23" s="1"/>
  <c r="C48" i="11" s="1"/>
  <c r="C48" i="24" s="1"/>
  <c r="C48" i="12" s="1"/>
  <c r="C48" i="25" s="1"/>
  <c r="C48" i="13" s="1"/>
  <c r="C48" i="26" s="1"/>
  <c r="C48" i="14" s="1"/>
  <c r="C48" i="27" s="1"/>
  <c r="C175" i="46" s="1"/>
  <c r="C46" i="10"/>
  <c r="C46" i="23" s="1"/>
  <c r="C46" i="11" s="1"/>
  <c r="C46" i="24" s="1"/>
  <c r="C46" i="12" s="1"/>
  <c r="C46" i="25" s="1"/>
  <c r="C46" i="13" s="1"/>
  <c r="C46" i="26" s="1"/>
  <c r="C46" i="14" s="1"/>
  <c r="C46" i="27" s="1"/>
  <c r="C165" i="46" s="1"/>
  <c r="C44" i="10"/>
  <c r="C44" i="23" s="1"/>
  <c r="C44" i="11" s="1"/>
  <c r="C44" i="24" s="1"/>
  <c r="C44" i="12" s="1"/>
  <c r="C44" i="25" s="1"/>
  <c r="C44" i="13" s="1"/>
  <c r="C44" i="26" s="1"/>
  <c r="C44" i="14" s="1"/>
  <c r="C44" i="27" s="1"/>
  <c r="C155" i="46" s="1"/>
  <c r="C42" i="10"/>
  <c r="C40" i="10"/>
  <c r="C40" i="23" s="1"/>
  <c r="C40" i="11" s="1"/>
  <c r="C40" i="24" s="1"/>
  <c r="C40" i="12" s="1"/>
  <c r="C40" i="25" s="1"/>
  <c r="C40" i="13" s="1"/>
  <c r="C40" i="26" s="1"/>
  <c r="C40" i="14" s="1"/>
  <c r="C40" i="27" s="1"/>
  <c r="C135" i="46" s="1"/>
  <c r="C38" i="10"/>
  <c r="C36" i="10"/>
  <c r="C36" i="23" s="1"/>
  <c r="C36" i="11" s="1"/>
  <c r="C36" i="24" s="1"/>
  <c r="C36" i="12" s="1"/>
  <c r="C36" i="25" s="1"/>
  <c r="C36" i="13" s="1"/>
  <c r="C36" i="26" s="1"/>
  <c r="C36" i="14" s="1"/>
  <c r="C36" i="27" s="1"/>
  <c r="C115" i="46" s="1"/>
  <c r="C34" i="10"/>
  <c r="C32" i="10"/>
  <c r="C32" i="23" s="1"/>
  <c r="C32" i="11" s="1"/>
  <c r="C32" i="24" s="1"/>
  <c r="C32" i="12" s="1"/>
  <c r="C32" i="25" s="1"/>
  <c r="C32" i="13" s="1"/>
  <c r="C32" i="26" s="1"/>
  <c r="C32" i="14" s="1"/>
  <c r="C32" i="27" s="1"/>
  <c r="C95" i="46" s="1"/>
  <c r="C30" i="10"/>
  <c r="C30" i="23" s="1"/>
  <c r="C30" i="11" s="1"/>
  <c r="C30" i="24" s="1"/>
  <c r="C30" i="12" s="1"/>
  <c r="C30" i="25" s="1"/>
  <c r="C30" i="13" s="1"/>
  <c r="C30" i="26" s="1"/>
  <c r="C30" i="14" s="1"/>
  <c r="C30" i="27" s="1"/>
  <c r="C85" i="46" s="1"/>
  <c r="C28" i="10"/>
  <c r="C28" i="23" s="1"/>
  <c r="C28" i="11" s="1"/>
  <c r="C28" i="24" s="1"/>
  <c r="C28" i="12" s="1"/>
  <c r="C28" i="25" s="1"/>
  <c r="C28" i="13" s="1"/>
  <c r="C28" i="26" s="1"/>
  <c r="C28" i="14" s="1"/>
  <c r="C28" i="27" s="1"/>
  <c r="C26" i="10"/>
  <c r="C24" i="10"/>
  <c r="C24" i="23" s="1"/>
  <c r="C24" i="11" s="1"/>
  <c r="C24" i="24" s="1"/>
  <c r="C24" i="12" s="1"/>
  <c r="C24" i="25" s="1"/>
  <c r="C24" i="13" s="1"/>
  <c r="C24" i="26" s="1"/>
  <c r="C24" i="14" s="1"/>
  <c r="C24" i="27" s="1"/>
  <c r="C55" i="46" s="1"/>
  <c r="C22" i="10"/>
  <c r="C20" i="10"/>
  <c r="C18" i="10"/>
  <c r="C18" i="23" s="1"/>
  <c r="C18" i="11" s="1"/>
  <c r="C18" i="24" s="1"/>
  <c r="C18" i="12" s="1"/>
  <c r="C18" i="25" s="1"/>
  <c r="C18" i="13" s="1"/>
  <c r="C18" i="26" s="1"/>
  <c r="C18" i="14" s="1"/>
  <c r="C18" i="27" s="1"/>
  <c r="C25" i="46" s="1"/>
  <c r="C16" i="10"/>
  <c r="C16" i="23" s="1"/>
  <c r="C16" i="11" s="1"/>
  <c r="C16" i="24" s="1"/>
  <c r="C16" i="12" s="1"/>
  <c r="C16" i="25" s="1"/>
  <c r="C16" i="13" s="1"/>
  <c r="C16" i="26" s="1"/>
  <c r="C16" i="14" s="1"/>
  <c r="C16" i="27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F24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AJ9" i="1"/>
  <c r="AW9" i="46" s="1"/>
  <c r="AJ10" i="1"/>
  <c r="AJ10" i="10" s="1"/>
  <c r="Y10" i="1"/>
  <c r="D18" i="34" s="1"/>
  <c r="R10" i="1"/>
  <c r="R10" i="23" s="1"/>
  <c r="K10" i="1"/>
  <c r="A8" i="34" s="1"/>
  <c r="D10" i="1"/>
  <c r="A3" i="34" s="1"/>
  <c r="D9" i="1"/>
  <c r="D9" i="46" s="1"/>
  <c r="D8" i="1"/>
  <c r="D8" i="23" s="1"/>
  <c r="AP11" i="1"/>
  <c r="AP11" i="27" s="1"/>
  <c r="AM11" i="1"/>
  <c r="AM11" i="25" s="1"/>
  <c r="AJ11" i="1"/>
  <c r="AW11" i="46" s="1"/>
  <c r="AJ8" i="1"/>
  <c r="AB13" i="1" s="1"/>
  <c r="BB11" i="46"/>
  <c r="F27" i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F28" i="1"/>
  <c r="G28" i="1" s="1"/>
  <c r="AP8" i="1"/>
  <c r="F30" i="40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F46" i="1"/>
  <c r="F45" i="1"/>
  <c r="F44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F43" i="1"/>
  <c r="F41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F39" i="1"/>
  <c r="F37" i="1"/>
  <c r="F36" i="1"/>
  <c r="F35" i="1"/>
  <c r="F34" i="1"/>
  <c r="G34" i="1" s="1"/>
  <c r="H34" i="1" s="1"/>
  <c r="I34" i="1" s="1"/>
  <c r="F33" i="1"/>
  <c r="G33" i="1" s="1"/>
  <c r="H33" i="1" s="1"/>
  <c r="I33" i="1" s="1"/>
  <c r="J33" i="1" s="1"/>
  <c r="K33" i="1" s="1"/>
  <c r="L33" i="1" s="1"/>
  <c r="F31" i="1"/>
  <c r="F30" i="1"/>
  <c r="G30" i="1" s="1"/>
  <c r="H30" i="1" s="1"/>
  <c r="I30" i="1" s="1"/>
  <c r="J30" i="1" s="1"/>
  <c r="K30" i="1" s="1"/>
  <c r="L30" i="1" s="1"/>
  <c r="M30" i="1" s="1"/>
  <c r="N30" i="1" s="1"/>
  <c r="D8" i="34"/>
  <c r="D3" i="34"/>
  <c r="C22" i="23"/>
  <c r="C22" i="11" s="1"/>
  <c r="C22" i="24" s="1"/>
  <c r="C22" i="12" s="1"/>
  <c r="C22" i="25" s="1"/>
  <c r="C22" i="13" s="1"/>
  <c r="C22" i="26" s="1"/>
  <c r="C22" i="14" s="1"/>
  <c r="C22" i="27" s="1"/>
  <c r="C45" i="46" s="1"/>
  <c r="C20" i="23"/>
  <c r="C20" i="11" s="1"/>
  <c r="C20" i="24" s="1"/>
  <c r="C20" i="12" s="1"/>
  <c r="C20" i="25" s="1"/>
  <c r="C20" i="13" s="1"/>
  <c r="C20" i="26" s="1"/>
  <c r="C20" i="14" s="1"/>
  <c r="C20" i="27" s="1"/>
  <c r="C35" i="46" s="1"/>
  <c r="C50" i="23"/>
  <c r="C50" i="11" s="1"/>
  <c r="C50" i="24" s="1"/>
  <c r="C50" i="12" s="1"/>
  <c r="C50" i="25" s="1"/>
  <c r="C50" i="13" s="1"/>
  <c r="C50" i="26" s="1"/>
  <c r="C50" i="14" s="1"/>
  <c r="C50" i="27" s="1"/>
  <c r="C42" i="23"/>
  <c r="C42" i="11" s="1"/>
  <c r="C42" i="24" s="1"/>
  <c r="C42" i="12" s="1"/>
  <c r="C42" i="25" s="1"/>
  <c r="C42" i="13" s="1"/>
  <c r="C42" i="26" s="1"/>
  <c r="C42" i="14" s="1"/>
  <c r="C42" i="27" s="1"/>
  <c r="C145" i="46" s="1"/>
  <c r="C38" i="23"/>
  <c r="C38" i="11" s="1"/>
  <c r="C38" i="24" s="1"/>
  <c r="C38" i="12" s="1"/>
  <c r="C38" i="25" s="1"/>
  <c r="C38" i="13" s="1"/>
  <c r="C38" i="26" s="1"/>
  <c r="C38" i="14" s="1"/>
  <c r="C38" i="27" s="1"/>
  <c r="C125" i="46" s="1"/>
  <c r="C34" i="23"/>
  <c r="C34" i="11" s="1"/>
  <c r="C34" i="24" s="1"/>
  <c r="C34" i="12" s="1"/>
  <c r="C34" i="25" s="1"/>
  <c r="C34" i="13" s="1"/>
  <c r="C34" i="26" s="1"/>
  <c r="C34" i="14" s="1"/>
  <c r="C34" i="27" s="1"/>
  <c r="C105" i="46" s="1"/>
  <c r="B29" i="40"/>
  <c r="E29" i="40"/>
  <c r="D10" i="27"/>
  <c r="AJ11" i="27"/>
  <c r="AM11" i="27"/>
  <c r="E29" i="39"/>
  <c r="D10" i="26"/>
  <c r="Y10" i="26"/>
  <c r="AJ10" i="26"/>
  <c r="AM11" i="26"/>
  <c r="B27" i="38"/>
  <c r="E29" i="38"/>
  <c r="AP11" i="25"/>
  <c r="E29" i="37"/>
  <c r="D10" i="24"/>
  <c r="B28" i="36"/>
  <c r="E29" i="36"/>
  <c r="C26" i="23"/>
  <c r="C26" i="11" s="1"/>
  <c r="C26" i="24" s="1"/>
  <c r="C26" i="12" s="1"/>
  <c r="C26" i="25" s="1"/>
  <c r="C26" i="13" s="1"/>
  <c r="C26" i="26" s="1"/>
  <c r="C26" i="14" s="1"/>
  <c r="C26" i="27" s="1"/>
  <c r="C65" i="46" s="1"/>
  <c r="E28" i="34"/>
  <c r="E29" i="34"/>
  <c r="E29" i="33"/>
  <c r="B30" i="33"/>
  <c r="AJ10" i="14"/>
  <c r="E29" i="32"/>
  <c r="B30" i="32"/>
  <c r="AM11" i="13"/>
  <c r="B27" i="31"/>
  <c r="E29" i="31"/>
  <c r="D9" i="12"/>
  <c r="D10" i="12"/>
  <c r="AJ10" i="12"/>
  <c r="AP11" i="12"/>
  <c r="B27" i="30"/>
  <c r="E29" i="30"/>
  <c r="B30" i="30"/>
  <c r="D9" i="11"/>
  <c r="AJ11" i="11"/>
  <c r="AM11" i="11"/>
  <c r="D9" i="10"/>
  <c r="D10" i="10"/>
  <c r="B27" i="29" s="1"/>
  <c r="AJ11" i="10"/>
  <c r="AM11" i="10"/>
  <c r="AP11" i="10"/>
  <c r="B27" i="28"/>
  <c r="L13" i="1"/>
  <c r="AJ9" i="24"/>
  <c r="G24" i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Y10" i="10"/>
  <c r="B30" i="29" s="1"/>
  <c r="Y10" i="13"/>
  <c r="Y10" i="14"/>
  <c r="B30" i="36"/>
  <c r="B30" i="38"/>
  <c r="B30" i="40"/>
  <c r="B31" i="34"/>
  <c r="AJ10" i="11"/>
  <c r="R6" i="10"/>
  <c r="R6" i="11"/>
  <c r="R6" i="13"/>
  <c r="R6" i="23"/>
  <c r="R6" i="24"/>
  <c r="R6" i="25"/>
  <c r="R6" i="26"/>
  <c r="AW10" i="46"/>
  <c r="D10" i="46"/>
  <c r="G46" i="1"/>
  <c r="H46" i="1" s="1"/>
  <c r="I46" i="1" s="1"/>
  <c r="J46" i="1" s="1"/>
  <c r="K46" i="1" s="1"/>
  <c r="G45" i="1"/>
  <c r="H45" i="1" s="1"/>
  <c r="I45" i="1" s="1"/>
  <c r="J45" i="1" s="1"/>
  <c r="K45" i="1" s="1"/>
  <c r="L45" i="1" s="1"/>
  <c r="M45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G41" i="1"/>
  <c r="H41" i="1" s="1"/>
  <c r="I41" i="1" s="1"/>
  <c r="J41" i="1" s="1"/>
  <c r="K41" i="1" s="1"/>
  <c r="L41" i="1" s="1"/>
  <c r="M41" i="1" s="1"/>
  <c r="N41" i="1" s="1"/>
  <c r="O41" i="1" s="1"/>
  <c r="G39" i="1"/>
  <c r="H39" i="1" s="1"/>
  <c r="I39" i="1" s="1"/>
  <c r="J39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G31" i="1"/>
  <c r="H31" i="1" s="1"/>
  <c r="I31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D21" i="10" s="1"/>
  <c r="E21" i="10" s="1"/>
  <c r="N17" i="1"/>
  <c r="O17" i="1" s="1"/>
  <c r="P17" i="1" s="1"/>
  <c r="Q17" i="1" s="1"/>
  <c r="R17" i="1" s="1"/>
  <c r="S17" i="1" s="1"/>
  <c r="T17" i="1" s="1"/>
  <c r="U17" i="1" s="1"/>
  <c r="V17" i="1" s="1"/>
  <c r="N20" i="1"/>
  <c r="G36" i="1"/>
  <c r="H36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D16" i="10" s="1"/>
  <c r="E16" i="10" s="1"/>
  <c r="AJ9" i="12" l="1"/>
  <c r="AP11" i="13"/>
  <c r="B28" i="33"/>
  <c r="AP11" i="23"/>
  <c r="B28" i="39"/>
  <c r="AJ9" i="13"/>
  <c r="K10" i="11"/>
  <c r="K10" i="14"/>
  <c r="B28" i="38"/>
  <c r="L10" i="46"/>
  <c r="AJ9" i="25"/>
  <c r="K10" i="24"/>
  <c r="K10" i="25"/>
  <c r="Y10" i="27"/>
  <c r="AP8" i="24"/>
  <c r="AJ9" i="11"/>
  <c r="AJ9" i="23"/>
  <c r="AJ9" i="27"/>
  <c r="K10" i="10"/>
  <c r="B28" i="29" s="1"/>
  <c r="K10" i="13"/>
  <c r="AP11" i="14"/>
  <c r="K10" i="23"/>
  <c r="B28" i="37"/>
  <c r="C25" i="16"/>
  <c r="AP11" i="24"/>
  <c r="C16" i="16"/>
  <c r="AJ10" i="23"/>
  <c r="AJ9" i="10"/>
  <c r="AJ9" i="14"/>
  <c r="AJ9" i="26"/>
  <c r="B28" i="28"/>
  <c r="AP11" i="11"/>
  <c r="D10" i="11"/>
  <c r="B28" i="30"/>
  <c r="K10" i="12"/>
  <c r="B28" i="31"/>
  <c r="AJ10" i="13"/>
  <c r="B28" i="32"/>
  <c r="B27" i="36"/>
  <c r="D8" i="25"/>
  <c r="AP11" i="26"/>
  <c r="K10" i="26"/>
  <c r="K10" i="27"/>
  <c r="B28" i="40"/>
  <c r="F30" i="37"/>
  <c r="F30" i="34"/>
  <c r="F30" i="30"/>
  <c r="AP8" i="14"/>
  <c r="F30" i="28"/>
  <c r="AP8" i="11"/>
  <c r="AP8" i="23"/>
  <c r="AP8" i="25"/>
  <c r="AP8" i="27"/>
  <c r="F30" i="31"/>
  <c r="F30" i="36"/>
  <c r="F30" i="39"/>
  <c r="BB8" i="46"/>
  <c r="F30" i="32"/>
  <c r="AP8" i="12"/>
  <c r="F30" i="38"/>
  <c r="AP8" i="10"/>
  <c r="F30" i="29" s="1"/>
  <c r="AJ8" i="25"/>
  <c r="AJ8" i="23"/>
  <c r="AJ8" i="14"/>
  <c r="AJ8" i="13"/>
  <c r="AJ8" i="11"/>
  <c r="E13" i="1"/>
  <c r="I13" i="1"/>
  <c r="M13" i="1"/>
  <c r="Q13" i="1"/>
  <c r="U13" i="1"/>
  <c r="Y13" i="1"/>
  <c r="AC13" i="1"/>
  <c r="AG13" i="1"/>
  <c r="AK13" i="1"/>
  <c r="AO13" i="1"/>
  <c r="AJ8" i="10"/>
  <c r="AE13" i="1"/>
  <c r="AQ13" i="1"/>
  <c r="F13" i="1"/>
  <c r="J13" i="1"/>
  <c r="N13" i="1"/>
  <c r="R13" i="1"/>
  <c r="V13" i="1"/>
  <c r="Z13" i="1"/>
  <c r="AD13" i="1"/>
  <c r="AH13" i="1"/>
  <c r="AL13" i="1"/>
  <c r="AP13" i="1"/>
  <c r="AW8" i="46"/>
  <c r="AJ8" i="27"/>
  <c r="AJ8" i="26"/>
  <c r="AJ8" i="12"/>
  <c r="J11" i="1"/>
  <c r="G13" i="1"/>
  <c r="K13" i="1"/>
  <c r="O13" i="1"/>
  <c r="S13" i="1"/>
  <c r="W13" i="1"/>
  <c r="AA13" i="1"/>
  <c r="AI13" i="1"/>
  <c r="AM13" i="1"/>
  <c r="A13" i="34"/>
  <c r="B30" i="34"/>
  <c r="B29" i="37"/>
  <c r="B29" i="33"/>
  <c r="B29" i="32"/>
  <c r="B29" i="30"/>
  <c r="B29" i="28"/>
  <c r="D13" i="34"/>
  <c r="R10" i="27"/>
  <c r="R10" i="26"/>
  <c r="B29" i="38"/>
  <c r="B29" i="36"/>
  <c r="R10" i="11"/>
  <c r="A23" i="34"/>
  <c r="B29" i="31"/>
  <c r="R10" i="12"/>
  <c r="R10" i="10"/>
  <c r="B29" i="29" s="1"/>
  <c r="X13" i="1"/>
  <c r="D8" i="11"/>
  <c r="R10" i="14"/>
  <c r="AP8" i="26"/>
  <c r="AJ13" i="1"/>
  <c r="T13" i="1"/>
  <c r="D13" i="1"/>
  <c r="AJ8" i="24"/>
  <c r="R10" i="25"/>
  <c r="D8" i="46"/>
  <c r="D8" i="27"/>
  <c r="D8" i="26"/>
  <c r="D8" i="12"/>
  <c r="D8" i="10"/>
  <c r="D8" i="24"/>
  <c r="AN13" i="1"/>
  <c r="H13" i="1"/>
  <c r="R10" i="13"/>
  <c r="F30" i="33"/>
  <c r="AF13" i="1"/>
  <c r="P13" i="1"/>
  <c r="D8" i="13"/>
  <c r="D8" i="14"/>
  <c r="R10" i="24"/>
  <c r="B29" i="39"/>
  <c r="Y10" i="12"/>
  <c r="B30" i="28"/>
  <c r="AJ11" i="13"/>
  <c r="D9" i="13"/>
  <c r="AJ11" i="14"/>
  <c r="D9" i="14"/>
  <c r="AJ11" i="23"/>
  <c r="D9" i="23"/>
  <c r="AJ11" i="24"/>
  <c r="AJ11" i="25"/>
  <c r="D9" i="25"/>
  <c r="A18" i="34"/>
  <c r="B30" i="39"/>
  <c r="B30" i="37"/>
  <c r="Y10" i="11"/>
  <c r="AJ11" i="12"/>
  <c r="B30" i="31"/>
  <c r="Y10" i="23"/>
  <c r="Y10" i="24"/>
  <c r="D9" i="24"/>
  <c r="Y10" i="25"/>
  <c r="AJ11" i="26"/>
  <c r="C33" i="16"/>
  <c r="C39" i="16"/>
  <c r="C23" i="16"/>
  <c r="D10" i="13"/>
  <c r="B27" i="32"/>
  <c r="D10" i="14"/>
  <c r="B27" i="33"/>
  <c r="D10" i="23"/>
  <c r="B27" i="37"/>
  <c r="D10" i="25"/>
  <c r="D9" i="26"/>
  <c r="D9" i="27"/>
  <c r="AJ10" i="24"/>
  <c r="AJ10" i="25"/>
  <c r="BA11" i="46"/>
  <c r="AM11" i="12"/>
  <c r="AM11" i="14"/>
  <c r="AM11" i="23"/>
  <c r="AM11" i="24"/>
  <c r="A27" i="27"/>
  <c r="A27" i="14"/>
  <c r="A27" i="26"/>
  <c r="A27" i="13"/>
  <c r="A27" i="25"/>
  <c r="A27" i="12"/>
  <c r="A27" i="24"/>
  <c r="A27" i="11"/>
  <c r="A27" i="23"/>
  <c r="A27" i="10"/>
  <c r="D202" i="41"/>
  <c r="A247" i="41"/>
  <c r="B28" i="34"/>
  <c r="B29" i="34"/>
  <c r="B27" i="39"/>
  <c r="B27" i="40"/>
  <c r="A70" i="46"/>
  <c r="AJ10" i="27"/>
  <c r="AR55" i="14"/>
  <c r="E55" i="27"/>
  <c r="F55" i="27" s="1"/>
  <c r="G55" i="27" s="1"/>
  <c r="H55" i="27" s="1"/>
  <c r="I55" i="27" s="1"/>
  <c r="J55" i="27" s="1"/>
  <c r="K55" i="27" s="1"/>
  <c r="L55" i="27" s="1"/>
  <c r="M55" i="27" s="1"/>
  <c r="N55" i="27" s="1"/>
  <c r="O55" i="27" s="1"/>
  <c r="P55" i="27" s="1"/>
  <c r="Q55" i="27" s="1"/>
  <c r="R55" i="27" s="1"/>
  <c r="S55" i="27" s="1"/>
  <c r="T55" i="27" s="1"/>
  <c r="U55" i="27" s="1"/>
  <c r="V55" i="27" s="1"/>
  <c r="W55" i="27" s="1"/>
  <c r="X55" i="27" s="1"/>
  <c r="Y55" i="27" s="1"/>
  <c r="Z55" i="27" s="1"/>
  <c r="AA55" i="27" s="1"/>
  <c r="AB55" i="27" s="1"/>
  <c r="AC55" i="27" s="1"/>
  <c r="AD55" i="27" s="1"/>
  <c r="AE55" i="27" s="1"/>
  <c r="AF55" i="27" s="1"/>
  <c r="AG55" i="27" s="1"/>
  <c r="AH55" i="27" s="1"/>
  <c r="AI55" i="27" s="1"/>
  <c r="AJ55" i="27" s="1"/>
  <c r="AK55" i="27" s="1"/>
  <c r="AL55" i="27" s="1"/>
  <c r="AM55" i="27" s="1"/>
  <c r="AN55" i="27" s="1"/>
  <c r="AO55" i="27" s="1"/>
  <c r="AP55" i="27" s="1"/>
  <c r="AQ55" i="27" s="1"/>
  <c r="BC210" i="46" s="1"/>
  <c r="P49" i="16" s="1"/>
  <c r="E53" i="27"/>
  <c r="F53" i="27" s="1"/>
  <c r="G53" i="27" s="1"/>
  <c r="H53" i="27" s="1"/>
  <c r="I53" i="27" s="1"/>
  <c r="J53" i="27" s="1"/>
  <c r="K53" i="27" s="1"/>
  <c r="L53" i="27" s="1"/>
  <c r="M53" i="27" s="1"/>
  <c r="N53" i="27" s="1"/>
  <c r="O53" i="27" s="1"/>
  <c r="P53" i="27" s="1"/>
  <c r="Q53" i="27" s="1"/>
  <c r="R53" i="27" s="1"/>
  <c r="S53" i="27" s="1"/>
  <c r="T53" i="27" s="1"/>
  <c r="U53" i="27" s="1"/>
  <c r="V53" i="27" s="1"/>
  <c r="W53" i="27" s="1"/>
  <c r="X53" i="27" s="1"/>
  <c r="Y53" i="27" s="1"/>
  <c r="Z53" i="27" s="1"/>
  <c r="AA53" i="27" s="1"/>
  <c r="AB53" i="27" s="1"/>
  <c r="AC53" i="27" s="1"/>
  <c r="AD53" i="27" s="1"/>
  <c r="AE53" i="27" s="1"/>
  <c r="AF53" i="27" s="1"/>
  <c r="AG53" i="27" s="1"/>
  <c r="AH53" i="27" s="1"/>
  <c r="AI53" i="27" s="1"/>
  <c r="AJ53" i="27" s="1"/>
  <c r="AK53" i="27" s="1"/>
  <c r="AL53" i="27" s="1"/>
  <c r="AM53" i="27" s="1"/>
  <c r="AN53" i="27" s="1"/>
  <c r="AO53" i="27" s="1"/>
  <c r="AP53" i="27" s="1"/>
  <c r="AQ53" i="27" s="1"/>
  <c r="BC200" i="46" s="1"/>
  <c r="P47" i="16" s="1"/>
  <c r="AR53" i="14"/>
  <c r="AR51" i="27"/>
  <c r="J45" i="16" s="1"/>
  <c r="K45" i="16" s="1"/>
  <c r="L45" i="16" s="1"/>
  <c r="AP13" i="10"/>
  <c r="Z13" i="10"/>
  <c r="J13" i="10"/>
  <c r="AL13" i="10"/>
  <c r="AD13" i="10"/>
  <c r="V13" i="10"/>
  <c r="N13" i="10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D42" i="10" s="1"/>
  <c r="E42" i="10" s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D38" i="10" s="1"/>
  <c r="F32" i="1"/>
  <c r="F29" i="1"/>
  <c r="G29" i="1" s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D28" i="10" s="1"/>
  <c r="E28" i="10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D23" i="10" s="1"/>
  <c r="E23" i="10" s="1"/>
  <c r="C44" i="16"/>
  <c r="C185" i="46"/>
  <c r="C22" i="16"/>
  <c r="C75" i="46"/>
  <c r="C43" i="16"/>
  <c r="C180" i="46"/>
  <c r="AP8" i="13"/>
  <c r="C54" i="16"/>
  <c r="C52" i="16"/>
  <c r="C42" i="16"/>
  <c r="C40" i="16"/>
  <c r="C38" i="16"/>
  <c r="C37" i="16"/>
  <c r="C36" i="16"/>
  <c r="C35" i="16"/>
  <c r="C34" i="16"/>
  <c r="C32" i="16"/>
  <c r="C30" i="16"/>
  <c r="C29" i="16"/>
  <c r="C28" i="16"/>
  <c r="C27" i="16"/>
  <c r="C26" i="16"/>
  <c r="C24" i="16"/>
  <c r="C21" i="16"/>
  <c r="C20" i="16"/>
  <c r="C18" i="16"/>
  <c r="C17" i="16"/>
  <c r="C15" i="16"/>
  <c r="C14" i="16"/>
  <c r="C13" i="16"/>
  <c r="C12" i="16"/>
  <c r="C15" i="46"/>
  <c r="C10" i="16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D34" i="10" s="1"/>
  <c r="O30" i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D30" i="10" s="1"/>
  <c r="E30" i="10" s="1"/>
  <c r="F16" i="10"/>
  <c r="G16" i="10" s="1"/>
  <c r="H16" i="10" s="1"/>
  <c r="I16" i="10" s="1"/>
  <c r="J16" i="10" s="1"/>
  <c r="K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AK16" i="10" s="1"/>
  <c r="AL16" i="10" s="1"/>
  <c r="AM16" i="10" s="1"/>
  <c r="AN16" i="10" s="1"/>
  <c r="AO16" i="10" s="1"/>
  <c r="AP16" i="10" s="1"/>
  <c r="AQ16" i="10" s="1"/>
  <c r="D16" i="23" s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D36" i="10" s="1"/>
  <c r="E36" i="10" s="1"/>
  <c r="O20" i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D20" i="10" s="1"/>
  <c r="E20" i="10" s="1"/>
  <c r="C19" i="16"/>
  <c r="C41" i="16"/>
  <c r="AR16" i="1"/>
  <c r="E10" i="16" s="1"/>
  <c r="L46" i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D46" i="10" s="1"/>
  <c r="E46" i="10" s="1"/>
  <c r="T44" i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D44" i="10" s="1"/>
  <c r="E44" i="10" s="1"/>
  <c r="V40" i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D40" i="10" s="1"/>
  <c r="E40" i="10" s="1"/>
  <c r="C11" i="16"/>
  <c r="C31" i="16"/>
  <c r="AM35" i="1"/>
  <c r="AN35" i="1" s="1"/>
  <c r="AO35" i="1" s="1"/>
  <c r="AP35" i="1" s="1"/>
  <c r="AQ35" i="1" s="1"/>
  <c r="D35" i="10" s="1"/>
  <c r="E35" i="10" s="1"/>
  <c r="AG24" i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K39" i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D39" i="10" s="1"/>
  <c r="E39" i="10" s="1"/>
  <c r="V43" i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D43" i="10" s="1"/>
  <c r="E43" i="10" s="1"/>
  <c r="AB37" i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D37" i="10" s="1"/>
  <c r="E37" i="10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D45" i="10" s="1"/>
  <c r="E45" i="10" s="1"/>
  <c r="AF47" i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D47" i="10" s="1"/>
  <c r="E47" i="10" s="1"/>
  <c r="U18" i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D18" i="10" s="1"/>
  <c r="E18" i="10" s="1"/>
  <c r="AF48" i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D48" i="10" s="1"/>
  <c r="E48" i="10" s="1"/>
  <c r="F21" i="10"/>
  <c r="G21" i="10" s="1"/>
  <c r="H21" i="10" s="1"/>
  <c r="I21" i="10" s="1"/>
  <c r="J21" i="10" s="1"/>
  <c r="K21" i="10" s="1"/>
  <c r="L21" i="10" s="1"/>
  <c r="M21" i="10" s="1"/>
  <c r="N21" i="10" s="1"/>
  <c r="O21" i="10" s="1"/>
  <c r="P21" i="10" s="1"/>
  <c r="Q21" i="10" s="1"/>
  <c r="R21" i="10" s="1"/>
  <c r="S21" i="10" s="1"/>
  <c r="T21" i="10" s="1"/>
  <c r="U21" i="10" s="1"/>
  <c r="V21" i="10" s="1"/>
  <c r="W21" i="10" s="1"/>
  <c r="X21" i="10" s="1"/>
  <c r="Y21" i="10" s="1"/>
  <c r="Z21" i="10" s="1"/>
  <c r="AA21" i="10" s="1"/>
  <c r="AB21" i="10" s="1"/>
  <c r="AC21" i="10" s="1"/>
  <c r="AD21" i="10" s="1"/>
  <c r="AE21" i="10" s="1"/>
  <c r="AF21" i="10" s="1"/>
  <c r="AG21" i="10" s="1"/>
  <c r="AH21" i="10" s="1"/>
  <c r="AI21" i="10" s="1"/>
  <c r="AJ21" i="10" s="1"/>
  <c r="AK21" i="10" s="1"/>
  <c r="AL21" i="10" s="1"/>
  <c r="AM21" i="10" s="1"/>
  <c r="AN21" i="10" s="1"/>
  <c r="AO21" i="10" s="1"/>
  <c r="AP21" i="10" s="1"/>
  <c r="AQ21" i="10" s="1"/>
  <c r="D21" i="23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D19" i="10" s="1"/>
  <c r="E19" i="10" s="1"/>
  <c r="V26" i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D26" i="10" s="1"/>
  <c r="E26" i="10" s="1"/>
  <c r="Y27" i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D27" i="10" s="1"/>
  <c r="E27" i="10" s="1"/>
  <c r="P41" i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D41" i="10" s="1"/>
  <c r="E41" i="10" s="1"/>
  <c r="V25" i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D25" i="10" s="1"/>
  <c r="E25" i="10" s="1"/>
  <c r="M33" i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D33" i="10" s="1"/>
  <c r="E33" i="10" s="1"/>
  <c r="W17" i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D17" i="10" s="1"/>
  <c r="E17" i="10" s="1"/>
  <c r="X22" i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D22" i="10" s="1"/>
  <c r="E22" i="10" s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D31" i="10" s="1"/>
  <c r="E31" i="10" s="1"/>
  <c r="AR21" i="1"/>
  <c r="E15" i="16" s="1"/>
  <c r="R6" i="27"/>
  <c r="R6" i="14"/>
  <c r="R6" i="12"/>
  <c r="C51" i="16"/>
  <c r="C53" i="16"/>
  <c r="AR47" i="1" l="1"/>
  <c r="E41" i="16" s="1"/>
  <c r="F13" i="10"/>
  <c r="I13" i="10"/>
  <c r="Q13" i="10"/>
  <c r="Y13" i="10"/>
  <c r="AG13" i="10"/>
  <c r="AO13" i="10"/>
  <c r="E9" i="16"/>
  <c r="P13" i="10"/>
  <c r="D13" i="10"/>
  <c r="AH13" i="10"/>
  <c r="M13" i="10"/>
  <c r="AC13" i="10"/>
  <c r="AB13" i="10"/>
  <c r="R13" i="10"/>
  <c r="K13" i="10"/>
  <c r="S13" i="10"/>
  <c r="AA13" i="10"/>
  <c r="AI13" i="10"/>
  <c r="AQ13" i="10"/>
  <c r="AN13" i="10"/>
  <c r="H13" i="10"/>
  <c r="E13" i="10"/>
  <c r="U13" i="10"/>
  <c r="AK13" i="10"/>
  <c r="AF13" i="10"/>
  <c r="T13" i="10"/>
  <c r="AE13" i="10"/>
  <c r="X13" i="10"/>
  <c r="O13" i="10"/>
  <c r="G13" i="10"/>
  <c r="AM13" i="10"/>
  <c r="L13" i="10"/>
  <c r="AJ13" i="10"/>
  <c r="W13" i="10"/>
  <c r="J11" i="23"/>
  <c r="D11" i="23" s="1"/>
  <c r="D11" i="1"/>
  <c r="B1" i="28" s="1"/>
  <c r="J11" i="10"/>
  <c r="A28" i="27"/>
  <c r="A28" i="14"/>
  <c r="A28" i="26"/>
  <c r="A28" i="13"/>
  <c r="A28" i="25"/>
  <c r="A28" i="12"/>
  <c r="A28" i="24"/>
  <c r="A28" i="11"/>
  <c r="A28" i="23"/>
  <c r="A28" i="10"/>
  <c r="A250" i="41"/>
  <c r="A248" i="41"/>
  <c r="A75" i="46"/>
  <c r="AR55" i="27"/>
  <c r="J49" i="16" s="1"/>
  <c r="K49" i="16" s="1"/>
  <c r="L49" i="16" s="1"/>
  <c r="AR53" i="27"/>
  <c r="J47" i="16" s="1"/>
  <c r="K47" i="16" s="1"/>
  <c r="L47" i="16" s="1"/>
  <c r="E38" i="10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W38" i="10" s="1"/>
  <c r="X38" i="10" s="1"/>
  <c r="Y38" i="10" s="1"/>
  <c r="Z38" i="10" s="1"/>
  <c r="AA38" i="10" s="1"/>
  <c r="AB38" i="10" s="1"/>
  <c r="AC38" i="10" s="1"/>
  <c r="AD38" i="10" s="1"/>
  <c r="AE38" i="10" s="1"/>
  <c r="AF38" i="10" s="1"/>
  <c r="AG38" i="10" s="1"/>
  <c r="AH38" i="10" s="1"/>
  <c r="AI38" i="10" s="1"/>
  <c r="AJ38" i="10" s="1"/>
  <c r="AK38" i="10" s="1"/>
  <c r="AL38" i="10" s="1"/>
  <c r="AM38" i="10" s="1"/>
  <c r="AN38" i="10" s="1"/>
  <c r="AO38" i="10" s="1"/>
  <c r="AP38" i="10" s="1"/>
  <c r="AQ38" i="10" s="1"/>
  <c r="D38" i="23" s="1"/>
  <c r="E34" i="10"/>
  <c r="F34" i="10" s="1"/>
  <c r="E21" i="23"/>
  <c r="F21" i="23" s="1"/>
  <c r="G21" i="23" s="1"/>
  <c r="H21" i="23" s="1"/>
  <c r="I21" i="23" s="1"/>
  <c r="J21" i="23" s="1"/>
  <c r="K21" i="23" s="1"/>
  <c r="L21" i="23" s="1"/>
  <c r="M21" i="23" s="1"/>
  <c r="N21" i="23" s="1"/>
  <c r="O21" i="23" s="1"/>
  <c r="P21" i="23" s="1"/>
  <c r="Q21" i="23" s="1"/>
  <c r="R21" i="23" s="1"/>
  <c r="S21" i="23" s="1"/>
  <c r="T21" i="23" s="1"/>
  <c r="U21" i="23" s="1"/>
  <c r="V21" i="23" s="1"/>
  <c r="W21" i="23" s="1"/>
  <c r="X21" i="23" s="1"/>
  <c r="Y21" i="23" s="1"/>
  <c r="Z21" i="23" s="1"/>
  <c r="AA21" i="23" s="1"/>
  <c r="AB21" i="23" s="1"/>
  <c r="AC21" i="23" s="1"/>
  <c r="AD21" i="23" s="1"/>
  <c r="AE21" i="23" s="1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D21" i="11" s="1"/>
  <c r="E21" i="11" s="1"/>
  <c r="F21" i="11" s="1"/>
  <c r="G21" i="11" s="1"/>
  <c r="H21" i="11" s="1"/>
  <c r="I21" i="11" s="1"/>
  <c r="J21" i="11" s="1"/>
  <c r="K21" i="11" s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AA21" i="11" s="1"/>
  <c r="AB21" i="11" s="1"/>
  <c r="AC21" i="11" s="1"/>
  <c r="AD21" i="11" s="1"/>
  <c r="AE21" i="11" s="1"/>
  <c r="AF21" i="11" s="1"/>
  <c r="AG21" i="11" s="1"/>
  <c r="AH21" i="11" s="1"/>
  <c r="AI21" i="11" s="1"/>
  <c r="AJ21" i="11" s="1"/>
  <c r="AK21" i="11" s="1"/>
  <c r="AL21" i="11" s="1"/>
  <c r="AM21" i="11" s="1"/>
  <c r="AN21" i="11" s="1"/>
  <c r="AO21" i="11" s="1"/>
  <c r="AP21" i="11" s="1"/>
  <c r="AQ21" i="11" s="1"/>
  <c r="D21" i="24" s="1"/>
  <c r="E16" i="23"/>
  <c r="F16" i="23" s="1"/>
  <c r="G16" i="23" s="1"/>
  <c r="H16" i="23" s="1"/>
  <c r="I16" i="23" s="1"/>
  <c r="J16" i="23" s="1"/>
  <c r="K16" i="23" s="1"/>
  <c r="L16" i="23" s="1"/>
  <c r="M16" i="23" s="1"/>
  <c r="N16" i="23" s="1"/>
  <c r="O16" i="23" s="1"/>
  <c r="P16" i="23" s="1"/>
  <c r="Q16" i="23" s="1"/>
  <c r="R16" i="23" s="1"/>
  <c r="S16" i="23" s="1"/>
  <c r="T16" i="23" s="1"/>
  <c r="U16" i="23" s="1"/>
  <c r="V16" i="23" s="1"/>
  <c r="W16" i="23" s="1"/>
  <c r="X16" i="23" s="1"/>
  <c r="Y16" i="23" s="1"/>
  <c r="Z16" i="23" s="1"/>
  <c r="AA16" i="23" s="1"/>
  <c r="AB16" i="23" s="1"/>
  <c r="AC16" i="23" s="1"/>
  <c r="AD16" i="23" s="1"/>
  <c r="AE16" i="23" s="1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D16" i="11" s="1"/>
  <c r="AR44" i="1"/>
  <c r="E38" i="16" s="1"/>
  <c r="AR40" i="1"/>
  <c r="E34" i="16" s="1"/>
  <c r="AR22" i="1"/>
  <c r="E16" i="16" s="1"/>
  <c r="AR18" i="1"/>
  <c r="E12" i="16" s="1"/>
  <c r="AR17" i="1"/>
  <c r="E11" i="16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D32" i="10" s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D29" i="10" s="1"/>
  <c r="AR28" i="1"/>
  <c r="E22" i="16" s="1"/>
  <c r="F28" i="10"/>
  <c r="G28" i="10" s="1"/>
  <c r="H28" i="10" s="1"/>
  <c r="I28" i="10" s="1"/>
  <c r="J28" i="10" s="1"/>
  <c r="K28" i="10" s="1"/>
  <c r="L28" i="10" s="1"/>
  <c r="M28" i="10" s="1"/>
  <c r="N28" i="10" s="1"/>
  <c r="O28" i="10" s="1"/>
  <c r="AR46" i="1"/>
  <c r="E40" i="16" s="1"/>
  <c r="AR27" i="1"/>
  <c r="E21" i="16" s="1"/>
  <c r="AR26" i="1"/>
  <c r="E20" i="16" s="1"/>
  <c r="AR19" i="1"/>
  <c r="E13" i="16" s="1"/>
  <c r="AR48" i="1"/>
  <c r="E42" i="16" s="1"/>
  <c r="AR37" i="1"/>
  <c r="E31" i="16" s="1"/>
  <c r="AR43" i="1"/>
  <c r="E37" i="16" s="1"/>
  <c r="AR39" i="1"/>
  <c r="E33" i="16" s="1"/>
  <c r="AR24" i="1"/>
  <c r="E18" i="16" s="1"/>
  <c r="AR35" i="1"/>
  <c r="E29" i="16" s="1"/>
  <c r="AR45" i="1"/>
  <c r="E39" i="16" s="1"/>
  <c r="AR42" i="1"/>
  <c r="E36" i="16" s="1"/>
  <c r="AR41" i="1"/>
  <c r="E35" i="16" s="1"/>
  <c r="AR38" i="1"/>
  <c r="E32" i="16" s="1"/>
  <c r="AR36" i="1"/>
  <c r="E30" i="16" s="1"/>
  <c r="AR34" i="1"/>
  <c r="E28" i="16" s="1"/>
  <c r="AR31" i="1"/>
  <c r="E25" i="16" s="1"/>
  <c r="F30" i="10"/>
  <c r="G30" i="10" s="1"/>
  <c r="H30" i="10" s="1"/>
  <c r="I30" i="10" s="1"/>
  <c r="J30" i="10" s="1"/>
  <c r="K30" i="10" s="1"/>
  <c r="L30" i="10" s="1"/>
  <c r="M30" i="10" s="1"/>
  <c r="N30" i="10" s="1"/>
  <c r="O30" i="10" s="1"/>
  <c r="T30" i="10" s="1"/>
  <c r="U30" i="10" s="1"/>
  <c r="V30" i="10" s="1"/>
  <c r="W30" i="10" s="1"/>
  <c r="X30" i="10" s="1"/>
  <c r="Y30" i="10" s="1"/>
  <c r="Z30" i="10" s="1"/>
  <c r="AA30" i="10" s="1"/>
  <c r="AB30" i="10" s="1"/>
  <c r="AC30" i="10" s="1"/>
  <c r="AD30" i="10" s="1"/>
  <c r="AE30" i="10" s="1"/>
  <c r="AF30" i="10" s="1"/>
  <c r="AG30" i="10" s="1"/>
  <c r="AH30" i="10" s="1"/>
  <c r="AI30" i="10" s="1"/>
  <c r="AJ30" i="10" s="1"/>
  <c r="AK30" i="10" s="1"/>
  <c r="AL30" i="10" s="1"/>
  <c r="AM30" i="10" s="1"/>
  <c r="AN30" i="10" s="1"/>
  <c r="AO30" i="10" s="1"/>
  <c r="AP30" i="10" s="1"/>
  <c r="AQ30" i="10" s="1"/>
  <c r="D30" i="23" s="1"/>
  <c r="AR30" i="1"/>
  <c r="E24" i="16" s="1"/>
  <c r="AR25" i="1"/>
  <c r="E19" i="16" s="1"/>
  <c r="AR23" i="1"/>
  <c r="E17" i="16" s="1"/>
  <c r="F17" i="10"/>
  <c r="G17" i="10" s="1"/>
  <c r="H17" i="10" s="1"/>
  <c r="I17" i="10" s="1"/>
  <c r="J17" i="10" s="1"/>
  <c r="K17" i="10" s="1"/>
  <c r="L17" i="10" s="1"/>
  <c r="M17" i="10" s="1"/>
  <c r="N17" i="10" s="1"/>
  <c r="O17" i="10" s="1"/>
  <c r="T17" i="10" s="1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AG17" i="10" s="1"/>
  <c r="AH17" i="10" s="1"/>
  <c r="AI17" i="10" s="1"/>
  <c r="AJ17" i="10" s="1"/>
  <c r="AK17" i="10" s="1"/>
  <c r="AL17" i="10" s="1"/>
  <c r="AM17" i="10" s="1"/>
  <c r="AN17" i="10" s="1"/>
  <c r="AO17" i="10" s="1"/>
  <c r="AP17" i="10" s="1"/>
  <c r="AQ17" i="10" s="1"/>
  <c r="D17" i="23" s="1"/>
  <c r="F25" i="10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Q25" i="10" s="1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AB25" i="10" s="1"/>
  <c r="AC25" i="10" s="1"/>
  <c r="AD25" i="10" s="1"/>
  <c r="AE25" i="10" s="1"/>
  <c r="AF25" i="10" s="1"/>
  <c r="AG25" i="10" s="1"/>
  <c r="AH25" i="10" s="1"/>
  <c r="AI25" i="10" s="1"/>
  <c r="AJ25" i="10" s="1"/>
  <c r="AK25" i="10" s="1"/>
  <c r="AL25" i="10" s="1"/>
  <c r="AM25" i="10" s="1"/>
  <c r="AN25" i="10" s="1"/>
  <c r="AO25" i="10" s="1"/>
  <c r="AP25" i="10" s="1"/>
  <c r="AQ25" i="10" s="1"/>
  <c r="D25" i="23" s="1"/>
  <c r="F33" i="10"/>
  <c r="G33" i="10" s="1"/>
  <c r="H33" i="10" s="1"/>
  <c r="I33" i="10" s="1"/>
  <c r="J33" i="10" s="1"/>
  <c r="K33" i="10" s="1"/>
  <c r="L33" i="10" s="1"/>
  <c r="M33" i="10" s="1"/>
  <c r="N33" i="10" s="1"/>
  <c r="O33" i="10" s="1"/>
  <c r="P33" i="10" s="1"/>
  <c r="Q33" i="10" s="1"/>
  <c r="R33" i="10" s="1"/>
  <c r="S33" i="10" s="1"/>
  <c r="T33" i="10" s="1"/>
  <c r="U33" i="10" s="1"/>
  <c r="V33" i="10" s="1"/>
  <c r="W33" i="10" s="1"/>
  <c r="X33" i="10" s="1"/>
  <c r="Y33" i="10" s="1"/>
  <c r="Z33" i="10" s="1"/>
  <c r="AA33" i="10" s="1"/>
  <c r="AB33" i="10" s="1"/>
  <c r="AC33" i="10" s="1"/>
  <c r="AD33" i="10" s="1"/>
  <c r="AE33" i="10" s="1"/>
  <c r="AF33" i="10" s="1"/>
  <c r="AG33" i="10" s="1"/>
  <c r="AH33" i="10" s="1"/>
  <c r="AI33" i="10" s="1"/>
  <c r="AJ33" i="10" s="1"/>
  <c r="AK33" i="10" s="1"/>
  <c r="AL33" i="10" s="1"/>
  <c r="AM33" i="10" s="1"/>
  <c r="AN33" i="10" s="1"/>
  <c r="AO33" i="10" s="1"/>
  <c r="AP33" i="10" s="1"/>
  <c r="AQ33" i="10" s="1"/>
  <c r="D33" i="23" s="1"/>
  <c r="F31" i="10"/>
  <c r="G31" i="10" s="1"/>
  <c r="T31" i="10" s="1"/>
  <c r="U31" i="10" s="1"/>
  <c r="V31" i="10" s="1"/>
  <c r="W31" i="10" s="1"/>
  <c r="X31" i="10" s="1"/>
  <c r="Y31" i="10" s="1"/>
  <c r="Z31" i="10" s="1"/>
  <c r="AA31" i="10" s="1"/>
  <c r="AB31" i="10" s="1"/>
  <c r="AC31" i="10" s="1"/>
  <c r="AD31" i="10" s="1"/>
  <c r="AE31" i="10" s="1"/>
  <c r="AF31" i="10" s="1"/>
  <c r="AG31" i="10" s="1"/>
  <c r="AH31" i="10" s="1"/>
  <c r="AI31" i="10" s="1"/>
  <c r="AJ31" i="10" s="1"/>
  <c r="AK31" i="10" s="1"/>
  <c r="AL31" i="10" s="1"/>
  <c r="AM31" i="10" s="1"/>
  <c r="AN31" i="10" s="1"/>
  <c r="AO31" i="10" s="1"/>
  <c r="AP31" i="10" s="1"/>
  <c r="AQ31" i="10" s="1"/>
  <c r="D31" i="23" s="1"/>
  <c r="F42" i="10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W42" i="10" s="1"/>
  <c r="X42" i="10" s="1"/>
  <c r="Y42" i="10" s="1"/>
  <c r="Z42" i="10" s="1"/>
  <c r="AA42" i="10" s="1"/>
  <c r="AB42" i="10" s="1"/>
  <c r="AC42" i="10" s="1"/>
  <c r="AD42" i="10" s="1"/>
  <c r="AE42" i="10" s="1"/>
  <c r="AF42" i="10" s="1"/>
  <c r="AG42" i="10" s="1"/>
  <c r="AH42" i="10" s="1"/>
  <c r="AI42" i="10" s="1"/>
  <c r="AJ42" i="10" s="1"/>
  <c r="AK42" i="10" s="1"/>
  <c r="AL42" i="10" s="1"/>
  <c r="AM42" i="10" s="1"/>
  <c r="AN42" i="10" s="1"/>
  <c r="AO42" i="10" s="1"/>
  <c r="AP42" i="10" s="1"/>
  <c r="AQ42" i="10" s="1"/>
  <c r="D42" i="23" s="1"/>
  <c r="AR33" i="1"/>
  <c r="E27" i="16" s="1"/>
  <c r="F41" i="10"/>
  <c r="G41" i="10" s="1"/>
  <c r="H41" i="10" s="1"/>
  <c r="I41" i="10" s="1"/>
  <c r="J41" i="10" s="1"/>
  <c r="K41" i="10" s="1"/>
  <c r="L41" i="10" s="1"/>
  <c r="M41" i="10" s="1"/>
  <c r="N41" i="10" s="1"/>
  <c r="O41" i="10" s="1"/>
  <c r="P41" i="10" s="1"/>
  <c r="Q41" i="10" s="1"/>
  <c r="T41" i="10" s="1"/>
  <c r="U41" i="10" s="1"/>
  <c r="V41" i="10" s="1"/>
  <c r="W41" i="10" s="1"/>
  <c r="X41" i="10" s="1"/>
  <c r="Y41" i="10" s="1"/>
  <c r="Z41" i="10" s="1"/>
  <c r="AA41" i="10" s="1"/>
  <c r="AB41" i="10" s="1"/>
  <c r="AC41" i="10" s="1"/>
  <c r="AD41" i="10" s="1"/>
  <c r="AE41" i="10" s="1"/>
  <c r="AF41" i="10" s="1"/>
  <c r="AG41" i="10" s="1"/>
  <c r="AH41" i="10" s="1"/>
  <c r="AI41" i="10" s="1"/>
  <c r="AJ41" i="10" s="1"/>
  <c r="AK41" i="10" s="1"/>
  <c r="AL41" i="10" s="1"/>
  <c r="AM41" i="10" s="1"/>
  <c r="AN41" i="10" s="1"/>
  <c r="AO41" i="10" s="1"/>
  <c r="AP41" i="10" s="1"/>
  <c r="AQ41" i="10" s="1"/>
  <c r="D41" i="23" s="1"/>
  <c r="F26" i="10"/>
  <c r="G26" i="10" s="1"/>
  <c r="H26" i="10" s="1"/>
  <c r="I26" i="10" s="1"/>
  <c r="J26" i="10" s="1"/>
  <c r="K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AH26" i="10" s="1"/>
  <c r="AI26" i="10" s="1"/>
  <c r="AJ26" i="10" s="1"/>
  <c r="AK26" i="10" s="1"/>
  <c r="AL26" i="10" s="1"/>
  <c r="AM26" i="10" s="1"/>
  <c r="AN26" i="10" s="1"/>
  <c r="AO26" i="10" s="1"/>
  <c r="AP26" i="10" s="1"/>
  <c r="AQ26" i="10" s="1"/>
  <c r="D26" i="23" s="1"/>
  <c r="F18" i="10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AH18" i="10" s="1"/>
  <c r="AI18" i="10" s="1"/>
  <c r="AJ18" i="10" s="1"/>
  <c r="AK18" i="10" s="1"/>
  <c r="AL18" i="10" s="1"/>
  <c r="AM18" i="10" s="1"/>
  <c r="AN18" i="10" s="1"/>
  <c r="AO18" i="10" s="1"/>
  <c r="AP18" i="10" s="1"/>
  <c r="AQ18" i="10" s="1"/>
  <c r="D18" i="23" s="1"/>
  <c r="F47" i="10"/>
  <c r="G47" i="10" s="1"/>
  <c r="H47" i="10" s="1"/>
  <c r="I47" i="10" s="1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T47" i="10" s="1"/>
  <c r="U47" i="10" s="1"/>
  <c r="V47" i="10" s="1"/>
  <c r="W47" i="10" s="1"/>
  <c r="X47" i="10" s="1"/>
  <c r="Y47" i="10" s="1"/>
  <c r="Z47" i="10" s="1"/>
  <c r="AA47" i="10" s="1"/>
  <c r="AB47" i="10" s="1"/>
  <c r="AC47" i="10" s="1"/>
  <c r="AD47" i="10" s="1"/>
  <c r="AE47" i="10" s="1"/>
  <c r="AF47" i="10" s="1"/>
  <c r="AG47" i="10" s="1"/>
  <c r="AH47" i="10" s="1"/>
  <c r="AI47" i="10" s="1"/>
  <c r="AJ47" i="10" s="1"/>
  <c r="AK47" i="10" s="1"/>
  <c r="AL47" i="10" s="1"/>
  <c r="AM47" i="10" s="1"/>
  <c r="AN47" i="10" s="1"/>
  <c r="AO47" i="10" s="1"/>
  <c r="AP47" i="10" s="1"/>
  <c r="AQ47" i="10" s="1"/>
  <c r="D47" i="23" s="1"/>
  <c r="F37" i="10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T37" i="10" s="1"/>
  <c r="U37" i="10" s="1"/>
  <c r="V37" i="10" s="1"/>
  <c r="W37" i="10" s="1"/>
  <c r="X37" i="10" s="1"/>
  <c r="Y37" i="10" s="1"/>
  <c r="Z37" i="10" s="1"/>
  <c r="AA37" i="10" s="1"/>
  <c r="AB37" i="10" s="1"/>
  <c r="AC37" i="10" s="1"/>
  <c r="AD37" i="10" s="1"/>
  <c r="AE37" i="10" s="1"/>
  <c r="AF37" i="10" s="1"/>
  <c r="AG37" i="10" s="1"/>
  <c r="AH37" i="10" s="1"/>
  <c r="AI37" i="10" s="1"/>
  <c r="AJ37" i="10" s="1"/>
  <c r="AK37" i="10" s="1"/>
  <c r="AL37" i="10" s="1"/>
  <c r="AM37" i="10" s="1"/>
  <c r="AN37" i="10" s="1"/>
  <c r="AO37" i="10" s="1"/>
  <c r="AP37" i="10" s="1"/>
  <c r="AQ37" i="10" s="1"/>
  <c r="D37" i="23" s="1"/>
  <c r="F39" i="10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AH39" i="10" s="1"/>
  <c r="AI39" i="10" s="1"/>
  <c r="AJ39" i="10" s="1"/>
  <c r="AK39" i="10" s="1"/>
  <c r="AL39" i="10" s="1"/>
  <c r="AM39" i="10" s="1"/>
  <c r="AN39" i="10" s="1"/>
  <c r="AO39" i="10" s="1"/>
  <c r="AP39" i="10" s="1"/>
  <c r="AQ39" i="10" s="1"/>
  <c r="D39" i="23" s="1"/>
  <c r="F35" i="10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T35" i="10" s="1"/>
  <c r="U35" i="10" s="1"/>
  <c r="V35" i="10" s="1"/>
  <c r="W35" i="10" s="1"/>
  <c r="X35" i="10" s="1"/>
  <c r="Y35" i="10" s="1"/>
  <c r="Z35" i="10" s="1"/>
  <c r="AA35" i="10" s="1"/>
  <c r="AB35" i="10" s="1"/>
  <c r="AC35" i="10" s="1"/>
  <c r="AD35" i="10" s="1"/>
  <c r="AE35" i="10" s="1"/>
  <c r="AF35" i="10" s="1"/>
  <c r="AG35" i="10" s="1"/>
  <c r="AH35" i="10" s="1"/>
  <c r="AI35" i="10" s="1"/>
  <c r="AJ35" i="10" s="1"/>
  <c r="AK35" i="10" s="1"/>
  <c r="AL35" i="10" s="1"/>
  <c r="AM35" i="10" s="1"/>
  <c r="AN35" i="10" s="1"/>
  <c r="AO35" i="10" s="1"/>
  <c r="AP35" i="10" s="1"/>
  <c r="AQ35" i="10" s="1"/>
  <c r="D35" i="23" s="1"/>
  <c r="F40" i="10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W40" i="10" s="1"/>
  <c r="X40" i="10" s="1"/>
  <c r="Y40" i="10" s="1"/>
  <c r="Z40" i="10" s="1"/>
  <c r="AA40" i="10" s="1"/>
  <c r="AB40" i="10" s="1"/>
  <c r="AC40" i="10" s="1"/>
  <c r="AD40" i="10" s="1"/>
  <c r="AE40" i="10" s="1"/>
  <c r="AF40" i="10" s="1"/>
  <c r="AG40" i="10" s="1"/>
  <c r="AH40" i="10" s="1"/>
  <c r="AI40" i="10" s="1"/>
  <c r="AJ40" i="10" s="1"/>
  <c r="AK40" i="10" s="1"/>
  <c r="AL40" i="10" s="1"/>
  <c r="AM40" i="10" s="1"/>
  <c r="AN40" i="10" s="1"/>
  <c r="AO40" i="10" s="1"/>
  <c r="AP40" i="10" s="1"/>
  <c r="AQ40" i="10" s="1"/>
  <c r="D40" i="23" s="1"/>
  <c r="F44" i="10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D44" i="23" s="1"/>
  <c r="AR20" i="1"/>
  <c r="E14" i="16" s="1"/>
  <c r="F20" i="10"/>
  <c r="G20" i="10" s="1"/>
  <c r="H20" i="10" s="1"/>
  <c r="I20" i="10" s="1"/>
  <c r="J20" i="10" s="1"/>
  <c r="K20" i="10" s="1"/>
  <c r="L20" i="10" s="1"/>
  <c r="M20" i="10" s="1"/>
  <c r="N20" i="10" s="1"/>
  <c r="O20" i="10" s="1"/>
  <c r="T20" i="10" s="1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AG20" i="10" s="1"/>
  <c r="AH20" i="10" s="1"/>
  <c r="AI20" i="10" s="1"/>
  <c r="AJ20" i="10" s="1"/>
  <c r="AK20" i="10" s="1"/>
  <c r="AL20" i="10" s="1"/>
  <c r="AM20" i="10" s="1"/>
  <c r="AN20" i="10" s="1"/>
  <c r="AO20" i="10" s="1"/>
  <c r="AP20" i="10" s="1"/>
  <c r="AQ20" i="10" s="1"/>
  <c r="D20" i="23" s="1"/>
  <c r="F19" i="10"/>
  <c r="G19" i="10" s="1"/>
  <c r="H19" i="10" s="1"/>
  <c r="I19" i="10" s="1"/>
  <c r="J19" i="10" s="1"/>
  <c r="K19" i="10" s="1"/>
  <c r="L19" i="10" s="1"/>
  <c r="M19" i="10" s="1"/>
  <c r="N19" i="10" s="1"/>
  <c r="O19" i="10" s="1"/>
  <c r="P19" i="10" s="1"/>
  <c r="Q19" i="10" s="1"/>
  <c r="R19" i="10" s="1"/>
  <c r="S19" i="10" s="1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AG19" i="10" s="1"/>
  <c r="AH19" i="10" s="1"/>
  <c r="AI19" i="10" s="1"/>
  <c r="AJ19" i="10" s="1"/>
  <c r="AK19" i="10" s="1"/>
  <c r="AL19" i="10" s="1"/>
  <c r="AM19" i="10" s="1"/>
  <c r="AN19" i="10" s="1"/>
  <c r="AO19" i="10" s="1"/>
  <c r="AP19" i="10" s="1"/>
  <c r="AQ19" i="10" s="1"/>
  <c r="D19" i="23" s="1"/>
  <c r="AR21" i="10"/>
  <c r="F48" i="10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W48" i="10" s="1"/>
  <c r="X48" i="10" s="1"/>
  <c r="Y48" i="10" s="1"/>
  <c r="Z48" i="10" s="1"/>
  <c r="AA48" i="10" s="1"/>
  <c r="AB48" i="10" s="1"/>
  <c r="AC48" i="10" s="1"/>
  <c r="AD48" i="10" s="1"/>
  <c r="AE48" i="10" s="1"/>
  <c r="AF48" i="10" s="1"/>
  <c r="AG48" i="10" s="1"/>
  <c r="AH48" i="10" s="1"/>
  <c r="AI48" i="10" s="1"/>
  <c r="AJ48" i="10" s="1"/>
  <c r="AK48" i="10" s="1"/>
  <c r="AL48" i="10" s="1"/>
  <c r="AM48" i="10" s="1"/>
  <c r="AN48" i="10" s="1"/>
  <c r="AO48" i="10" s="1"/>
  <c r="AP48" i="10" s="1"/>
  <c r="AQ48" i="10" s="1"/>
  <c r="D48" i="23" s="1"/>
  <c r="F23" i="10"/>
  <c r="G23" i="10" s="1"/>
  <c r="H23" i="10" s="1"/>
  <c r="I23" i="10" s="1"/>
  <c r="J23" i="10" s="1"/>
  <c r="K23" i="10" s="1"/>
  <c r="L23" i="10" s="1"/>
  <c r="M23" i="10" s="1"/>
  <c r="N23" i="10" s="1"/>
  <c r="O23" i="10" s="1"/>
  <c r="F45" i="10"/>
  <c r="G45" i="10" s="1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D45" i="23" s="1"/>
  <c r="F43" i="10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D43" i="23" s="1"/>
  <c r="H24" i="10"/>
  <c r="I24" i="10" s="1"/>
  <c r="J24" i="10" s="1"/>
  <c r="K24" i="10" s="1"/>
  <c r="P24" i="10" s="1"/>
  <c r="Q24" i="10" s="1"/>
  <c r="R24" i="10" s="1"/>
  <c r="S24" i="10" s="1"/>
  <c r="T24" i="10" s="1"/>
  <c r="U24" i="10" s="1"/>
  <c r="V24" i="10" s="1"/>
  <c r="W24" i="10" s="1"/>
  <c r="X24" i="10" s="1"/>
  <c r="Y24" i="10" s="1"/>
  <c r="Z24" i="10" s="1"/>
  <c r="AA24" i="10" s="1"/>
  <c r="AB24" i="10" s="1"/>
  <c r="AC24" i="10" s="1"/>
  <c r="AD24" i="10" s="1"/>
  <c r="AE24" i="10" s="1"/>
  <c r="AF24" i="10" s="1"/>
  <c r="AG24" i="10" s="1"/>
  <c r="AH24" i="10" s="1"/>
  <c r="AI24" i="10" s="1"/>
  <c r="AJ24" i="10" s="1"/>
  <c r="AK24" i="10" s="1"/>
  <c r="AL24" i="10" s="1"/>
  <c r="AM24" i="10" s="1"/>
  <c r="AN24" i="10" s="1"/>
  <c r="AO24" i="10" s="1"/>
  <c r="AP24" i="10" s="1"/>
  <c r="AQ24" i="10" s="1"/>
  <c r="D24" i="23" s="1"/>
  <c r="D49" i="23"/>
  <c r="D50" i="23"/>
  <c r="F46" i="10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D46" i="23" s="1"/>
  <c r="F36" i="10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AH36" i="10" s="1"/>
  <c r="AI36" i="10" s="1"/>
  <c r="AJ36" i="10" s="1"/>
  <c r="AK36" i="10" s="1"/>
  <c r="AL36" i="10" s="1"/>
  <c r="AM36" i="10" s="1"/>
  <c r="AN36" i="10" s="1"/>
  <c r="AO36" i="10" s="1"/>
  <c r="AP36" i="10" s="1"/>
  <c r="AQ36" i="10" s="1"/>
  <c r="D36" i="23" s="1"/>
  <c r="AR16" i="10"/>
  <c r="F27" i="10"/>
  <c r="G27" i="10" s="1"/>
  <c r="H27" i="10" s="1"/>
  <c r="I27" i="10" s="1"/>
  <c r="J27" i="10" s="1"/>
  <c r="K27" i="10" s="1"/>
  <c r="P27" i="10" s="1"/>
  <c r="Q27" i="10" s="1"/>
  <c r="R27" i="10" s="1"/>
  <c r="S27" i="10" s="1"/>
  <c r="T27" i="10" s="1"/>
  <c r="U27" i="10" s="1"/>
  <c r="V27" i="10" s="1"/>
  <c r="W27" i="10" s="1"/>
  <c r="X27" i="10" s="1"/>
  <c r="Y27" i="10" s="1"/>
  <c r="Z27" i="10" s="1"/>
  <c r="AA27" i="10" s="1"/>
  <c r="AB27" i="10" s="1"/>
  <c r="AC27" i="10" s="1"/>
  <c r="AD27" i="10" s="1"/>
  <c r="AE27" i="10" s="1"/>
  <c r="AF27" i="10" s="1"/>
  <c r="AG27" i="10" s="1"/>
  <c r="AH27" i="10" s="1"/>
  <c r="AI27" i="10" s="1"/>
  <c r="AJ27" i="10" s="1"/>
  <c r="AK27" i="10" s="1"/>
  <c r="AL27" i="10" s="1"/>
  <c r="AM27" i="10" s="1"/>
  <c r="AN27" i="10" s="1"/>
  <c r="AO27" i="10" s="1"/>
  <c r="AP27" i="10" s="1"/>
  <c r="AQ27" i="10" s="1"/>
  <c r="D27" i="23" s="1"/>
  <c r="F22" i="10"/>
  <c r="G22" i="10" s="1"/>
  <c r="H22" i="10" s="1"/>
  <c r="I22" i="10" s="1"/>
  <c r="J22" i="10" s="1"/>
  <c r="K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AN22" i="10" s="1"/>
  <c r="AO22" i="10" s="1"/>
  <c r="AP22" i="10" s="1"/>
  <c r="AQ22" i="10" s="1"/>
  <c r="D22" i="23" s="1"/>
  <c r="P28" i="10" l="1"/>
  <c r="Q28" i="10" s="1"/>
  <c r="R28" i="10" s="1"/>
  <c r="S28" i="10" s="1"/>
  <c r="T28" i="10" s="1"/>
  <c r="P23" i="10"/>
  <c r="Q23" i="10" s="1"/>
  <c r="R23" i="10" s="1"/>
  <c r="S23" i="10" s="1"/>
  <c r="T23" i="10" s="1"/>
  <c r="AA13" i="11"/>
  <c r="AM13" i="11"/>
  <c r="AO13" i="23"/>
  <c r="L13" i="11"/>
  <c r="P13" i="23"/>
  <c r="AA13" i="23"/>
  <c r="AC13" i="23"/>
  <c r="R13" i="11"/>
  <c r="R13" i="23"/>
  <c r="V13" i="23"/>
  <c r="E13" i="23"/>
  <c r="S13" i="11"/>
  <c r="P13" i="11"/>
  <c r="AO13" i="11"/>
  <c r="H13" i="23"/>
  <c r="M13" i="23"/>
  <c r="F9" i="16"/>
  <c r="AK13" i="23"/>
  <c r="D13" i="23"/>
  <c r="W13" i="11"/>
  <c r="AG13" i="11"/>
  <c r="AN13" i="23"/>
  <c r="AK13" i="11"/>
  <c r="AH13" i="23"/>
  <c r="G13" i="11"/>
  <c r="I13" i="23"/>
  <c r="D13" i="11"/>
  <c r="W13" i="23"/>
  <c r="J13" i="11"/>
  <c r="AL13" i="23"/>
  <c r="AF13" i="11"/>
  <c r="AJ13" i="11"/>
  <c r="AI13" i="23"/>
  <c r="AP13" i="11"/>
  <c r="AB13" i="11"/>
  <c r="Z13" i="11"/>
  <c r="N13" i="11"/>
  <c r="T13" i="23"/>
  <c r="S13" i="23"/>
  <c r="Q13" i="23"/>
  <c r="U13" i="11"/>
  <c r="I13" i="11"/>
  <c r="AG13" i="23"/>
  <c r="X13" i="23"/>
  <c r="Z13" i="23"/>
  <c r="AD13" i="11"/>
  <c r="AJ13" i="23"/>
  <c r="AQ13" i="23"/>
  <c r="AC13" i="11"/>
  <c r="Q13" i="11"/>
  <c r="F13" i="23"/>
  <c r="AM13" i="23"/>
  <c r="V13" i="11"/>
  <c r="AQ13" i="11"/>
  <c r="X13" i="11"/>
  <c r="AN13" i="11"/>
  <c r="Y13" i="11"/>
  <c r="K13" i="11"/>
  <c r="AF13" i="23"/>
  <c r="AP13" i="23"/>
  <c r="H13" i="11"/>
  <c r="AE13" i="11"/>
  <c r="U13" i="23"/>
  <c r="E13" i="11"/>
  <c r="AD13" i="23"/>
  <c r="F13" i="11"/>
  <c r="AH13" i="11"/>
  <c r="L13" i="23"/>
  <c r="AB13" i="23"/>
  <c r="O13" i="23"/>
  <c r="O13" i="11"/>
  <c r="J13" i="23"/>
  <c r="G13" i="23"/>
  <c r="M13" i="11"/>
  <c r="Y13" i="23"/>
  <c r="AI13" i="11"/>
  <c r="AL13" i="11"/>
  <c r="K13" i="23"/>
  <c r="N13" i="23"/>
  <c r="T13" i="11"/>
  <c r="AE13" i="23"/>
  <c r="J11" i="24"/>
  <c r="D11" i="24" s="1"/>
  <c r="J11" i="11"/>
  <c r="D11" i="10"/>
  <c r="A29" i="27"/>
  <c r="A29" i="14"/>
  <c r="A29" i="26"/>
  <c r="A29" i="13"/>
  <c r="A29" i="25"/>
  <c r="A29" i="12"/>
  <c r="A29" i="24"/>
  <c r="A29" i="11"/>
  <c r="A29" i="23"/>
  <c r="A29" i="10"/>
  <c r="A251" i="41"/>
  <c r="C248" i="41"/>
  <c r="A80" i="46"/>
  <c r="E50" i="23"/>
  <c r="F50" i="23" s="1"/>
  <c r="G50" i="23" s="1"/>
  <c r="H50" i="23" s="1"/>
  <c r="I50" i="23" s="1"/>
  <c r="J50" i="23" s="1"/>
  <c r="K50" i="23" s="1"/>
  <c r="L50" i="23" s="1"/>
  <c r="M50" i="23" s="1"/>
  <c r="N50" i="23" s="1"/>
  <c r="O50" i="23" s="1"/>
  <c r="P50" i="23" s="1"/>
  <c r="Q50" i="23" s="1"/>
  <c r="R50" i="23" s="1"/>
  <c r="S50" i="23" s="1"/>
  <c r="T50" i="23" s="1"/>
  <c r="U50" i="23" s="1"/>
  <c r="V50" i="23" s="1"/>
  <c r="W50" i="23" s="1"/>
  <c r="X50" i="23" s="1"/>
  <c r="Y50" i="23" s="1"/>
  <c r="Z50" i="23" s="1"/>
  <c r="AA50" i="23" s="1"/>
  <c r="AB50" i="23" s="1"/>
  <c r="AC50" i="23" s="1"/>
  <c r="AD50" i="23" s="1"/>
  <c r="AE50" i="23" s="1"/>
  <c r="AF50" i="23" s="1"/>
  <c r="AG50" i="23" s="1"/>
  <c r="AH50" i="23" s="1"/>
  <c r="AI50" i="23" s="1"/>
  <c r="AJ50" i="23" s="1"/>
  <c r="AK50" i="23" s="1"/>
  <c r="AL50" i="23" s="1"/>
  <c r="AM50" i="23" s="1"/>
  <c r="AN50" i="23" s="1"/>
  <c r="AO50" i="23" s="1"/>
  <c r="AP50" i="23" s="1"/>
  <c r="AQ50" i="23" s="1"/>
  <c r="D50" i="11" s="1"/>
  <c r="E50" i="11" s="1"/>
  <c r="F50" i="11" s="1"/>
  <c r="G50" i="11" s="1"/>
  <c r="H50" i="11" s="1"/>
  <c r="I50" i="11" s="1"/>
  <c r="J50" i="11" s="1"/>
  <c r="K50" i="11" s="1"/>
  <c r="L50" i="11" s="1"/>
  <c r="M50" i="11" s="1"/>
  <c r="N50" i="11" s="1"/>
  <c r="O50" i="11" s="1"/>
  <c r="P50" i="11" s="1"/>
  <c r="Q50" i="11" s="1"/>
  <c r="R50" i="11" s="1"/>
  <c r="S50" i="11" s="1"/>
  <c r="T50" i="11" s="1"/>
  <c r="U50" i="11" s="1"/>
  <c r="V50" i="11" s="1"/>
  <c r="W50" i="11" s="1"/>
  <c r="X50" i="11" s="1"/>
  <c r="Y50" i="11" s="1"/>
  <c r="Z50" i="11" s="1"/>
  <c r="AA50" i="11" s="1"/>
  <c r="AB50" i="11" s="1"/>
  <c r="AC50" i="11" s="1"/>
  <c r="AD50" i="11" s="1"/>
  <c r="AE50" i="11" s="1"/>
  <c r="AF50" i="11" s="1"/>
  <c r="AG50" i="11" s="1"/>
  <c r="AH50" i="11" s="1"/>
  <c r="AI50" i="11" s="1"/>
  <c r="AJ50" i="11" s="1"/>
  <c r="AK50" i="11" s="1"/>
  <c r="AL50" i="11" s="1"/>
  <c r="AM50" i="11" s="1"/>
  <c r="AN50" i="11" s="1"/>
  <c r="AO50" i="11" s="1"/>
  <c r="AP50" i="11" s="1"/>
  <c r="AQ50" i="11" s="1"/>
  <c r="D50" i="24" s="1"/>
  <c r="E49" i="23"/>
  <c r="F49" i="23" s="1"/>
  <c r="G49" i="23" s="1"/>
  <c r="H49" i="23" s="1"/>
  <c r="I49" i="23" s="1"/>
  <c r="J49" i="23" s="1"/>
  <c r="K49" i="23" s="1"/>
  <c r="L49" i="23" s="1"/>
  <c r="M49" i="23" s="1"/>
  <c r="N49" i="23" s="1"/>
  <c r="O49" i="23" s="1"/>
  <c r="P49" i="23" s="1"/>
  <c r="Q49" i="23" s="1"/>
  <c r="R49" i="23" s="1"/>
  <c r="S49" i="23" s="1"/>
  <c r="T49" i="23" s="1"/>
  <c r="U49" i="23" s="1"/>
  <c r="V49" i="23" s="1"/>
  <c r="W49" i="23" s="1"/>
  <c r="X49" i="23" s="1"/>
  <c r="Y49" i="23" s="1"/>
  <c r="Z49" i="23" s="1"/>
  <c r="AA49" i="23" s="1"/>
  <c r="AB49" i="23" s="1"/>
  <c r="AC49" i="23" s="1"/>
  <c r="AD49" i="23" s="1"/>
  <c r="AE49" i="23" s="1"/>
  <c r="AF49" i="23" s="1"/>
  <c r="AG49" i="23" s="1"/>
  <c r="AH49" i="23" s="1"/>
  <c r="AI49" i="23" s="1"/>
  <c r="AJ49" i="23" s="1"/>
  <c r="AK49" i="23" s="1"/>
  <c r="AL49" i="23" s="1"/>
  <c r="AM49" i="23" s="1"/>
  <c r="AN49" i="23" s="1"/>
  <c r="AO49" i="23" s="1"/>
  <c r="AP49" i="23" s="1"/>
  <c r="AQ49" i="23" s="1"/>
  <c r="D49" i="11" s="1"/>
  <c r="E49" i="11" s="1"/>
  <c r="F49" i="11" s="1"/>
  <c r="G49" i="11" s="1"/>
  <c r="H49" i="11" s="1"/>
  <c r="I49" i="11" s="1"/>
  <c r="J49" i="11" s="1"/>
  <c r="K49" i="11" s="1"/>
  <c r="L49" i="11" s="1"/>
  <c r="M49" i="11" s="1"/>
  <c r="N49" i="11" s="1"/>
  <c r="O49" i="11" s="1"/>
  <c r="P49" i="11" s="1"/>
  <c r="Q49" i="11" s="1"/>
  <c r="R49" i="11" s="1"/>
  <c r="S49" i="11" s="1"/>
  <c r="T49" i="11" s="1"/>
  <c r="U49" i="11" s="1"/>
  <c r="V49" i="11" s="1"/>
  <c r="W49" i="11" s="1"/>
  <c r="X49" i="11" s="1"/>
  <c r="Y49" i="11" s="1"/>
  <c r="Z49" i="11" s="1"/>
  <c r="AA49" i="11" s="1"/>
  <c r="AB49" i="11" s="1"/>
  <c r="AC49" i="11" s="1"/>
  <c r="AD49" i="11" s="1"/>
  <c r="AE49" i="11" s="1"/>
  <c r="AF49" i="11" s="1"/>
  <c r="AG49" i="11" s="1"/>
  <c r="AH49" i="11" s="1"/>
  <c r="AI49" i="11" s="1"/>
  <c r="AJ49" i="11" s="1"/>
  <c r="AK49" i="11" s="1"/>
  <c r="AL49" i="11" s="1"/>
  <c r="AM49" i="11" s="1"/>
  <c r="AN49" i="11" s="1"/>
  <c r="AO49" i="11" s="1"/>
  <c r="AP49" i="11" s="1"/>
  <c r="AQ49" i="11" s="1"/>
  <c r="D49" i="24" s="1"/>
  <c r="E48" i="23"/>
  <c r="F48" i="23" s="1"/>
  <c r="G48" i="23" s="1"/>
  <c r="H48" i="23" s="1"/>
  <c r="I48" i="23" s="1"/>
  <c r="J48" i="23" s="1"/>
  <c r="K48" i="23" s="1"/>
  <c r="L48" i="23" s="1"/>
  <c r="M48" i="23" s="1"/>
  <c r="N48" i="23" s="1"/>
  <c r="O48" i="23" s="1"/>
  <c r="P48" i="23" s="1"/>
  <c r="Q48" i="23" s="1"/>
  <c r="R48" i="23" s="1"/>
  <c r="S48" i="23" s="1"/>
  <c r="T48" i="23" s="1"/>
  <c r="U48" i="23" s="1"/>
  <c r="V48" i="23" s="1"/>
  <c r="W48" i="23" s="1"/>
  <c r="X48" i="23" s="1"/>
  <c r="Y48" i="23" s="1"/>
  <c r="Z48" i="23" s="1"/>
  <c r="AA48" i="23" s="1"/>
  <c r="AB48" i="23" s="1"/>
  <c r="AC48" i="23" s="1"/>
  <c r="AD48" i="23" s="1"/>
  <c r="AE48" i="23" s="1"/>
  <c r="AF48" i="23" s="1"/>
  <c r="AG48" i="23" s="1"/>
  <c r="AH48" i="23" s="1"/>
  <c r="AI48" i="23" s="1"/>
  <c r="AJ48" i="23" s="1"/>
  <c r="AK48" i="23" s="1"/>
  <c r="AL48" i="23" s="1"/>
  <c r="AM48" i="23" s="1"/>
  <c r="AN48" i="23" s="1"/>
  <c r="AO48" i="23" s="1"/>
  <c r="AP48" i="23" s="1"/>
  <c r="AQ48" i="23" s="1"/>
  <c r="D48" i="11" s="1"/>
  <c r="E48" i="11" s="1"/>
  <c r="F48" i="11" s="1"/>
  <c r="G48" i="11" s="1"/>
  <c r="H48" i="11" s="1"/>
  <c r="I48" i="11" s="1"/>
  <c r="J48" i="11" s="1"/>
  <c r="K48" i="11" s="1"/>
  <c r="L48" i="11" s="1"/>
  <c r="M48" i="11" s="1"/>
  <c r="N48" i="11" s="1"/>
  <c r="O48" i="11" s="1"/>
  <c r="P48" i="11" s="1"/>
  <c r="Q48" i="11" s="1"/>
  <c r="R48" i="11" s="1"/>
  <c r="S48" i="11" s="1"/>
  <c r="T48" i="11" s="1"/>
  <c r="U48" i="11" s="1"/>
  <c r="V48" i="11" s="1"/>
  <c r="W48" i="11" s="1"/>
  <c r="X48" i="11" s="1"/>
  <c r="Y48" i="11" s="1"/>
  <c r="Z48" i="11" s="1"/>
  <c r="AA48" i="11" s="1"/>
  <c r="AB48" i="11" s="1"/>
  <c r="AC48" i="11" s="1"/>
  <c r="AD48" i="11" s="1"/>
  <c r="AE48" i="11" s="1"/>
  <c r="AF48" i="11" s="1"/>
  <c r="AG48" i="11" s="1"/>
  <c r="AH48" i="11" s="1"/>
  <c r="AI48" i="11" s="1"/>
  <c r="AJ48" i="11" s="1"/>
  <c r="AK48" i="11" s="1"/>
  <c r="AL48" i="11" s="1"/>
  <c r="AM48" i="11" s="1"/>
  <c r="AN48" i="11" s="1"/>
  <c r="AO48" i="11" s="1"/>
  <c r="AP48" i="11" s="1"/>
  <c r="AQ48" i="11" s="1"/>
  <c r="D48" i="24" s="1"/>
  <c r="E47" i="23"/>
  <c r="F47" i="23" s="1"/>
  <c r="G47" i="23" s="1"/>
  <c r="H47" i="23" s="1"/>
  <c r="I47" i="23" s="1"/>
  <c r="J47" i="23" s="1"/>
  <c r="K47" i="23" s="1"/>
  <c r="L47" i="23" s="1"/>
  <c r="M47" i="23" s="1"/>
  <c r="N47" i="23" s="1"/>
  <c r="O47" i="23" s="1"/>
  <c r="P47" i="23" s="1"/>
  <c r="Q47" i="23" s="1"/>
  <c r="R47" i="23" s="1"/>
  <c r="S47" i="23" s="1"/>
  <c r="T47" i="23" s="1"/>
  <c r="U47" i="23" s="1"/>
  <c r="V47" i="23" s="1"/>
  <c r="W47" i="23" s="1"/>
  <c r="X47" i="23" s="1"/>
  <c r="Y47" i="23" s="1"/>
  <c r="Z47" i="23" s="1"/>
  <c r="AA47" i="23" s="1"/>
  <c r="AB47" i="23" s="1"/>
  <c r="AC47" i="23" s="1"/>
  <c r="AD47" i="23" s="1"/>
  <c r="AE47" i="23" s="1"/>
  <c r="AF47" i="23" s="1"/>
  <c r="AG47" i="23" s="1"/>
  <c r="AH47" i="23" s="1"/>
  <c r="AI47" i="23" s="1"/>
  <c r="AJ47" i="23" s="1"/>
  <c r="AK47" i="23" s="1"/>
  <c r="AL47" i="23" s="1"/>
  <c r="AM47" i="23" s="1"/>
  <c r="AN47" i="23" s="1"/>
  <c r="AO47" i="23" s="1"/>
  <c r="AP47" i="23" s="1"/>
  <c r="AQ47" i="23" s="1"/>
  <c r="D47" i="11" s="1"/>
  <c r="E47" i="11" s="1"/>
  <c r="F47" i="11" s="1"/>
  <c r="G47" i="11" s="1"/>
  <c r="H47" i="11" s="1"/>
  <c r="I47" i="11" s="1"/>
  <c r="J47" i="11" s="1"/>
  <c r="K47" i="11" s="1"/>
  <c r="L47" i="11" s="1"/>
  <c r="M47" i="11" s="1"/>
  <c r="N47" i="11" s="1"/>
  <c r="O47" i="11" s="1"/>
  <c r="P47" i="11" s="1"/>
  <c r="Q47" i="11" s="1"/>
  <c r="R47" i="11" s="1"/>
  <c r="S47" i="11" s="1"/>
  <c r="T47" i="11" s="1"/>
  <c r="U47" i="11" s="1"/>
  <c r="V47" i="11" s="1"/>
  <c r="W47" i="11" s="1"/>
  <c r="X47" i="11" s="1"/>
  <c r="Y47" i="11" s="1"/>
  <c r="Z47" i="11" s="1"/>
  <c r="AA47" i="11" s="1"/>
  <c r="AB47" i="11" s="1"/>
  <c r="AC47" i="11" s="1"/>
  <c r="AD47" i="11" s="1"/>
  <c r="AE47" i="11" s="1"/>
  <c r="AF47" i="11" s="1"/>
  <c r="AG47" i="11" s="1"/>
  <c r="AH47" i="11" s="1"/>
  <c r="AI47" i="11" s="1"/>
  <c r="AJ47" i="11" s="1"/>
  <c r="AK47" i="11" s="1"/>
  <c r="AL47" i="11" s="1"/>
  <c r="AM47" i="11" s="1"/>
  <c r="AN47" i="11" s="1"/>
  <c r="AO47" i="11" s="1"/>
  <c r="AP47" i="11" s="1"/>
  <c r="AQ47" i="11" s="1"/>
  <c r="D47" i="24" s="1"/>
  <c r="E46" i="23"/>
  <c r="F46" i="23" s="1"/>
  <c r="G46" i="23" s="1"/>
  <c r="H46" i="23" s="1"/>
  <c r="I46" i="23" s="1"/>
  <c r="J46" i="23" s="1"/>
  <c r="K46" i="23" s="1"/>
  <c r="L46" i="23" s="1"/>
  <c r="M46" i="23" s="1"/>
  <c r="N46" i="23" s="1"/>
  <c r="O46" i="23" s="1"/>
  <c r="P46" i="23" s="1"/>
  <c r="Q46" i="23" s="1"/>
  <c r="R46" i="23" s="1"/>
  <c r="S46" i="23" s="1"/>
  <c r="T46" i="23" s="1"/>
  <c r="U46" i="23" s="1"/>
  <c r="V46" i="23" s="1"/>
  <c r="W46" i="23" s="1"/>
  <c r="X46" i="23" s="1"/>
  <c r="Y46" i="23" s="1"/>
  <c r="Z46" i="23" s="1"/>
  <c r="AA46" i="23" s="1"/>
  <c r="AB46" i="23" s="1"/>
  <c r="AC46" i="23" s="1"/>
  <c r="AD46" i="23" s="1"/>
  <c r="AE46" i="23" s="1"/>
  <c r="AF46" i="23" s="1"/>
  <c r="AG46" i="23" s="1"/>
  <c r="AH46" i="23" s="1"/>
  <c r="AI46" i="23" s="1"/>
  <c r="AJ46" i="23" s="1"/>
  <c r="AK46" i="23" s="1"/>
  <c r="AL46" i="23" s="1"/>
  <c r="AM46" i="23" s="1"/>
  <c r="AN46" i="23" s="1"/>
  <c r="AO46" i="23" s="1"/>
  <c r="AP46" i="23" s="1"/>
  <c r="AQ46" i="23" s="1"/>
  <c r="D46" i="11" s="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X46" i="11" s="1"/>
  <c r="Y46" i="11" s="1"/>
  <c r="Z46" i="11" s="1"/>
  <c r="AA46" i="11" s="1"/>
  <c r="AB46" i="11" s="1"/>
  <c r="AC46" i="11" s="1"/>
  <c r="AD46" i="11" s="1"/>
  <c r="AE46" i="11" s="1"/>
  <c r="AF46" i="11" s="1"/>
  <c r="AG46" i="11" s="1"/>
  <c r="AH46" i="11" s="1"/>
  <c r="AI46" i="11" s="1"/>
  <c r="AJ46" i="11" s="1"/>
  <c r="AK46" i="11" s="1"/>
  <c r="AL46" i="11" s="1"/>
  <c r="AM46" i="11" s="1"/>
  <c r="AN46" i="11" s="1"/>
  <c r="AO46" i="11" s="1"/>
  <c r="AP46" i="11" s="1"/>
  <c r="AQ46" i="11" s="1"/>
  <c r="D46" i="24" s="1"/>
  <c r="E45" i="23"/>
  <c r="F45" i="23" s="1"/>
  <c r="G45" i="23" s="1"/>
  <c r="H45" i="23" s="1"/>
  <c r="I45" i="23" s="1"/>
  <c r="J45" i="23" s="1"/>
  <c r="K45" i="23" s="1"/>
  <c r="L45" i="23" s="1"/>
  <c r="M45" i="23" s="1"/>
  <c r="N45" i="23" s="1"/>
  <c r="O45" i="23" s="1"/>
  <c r="P45" i="23" s="1"/>
  <c r="Q45" i="23" s="1"/>
  <c r="R45" i="23" s="1"/>
  <c r="S45" i="23" s="1"/>
  <c r="T45" i="23" s="1"/>
  <c r="U45" i="23" s="1"/>
  <c r="V45" i="23" s="1"/>
  <c r="W45" i="23" s="1"/>
  <c r="X45" i="23" s="1"/>
  <c r="Y45" i="23" s="1"/>
  <c r="Z45" i="23" s="1"/>
  <c r="AA45" i="23" s="1"/>
  <c r="AB45" i="23" s="1"/>
  <c r="AC45" i="23" s="1"/>
  <c r="AD45" i="23" s="1"/>
  <c r="AE45" i="23" s="1"/>
  <c r="AF45" i="23" s="1"/>
  <c r="AG45" i="23" s="1"/>
  <c r="AH45" i="23" s="1"/>
  <c r="AI45" i="23" s="1"/>
  <c r="AJ45" i="23" s="1"/>
  <c r="AK45" i="23" s="1"/>
  <c r="AL45" i="23" s="1"/>
  <c r="AM45" i="23" s="1"/>
  <c r="AN45" i="23" s="1"/>
  <c r="AO45" i="23" s="1"/>
  <c r="AP45" i="23" s="1"/>
  <c r="AQ45" i="23" s="1"/>
  <c r="D45" i="11" s="1"/>
  <c r="E45" i="11" s="1"/>
  <c r="F45" i="11" s="1"/>
  <c r="G45" i="11" s="1"/>
  <c r="H45" i="11" s="1"/>
  <c r="I45" i="11" s="1"/>
  <c r="J45" i="11" s="1"/>
  <c r="K45" i="11" s="1"/>
  <c r="L45" i="11" s="1"/>
  <c r="M45" i="11" s="1"/>
  <c r="N45" i="11" s="1"/>
  <c r="O45" i="11" s="1"/>
  <c r="P45" i="11" s="1"/>
  <c r="Q45" i="11" s="1"/>
  <c r="R45" i="11" s="1"/>
  <c r="S45" i="11" s="1"/>
  <c r="T45" i="11" s="1"/>
  <c r="U45" i="11" s="1"/>
  <c r="V45" i="11" s="1"/>
  <c r="W45" i="11" s="1"/>
  <c r="X45" i="11" s="1"/>
  <c r="Y45" i="11" s="1"/>
  <c r="Z45" i="11" s="1"/>
  <c r="AA45" i="11" s="1"/>
  <c r="AB45" i="11" s="1"/>
  <c r="AC45" i="11" s="1"/>
  <c r="AD45" i="11" s="1"/>
  <c r="AE45" i="11" s="1"/>
  <c r="AF45" i="11" s="1"/>
  <c r="AG45" i="11" s="1"/>
  <c r="AH45" i="11" s="1"/>
  <c r="AI45" i="11" s="1"/>
  <c r="AJ45" i="11" s="1"/>
  <c r="AK45" i="11" s="1"/>
  <c r="AL45" i="11" s="1"/>
  <c r="AM45" i="11" s="1"/>
  <c r="AN45" i="11" s="1"/>
  <c r="AO45" i="11" s="1"/>
  <c r="AP45" i="11" s="1"/>
  <c r="AQ45" i="11" s="1"/>
  <c r="D45" i="24" s="1"/>
  <c r="E44" i="23"/>
  <c r="F44" i="23" s="1"/>
  <c r="G44" i="23" s="1"/>
  <c r="H44" i="23" s="1"/>
  <c r="I44" i="23" s="1"/>
  <c r="J44" i="23" s="1"/>
  <c r="K44" i="23" s="1"/>
  <c r="L44" i="23" s="1"/>
  <c r="M44" i="23" s="1"/>
  <c r="N44" i="23" s="1"/>
  <c r="O44" i="23" s="1"/>
  <c r="P44" i="23" s="1"/>
  <c r="Q44" i="23" s="1"/>
  <c r="R44" i="23" s="1"/>
  <c r="S44" i="23" s="1"/>
  <c r="T44" i="23" s="1"/>
  <c r="U44" i="23" s="1"/>
  <c r="V44" i="23" s="1"/>
  <c r="W44" i="23" s="1"/>
  <c r="X44" i="23" s="1"/>
  <c r="Y44" i="23" s="1"/>
  <c r="Z44" i="23" s="1"/>
  <c r="AA44" i="23" s="1"/>
  <c r="AB44" i="23" s="1"/>
  <c r="AC44" i="23" s="1"/>
  <c r="AD44" i="23" s="1"/>
  <c r="AE44" i="23" s="1"/>
  <c r="AF44" i="23" s="1"/>
  <c r="AG44" i="23" s="1"/>
  <c r="AH44" i="23" s="1"/>
  <c r="AI44" i="23" s="1"/>
  <c r="AJ44" i="23" s="1"/>
  <c r="AK44" i="23" s="1"/>
  <c r="AL44" i="23" s="1"/>
  <c r="AM44" i="23" s="1"/>
  <c r="AN44" i="23" s="1"/>
  <c r="AO44" i="23" s="1"/>
  <c r="AP44" i="23" s="1"/>
  <c r="AQ44" i="23" s="1"/>
  <c r="D44" i="11" s="1"/>
  <c r="E44" i="11" s="1"/>
  <c r="F44" i="11" s="1"/>
  <c r="G44" i="11" s="1"/>
  <c r="H44" i="11" s="1"/>
  <c r="I44" i="11" s="1"/>
  <c r="J44" i="11" s="1"/>
  <c r="K44" i="11" s="1"/>
  <c r="L44" i="11" s="1"/>
  <c r="M44" i="11" s="1"/>
  <c r="N44" i="11" s="1"/>
  <c r="O44" i="11" s="1"/>
  <c r="P44" i="11" s="1"/>
  <c r="Q44" i="11" s="1"/>
  <c r="R44" i="11" s="1"/>
  <c r="S44" i="11" s="1"/>
  <c r="T44" i="11" s="1"/>
  <c r="U44" i="11" s="1"/>
  <c r="V44" i="11" s="1"/>
  <c r="W44" i="11" s="1"/>
  <c r="X44" i="11" s="1"/>
  <c r="Y44" i="11" s="1"/>
  <c r="Z44" i="11" s="1"/>
  <c r="AA44" i="11" s="1"/>
  <c r="AB44" i="11" s="1"/>
  <c r="AC44" i="11" s="1"/>
  <c r="AD44" i="11" s="1"/>
  <c r="AE44" i="11" s="1"/>
  <c r="AF44" i="11" s="1"/>
  <c r="AG44" i="11" s="1"/>
  <c r="AH44" i="11" s="1"/>
  <c r="AI44" i="11" s="1"/>
  <c r="AJ44" i="11" s="1"/>
  <c r="AK44" i="11" s="1"/>
  <c r="AL44" i="11" s="1"/>
  <c r="AM44" i="11" s="1"/>
  <c r="AN44" i="11" s="1"/>
  <c r="AO44" i="11" s="1"/>
  <c r="AP44" i="11" s="1"/>
  <c r="AQ44" i="11" s="1"/>
  <c r="D44" i="24" s="1"/>
  <c r="E43" i="23"/>
  <c r="F43" i="23" s="1"/>
  <c r="G43" i="23" s="1"/>
  <c r="H43" i="23" s="1"/>
  <c r="I43" i="23" s="1"/>
  <c r="J43" i="23" s="1"/>
  <c r="K43" i="23" s="1"/>
  <c r="L43" i="23" s="1"/>
  <c r="M43" i="23" s="1"/>
  <c r="N43" i="23" s="1"/>
  <c r="O43" i="23" s="1"/>
  <c r="P43" i="23" s="1"/>
  <c r="Q43" i="23" s="1"/>
  <c r="R43" i="23" s="1"/>
  <c r="S43" i="23" s="1"/>
  <c r="T43" i="23" s="1"/>
  <c r="U43" i="23" s="1"/>
  <c r="V43" i="23" s="1"/>
  <c r="W43" i="23" s="1"/>
  <c r="X43" i="23" s="1"/>
  <c r="Y43" i="23" s="1"/>
  <c r="Z43" i="23" s="1"/>
  <c r="AA43" i="23" s="1"/>
  <c r="AB43" i="23" s="1"/>
  <c r="AC43" i="23" s="1"/>
  <c r="AD43" i="23" s="1"/>
  <c r="AE43" i="23" s="1"/>
  <c r="AF43" i="23" s="1"/>
  <c r="AG43" i="23" s="1"/>
  <c r="AH43" i="23" s="1"/>
  <c r="AI43" i="23" s="1"/>
  <c r="AJ43" i="23" s="1"/>
  <c r="AK43" i="23" s="1"/>
  <c r="AL43" i="23" s="1"/>
  <c r="AM43" i="23" s="1"/>
  <c r="AN43" i="23" s="1"/>
  <c r="AO43" i="23" s="1"/>
  <c r="AP43" i="23" s="1"/>
  <c r="AQ43" i="23" s="1"/>
  <c r="D43" i="11" s="1"/>
  <c r="E43" i="11" s="1"/>
  <c r="F43" i="11" s="1"/>
  <c r="G43" i="11" s="1"/>
  <c r="H43" i="11" s="1"/>
  <c r="I43" i="11" s="1"/>
  <c r="J43" i="11" s="1"/>
  <c r="K43" i="11" s="1"/>
  <c r="L43" i="11" s="1"/>
  <c r="M43" i="11" s="1"/>
  <c r="N43" i="11" s="1"/>
  <c r="O43" i="11" s="1"/>
  <c r="P43" i="11" s="1"/>
  <c r="Q43" i="11" s="1"/>
  <c r="R43" i="11" s="1"/>
  <c r="S43" i="11" s="1"/>
  <c r="T43" i="11" s="1"/>
  <c r="U43" i="11" s="1"/>
  <c r="V43" i="11" s="1"/>
  <c r="W43" i="11" s="1"/>
  <c r="X43" i="11" s="1"/>
  <c r="Y43" i="11" s="1"/>
  <c r="Z43" i="11" s="1"/>
  <c r="AA43" i="11" s="1"/>
  <c r="AB43" i="11" s="1"/>
  <c r="AC43" i="11" s="1"/>
  <c r="AD43" i="11" s="1"/>
  <c r="AE43" i="11" s="1"/>
  <c r="AF43" i="11" s="1"/>
  <c r="AG43" i="11" s="1"/>
  <c r="AH43" i="11" s="1"/>
  <c r="AI43" i="11" s="1"/>
  <c r="AJ43" i="11" s="1"/>
  <c r="AK43" i="11" s="1"/>
  <c r="AL43" i="11" s="1"/>
  <c r="AM43" i="11" s="1"/>
  <c r="AN43" i="11" s="1"/>
  <c r="AO43" i="11" s="1"/>
  <c r="AP43" i="11" s="1"/>
  <c r="AQ43" i="11" s="1"/>
  <c r="D43" i="24" s="1"/>
  <c r="E42" i="23"/>
  <c r="F42" i="23" s="1"/>
  <c r="G42" i="23" s="1"/>
  <c r="H42" i="23" s="1"/>
  <c r="I42" i="23" s="1"/>
  <c r="J42" i="23" s="1"/>
  <c r="K42" i="23" s="1"/>
  <c r="L42" i="23" s="1"/>
  <c r="M42" i="23" s="1"/>
  <c r="N42" i="23" s="1"/>
  <c r="O42" i="23" s="1"/>
  <c r="P42" i="23" s="1"/>
  <c r="Q42" i="23" s="1"/>
  <c r="R42" i="23" s="1"/>
  <c r="S42" i="23" s="1"/>
  <c r="T42" i="23" s="1"/>
  <c r="U42" i="23" s="1"/>
  <c r="V42" i="23" s="1"/>
  <c r="W42" i="23" s="1"/>
  <c r="X42" i="23" s="1"/>
  <c r="Y42" i="23" s="1"/>
  <c r="Z42" i="23" s="1"/>
  <c r="AA42" i="23" s="1"/>
  <c r="AB42" i="23" s="1"/>
  <c r="AC42" i="23" s="1"/>
  <c r="AD42" i="23" s="1"/>
  <c r="AE42" i="23" s="1"/>
  <c r="AF42" i="23" s="1"/>
  <c r="AG42" i="23" s="1"/>
  <c r="AH42" i="23" s="1"/>
  <c r="AI42" i="23" s="1"/>
  <c r="AJ42" i="23" s="1"/>
  <c r="AK42" i="23" s="1"/>
  <c r="AL42" i="23" s="1"/>
  <c r="AM42" i="23" s="1"/>
  <c r="AN42" i="23" s="1"/>
  <c r="AO42" i="23" s="1"/>
  <c r="AP42" i="23" s="1"/>
  <c r="AQ42" i="23" s="1"/>
  <c r="D42" i="11" s="1"/>
  <c r="E42" i="11" s="1"/>
  <c r="F42" i="11" s="1"/>
  <c r="G42" i="11" s="1"/>
  <c r="H42" i="11" s="1"/>
  <c r="I42" i="11" s="1"/>
  <c r="J42" i="11" s="1"/>
  <c r="K42" i="11" s="1"/>
  <c r="L42" i="11" s="1"/>
  <c r="M42" i="11" s="1"/>
  <c r="N42" i="11" s="1"/>
  <c r="O42" i="11" s="1"/>
  <c r="P42" i="11" s="1"/>
  <c r="Q42" i="11" s="1"/>
  <c r="R42" i="11" s="1"/>
  <c r="S42" i="11" s="1"/>
  <c r="T42" i="11" s="1"/>
  <c r="U42" i="11" s="1"/>
  <c r="V42" i="11" s="1"/>
  <c r="W42" i="11" s="1"/>
  <c r="X42" i="11" s="1"/>
  <c r="Y42" i="11" s="1"/>
  <c r="Z42" i="11" s="1"/>
  <c r="AA42" i="11" s="1"/>
  <c r="AB42" i="11" s="1"/>
  <c r="AC42" i="11" s="1"/>
  <c r="AD42" i="11" s="1"/>
  <c r="AE42" i="11" s="1"/>
  <c r="AF42" i="11" s="1"/>
  <c r="AG42" i="11" s="1"/>
  <c r="AH42" i="11" s="1"/>
  <c r="AI42" i="11" s="1"/>
  <c r="AJ42" i="11" s="1"/>
  <c r="AK42" i="11" s="1"/>
  <c r="AL42" i="11" s="1"/>
  <c r="AM42" i="11" s="1"/>
  <c r="AN42" i="11" s="1"/>
  <c r="AO42" i="11" s="1"/>
  <c r="AP42" i="11" s="1"/>
  <c r="AQ42" i="11" s="1"/>
  <c r="D42" i="24" s="1"/>
  <c r="E41" i="23"/>
  <c r="F41" i="23" s="1"/>
  <c r="G41" i="23" s="1"/>
  <c r="H41" i="23" s="1"/>
  <c r="I41" i="23" s="1"/>
  <c r="J41" i="23" s="1"/>
  <c r="K41" i="23" s="1"/>
  <c r="L41" i="23" s="1"/>
  <c r="M41" i="23" s="1"/>
  <c r="N41" i="23" s="1"/>
  <c r="O41" i="23" s="1"/>
  <c r="P41" i="23" s="1"/>
  <c r="Q41" i="23" s="1"/>
  <c r="R41" i="23" s="1"/>
  <c r="S41" i="23" s="1"/>
  <c r="T41" i="23" s="1"/>
  <c r="U41" i="23" s="1"/>
  <c r="V41" i="23" s="1"/>
  <c r="W41" i="23" s="1"/>
  <c r="X41" i="23" s="1"/>
  <c r="Y41" i="23" s="1"/>
  <c r="Z41" i="23" s="1"/>
  <c r="AA41" i="23" s="1"/>
  <c r="AB41" i="23" s="1"/>
  <c r="AC41" i="23" s="1"/>
  <c r="AD41" i="23" s="1"/>
  <c r="AE41" i="23" s="1"/>
  <c r="AF41" i="23" s="1"/>
  <c r="AG41" i="23" s="1"/>
  <c r="AH41" i="23" s="1"/>
  <c r="AI41" i="23" s="1"/>
  <c r="AJ41" i="23" s="1"/>
  <c r="AK41" i="23" s="1"/>
  <c r="AL41" i="23" s="1"/>
  <c r="AM41" i="23" s="1"/>
  <c r="AN41" i="23" s="1"/>
  <c r="AO41" i="23" s="1"/>
  <c r="AP41" i="23" s="1"/>
  <c r="AQ41" i="23" s="1"/>
  <c r="D41" i="11" s="1"/>
  <c r="E41" i="11" s="1"/>
  <c r="F41" i="11" s="1"/>
  <c r="G41" i="11" s="1"/>
  <c r="H41" i="11" s="1"/>
  <c r="I41" i="11" s="1"/>
  <c r="J41" i="11" s="1"/>
  <c r="K41" i="11" s="1"/>
  <c r="L41" i="11" s="1"/>
  <c r="M41" i="11" s="1"/>
  <c r="N41" i="11" s="1"/>
  <c r="O41" i="11" s="1"/>
  <c r="P41" i="11" s="1"/>
  <c r="Q41" i="11" s="1"/>
  <c r="R41" i="11" s="1"/>
  <c r="S41" i="11" s="1"/>
  <c r="T41" i="11" s="1"/>
  <c r="U41" i="11" s="1"/>
  <c r="V41" i="11" s="1"/>
  <c r="W41" i="11" s="1"/>
  <c r="X41" i="11" s="1"/>
  <c r="Y41" i="11" s="1"/>
  <c r="Z41" i="11" s="1"/>
  <c r="AA41" i="11" s="1"/>
  <c r="AB41" i="11" s="1"/>
  <c r="AC41" i="11" s="1"/>
  <c r="AD41" i="11" s="1"/>
  <c r="AE41" i="11" s="1"/>
  <c r="AF41" i="11" s="1"/>
  <c r="AG41" i="11" s="1"/>
  <c r="AH41" i="11" s="1"/>
  <c r="AI41" i="11" s="1"/>
  <c r="AJ41" i="11" s="1"/>
  <c r="AK41" i="11" s="1"/>
  <c r="AL41" i="11" s="1"/>
  <c r="AM41" i="11" s="1"/>
  <c r="AN41" i="11" s="1"/>
  <c r="AO41" i="11" s="1"/>
  <c r="AP41" i="11" s="1"/>
  <c r="AQ41" i="11" s="1"/>
  <c r="D41" i="24" s="1"/>
  <c r="E40" i="23"/>
  <c r="F40" i="23" s="1"/>
  <c r="G40" i="23" s="1"/>
  <c r="H40" i="23" s="1"/>
  <c r="I40" i="23" s="1"/>
  <c r="J40" i="23" s="1"/>
  <c r="K40" i="23" s="1"/>
  <c r="L40" i="23" s="1"/>
  <c r="M40" i="23" s="1"/>
  <c r="N40" i="23" s="1"/>
  <c r="O40" i="23" s="1"/>
  <c r="P40" i="23" s="1"/>
  <c r="Q40" i="23" s="1"/>
  <c r="R40" i="23" s="1"/>
  <c r="S40" i="23" s="1"/>
  <c r="T40" i="23" s="1"/>
  <c r="U40" i="23" s="1"/>
  <c r="V40" i="23" s="1"/>
  <c r="W40" i="23" s="1"/>
  <c r="X40" i="23" s="1"/>
  <c r="Y40" i="23" s="1"/>
  <c r="Z40" i="23" s="1"/>
  <c r="AA40" i="23" s="1"/>
  <c r="AB40" i="23" s="1"/>
  <c r="AC40" i="23" s="1"/>
  <c r="AD40" i="23" s="1"/>
  <c r="AE40" i="23" s="1"/>
  <c r="AF40" i="23" s="1"/>
  <c r="AG40" i="23" s="1"/>
  <c r="AH40" i="23" s="1"/>
  <c r="AI40" i="23" s="1"/>
  <c r="AJ40" i="23" s="1"/>
  <c r="AK40" i="23" s="1"/>
  <c r="AL40" i="23" s="1"/>
  <c r="AM40" i="23" s="1"/>
  <c r="AN40" i="23" s="1"/>
  <c r="AO40" i="23" s="1"/>
  <c r="AP40" i="23" s="1"/>
  <c r="AQ40" i="23" s="1"/>
  <c r="D40" i="11" s="1"/>
  <c r="E40" i="11" s="1"/>
  <c r="F40" i="11" s="1"/>
  <c r="G40" i="11" s="1"/>
  <c r="H40" i="11" s="1"/>
  <c r="I40" i="11" s="1"/>
  <c r="J40" i="11" s="1"/>
  <c r="K40" i="11" s="1"/>
  <c r="L40" i="11" s="1"/>
  <c r="M40" i="11" s="1"/>
  <c r="N40" i="11" s="1"/>
  <c r="O40" i="11" s="1"/>
  <c r="P40" i="11" s="1"/>
  <c r="Q40" i="11" s="1"/>
  <c r="R40" i="11" s="1"/>
  <c r="S40" i="11" s="1"/>
  <c r="T40" i="11" s="1"/>
  <c r="U40" i="11" s="1"/>
  <c r="V40" i="11" s="1"/>
  <c r="W40" i="11" s="1"/>
  <c r="X40" i="11" s="1"/>
  <c r="Y40" i="11" s="1"/>
  <c r="Z40" i="11" s="1"/>
  <c r="AA40" i="11" s="1"/>
  <c r="AB40" i="11" s="1"/>
  <c r="AC40" i="11" s="1"/>
  <c r="AD40" i="11" s="1"/>
  <c r="AE40" i="11" s="1"/>
  <c r="AF40" i="11" s="1"/>
  <c r="AG40" i="11" s="1"/>
  <c r="AH40" i="11" s="1"/>
  <c r="AI40" i="11" s="1"/>
  <c r="AJ40" i="11" s="1"/>
  <c r="AK40" i="11" s="1"/>
  <c r="AL40" i="11" s="1"/>
  <c r="AM40" i="11" s="1"/>
  <c r="AN40" i="11" s="1"/>
  <c r="AO40" i="11" s="1"/>
  <c r="AP40" i="11" s="1"/>
  <c r="AQ40" i="11" s="1"/>
  <c r="D40" i="24" s="1"/>
  <c r="E39" i="23"/>
  <c r="F39" i="23" s="1"/>
  <c r="G39" i="23" s="1"/>
  <c r="H39" i="23" s="1"/>
  <c r="I39" i="23" s="1"/>
  <c r="J39" i="23" s="1"/>
  <c r="K39" i="23" s="1"/>
  <c r="L39" i="23" s="1"/>
  <c r="M39" i="23" s="1"/>
  <c r="N39" i="23" s="1"/>
  <c r="O39" i="23" s="1"/>
  <c r="P39" i="23" s="1"/>
  <c r="Q39" i="23" s="1"/>
  <c r="R39" i="23" s="1"/>
  <c r="S39" i="23" s="1"/>
  <c r="T39" i="23" s="1"/>
  <c r="U39" i="23" s="1"/>
  <c r="V39" i="23" s="1"/>
  <c r="W39" i="23" s="1"/>
  <c r="X39" i="23" s="1"/>
  <c r="Y39" i="23" s="1"/>
  <c r="Z39" i="23" s="1"/>
  <c r="AA39" i="23" s="1"/>
  <c r="AB39" i="23" s="1"/>
  <c r="AC39" i="23" s="1"/>
  <c r="AD39" i="23" s="1"/>
  <c r="AE39" i="23" s="1"/>
  <c r="AF39" i="23" s="1"/>
  <c r="AG39" i="23" s="1"/>
  <c r="AH39" i="23" s="1"/>
  <c r="AI39" i="23" s="1"/>
  <c r="AJ39" i="23" s="1"/>
  <c r="AK39" i="23" s="1"/>
  <c r="AL39" i="23" s="1"/>
  <c r="AM39" i="23" s="1"/>
  <c r="AN39" i="23" s="1"/>
  <c r="AO39" i="23" s="1"/>
  <c r="AP39" i="23" s="1"/>
  <c r="AQ39" i="23" s="1"/>
  <c r="D39" i="11" s="1"/>
  <c r="E39" i="11" s="1"/>
  <c r="F39" i="11" s="1"/>
  <c r="G39" i="11" s="1"/>
  <c r="H39" i="11" s="1"/>
  <c r="I39" i="11" s="1"/>
  <c r="J39" i="11" s="1"/>
  <c r="K39" i="11" s="1"/>
  <c r="L39" i="11" s="1"/>
  <c r="M39" i="11" s="1"/>
  <c r="N39" i="11" s="1"/>
  <c r="O39" i="11" s="1"/>
  <c r="P39" i="11" s="1"/>
  <c r="Q39" i="11" s="1"/>
  <c r="R39" i="11" s="1"/>
  <c r="S39" i="11" s="1"/>
  <c r="T39" i="11" s="1"/>
  <c r="U39" i="11" s="1"/>
  <c r="V39" i="11" s="1"/>
  <c r="W39" i="11" s="1"/>
  <c r="X39" i="11" s="1"/>
  <c r="Y39" i="11" s="1"/>
  <c r="Z39" i="11" s="1"/>
  <c r="AA39" i="11" s="1"/>
  <c r="AB39" i="11" s="1"/>
  <c r="AC39" i="11" s="1"/>
  <c r="AD39" i="11" s="1"/>
  <c r="AE39" i="11" s="1"/>
  <c r="AF39" i="11" s="1"/>
  <c r="AG39" i="11" s="1"/>
  <c r="AH39" i="11" s="1"/>
  <c r="AI39" i="11" s="1"/>
  <c r="AJ39" i="11" s="1"/>
  <c r="AK39" i="11" s="1"/>
  <c r="AL39" i="11" s="1"/>
  <c r="AM39" i="11" s="1"/>
  <c r="AN39" i="11" s="1"/>
  <c r="AO39" i="11" s="1"/>
  <c r="AP39" i="11" s="1"/>
  <c r="AQ39" i="11" s="1"/>
  <c r="D39" i="24" s="1"/>
  <c r="E38" i="23"/>
  <c r="F38" i="23" s="1"/>
  <c r="G38" i="23" s="1"/>
  <c r="H38" i="23" s="1"/>
  <c r="I38" i="23" s="1"/>
  <c r="J38" i="23" s="1"/>
  <c r="K38" i="23" s="1"/>
  <c r="L38" i="23" s="1"/>
  <c r="M38" i="23" s="1"/>
  <c r="N38" i="23" s="1"/>
  <c r="O38" i="23" s="1"/>
  <c r="P38" i="23" s="1"/>
  <c r="Q38" i="23" s="1"/>
  <c r="R38" i="23" s="1"/>
  <c r="S38" i="23" s="1"/>
  <c r="T38" i="23" s="1"/>
  <c r="U38" i="23" s="1"/>
  <c r="V38" i="23" s="1"/>
  <c r="W38" i="23" s="1"/>
  <c r="X38" i="23" s="1"/>
  <c r="Y38" i="23" s="1"/>
  <c r="Z38" i="23" s="1"/>
  <c r="AA38" i="23" s="1"/>
  <c r="AB38" i="23" s="1"/>
  <c r="AC38" i="23" s="1"/>
  <c r="AD38" i="23" s="1"/>
  <c r="AE38" i="23" s="1"/>
  <c r="AF38" i="23" s="1"/>
  <c r="AG38" i="23" s="1"/>
  <c r="AH38" i="23" s="1"/>
  <c r="AI38" i="23" s="1"/>
  <c r="AJ38" i="23" s="1"/>
  <c r="AK38" i="23" s="1"/>
  <c r="AL38" i="23" s="1"/>
  <c r="AM38" i="23" s="1"/>
  <c r="AN38" i="23" s="1"/>
  <c r="AO38" i="23" s="1"/>
  <c r="AP38" i="23" s="1"/>
  <c r="AQ38" i="23" s="1"/>
  <c r="D38" i="11" s="1"/>
  <c r="E37" i="23"/>
  <c r="F37" i="23" s="1"/>
  <c r="G37" i="23" s="1"/>
  <c r="H37" i="23" s="1"/>
  <c r="I37" i="23" s="1"/>
  <c r="J37" i="23" s="1"/>
  <c r="K37" i="23" s="1"/>
  <c r="L37" i="23" s="1"/>
  <c r="M37" i="23" s="1"/>
  <c r="N37" i="23" s="1"/>
  <c r="O37" i="23" s="1"/>
  <c r="P37" i="23" s="1"/>
  <c r="Q37" i="23" s="1"/>
  <c r="R37" i="23" s="1"/>
  <c r="S37" i="23" s="1"/>
  <c r="T37" i="23" s="1"/>
  <c r="U37" i="23" s="1"/>
  <c r="V37" i="23" s="1"/>
  <c r="W37" i="23" s="1"/>
  <c r="X37" i="23" s="1"/>
  <c r="Y37" i="23" s="1"/>
  <c r="Z37" i="23" s="1"/>
  <c r="AA37" i="23" s="1"/>
  <c r="AB37" i="23" s="1"/>
  <c r="AC37" i="23" s="1"/>
  <c r="AD37" i="23" s="1"/>
  <c r="AE37" i="23" s="1"/>
  <c r="AF37" i="23" s="1"/>
  <c r="AG37" i="23" s="1"/>
  <c r="AH37" i="23" s="1"/>
  <c r="AI37" i="23" s="1"/>
  <c r="AJ37" i="23" s="1"/>
  <c r="AK37" i="23" s="1"/>
  <c r="AL37" i="23" s="1"/>
  <c r="AM37" i="23" s="1"/>
  <c r="AN37" i="23" s="1"/>
  <c r="AO37" i="23" s="1"/>
  <c r="AP37" i="23" s="1"/>
  <c r="AQ37" i="23" s="1"/>
  <c r="D37" i="11" s="1"/>
  <c r="E37" i="11" s="1"/>
  <c r="F37" i="11" s="1"/>
  <c r="G37" i="11" s="1"/>
  <c r="H37" i="11" s="1"/>
  <c r="I37" i="11" s="1"/>
  <c r="J37" i="11" s="1"/>
  <c r="K37" i="11" s="1"/>
  <c r="L37" i="11" s="1"/>
  <c r="M37" i="11" s="1"/>
  <c r="N37" i="11" s="1"/>
  <c r="O37" i="11" s="1"/>
  <c r="P37" i="11" s="1"/>
  <c r="Q37" i="11" s="1"/>
  <c r="R37" i="11" s="1"/>
  <c r="S37" i="11" s="1"/>
  <c r="T37" i="11" s="1"/>
  <c r="U37" i="11" s="1"/>
  <c r="V37" i="11" s="1"/>
  <c r="W37" i="11" s="1"/>
  <c r="X37" i="11" s="1"/>
  <c r="Y37" i="11" s="1"/>
  <c r="Z37" i="11" s="1"/>
  <c r="AA37" i="11" s="1"/>
  <c r="AB37" i="11" s="1"/>
  <c r="AC37" i="11" s="1"/>
  <c r="AD37" i="11" s="1"/>
  <c r="AE37" i="11" s="1"/>
  <c r="AF37" i="11" s="1"/>
  <c r="AG37" i="11" s="1"/>
  <c r="AH37" i="11" s="1"/>
  <c r="AI37" i="11" s="1"/>
  <c r="AJ37" i="11" s="1"/>
  <c r="AK37" i="11" s="1"/>
  <c r="AL37" i="11" s="1"/>
  <c r="AM37" i="11" s="1"/>
  <c r="AN37" i="11" s="1"/>
  <c r="AO37" i="11" s="1"/>
  <c r="AP37" i="11" s="1"/>
  <c r="AQ37" i="11" s="1"/>
  <c r="D37" i="24" s="1"/>
  <c r="E36" i="23"/>
  <c r="F36" i="23" s="1"/>
  <c r="G36" i="23" s="1"/>
  <c r="H36" i="23" s="1"/>
  <c r="I36" i="23" s="1"/>
  <c r="J36" i="23" s="1"/>
  <c r="K36" i="23" s="1"/>
  <c r="L36" i="23" s="1"/>
  <c r="M36" i="23" s="1"/>
  <c r="N36" i="23" s="1"/>
  <c r="O36" i="23" s="1"/>
  <c r="P36" i="23" s="1"/>
  <c r="Q36" i="23" s="1"/>
  <c r="R36" i="23" s="1"/>
  <c r="S36" i="23" s="1"/>
  <c r="T36" i="23" s="1"/>
  <c r="U36" i="23" s="1"/>
  <c r="V36" i="23" s="1"/>
  <c r="W36" i="23" s="1"/>
  <c r="X36" i="23" s="1"/>
  <c r="Y36" i="23" s="1"/>
  <c r="Z36" i="23" s="1"/>
  <c r="AA36" i="23" s="1"/>
  <c r="AB36" i="23" s="1"/>
  <c r="AC36" i="23" s="1"/>
  <c r="AD36" i="23" s="1"/>
  <c r="AE36" i="23" s="1"/>
  <c r="AF36" i="23" s="1"/>
  <c r="AG36" i="23" s="1"/>
  <c r="AH36" i="23" s="1"/>
  <c r="AI36" i="23" s="1"/>
  <c r="AJ36" i="23" s="1"/>
  <c r="AK36" i="23" s="1"/>
  <c r="AL36" i="23" s="1"/>
  <c r="AM36" i="23" s="1"/>
  <c r="AN36" i="23" s="1"/>
  <c r="AO36" i="23" s="1"/>
  <c r="AP36" i="23" s="1"/>
  <c r="AQ36" i="23" s="1"/>
  <c r="D36" i="11" s="1"/>
  <c r="E36" i="11" s="1"/>
  <c r="F36" i="11" s="1"/>
  <c r="G36" i="11" s="1"/>
  <c r="H36" i="11" s="1"/>
  <c r="I36" i="11" s="1"/>
  <c r="J36" i="11" s="1"/>
  <c r="K36" i="11" s="1"/>
  <c r="L36" i="11" s="1"/>
  <c r="M36" i="11" s="1"/>
  <c r="N36" i="11" s="1"/>
  <c r="O36" i="11" s="1"/>
  <c r="P36" i="11" s="1"/>
  <c r="Q36" i="11" s="1"/>
  <c r="R36" i="11" s="1"/>
  <c r="S36" i="11" s="1"/>
  <c r="T36" i="11" s="1"/>
  <c r="U36" i="11" s="1"/>
  <c r="V36" i="11" s="1"/>
  <c r="W36" i="11" s="1"/>
  <c r="X36" i="11" s="1"/>
  <c r="Y36" i="11" s="1"/>
  <c r="Z36" i="11" s="1"/>
  <c r="AA36" i="11" s="1"/>
  <c r="AB36" i="11" s="1"/>
  <c r="AC36" i="11" s="1"/>
  <c r="AD36" i="11" s="1"/>
  <c r="AE36" i="11" s="1"/>
  <c r="AF36" i="11" s="1"/>
  <c r="AG36" i="11" s="1"/>
  <c r="AH36" i="11" s="1"/>
  <c r="AI36" i="11" s="1"/>
  <c r="AJ36" i="11" s="1"/>
  <c r="AK36" i="11" s="1"/>
  <c r="AL36" i="11" s="1"/>
  <c r="AM36" i="11" s="1"/>
  <c r="AN36" i="11" s="1"/>
  <c r="AO36" i="11" s="1"/>
  <c r="AP36" i="11" s="1"/>
  <c r="AQ36" i="11" s="1"/>
  <c r="D36" i="24" s="1"/>
  <c r="E35" i="23"/>
  <c r="F35" i="23" s="1"/>
  <c r="G35" i="23" s="1"/>
  <c r="H35" i="23" s="1"/>
  <c r="I35" i="23" s="1"/>
  <c r="J35" i="23" s="1"/>
  <c r="K35" i="23" s="1"/>
  <c r="L35" i="23" s="1"/>
  <c r="M35" i="23" s="1"/>
  <c r="N35" i="23" s="1"/>
  <c r="O35" i="23" s="1"/>
  <c r="P35" i="23" s="1"/>
  <c r="Q35" i="23" s="1"/>
  <c r="R35" i="23" s="1"/>
  <c r="S35" i="23" s="1"/>
  <c r="T35" i="23" s="1"/>
  <c r="U35" i="23" s="1"/>
  <c r="V35" i="23" s="1"/>
  <c r="W35" i="23" s="1"/>
  <c r="X35" i="23" s="1"/>
  <c r="Y35" i="23" s="1"/>
  <c r="Z35" i="23" s="1"/>
  <c r="AA35" i="23" s="1"/>
  <c r="AB35" i="23" s="1"/>
  <c r="AC35" i="23" s="1"/>
  <c r="AD35" i="23" s="1"/>
  <c r="AE35" i="23" s="1"/>
  <c r="AF35" i="23" s="1"/>
  <c r="AG35" i="23" s="1"/>
  <c r="AH35" i="23" s="1"/>
  <c r="AI35" i="23" s="1"/>
  <c r="AJ35" i="23" s="1"/>
  <c r="AK35" i="23" s="1"/>
  <c r="AL35" i="23" s="1"/>
  <c r="AM35" i="23" s="1"/>
  <c r="AN35" i="23" s="1"/>
  <c r="AO35" i="23" s="1"/>
  <c r="AP35" i="23" s="1"/>
  <c r="AQ35" i="23" s="1"/>
  <c r="D35" i="11" s="1"/>
  <c r="E35" i="11" s="1"/>
  <c r="F35" i="11" s="1"/>
  <c r="G35" i="11" s="1"/>
  <c r="L35" i="11" s="1"/>
  <c r="M35" i="11" s="1"/>
  <c r="N35" i="11" s="1"/>
  <c r="O35" i="11" s="1"/>
  <c r="P35" i="11" s="1"/>
  <c r="Q35" i="11" s="1"/>
  <c r="R35" i="11" s="1"/>
  <c r="S35" i="11" s="1"/>
  <c r="T35" i="11" s="1"/>
  <c r="U35" i="11" s="1"/>
  <c r="V35" i="11" s="1"/>
  <c r="W35" i="11" s="1"/>
  <c r="X35" i="11" s="1"/>
  <c r="Y35" i="11" s="1"/>
  <c r="Z35" i="11" s="1"/>
  <c r="AA35" i="11" s="1"/>
  <c r="AB35" i="11" s="1"/>
  <c r="AC35" i="11" s="1"/>
  <c r="AD35" i="11" s="1"/>
  <c r="AE35" i="11" s="1"/>
  <c r="AF35" i="11" s="1"/>
  <c r="AG35" i="11" s="1"/>
  <c r="AH35" i="11" s="1"/>
  <c r="AI35" i="11" s="1"/>
  <c r="AJ35" i="11" s="1"/>
  <c r="AK35" i="11" s="1"/>
  <c r="AL35" i="11" s="1"/>
  <c r="AM35" i="11" s="1"/>
  <c r="AN35" i="11" s="1"/>
  <c r="AO35" i="11" s="1"/>
  <c r="AP35" i="11" s="1"/>
  <c r="AQ35" i="11" s="1"/>
  <c r="D35" i="24" s="1"/>
  <c r="G34" i="10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AL34" i="10" s="1"/>
  <c r="AM34" i="10" s="1"/>
  <c r="AN34" i="10" s="1"/>
  <c r="AO34" i="10" s="1"/>
  <c r="AP34" i="10" s="1"/>
  <c r="AQ34" i="10" s="1"/>
  <c r="D34" i="23" s="1"/>
  <c r="E33" i="23"/>
  <c r="F33" i="23" s="1"/>
  <c r="G33" i="23" s="1"/>
  <c r="H33" i="23" s="1"/>
  <c r="I33" i="23" s="1"/>
  <c r="J33" i="23" s="1"/>
  <c r="K33" i="23" s="1"/>
  <c r="L33" i="23" s="1"/>
  <c r="M33" i="23" s="1"/>
  <c r="N33" i="23" s="1"/>
  <c r="O33" i="23" s="1"/>
  <c r="P33" i="23" s="1"/>
  <c r="Q33" i="23" s="1"/>
  <c r="R33" i="23" s="1"/>
  <c r="S33" i="23" s="1"/>
  <c r="T33" i="23" s="1"/>
  <c r="U33" i="23" s="1"/>
  <c r="V33" i="23" s="1"/>
  <c r="W33" i="23" s="1"/>
  <c r="X33" i="23" s="1"/>
  <c r="Y33" i="23" s="1"/>
  <c r="Z33" i="23" s="1"/>
  <c r="AA33" i="23" s="1"/>
  <c r="AB33" i="23" s="1"/>
  <c r="AC33" i="23" s="1"/>
  <c r="AD33" i="23" s="1"/>
  <c r="AE33" i="23" s="1"/>
  <c r="AF33" i="23" s="1"/>
  <c r="AG33" i="23" s="1"/>
  <c r="AH33" i="23" s="1"/>
  <c r="AI33" i="23" s="1"/>
  <c r="AJ33" i="23" s="1"/>
  <c r="AK33" i="23" s="1"/>
  <c r="AL33" i="23" s="1"/>
  <c r="AM33" i="23" s="1"/>
  <c r="AN33" i="23" s="1"/>
  <c r="AO33" i="23" s="1"/>
  <c r="AP33" i="23" s="1"/>
  <c r="AQ33" i="23" s="1"/>
  <c r="D33" i="11" s="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P33" i="11" s="1"/>
  <c r="Q33" i="11" s="1"/>
  <c r="R33" i="11" s="1"/>
  <c r="S33" i="11" s="1"/>
  <c r="T33" i="11" s="1"/>
  <c r="U33" i="11" s="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D33" i="24" s="1"/>
  <c r="E32" i="10"/>
  <c r="F32" i="10" s="1"/>
  <c r="E31" i="23"/>
  <c r="F31" i="23" s="1"/>
  <c r="G31" i="23" s="1"/>
  <c r="H31" i="23" s="1"/>
  <c r="I31" i="23" s="1"/>
  <c r="J31" i="23" s="1"/>
  <c r="K31" i="23" s="1"/>
  <c r="L31" i="23" s="1"/>
  <c r="M31" i="23" s="1"/>
  <c r="N31" i="23" s="1"/>
  <c r="O31" i="23" s="1"/>
  <c r="P31" i="23" s="1"/>
  <c r="Q31" i="23" s="1"/>
  <c r="R31" i="23" s="1"/>
  <c r="S31" i="23" s="1"/>
  <c r="T31" i="23" s="1"/>
  <c r="U31" i="23" s="1"/>
  <c r="V31" i="23" s="1"/>
  <c r="W31" i="23" s="1"/>
  <c r="X31" i="23" s="1"/>
  <c r="Y31" i="23" s="1"/>
  <c r="Z31" i="23" s="1"/>
  <c r="AA31" i="23" s="1"/>
  <c r="AB31" i="23" s="1"/>
  <c r="AC31" i="23" s="1"/>
  <c r="AD31" i="23" s="1"/>
  <c r="AE31" i="23" s="1"/>
  <c r="AF31" i="23" s="1"/>
  <c r="AG31" i="23" s="1"/>
  <c r="AH31" i="23" s="1"/>
  <c r="AI31" i="23" s="1"/>
  <c r="AJ31" i="23" s="1"/>
  <c r="AK31" i="23" s="1"/>
  <c r="AL31" i="23" s="1"/>
  <c r="AM31" i="23" s="1"/>
  <c r="AN31" i="23" s="1"/>
  <c r="AO31" i="23" s="1"/>
  <c r="AP31" i="23" s="1"/>
  <c r="AQ31" i="23" s="1"/>
  <c r="E30" i="23"/>
  <c r="F30" i="23" s="1"/>
  <c r="G30" i="23" s="1"/>
  <c r="H30" i="23" s="1"/>
  <c r="I30" i="23" s="1"/>
  <c r="J30" i="23" s="1"/>
  <c r="K30" i="23" s="1"/>
  <c r="L30" i="23" s="1"/>
  <c r="M30" i="23" s="1"/>
  <c r="N30" i="23" s="1"/>
  <c r="O30" i="23" s="1"/>
  <c r="P30" i="23" s="1"/>
  <c r="Q30" i="23" s="1"/>
  <c r="R30" i="23" s="1"/>
  <c r="S30" i="23" s="1"/>
  <c r="T30" i="23" s="1"/>
  <c r="U30" i="23" s="1"/>
  <c r="V30" i="23" s="1"/>
  <c r="W30" i="23" s="1"/>
  <c r="X30" i="23" s="1"/>
  <c r="Y30" i="23" s="1"/>
  <c r="Z30" i="23" s="1"/>
  <c r="AA30" i="23" s="1"/>
  <c r="AB30" i="23" s="1"/>
  <c r="AC30" i="23" s="1"/>
  <c r="AD30" i="23" s="1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D30" i="11" s="1"/>
  <c r="E29" i="10"/>
  <c r="F29" i="10" s="1"/>
  <c r="E27" i="23"/>
  <c r="F27" i="23" s="1"/>
  <c r="G27" i="23" s="1"/>
  <c r="H27" i="23" s="1"/>
  <c r="I27" i="23" s="1"/>
  <c r="J27" i="23" s="1"/>
  <c r="K27" i="23" s="1"/>
  <c r="L27" i="23" s="1"/>
  <c r="M27" i="23" s="1"/>
  <c r="N27" i="23" s="1"/>
  <c r="O27" i="23" s="1"/>
  <c r="P27" i="23" s="1"/>
  <c r="Q27" i="23" s="1"/>
  <c r="R27" i="23" s="1"/>
  <c r="S27" i="23" s="1"/>
  <c r="T27" i="23" s="1"/>
  <c r="U27" i="23" s="1"/>
  <c r="V27" i="23" s="1"/>
  <c r="W27" i="23" s="1"/>
  <c r="X27" i="23" s="1"/>
  <c r="Y27" i="23" s="1"/>
  <c r="Z27" i="23" s="1"/>
  <c r="AA27" i="23" s="1"/>
  <c r="AB27" i="23" s="1"/>
  <c r="AC27" i="23" s="1"/>
  <c r="AD27" i="23" s="1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D27" i="11" s="1"/>
  <c r="E27" i="11" s="1"/>
  <c r="F27" i="11" s="1"/>
  <c r="G27" i="11" s="1"/>
  <c r="H27" i="11" s="1"/>
  <c r="I27" i="11" s="1"/>
  <c r="J27" i="11" s="1"/>
  <c r="K27" i="11" s="1"/>
  <c r="L27" i="11" s="1"/>
  <c r="M27" i="11" s="1"/>
  <c r="N27" i="11" s="1"/>
  <c r="O27" i="11" s="1"/>
  <c r="P27" i="11" s="1"/>
  <c r="Q27" i="11" s="1"/>
  <c r="R27" i="11" s="1"/>
  <c r="S27" i="11" s="1"/>
  <c r="T27" i="11" s="1"/>
  <c r="U27" i="11" s="1"/>
  <c r="V27" i="11" s="1"/>
  <c r="W27" i="11" s="1"/>
  <c r="X27" i="11" s="1"/>
  <c r="Y27" i="11" s="1"/>
  <c r="Z27" i="11" s="1"/>
  <c r="AA27" i="11" s="1"/>
  <c r="AB27" i="11" s="1"/>
  <c r="AC27" i="11" s="1"/>
  <c r="AD27" i="11" s="1"/>
  <c r="AE27" i="11" s="1"/>
  <c r="AF27" i="11" s="1"/>
  <c r="AG27" i="11" s="1"/>
  <c r="AH27" i="11" s="1"/>
  <c r="AI27" i="11" s="1"/>
  <c r="AJ27" i="11" s="1"/>
  <c r="AK27" i="11" s="1"/>
  <c r="AL27" i="11" s="1"/>
  <c r="AM27" i="11" s="1"/>
  <c r="AN27" i="11" s="1"/>
  <c r="AO27" i="11" s="1"/>
  <c r="AP27" i="11" s="1"/>
  <c r="AQ27" i="11" s="1"/>
  <c r="D27" i="24" s="1"/>
  <c r="E26" i="23"/>
  <c r="F26" i="23" s="1"/>
  <c r="G26" i="23" s="1"/>
  <c r="H26" i="23" s="1"/>
  <c r="I26" i="23" s="1"/>
  <c r="J26" i="23" s="1"/>
  <c r="K26" i="23" s="1"/>
  <c r="L26" i="23" s="1"/>
  <c r="M26" i="23" s="1"/>
  <c r="N26" i="23" s="1"/>
  <c r="O26" i="23" s="1"/>
  <c r="P26" i="23" s="1"/>
  <c r="Q26" i="23" s="1"/>
  <c r="R26" i="23" s="1"/>
  <c r="S26" i="23" s="1"/>
  <c r="T26" i="23" s="1"/>
  <c r="U26" i="23" s="1"/>
  <c r="V26" i="23" s="1"/>
  <c r="W26" i="23" s="1"/>
  <c r="X26" i="23" s="1"/>
  <c r="Y26" i="23" s="1"/>
  <c r="Z26" i="23" s="1"/>
  <c r="AA26" i="23" s="1"/>
  <c r="AB26" i="23" s="1"/>
  <c r="AC26" i="23" s="1"/>
  <c r="AD26" i="23" s="1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D26" i="11" s="1"/>
  <c r="E26" i="11" s="1"/>
  <c r="F26" i="11" s="1"/>
  <c r="G26" i="11" s="1"/>
  <c r="H26" i="11" s="1"/>
  <c r="I26" i="11" s="1"/>
  <c r="J26" i="11" s="1"/>
  <c r="K26" i="11" s="1"/>
  <c r="L26" i="11" s="1"/>
  <c r="M26" i="11" s="1"/>
  <c r="N26" i="11" s="1"/>
  <c r="O26" i="11" s="1"/>
  <c r="P26" i="11" s="1"/>
  <c r="Q26" i="11" s="1"/>
  <c r="R26" i="11" s="1"/>
  <c r="S26" i="11" s="1"/>
  <c r="T26" i="11" s="1"/>
  <c r="U26" i="11" s="1"/>
  <c r="V26" i="11" s="1"/>
  <c r="W26" i="11" s="1"/>
  <c r="X26" i="11" s="1"/>
  <c r="Y26" i="11" s="1"/>
  <c r="Z26" i="11" s="1"/>
  <c r="AA26" i="11" s="1"/>
  <c r="AB26" i="11" s="1"/>
  <c r="AC26" i="11" s="1"/>
  <c r="AD26" i="11" s="1"/>
  <c r="AE26" i="11" s="1"/>
  <c r="AF26" i="11" s="1"/>
  <c r="AG26" i="11" s="1"/>
  <c r="AH26" i="11" s="1"/>
  <c r="AI26" i="11" s="1"/>
  <c r="AJ26" i="11" s="1"/>
  <c r="AK26" i="11" s="1"/>
  <c r="AL26" i="11" s="1"/>
  <c r="AM26" i="11" s="1"/>
  <c r="AN26" i="11" s="1"/>
  <c r="AO26" i="11" s="1"/>
  <c r="AP26" i="11" s="1"/>
  <c r="AQ26" i="11" s="1"/>
  <c r="D26" i="24" s="1"/>
  <c r="E25" i="23"/>
  <c r="F25" i="23" s="1"/>
  <c r="G25" i="23" s="1"/>
  <c r="H25" i="23" s="1"/>
  <c r="I25" i="23" s="1"/>
  <c r="J25" i="23" s="1"/>
  <c r="K25" i="23" s="1"/>
  <c r="L25" i="23" s="1"/>
  <c r="M25" i="23" s="1"/>
  <c r="N25" i="23" s="1"/>
  <c r="O25" i="23" s="1"/>
  <c r="P25" i="23" s="1"/>
  <c r="Q25" i="23" s="1"/>
  <c r="R25" i="23" s="1"/>
  <c r="S25" i="23" s="1"/>
  <c r="T25" i="23" s="1"/>
  <c r="U25" i="23" s="1"/>
  <c r="V25" i="23" s="1"/>
  <c r="W25" i="23" s="1"/>
  <c r="X25" i="23" s="1"/>
  <c r="Y25" i="23" s="1"/>
  <c r="Z25" i="23" s="1"/>
  <c r="AA25" i="23" s="1"/>
  <c r="AB25" i="23" s="1"/>
  <c r="AC25" i="23" s="1"/>
  <c r="AD25" i="23" s="1"/>
  <c r="AE25" i="23" s="1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D25" i="11" s="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V25" i="11" s="1"/>
  <c r="W25" i="11" s="1"/>
  <c r="X25" i="11" s="1"/>
  <c r="Y25" i="11" s="1"/>
  <c r="Z25" i="11" s="1"/>
  <c r="AA25" i="11" s="1"/>
  <c r="AB25" i="11" s="1"/>
  <c r="AC25" i="11" s="1"/>
  <c r="AD25" i="11" s="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D25" i="24" s="1"/>
  <c r="E24" i="23"/>
  <c r="F24" i="23" s="1"/>
  <c r="G24" i="23" s="1"/>
  <c r="H24" i="23" s="1"/>
  <c r="I24" i="23" s="1"/>
  <c r="J24" i="23" s="1"/>
  <c r="K24" i="23" s="1"/>
  <c r="L24" i="23" s="1"/>
  <c r="M24" i="23" s="1"/>
  <c r="N24" i="23" s="1"/>
  <c r="O24" i="23" s="1"/>
  <c r="P24" i="23" s="1"/>
  <c r="Q24" i="23" s="1"/>
  <c r="R24" i="23" s="1"/>
  <c r="S24" i="23" s="1"/>
  <c r="T24" i="23" s="1"/>
  <c r="U24" i="23" s="1"/>
  <c r="V24" i="23" s="1"/>
  <c r="W24" i="23" s="1"/>
  <c r="X24" i="23" s="1"/>
  <c r="Y24" i="23" s="1"/>
  <c r="Z24" i="23" s="1"/>
  <c r="AA24" i="23" s="1"/>
  <c r="AB24" i="23" s="1"/>
  <c r="AC24" i="23" s="1"/>
  <c r="AD24" i="23" s="1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E22" i="23"/>
  <c r="F22" i="23" s="1"/>
  <c r="G22" i="23" s="1"/>
  <c r="H22" i="23" s="1"/>
  <c r="I22" i="23" s="1"/>
  <c r="J22" i="23" s="1"/>
  <c r="K22" i="23" s="1"/>
  <c r="L22" i="23" s="1"/>
  <c r="M22" i="23" s="1"/>
  <c r="N22" i="23" s="1"/>
  <c r="O22" i="23" s="1"/>
  <c r="P22" i="23" s="1"/>
  <c r="Q22" i="23" s="1"/>
  <c r="R22" i="23" s="1"/>
  <c r="S22" i="23" s="1"/>
  <c r="T22" i="23" s="1"/>
  <c r="U22" i="23" s="1"/>
  <c r="V22" i="23" s="1"/>
  <c r="W22" i="23" s="1"/>
  <c r="X22" i="23" s="1"/>
  <c r="Y22" i="23" s="1"/>
  <c r="Z22" i="23" s="1"/>
  <c r="AA22" i="23" s="1"/>
  <c r="AB22" i="23" s="1"/>
  <c r="AC22" i="23" s="1"/>
  <c r="AD22" i="23" s="1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D22" i="11" s="1"/>
  <c r="E22" i="11" s="1"/>
  <c r="F22" i="11" s="1"/>
  <c r="G22" i="11" s="1"/>
  <c r="H22" i="11" s="1"/>
  <c r="I22" i="11" s="1"/>
  <c r="J22" i="11" s="1"/>
  <c r="K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AE22" i="11" s="1"/>
  <c r="AF22" i="11" s="1"/>
  <c r="AG22" i="11" s="1"/>
  <c r="AH22" i="11" s="1"/>
  <c r="AI22" i="11" s="1"/>
  <c r="AJ22" i="11" s="1"/>
  <c r="AK22" i="11" s="1"/>
  <c r="AL22" i="11" s="1"/>
  <c r="AM22" i="11" s="1"/>
  <c r="AN22" i="11" s="1"/>
  <c r="AO22" i="11" s="1"/>
  <c r="AP22" i="11" s="1"/>
  <c r="AQ22" i="11" s="1"/>
  <c r="D22" i="24" s="1"/>
  <c r="E21" i="24"/>
  <c r="F21" i="24" s="1"/>
  <c r="G21" i="24" s="1"/>
  <c r="H21" i="24" s="1"/>
  <c r="I21" i="24" s="1"/>
  <c r="J21" i="24" s="1"/>
  <c r="K21" i="24" s="1"/>
  <c r="L21" i="24" s="1"/>
  <c r="M21" i="24" s="1"/>
  <c r="N21" i="24" s="1"/>
  <c r="O21" i="24" s="1"/>
  <c r="P21" i="24" s="1"/>
  <c r="Q21" i="24" s="1"/>
  <c r="R21" i="24" s="1"/>
  <c r="S21" i="24" s="1"/>
  <c r="T21" i="24" s="1"/>
  <c r="U21" i="24" s="1"/>
  <c r="V21" i="24" s="1"/>
  <c r="W21" i="24" s="1"/>
  <c r="X21" i="24" s="1"/>
  <c r="Y21" i="24" s="1"/>
  <c r="Z21" i="24" s="1"/>
  <c r="AA21" i="24" s="1"/>
  <c r="AB21" i="24" s="1"/>
  <c r="AC21" i="24" s="1"/>
  <c r="AD21" i="24" s="1"/>
  <c r="AE21" i="24" s="1"/>
  <c r="AF21" i="24" s="1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D21" i="12" s="1"/>
  <c r="E21" i="12" s="1"/>
  <c r="F21" i="12" s="1"/>
  <c r="G21" i="12" s="1"/>
  <c r="H21" i="12" s="1"/>
  <c r="I21" i="12" s="1"/>
  <c r="J21" i="12" s="1"/>
  <c r="K21" i="12" s="1"/>
  <c r="L21" i="12" s="1"/>
  <c r="M21" i="12" s="1"/>
  <c r="N21" i="12" s="1"/>
  <c r="O21" i="12" s="1"/>
  <c r="P21" i="12" s="1"/>
  <c r="Q21" i="12" s="1"/>
  <c r="R21" i="12" s="1"/>
  <c r="S21" i="12" s="1"/>
  <c r="T21" i="12" s="1"/>
  <c r="U21" i="12" s="1"/>
  <c r="V21" i="12" s="1"/>
  <c r="W21" i="12" s="1"/>
  <c r="X21" i="12" s="1"/>
  <c r="Y21" i="12" s="1"/>
  <c r="Z21" i="12" s="1"/>
  <c r="AA21" i="12" s="1"/>
  <c r="AB21" i="12" s="1"/>
  <c r="AC21" i="12" s="1"/>
  <c r="AD21" i="12" s="1"/>
  <c r="AE21" i="12" s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D21" i="25" s="1"/>
  <c r="AR21" i="23"/>
  <c r="F15" i="16" s="1"/>
  <c r="E20" i="23"/>
  <c r="F20" i="23" s="1"/>
  <c r="G20" i="23" s="1"/>
  <c r="H20" i="23" s="1"/>
  <c r="I20" i="23" s="1"/>
  <c r="J20" i="23" s="1"/>
  <c r="K20" i="23" s="1"/>
  <c r="L20" i="23" s="1"/>
  <c r="M20" i="23" s="1"/>
  <c r="N20" i="23" s="1"/>
  <c r="O20" i="23" s="1"/>
  <c r="P20" i="23" s="1"/>
  <c r="Q20" i="23" s="1"/>
  <c r="R20" i="23" s="1"/>
  <c r="S20" i="23" s="1"/>
  <c r="T20" i="23" s="1"/>
  <c r="U20" i="23" s="1"/>
  <c r="V20" i="23" s="1"/>
  <c r="W20" i="23" s="1"/>
  <c r="X20" i="23" s="1"/>
  <c r="Y20" i="23" s="1"/>
  <c r="Z20" i="23" s="1"/>
  <c r="AA20" i="23" s="1"/>
  <c r="AB20" i="23" s="1"/>
  <c r="AC20" i="23" s="1"/>
  <c r="AD20" i="23" s="1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D20" i="11" s="1"/>
  <c r="E20" i="11" s="1"/>
  <c r="F20" i="11" s="1"/>
  <c r="G20" i="11" s="1"/>
  <c r="H20" i="11" s="1"/>
  <c r="I20" i="11" s="1"/>
  <c r="J20" i="11" s="1"/>
  <c r="K20" i="11" s="1"/>
  <c r="L20" i="11" s="1"/>
  <c r="M20" i="11" s="1"/>
  <c r="N20" i="11" s="1"/>
  <c r="O20" i="11" s="1"/>
  <c r="P20" i="11" s="1"/>
  <c r="Q20" i="11" s="1"/>
  <c r="R20" i="11" s="1"/>
  <c r="S20" i="11" s="1"/>
  <c r="T20" i="11" s="1"/>
  <c r="U20" i="11" s="1"/>
  <c r="V20" i="11" s="1"/>
  <c r="W20" i="11" s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D20" i="24" s="1"/>
  <c r="E19" i="23"/>
  <c r="F19" i="23" s="1"/>
  <c r="G19" i="23" s="1"/>
  <c r="H19" i="23" s="1"/>
  <c r="I19" i="23" s="1"/>
  <c r="J19" i="23" s="1"/>
  <c r="K19" i="23" s="1"/>
  <c r="L19" i="23" s="1"/>
  <c r="M19" i="23" s="1"/>
  <c r="N19" i="23" s="1"/>
  <c r="O19" i="23" s="1"/>
  <c r="P19" i="23" s="1"/>
  <c r="Q19" i="23" s="1"/>
  <c r="R19" i="23" s="1"/>
  <c r="S19" i="23" s="1"/>
  <c r="T19" i="23" s="1"/>
  <c r="U19" i="23" s="1"/>
  <c r="V19" i="23" s="1"/>
  <c r="W19" i="23" s="1"/>
  <c r="X19" i="23" s="1"/>
  <c r="Y19" i="23" s="1"/>
  <c r="Z19" i="23" s="1"/>
  <c r="AA19" i="23" s="1"/>
  <c r="AB19" i="23" s="1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D19" i="11" s="1"/>
  <c r="E19" i="11" s="1"/>
  <c r="F19" i="11" s="1"/>
  <c r="G19" i="11" s="1"/>
  <c r="H19" i="11" s="1"/>
  <c r="I19" i="11" s="1"/>
  <c r="J19" i="11" s="1"/>
  <c r="K19" i="11" s="1"/>
  <c r="L19" i="11" s="1"/>
  <c r="M19" i="11" s="1"/>
  <c r="N19" i="11" s="1"/>
  <c r="O19" i="11" s="1"/>
  <c r="P19" i="11" s="1"/>
  <c r="Q19" i="11" s="1"/>
  <c r="R19" i="11" s="1"/>
  <c r="S19" i="11" s="1"/>
  <c r="T19" i="11" s="1"/>
  <c r="U19" i="11" s="1"/>
  <c r="V19" i="11" s="1"/>
  <c r="W19" i="11" s="1"/>
  <c r="X19" i="11" s="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D19" i="24" s="1"/>
  <c r="E18" i="23"/>
  <c r="F18" i="23" s="1"/>
  <c r="G18" i="23" s="1"/>
  <c r="H18" i="23" s="1"/>
  <c r="I18" i="23" s="1"/>
  <c r="J18" i="23" s="1"/>
  <c r="K18" i="23" s="1"/>
  <c r="L18" i="23" s="1"/>
  <c r="M18" i="23" s="1"/>
  <c r="N18" i="23" s="1"/>
  <c r="O18" i="23" s="1"/>
  <c r="P18" i="23" s="1"/>
  <c r="Q18" i="23" s="1"/>
  <c r="R18" i="23" s="1"/>
  <c r="S18" i="23" s="1"/>
  <c r="T18" i="23" s="1"/>
  <c r="U18" i="23" s="1"/>
  <c r="V18" i="23" s="1"/>
  <c r="W18" i="23" s="1"/>
  <c r="X18" i="23" s="1"/>
  <c r="Y18" i="23" s="1"/>
  <c r="Z18" i="23" s="1"/>
  <c r="AA18" i="23" s="1"/>
  <c r="AB18" i="23" s="1"/>
  <c r="AC18" i="23" s="1"/>
  <c r="AD18" i="23" s="1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P18" i="11" s="1"/>
  <c r="Q18" i="11" s="1"/>
  <c r="R18" i="11" s="1"/>
  <c r="S18" i="11" s="1"/>
  <c r="T18" i="11" s="1"/>
  <c r="U18" i="11" s="1"/>
  <c r="V18" i="11" s="1"/>
  <c r="W18" i="11" s="1"/>
  <c r="X18" i="11" s="1"/>
  <c r="Y18" i="11" s="1"/>
  <c r="Z18" i="11" s="1"/>
  <c r="AA18" i="11" s="1"/>
  <c r="AB18" i="11" s="1"/>
  <c r="AC18" i="11" s="1"/>
  <c r="AD18" i="11" s="1"/>
  <c r="AE18" i="11" s="1"/>
  <c r="AF18" i="11" s="1"/>
  <c r="AG18" i="11" s="1"/>
  <c r="AH18" i="11" s="1"/>
  <c r="AI18" i="11" s="1"/>
  <c r="AJ18" i="11" s="1"/>
  <c r="AK18" i="11" s="1"/>
  <c r="AL18" i="11" s="1"/>
  <c r="AM18" i="11" s="1"/>
  <c r="AN18" i="11" s="1"/>
  <c r="AO18" i="11" s="1"/>
  <c r="AP18" i="11" s="1"/>
  <c r="AQ18" i="11" s="1"/>
  <c r="D18" i="24" s="1"/>
  <c r="E17" i="23"/>
  <c r="F17" i="23" s="1"/>
  <c r="G17" i="23" s="1"/>
  <c r="H17" i="23" s="1"/>
  <c r="I17" i="23" s="1"/>
  <c r="J17" i="23" s="1"/>
  <c r="K17" i="23" s="1"/>
  <c r="L17" i="23" s="1"/>
  <c r="M17" i="23" s="1"/>
  <c r="N17" i="23" s="1"/>
  <c r="O17" i="23" s="1"/>
  <c r="P17" i="23" s="1"/>
  <c r="Q17" i="23" s="1"/>
  <c r="R17" i="23" s="1"/>
  <c r="S17" i="23" s="1"/>
  <c r="T17" i="23" s="1"/>
  <c r="U17" i="23" s="1"/>
  <c r="V17" i="23" s="1"/>
  <c r="W17" i="23" s="1"/>
  <c r="X17" i="23" s="1"/>
  <c r="Y17" i="23" s="1"/>
  <c r="Z17" i="23" s="1"/>
  <c r="AA17" i="23" s="1"/>
  <c r="AB17" i="23" s="1"/>
  <c r="AC17" i="23" s="1"/>
  <c r="AD17" i="23" s="1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D17" i="11" s="1"/>
  <c r="E17" i="11" s="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Q17" i="11" s="1"/>
  <c r="R17" i="11" s="1"/>
  <c r="S17" i="11" s="1"/>
  <c r="T17" i="11" s="1"/>
  <c r="U17" i="11" s="1"/>
  <c r="V17" i="11" s="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D17" i="24" s="1"/>
  <c r="E16" i="11"/>
  <c r="F16" i="11" s="1"/>
  <c r="AR16" i="23"/>
  <c r="F10" i="16" s="1"/>
  <c r="AR32" i="1"/>
  <c r="E26" i="16" s="1"/>
  <c r="AR29" i="1"/>
  <c r="E23" i="16" s="1"/>
  <c r="AR50" i="10"/>
  <c r="AR49" i="10"/>
  <c r="AR45" i="10"/>
  <c r="AR44" i="10"/>
  <c r="AR43" i="10"/>
  <c r="AR42" i="10"/>
  <c r="AR40" i="10"/>
  <c r="AR38" i="10"/>
  <c r="AR35" i="10"/>
  <c r="AR33" i="10"/>
  <c r="AR30" i="10"/>
  <c r="AR24" i="10"/>
  <c r="AR27" i="10"/>
  <c r="AR36" i="10"/>
  <c r="AR46" i="10"/>
  <c r="AR48" i="10"/>
  <c r="AR39" i="10"/>
  <c r="AR47" i="10"/>
  <c r="AR26" i="10"/>
  <c r="AR31" i="10"/>
  <c r="AR17" i="10"/>
  <c r="AR25" i="10"/>
  <c r="AR21" i="11"/>
  <c r="AR22" i="10"/>
  <c r="AR19" i="10"/>
  <c r="AR20" i="10"/>
  <c r="AR37" i="10"/>
  <c r="AR18" i="10"/>
  <c r="AR41" i="10"/>
  <c r="AB15" i="23"/>
  <c r="T15" i="23"/>
  <c r="A7" i="36" s="1"/>
  <c r="L15" i="23"/>
  <c r="M15" i="23" s="1"/>
  <c r="D15" i="23"/>
  <c r="X12" i="23"/>
  <c r="AA12" i="23" s="1"/>
  <c r="P12" i="23"/>
  <c r="F6" i="36" s="1"/>
  <c r="H12" i="23"/>
  <c r="K12" i="23" s="1"/>
  <c r="AQ15" i="10"/>
  <c r="AA12" i="14"/>
  <c r="F9" i="33"/>
  <c r="AC15" i="14"/>
  <c r="Z15" i="14"/>
  <c r="K12" i="10"/>
  <c r="N12" i="10"/>
  <c r="S12" i="10"/>
  <c r="W12" i="10"/>
  <c r="F9" i="29"/>
  <c r="AL12" i="10"/>
  <c r="I15" i="10"/>
  <c r="O15" i="10"/>
  <c r="R15" i="10"/>
  <c r="V15" i="10"/>
  <c r="AH15" i="10"/>
  <c r="AM12" i="14"/>
  <c r="F10" i="33"/>
  <c r="B11" i="36"/>
  <c r="AH12" i="14"/>
  <c r="B12" i="40"/>
  <c r="B11" i="40"/>
  <c r="B10" i="40"/>
  <c r="B9" i="40"/>
  <c r="B8" i="40"/>
  <c r="B7" i="40"/>
  <c r="B6" i="40"/>
  <c r="B5" i="40"/>
  <c r="B4" i="40"/>
  <c r="B3" i="40"/>
  <c r="AN12" i="27"/>
  <c r="AJ12" i="27"/>
  <c r="AF12" i="27"/>
  <c r="AB12" i="27"/>
  <c r="X12" i="27"/>
  <c r="T12" i="27"/>
  <c r="P12" i="27"/>
  <c r="L12" i="27"/>
  <c r="H12" i="27"/>
  <c r="D12" i="27"/>
  <c r="AN15" i="27"/>
  <c r="AJ15" i="27"/>
  <c r="AF15" i="27"/>
  <c r="AB15" i="27"/>
  <c r="X15" i="27"/>
  <c r="T15" i="27"/>
  <c r="P15" i="27"/>
  <c r="L15" i="27"/>
  <c r="H15" i="27"/>
  <c r="D15" i="27"/>
  <c r="AD15" i="14"/>
  <c r="AE15" i="14"/>
  <c r="AJ12" i="23"/>
  <c r="AK12" i="23" s="1"/>
  <c r="AF15" i="23"/>
  <c r="AG15" i="23" s="1"/>
  <c r="AN15" i="23"/>
  <c r="AO15" i="23" s="1"/>
  <c r="V12" i="10"/>
  <c r="AD12" i="10"/>
  <c r="AO15" i="10"/>
  <c r="F8" i="36"/>
  <c r="A5" i="29"/>
  <c r="A4" i="29"/>
  <c r="U28" i="10" l="1"/>
  <c r="V28" i="10" s="1"/>
  <c r="W28" i="10" s="1"/>
  <c r="X28" i="10" s="1"/>
  <c r="Y28" i="10" s="1"/>
  <c r="Z28" i="10" s="1"/>
  <c r="AA28" i="10" s="1"/>
  <c r="AB28" i="10" s="1"/>
  <c r="AC28" i="10" s="1"/>
  <c r="AD28" i="10" s="1"/>
  <c r="AE28" i="10" s="1"/>
  <c r="AF28" i="10" s="1"/>
  <c r="AG28" i="10" s="1"/>
  <c r="AH28" i="10" s="1"/>
  <c r="AI28" i="10" s="1"/>
  <c r="AJ28" i="10" s="1"/>
  <c r="AK28" i="10" s="1"/>
  <c r="AL28" i="10" s="1"/>
  <c r="AM28" i="10" s="1"/>
  <c r="AN28" i="10" s="1"/>
  <c r="AO28" i="10" s="1"/>
  <c r="AP28" i="10" s="1"/>
  <c r="AQ28" i="10" s="1"/>
  <c r="D28" i="23" s="1"/>
  <c r="E28" i="23" s="1"/>
  <c r="F28" i="23" s="1"/>
  <c r="G28" i="23" s="1"/>
  <c r="H28" i="23" s="1"/>
  <c r="I28" i="23" s="1"/>
  <c r="J28" i="23" s="1"/>
  <c r="K28" i="23" s="1"/>
  <c r="L28" i="23" s="1"/>
  <c r="M28" i="23" s="1"/>
  <c r="N28" i="23" s="1"/>
  <c r="O28" i="23" s="1"/>
  <c r="P28" i="23" s="1"/>
  <c r="Q28" i="23" s="1"/>
  <c r="R28" i="23" s="1"/>
  <c r="S28" i="23" s="1"/>
  <c r="T28" i="23" s="1"/>
  <c r="U28" i="23" s="1"/>
  <c r="V28" i="23" s="1"/>
  <c r="W28" i="23" s="1"/>
  <c r="X28" i="23" s="1"/>
  <c r="Y28" i="23" s="1"/>
  <c r="Z28" i="23" s="1"/>
  <c r="AA28" i="23" s="1"/>
  <c r="AB28" i="23" s="1"/>
  <c r="AC28" i="23" s="1"/>
  <c r="AD28" i="23" s="1"/>
  <c r="AE28" i="23" s="1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H28" i="11" s="1"/>
  <c r="I28" i="11" s="1"/>
  <c r="J28" i="11" s="1"/>
  <c r="K28" i="11" s="1"/>
  <c r="L28" i="11" s="1"/>
  <c r="M28" i="11" s="1"/>
  <c r="N28" i="11" s="1"/>
  <c r="O28" i="11" s="1"/>
  <c r="T28" i="11" s="1"/>
  <c r="U28" i="11" s="1"/>
  <c r="V28" i="11" s="1"/>
  <c r="W28" i="11" s="1"/>
  <c r="X28" i="11" s="1"/>
  <c r="Y28" i="11" s="1"/>
  <c r="Z28" i="11" s="1"/>
  <c r="AA28" i="11" s="1"/>
  <c r="AB28" i="11" s="1"/>
  <c r="AC28" i="11" s="1"/>
  <c r="AD28" i="11" s="1"/>
  <c r="AE28" i="11" s="1"/>
  <c r="AF28" i="11" s="1"/>
  <c r="AG28" i="11" s="1"/>
  <c r="AH28" i="11" s="1"/>
  <c r="AI28" i="11" s="1"/>
  <c r="AJ28" i="11" s="1"/>
  <c r="AK28" i="11" s="1"/>
  <c r="AL28" i="11" s="1"/>
  <c r="AM28" i="11" s="1"/>
  <c r="AN28" i="11" s="1"/>
  <c r="AO28" i="11" s="1"/>
  <c r="AP28" i="11" s="1"/>
  <c r="AQ28" i="11" s="1"/>
  <c r="D28" i="24" s="1"/>
  <c r="U23" i="10"/>
  <c r="V23" i="10" s="1"/>
  <c r="W23" i="10" s="1"/>
  <c r="X23" i="10" s="1"/>
  <c r="Y23" i="10" s="1"/>
  <c r="Z23" i="10" s="1"/>
  <c r="AA23" i="10" s="1"/>
  <c r="AB23" i="10" s="1"/>
  <c r="AC23" i="10" s="1"/>
  <c r="AD23" i="10" s="1"/>
  <c r="AE23" i="10" s="1"/>
  <c r="AF23" i="10" s="1"/>
  <c r="AG23" i="10" s="1"/>
  <c r="AH23" i="10" s="1"/>
  <c r="AI23" i="10" s="1"/>
  <c r="AJ23" i="10" s="1"/>
  <c r="AK23" i="10" s="1"/>
  <c r="AL23" i="10" s="1"/>
  <c r="AM23" i="10" s="1"/>
  <c r="AN23" i="10" s="1"/>
  <c r="AO23" i="10" s="1"/>
  <c r="AP23" i="10" s="1"/>
  <c r="AQ23" i="10" s="1"/>
  <c r="D23" i="23" s="1"/>
  <c r="E23" i="23" s="1"/>
  <c r="F23" i="23" s="1"/>
  <c r="G23" i="23" s="1"/>
  <c r="H23" i="23" s="1"/>
  <c r="I23" i="23" s="1"/>
  <c r="J23" i="23" s="1"/>
  <c r="K23" i="23" s="1"/>
  <c r="L23" i="23" s="1"/>
  <c r="M23" i="23" s="1"/>
  <c r="N23" i="23" s="1"/>
  <c r="O23" i="23" s="1"/>
  <c r="P23" i="23" s="1"/>
  <c r="Q23" i="23" s="1"/>
  <c r="R23" i="23" s="1"/>
  <c r="S23" i="23" s="1"/>
  <c r="T23" i="23" s="1"/>
  <c r="U23" i="23" s="1"/>
  <c r="V23" i="23" s="1"/>
  <c r="W23" i="23" s="1"/>
  <c r="X23" i="23" s="1"/>
  <c r="Y23" i="23" s="1"/>
  <c r="Z23" i="23" s="1"/>
  <c r="AA23" i="23" s="1"/>
  <c r="AB23" i="23" s="1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D23" i="11" s="1"/>
  <c r="E23" i="11" s="1"/>
  <c r="F23" i="11" s="1"/>
  <c r="G23" i="11" s="1"/>
  <c r="L23" i="11" s="1"/>
  <c r="M23" i="11" s="1"/>
  <c r="N23" i="11" s="1"/>
  <c r="O23" i="11" s="1"/>
  <c r="P23" i="11" s="1"/>
  <c r="Q23" i="11" s="1"/>
  <c r="R23" i="11" s="1"/>
  <c r="S23" i="11" s="1"/>
  <c r="T23" i="11" s="1"/>
  <c r="U23" i="11" s="1"/>
  <c r="V23" i="11" s="1"/>
  <c r="W23" i="11" s="1"/>
  <c r="X23" i="11" s="1"/>
  <c r="Y23" i="11" s="1"/>
  <c r="Z23" i="11" s="1"/>
  <c r="AA23" i="11" s="1"/>
  <c r="AB23" i="11" s="1"/>
  <c r="AC23" i="11" s="1"/>
  <c r="AD23" i="11" s="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AO23" i="11" s="1"/>
  <c r="AP23" i="11" s="1"/>
  <c r="AQ23" i="11" s="1"/>
  <c r="D23" i="24" s="1"/>
  <c r="AR23" i="10"/>
  <c r="T31" i="11"/>
  <c r="U31" i="11" s="1"/>
  <c r="V31" i="11" s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D31" i="24" s="1"/>
  <c r="D31" i="11"/>
  <c r="E31" i="11" s="1"/>
  <c r="F31" i="11" s="1"/>
  <c r="G31" i="11" s="1"/>
  <c r="T24" i="11"/>
  <c r="U24" i="11" s="1"/>
  <c r="V24" i="11" s="1"/>
  <c r="W24" i="11" s="1"/>
  <c r="X24" i="11" s="1"/>
  <c r="Y24" i="11" s="1"/>
  <c r="Z24" i="11" s="1"/>
  <c r="AA24" i="11" s="1"/>
  <c r="AB24" i="11" s="1"/>
  <c r="AC24" i="11" s="1"/>
  <c r="AD24" i="11" s="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D24" i="24" s="1"/>
  <c r="D24" i="11"/>
  <c r="E24" i="11" s="1"/>
  <c r="F24" i="11" s="1"/>
  <c r="G24" i="11" s="1"/>
  <c r="J11" i="12"/>
  <c r="J11" i="25"/>
  <c r="D11" i="25" s="1"/>
  <c r="D11" i="11"/>
  <c r="S13" i="24"/>
  <c r="AC13" i="12"/>
  <c r="AF13" i="24"/>
  <c r="AQ13" i="12"/>
  <c r="K13" i="12"/>
  <c r="L13" i="24"/>
  <c r="X13" i="12"/>
  <c r="J13" i="24"/>
  <c r="AG13" i="24"/>
  <c r="Z13" i="12"/>
  <c r="P13" i="24"/>
  <c r="M13" i="24"/>
  <c r="N13" i="12"/>
  <c r="AE13" i="24"/>
  <c r="AK13" i="12"/>
  <c r="D13" i="24"/>
  <c r="O13" i="24"/>
  <c r="AB13" i="12"/>
  <c r="AN13" i="24"/>
  <c r="P13" i="12"/>
  <c r="G13" i="24"/>
  <c r="AF13" i="12"/>
  <c r="AI13" i="24"/>
  <c r="AA13" i="12"/>
  <c r="AN13" i="12"/>
  <c r="V13" i="12"/>
  <c r="E13" i="24"/>
  <c r="F13" i="24"/>
  <c r="V13" i="24"/>
  <c r="AK13" i="24"/>
  <c r="AL13" i="24"/>
  <c r="R13" i="24"/>
  <c r="S13" i="12"/>
  <c r="AO13" i="24"/>
  <c r="AA13" i="24"/>
  <c r="R13" i="12"/>
  <c r="AB13" i="24"/>
  <c r="E13" i="12"/>
  <c r="G13" i="12"/>
  <c r="Y13" i="12"/>
  <c r="Q13" i="24"/>
  <c r="X13" i="24"/>
  <c r="AC13" i="24"/>
  <c r="I13" i="24"/>
  <c r="N13" i="24"/>
  <c r="AD13" i="24"/>
  <c r="AJ13" i="24"/>
  <c r="AP13" i="12"/>
  <c r="D13" i="12"/>
  <c r="T13" i="12"/>
  <c r="G9" i="16"/>
  <c r="O13" i="12"/>
  <c r="U13" i="12"/>
  <c r="L13" i="12"/>
  <c r="J13" i="12"/>
  <c r="F13" i="12"/>
  <c r="H13" i="12"/>
  <c r="AP13" i="24"/>
  <c r="M13" i="12"/>
  <c r="AJ13" i="12"/>
  <c r="W13" i="24"/>
  <c r="AH13" i="12"/>
  <c r="AD13" i="12"/>
  <c r="H13" i="24"/>
  <c r="AG13" i="12"/>
  <c r="Q13" i="12"/>
  <c r="W13" i="12"/>
  <c r="AQ13" i="24"/>
  <c r="U13" i="24"/>
  <c r="AE13" i="12"/>
  <c r="Y13" i="24"/>
  <c r="T13" i="24"/>
  <c r="AM13" i="12"/>
  <c r="AH13" i="24"/>
  <c r="AL13" i="12"/>
  <c r="I13" i="12"/>
  <c r="Z13" i="24"/>
  <c r="AO13" i="12"/>
  <c r="K13" i="24"/>
  <c r="AM13" i="24"/>
  <c r="AI13" i="12"/>
  <c r="B1" i="36"/>
  <c r="B1" i="29"/>
  <c r="U15" i="23"/>
  <c r="A30" i="27"/>
  <c r="A30" i="14"/>
  <c r="A30" i="26"/>
  <c r="A30" i="13"/>
  <c r="A30" i="25"/>
  <c r="A30" i="12"/>
  <c r="A30" i="24"/>
  <c r="A30" i="11"/>
  <c r="A30" i="23"/>
  <c r="A30" i="10"/>
  <c r="N15" i="10"/>
  <c r="AG15" i="10"/>
  <c r="A7" i="29"/>
  <c r="Y15" i="14"/>
  <c r="AE12" i="14"/>
  <c r="A85" i="46"/>
  <c r="B4" i="36"/>
  <c r="B6" i="36"/>
  <c r="B8" i="36"/>
  <c r="F3" i="29"/>
  <c r="E50" i="24"/>
  <c r="F50" i="24" s="1"/>
  <c r="G50" i="24" s="1"/>
  <c r="H50" i="24" s="1"/>
  <c r="I50" i="24" s="1"/>
  <c r="J50" i="24" s="1"/>
  <c r="K50" i="24" s="1"/>
  <c r="L50" i="24" s="1"/>
  <c r="M50" i="24" s="1"/>
  <c r="N50" i="24" s="1"/>
  <c r="O50" i="24" s="1"/>
  <c r="P50" i="24" s="1"/>
  <c r="Q50" i="24" s="1"/>
  <c r="R50" i="24" s="1"/>
  <c r="S50" i="24" s="1"/>
  <c r="T50" i="24" s="1"/>
  <c r="U50" i="24" s="1"/>
  <c r="V50" i="24" s="1"/>
  <c r="W50" i="24" s="1"/>
  <c r="X50" i="24" s="1"/>
  <c r="Y50" i="24" s="1"/>
  <c r="Z50" i="24" s="1"/>
  <c r="AA50" i="24" s="1"/>
  <c r="AB50" i="24" s="1"/>
  <c r="AC50" i="24" s="1"/>
  <c r="AD50" i="24" s="1"/>
  <c r="AE50" i="24" s="1"/>
  <c r="AF50" i="24" s="1"/>
  <c r="AG50" i="24" s="1"/>
  <c r="AH50" i="24" s="1"/>
  <c r="AI50" i="24" s="1"/>
  <c r="AJ50" i="24" s="1"/>
  <c r="AK50" i="24" s="1"/>
  <c r="AL50" i="24" s="1"/>
  <c r="AM50" i="24" s="1"/>
  <c r="AN50" i="24" s="1"/>
  <c r="AO50" i="24" s="1"/>
  <c r="AP50" i="24" s="1"/>
  <c r="AQ50" i="24" s="1"/>
  <c r="D50" i="12" s="1"/>
  <c r="E50" i="12" s="1"/>
  <c r="F50" i="12" s="1"/>
  <c r="G50" i="12" s="1"/>
  <c r="H50" i="12" s="1"/>
  <c r="I50" i="12" s="1"/>
  <c r="J50" i="12" s="1"/>
  <c r="K50" i="12" s="1"/>
  <c r="L50" i="12" s="1"/>
  <c r="M50" i="12" s="1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AB50" i="12" s="1"/>
  <c r="AC50" i="12" s="1"/>
  <c r="AD50" i="12" s="1"/>
  <c r="AE50" i="12" s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AQ50" i="12" s="1"/>
  <c r="D50" i="25" s="1"/>
  <c r="AR50" i="23"/>
  <c r="F44" i="16" s="1"/>
  <c r="E49" i="24"/>
  <c r="F49" i="24" s="1"/>
  <c r="AR49" i="23"/>
  <c r="F43" i="16" s="1"/>
  <c r="E48" i="24"/>
  <c r="F48" i="24" s="1"/>
  <c r="G48" i="24" s="1"/>
  <c r="H48" i="24" s="1"/>
  <c r="I48" i="24" s="1"/>
  <c r="J48" i="24" s="1"/>
  <c r="K48" i="24" s="1"/>
  <c r="L48" i="24" s="1"/>
  <c r="M48" i="24" s="1"/>
  <c r="N48" i="24" s="1"/>
  <c r="O48" i="24" s="1"/>
  <c r="P48" i="24" s="1"/>
  <c r="Q48" i="24" s="1"/>
  <c r="R48" i="24" s="1"/>
  <c r="S48" i="24" s="1"/>
  <c r="T48" i="24" s="1"/>
  <c r="U48" i="24" s="1"/>
  <c r="V48" i="24" s="1"/>
  <c r="W48" i="24" s="1"/>
  <c r="X48" i="24" s="1"/>
  <c r="Y48" i="24" s="1"/>
  <c r="Z48" i="24" s="1"/>
  <c r="AA48" i="24" s="1"/>
  <c r="AB48" i="24" s="1"/>
  <c r="AC48" i="24" s="1"/>
  <c r="AD48" i="24" s="1"/>
  <c r="AE48" i="24" s="1"/>
  <c r="AF48" i="24" s="1"/>
  <c r="AG48" i="24" s="1"/>
  <c r="AH48" i="24" s="1"/>
  <c r="AI48" i="24" s="1"/>
  <c r="AJ48" i="24" s="1"/>
  <c r="AK48" i="24" s="1"/>
  <c r="AL48" i="24" s="1"/>
  <c r="AM48" i="24" s="1"/>
  <c r="AN48" i="24" s="1"/>
  <c r="AO48" i="24" s="1"/>
  <c r="AP48" i="24" s="1"/>
  <c r="AQ48" i="24" s="1"/>
  <c r="D48" i="12" s="1"/>
  <c r="E48" i="12" s="1"/>
  <c r="F48" i="12" s="1"/>
  <c r="G48" i="12" s="1"/>
  <c r="H48" i="12" s="1"/>
  <c r="I48" i="12" s="1"/>
  <c r="J48" i="12" s="1"/>
  <c r="K48" i="12" s="1"/>
  <c r="L48" i="12" s="1"/>
  <c r="M48" i="12" s="1"/>
  <c r="N48" i="12" s="1"/>
  <c r="O48" i="12" s="1"/>
  <c r="P48" i="12" s="1"/>
  <c r="Q48" i="12" s="1"/>
  <c r="R48" i="12" s="1"/>
  <c r="S48" i="12" s="1"/>
  <c r="T48" i="12" s="1"/>
  <c r="U48" i="12" s="1"/>
  <c r="V48" i="12" s="1"/>
  <c r="W48" i="12" s="1"/>
  <c r="X48" i="12" s="1"/>
  <c r="Y48" i="12" s="1"/>
  <c r="Z48" i="12" s="1"/>
  <c r="AA48" i="12" s="1"/>
  <c r="AB48" i="12" s="1"/>
  <c r="AC48" i="12" s="1"/>
  <c r="AD48" i="12" s="1"/>
  <c r="AE48" i="12" s="1"/>
  <c r="AF48" i="12" s="1"/>
  <c r="AG48" i="12" s="1"/>
  <c r="AH48" i="12" s="1"/>
  <c r="AI48" i="12" s="1"/>
  <c r="AJ48" i="12" s="1"/>
  <c r="AK48" i="12" s="1"/>
  <c r="AL48" i="12" s="1"/>
  <c r="AM48" i="12" s="1"/>
  <c r="AN48" i="12" s="1"/>
  <c r="AO48" i="12" s="1"/>
  <c r="AP48" i="12" s="1"/>
  <c r="AQ48" i="12" s="1"/>
  <c r="D48" i="25" s="1"/>
  <c r="AR48" i="23"/>
  <c r="F42" i="16" s="1"/>
  <c r="E47" i="24"/>
  <c r="F47" i="24" s="1"/>
  <c r="G47" i="24" s="1"/>
  <c r="H47" i="24" s="1"/>
  <c r="I47" i="24" s="1"/>
  <c r="J47" i="24" s="1"/>
  <c r="K47" i="24" s="1"/>
  <c r="L47" i="24" s="1"/>
  <c r="M47" i="24" s="1"/>
  <c r="N47" i="24" s="1"/>
  <c r="O47" i="24" s="1"/>
  <c r="P47" i="24" s="1"/>
  <c r="Q47" i="24" s="1"/>
  <c r="R47" i="24" s="1"/>
  <c r="S47" i="24" s="1"/>
  <c r="T47" i="24" s="1"/>
  <c r="U47" i="24" s="1"/>
  <c r="V47" i="24" s="1"/>
  <c r="W47" i="24" s="1"/>
  <c r="X47" i="24" s="1"/>
  <c r="Y47" i="24" s="1"/>
  <c r="Z47" i="24" s="1"/>
  <c r="AA47" i="24" s="1"/>
  <c r="AB47" i="24" s="1"/>
  <c r="AC47" i="24" s="1"/>
  <c r="AD47" i="24" s="1"/>
  <c r="AE47" i="24" s="1"/>
  <c r="AF47" i="24" s="1"/>
  <c r="AG47" i="24" s="1"/>
  <c r="AH47" i="24" s="1"/>
  <c r="AI47" i="24" s="1"/>
  <c r="AJ47" i="24" s="1"/>
  <c r="AK47" i="24" s="1"/>
  <c r="AL47" i="24" s="1"/>
  <c r="AM47" i="24" s="1"/>
  <c r="AN47" i="24" s="1"/>
  <c r="AO47" i="24" s="1"/>
  <c r="AP47" i="24" s="1"/>
  <c r="AQ47" i="24" s="1"/>
  <c r="D47" i="12" s="1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AB47" i="12" s="1"/>
  <c r="AC47" i="12" s="1"/>
  <c r="AD47" i="12" s="1"/>
  <c r="AE47" i="12" s="1"/>
  <c r="AF47" i="12" s="1"/>
  <c r="AG47" i="12" s="1"/>
  <c r="AH47" i="12" s="1"/>
  <c r="AI47" i="12" s="1"/>
  <c r="AJ47" i="12" s="1"/>
  <c r="AK47" i="12" s="1"/>
  <c r="AL47" i="12" s="1"/>
  <c r="AM47" i="12" s="1"/>
  <c r="AN47" i="12" s="1"/>
  <c r="AO47" i="12" s="1"/>
  <c r="AP47" i="12" s="1"/>
  <c r="AQ47" i="12" s="1"/>
  <c r="D47" i="25" s="1"/>
  <c r="AR47" i="23"/>
  <c r="F41" i="16" s="1"/>
  <c r="E46" i="24"/>
  <c r="F46" i="24" s="1"/>
  <c r="G46" i="24" s="1"/>
  <c r="H46" i="24" s="1"/>
  <c r="I46" i="24" s="1"/>
  <c r="J46" i="24" s="1"/>
  <c r="K46" i="24" s="1"/>
  <c r="L46" i="24" s="1"/>
  <c r="M46" i="24" s="1"/>
  <c r="N46" i="24" s="1"/>
  <c r="O46" i="24" s="1"/>
  <c r="P46" i="24" s="1"/>
  <c r="Q46" i="24" s="1"/>
  <c r="R46" i="24" s="1"/>
  <c r="S46" i="24" s="1"/>
  <c r="T46" i="24" s="1"/>
  <c r="U46" i="24" s="1"/>
  <c r="V46" i="24" s="1"/>
  <c r="W46" i="24" s="1"/>
  <c r="X46" i="24" s="1"/>
  <c r="Y46" i="24" s="1"/>
  <c r="Z46" i="24" s="1"/>
  <c r="AA46" i="24" s="1"/>
  <c r="AB46" i="24" s="1"/>
  <c r="AC46" i="24" s="1"/>
  <c r="AD46" i="24" s="1"/>
  <c r="AE46" i="24" s="1"/>
  <c r="AF46" i="24" s="1"/>
  <c r="AG46" i="24" s="1"/>
  <c r="AH46" i="24" s="1"/>
  <c r="AI46" i="24" s="1"/>
  <c r="AJ46" i="24" s="1"/>
  <c r="AK46" i="24" s="1"/>
  <c r="AL46" i="24" s="1"/>
  <c r="AM46" i="24" s="1"/>
  <c r="AN46" i="24" s="1"/>
  <c r="AO46" i="24" s="1"/>
  <c r="AP46" i="24" s="1"/>
  <c r="AQ46" i="24" s="1"/>
  <c r="D46" i="12" s="1"/>
  <c r="E46" i="12" s="1"/>
  <c r="F46" i="12" s="1"/>
  <c r="G46" i="12" s="1"/>
  <c r="H46" i="12" s="1"/>
  <c r="I46" i="12" s="1"/>
  <c r="J46" i="12" s="1"/>
  <c r="K46" i="12" s="1"/>
  <c r="L46" i="12" s="1"/>
  <c r="M46" i="12" s="1"/>
  <c r="N46" i="12" s="1"/>
  <c r="O46" i="12" s="1"/>
  <c r="P46" i="12" s="1"/>
  <c r="Q46" i="12" s="1"/>
  <c r="R46" i="12" s="1"/>
  <c r="S46" i="12" s="1"/>
  <c r="T46" i="12" s="1"/>
  <c r="U46" i="12" s="1"/>
  <c r="V46" i="12" s="1"/>
  <c r="W46" i="12" s="1"/>
  <c r="X46" i="12" s="1"/>
  <c r="Y46" i="12" s="1"/>
  <c r="Z46" i="12" s="1"/>
  <c r="AA46" i="12" s="1"/>
  <c r="AB46" i="12" s="1"/>
  <c r="AC46" i="12" s="1"/>
  <c r="AD46" i="12" s="1"/>
  <c r="AE46" i="12" s="1"/>
  <c r="AF46" i="12" s="1"/>
  <c r="AG46" i="12" s="1"/>
  <c r="AH46" i="12" s="1"/>
  <c r="AI46" i="12" s="1"/>
  <c r="AJ46" i="12" s="1"/>
  <c r="AK46" i="12" s="1"/>
  <c r="AL46" i="12" s="1"/>
  <c r="AM46" i="12" s="1"/>
  <c r="AN46" i="12" s="1"/>
  <c r="AO46" i="12" s="1"/>
  <c r="AP46" i="12" s="1"/>
  <c r="AQ46" i="12" s="1"/>
  <c r="D46" i="25" s="1"/>
  <c r="AR46" i="23"/>
  <c r="F40" i="16" s="1"/>
  <c r="E45" i="24"/>
  <c r="F45" i="24" s="1"/>
  <c r="G45" i="24" s="1"/>
  <c r="H45" i="24" s="1"/>
  <c r="I45" i="24" s="1"/>
  <c r="J45" i="24" s="1"/>
  <c r="K45" i="24" s="1"/>
  <c r="L45" i="24" s="1"/>
  <c r="M45" i="24" s="1"/>
  <c r="N45" i="24" s="1"/>
  <c r="O45" i="24" s="1"/>
  <c r="P45" i="24" s="1"/>
  <c r="Q45" i="24" s="1"/>
  <c r="R45" i="24" s="1"/>
  <c r="S45" i="24" s="1"/>
  <c r="T45" i="24" s="1"/>
  <c r="U45" i="24" s="1"/>
  <c r="V45" i="24" s="1"/>
  <c r="W45" i="24" s="1"/>
  <c r="X45" i="24" s="1"/>
  <c r="Y45" i="24" s="1"/>
  <c r="Z45" i="24" s="1"/>
  <c r="AA45" i="24" s="1"/>
  <c r="AB45" i="24" s="1"/>
  <c r="AC45" i="24" s="1"/>
  <c r="AD45" i="24" s="1"/>
  <c r="AE45" i="24" s="1"/>
  <c r="AF45" i="24" s="1"/>
  <c r="AG45" i="24" s="1"/>
  <c r="AH45" i="24" s="1"/>
  <c r="AI45" i="24" s="1"/>
  <c r="AJ45" i="24" s="1"/>
  <c r="AK45" i="24" s="1"/>
  <c r="AL45" i="24" s="1"/>
  <c r="AM45" i="24" s="1"/>
  <c r="AN45" i="24" s="1"/>
  <c r="AO45" i="24" s="1"/>
  <c r="AP45" i="24" s="1"/>
  <c r="AQ45" i="24" s="1"/>
  <c r="D45" i="12" s="1"/>
  <c r="E45" i="12" s="1"/>
  <c r="F45" i="12" s="1"/>
  <c r="G45" i="12" s="1"/>
  <c r="H45" i="12" s="1"/>
  <c r="I45" i="12" s="1"/>
  <c r="J45" i="12" s="1"/>
  <c r="K45" i="12" s="1"/>
  <c r="L45" i="12" s="1"/>
  <c r="M45" i="12" s="1"/>
  <c r="N45" i="12" s="1"/>
  <c r="O45" i="12" s="1"/>
  <c r="P45" i="12" s="1"/>
  <c r="Q45" i="12" s="1"/>
  <c r="R45" i="12" s="1"/>
  <c r="S45" i="12" s="1"/>
  <c r="T45" i="12" s="1"/>
  <c r="U45" i="12" s="1"/>
  <c r="V45" i="12" s="1"/>
  <c r="W45" i="12" s="1"/>
  <c r="X45" i="12" s="1"/>
  <c r="Y45" i="12" s="1"/>
  <c r="Z45" i="12" s="1"/>
  <c r="AA45" i="12" s="1"/>
  <c r="AB45" i="12" s="1"/>
  <c r="AC45" i="12" s="1"/>
  <c r="AD45" i="12" s="1"/>
  <c r="AE45" i="12" s="1"/>
  <c r="AF45" i="12" s="1"/>
  <c r="AG45" i="12" s="1"/>
  <c r="AH45" i="12" s="1"/>
  <c r="AI45" i="12" s="1"/>
  <c r="AJ45" i="12" s="1"/>
  <c r="AK45" i="12" s="1"/>
  <c r="AL45" i="12" s="1"/>
  <c r="AM45" i="12" s="1"/>
  <c r="AN45" i="12" s="1"/>
  <c r="AO45" i="12" s="1"/>
  <c r="AP45" i="12" s="1"/>
  <c r="AQ45" i="12" s="1"/>
  <c r="D45" i="25" s="1"/>
  <c r="AR45" i="23"/>
  <c r="F39" i="16" s="1"/>
  <c r="E44" i="24"/>
  <c r="F44" i="24" s="1"/>
  <c r="G44" i="24" s="1"/>
  <c r="H44" i="24" s="1"/>
  <c r="I44" i="24" s="1"/>
  <c r="J44" i="24" s="1"/>
  <c r="K44" i="24" s="1"/>
  <c r="L44" i="24" s="1"/>
  <c r="M44" i="24" s="1"/>
  <c r="N44" i="24" s="1"/>
  <c r="O44" i="24" s="1"/>
  <c r="P44" i="24" s="1"/>
  <c r="Q44" i="24" s="1"/>
  <c r="R44" i="24" s="1"/>
  <c r="S44" i="24" s="1"/>
  <c r="T44" i="24" s="1"/>
  <c r="U44" i="24" s="1"/>
  <c r="V44" i="24" s="1"/>
  <c r="W44" i="24" s="1"/>
  <c r="X44" i="24" s="1"/>
  <c r="Y44" i="24" s="1"/>
  <c r="Z44" i="24" s="1"/>
  <c r="AA44" i="24" s="1"/>
  <c r="AB44" i="24" s="1"/>
  <c r="AC44" i="24" s="1"/>
  <c r="AD44" i="24" s="1"/>
  <c r="AE44" i="24" s="1"/>
  <c r="AF44" i="24" s="1"/>
  <c r="AG44" i="24" s="1"/>
  <c r="AH44" i="24" s="1"/>
  <c r="AI44" i="24" s="1"/>
  <c r="AJ44" i="24" s="1"/>
  <c r="AK44" i="24" s="1"/>
  <c r="AL44" i="24" s="1"/>
  <c r="AM44" i="24" s="1"/>
  <c r="AN44" i="24" s="1"/>
  <c r="AO44" i="24" s="1"/>
  <c r="AP44" i="24" s="1"/>
  <c r="AQ44" i="24" s="1"/>
  <c r="D44" i="12" s="1"/>
  <c r="E44" i="12" s="1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AB44" i="12" s="1"/>
  <c r="AC44" i="12" s="1"/>
  <c r="AD44" i="12" s="1"/>
  <c r="AE44" i="12" s="1"/>
  <c r="AF44" i="12" s="1"/>
  <c r="AG44" i="12" s="1"/>
  <c r="AH44" i="12" s="1"/>
  <c r="AI44" i="12" s="1"/>
  <c r="AJ44" i="12" s="1"/>
  <c r="AK44" i="12" s="1"/>
  <c r="AL44" i="12" s="1"/>
  <c r="AM44" i="12" s="1"/>
  <c r="AN44" i="12" s="1"/>
  <c r="AO44" i="12" s="1"/>
  <c r="AP44" i="12" s="1"/>
  <c r="AQ44" i="12" s="1"/>
  <c r="D44" i="25" s="1"/>
  <c r="AR44" i="23"/>
  <c r="F38" i="16" s="1"/>
  <c r="E43" i="24"/>
  <c r="F43" i="24" s="1"/>
  <c r="G43" i="24" s="1"/>
  <c r="H43" i="24" s="1"/>
  <c r="I43" i="24" s="1"/>
  <c r="J43" i="24" s="1"/>
  <c r="K43" i="24" s="1"/>
  <c r="L43" i="24" s="1"/>
  <c r="M43" i="24" s="1"/>
  <c r="N43" i="24" s="1"/>
  <c r="O43" i="24" s="1"/>
  <c r="P43" i="24" s="1"/>
  <c r="Q43" i="24" s="1"/>
  <c r="R43" i="24" s="1"/>
  <c r="S43" i="24" s="1"/>
  <c r="T43" i="24" s="1"/>
  <c r="U43" i="24" s="1"/>
  <c r="V43" i="24" s="1"/>
  <c r="W43" i="24" s="1"/>
  <c r="X43" i="24" s="1"/>
  <c r="Y43" i="24" s="1"/>
  <c r="Z43" i="24" s="1"/>
  <c r="AA43" i="24" s="1"/>
  <c r="AB43" i="24" s="1"/>
  <c r="AC43" i="24" s="1"/>
  <c r="AD43" i="24" s="1"/>
  <c r="AE43" i="24" s="1"/>
  <c r="AF43" i="24" s="1"/>
  <c r="AG43" i="24" s="1"/>
  <c r="AH43" i="24" s="1"/>
  <c r="AI43" i="24" s="1"/>
  <c r="AJ43" i="24" s="1"/>
  <c r="AK43" i="24" s="1"/>
  <c r="AL43" i="24" s="1"/>
  <c r="AM43" i="24" s="1"/>
  <c r="AN43" i="24" s="1"/>
  <c r="AO43" i="24" s="1"/>
  <c r="AP43" i="24" s="1"/>
  <c r="AQ43" i="24" s="1"/>
  <c r="D43" i="12" s="1"/>
  <c r="E43" i="12" s="1"/>
  <c r="F43" i="12" s="1"/>
  <c r="G43" i="12" s="1"/>
  <c r="H43" i="12" s="1"/>
  <c r="I43" i="12" s="1"/>
  <c r="J43" i="12" s="1"/>
  <c r="K43" i="12" s="1"/>
  <c r="L43" i="12" s="1"/>
  <c r="M43" i="12" s="1"/>
  <c r="N43" i="12" s="1"/>
  <c r="O43" i="12" s="1"/>
  <c r="P43" i="12" s="1"/>
  <c r="Q43" i="12" s="1"/>
  <c r="R43" i="12" s="1"/>
  <c r="S43" i="12" s="1"/>
  <c r="T43" i="12" s="1"/>
  <c r="U43" i="12" s="1"/>
  <c r="V43" i="12" s="1"/>
  <c r="W43" i="12" s="1"/>
  <c r="X43" i="12" s="1"/>
  <c r="Y43" i="12" s="1"/>
  <c r="Z43" i="12" s="1"/>
  <c r="AA43" i="12" s="1"/>
  <c r="AB43" i="12" s="1"/>
  <c r="AC43" i="12" s="1"/>
  <c r="AD43" i="12" s="1"/>
  <c r="AE43" i="12" s="1"/>
  <c r="AF43" i="12" s="1"/>
  <c r="AG43" i="12" s="1"/>
  <c r="AH43" i="12" s="1"/>
  <c r="AI43" i="12" s="1"/>
  <c r="AJ43" i="12" s="1"/>
  <c r="AK43" i="12" s="1"/>
  <c r="AL43" i="12" s="1"/>
  <c r="AM43" i="12" s="1"/>
  <c r="AN43" i="12" s="1"/>
  <c r="AO43" i="12" s="1"/>
  <c r="AP43" i="12" s="1"/>
  <c r="AQ43" i="12" s="1"/>
  <c r="D43" i="25" s="1"/>
  <c r="AR43" i="23"/>
  <c r="F37" i="16" s="1"/>
  <c r="E42" i="24"/>
  <c r="F42" i="24" s="1"/>
  <c r="G42" i="24" s="1"/>
  <c r="H42" i="24" s="1"/>
  <c r="I42" i="24" s="1"/>
  <c r="J42" i="24" s="1"/>
  <c r="K42" i="24" s="1"/>
  <c r="L42" i="24" s="1"/>
  <c r="M42" i="24" s="1"/>
  <c r="N42" i="24" s="1"/>
  <c r="O42" i="24" s="1"/>
  <c r="P42" i="24" s="1"/>
  <c r="Q42" i="24" s="1"/>
  <c r="R42" i="24" s="1"/>
  <c r="S42" i="24" s="1"/>
  <c r="T42" i="24" s="1"/>
  <c r="U42" i="24" s="1"/>
  <c r="V42" i="24" s="1"/>
  <c r="W42" i="24" s="1"/>
  <c r="X42" i="24" s="1"/>
  <c r="Y42" i="24" s="1"/>
  <c r="Z42" i="24" s="1"/>
  <c r="AA42" i="24" s="1"/>
  <c r="AB42" i="24" s="1"/>
  <c r="AC42" i="24" s="1"/>
  <c r="AD42" i="24" s="1"/>
  <c r="AE42" i="24" s="1"/>
  <c r="AF42" i="24" s="1"/>
  <c r="AG42" i="24" s="1"/>
  <c r="AH42" i="24" s="1"/>
  <c r="AI42" i="24" s="1"/>
  <c r="AJ42" i="24" s="1"/>
  <c r="AK42" i="24" s="1"/>
  <c r="AL42" i="24" s="1"/>
  <c r="AM42" i="24" s="1"/>
  <c r="AN42" i="24" s="1"/>
  <c r="AO42" i="24" s="1"/>
  <c r="AP42" i="24" s="1"/>
  <c r="AQ42" i="24" s="1"/>
  <c r="D42" i="12" s="1"/>
  <c r="E42" i="12" s="1"/>
  <c r="F42" i="12" s="1"/>
  <c r="G42" i="12" s="1"/>
  <c r="H42" i="12" s="1"/>
  <c r="I42" i="12" s="1"/>
  <c r="J42" i="12" s="1"/>
  <c r="K42" i="12" s="1"/>
  <c r="L42" i="12" s="1"/>
  <c r="M42" i="12" s="1"/>
  <c r="N42" i="12" s="1"/>
  <c r="O42" i="12" s="1"/>
  <c r="P42" i="12" s="1"/>
  <c r="Q42" i="12" s="1"/>
  <c r="R42" i="12" s="1"/>
  <c r="S42" i="12" s="1"/>
  <c r="T42" i="12" s="1"/>
  <c r="U42" i="12" s="1"/>
  <c r="V42" i="12" s="1"/>
  <c r="W42" i="12" s="1"/>
  <c r="X42" i="12" s="1"/>
  <c r="Y42" i="12" s="1"/>
  <c r="Z42" i="12" s="1"/>
  <c r="AA42" i="12" s="1"/>
  <c r="AB42" i="12" s="1"/>
  <c r="AC42" i="12" s="1"/>
  <c r="AD42" i="12" s="1"/>
  <c r="AE42" i="12" s="1"/>
  <c r="AF42" i="12" s="1"/>
  <c r="AG42" i="12" s="1"/>
  <c r="AH42" i="12" s="1"/>
  <c r="AI42" i="12" s="1"/>
  <c r="AJ42" i="12" s="1"/>
  <c r="AK42" i="12" s="1"/>
  <c r="AL42" i="12" s="1"/>
  <c r="AM42" i="12" s="1"/>
  <c r="AN42" i="12" s="1"/>
  <c r="AO42" i="12" s="1"/>
  <c r="AP42" i="12" s="1"/>
  <c r="AQ42" i="12" s="1"/>
  <c r="D42" i="25" s="1"/>
  <c r="AR42" i="23"/>
  <c r="F36" i="16" s="1"/>
  <c r="E41" i="24"/>
  <c r="F41" i="24" s="1"/>
  <c r="G41" i="24" s="1"/>
  <c r="H41" i="24" s="1"/>
  <c r="I41" i="24" s="1"/>
  <c r="J41" i="24" s="1"/>
  <c r="K41" i="24" s="1"/>
  <c r="L41" i="24" s="1"/>
  <c r="M41" i="24" s="1"/>
  <c r="N41" i="24" s="1"/>
  <c r="O41" i="24" s="1"/>
  <c r="P41" i="24" s="1"/>
  <c r="Q41" i="24" s="1"/>
  <c r="R41" i="24" s="1"/>
  <c r="S41" i="24" s="1"/>
  <c r="T41" i="24" s="1"/>
  <c r="U41" i="24" s="1"/>
  <c r="V41" i="24" s="1"/>
  <c r="W41" i="24" s="1"/>
  <c r="X41" i="24" s="1"/>
  <c r="Y41" i="24" s="1"/>
  <c r="Z41" i="24" s="1"/>
  <c r="AA41" i="24" s="1"/>
  <c r="AB41" i="24" s="1"/>
  <c r="AC41" i="24" s="1"/>
  <c r="AD41" i="24" s="1"/>
  <c r="AE41" i="24" s="1"/>
  <c r="AF41" i="24" s="1"/>
  <c r="AG41" i="24" s="1"/>
  <c r="AH41" i="24" s="1"/>
  <c r="AI41" i="24" s="1"/>
  <c r="AJ41" i="24" s="1"/>
  <c r="AK41" i="24" s="1"/>
  <c r="AL41" i="24" s="1"/>
  <c r="AM41" i="24" s="1"/>
  <c r="AN41" i="24" s="1"/>
  <c r="AO41" i="24" s="1"/>
  <c r="AP41" i="24" s="1"/>
  <c r="AQ41" i="24" s="1"/>
  <c r="D41" i="12" s="1"/>
  <c r="E41" i="12" s="1"/>
  <c r="F41" i="12" s="1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S41" i="12" s="1"/>
  <c r="T41" i="12" s="1"/>
  <c r="U41" i="12" s="1"/>
  <c r="V41" i="12" s="1"/>
  <c r="W41" i="12" s="1"/>
  <c r="X41" i="12" s="1"/>
  <c r="Y41" i="12" s="1"/>
  <c r="Z41" i="12" s="1"/>
  <c r="AA41" i="12" s="1"/>
  <c r="AB41" i="12" s="1"/>
  <c r="AC41" i="12" s="1"/>
  <c r="AD41" i="12" s="1"/>
  <c r="AE41" i="12" s="1"/>
  <c r="AF41" i="12" s="1"/>
  <c r="AG41" i="12" s="1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D41" i="25" s="1"/>
  <c r="AR41" i="23"/>
  <c r="F35" i="16" s="1"/>
  <c r="E40" i="24"/>
  <c r="F40" i="24" s="1"/>
  <c r="G40" i="24" s="1"/>
  <c r="H40" i="24" s="1"/>
  <c r="I40" i="24" s="1"/>
  <c r="J40" i="24" s="1"/>
  <c r="K40" i="24" s="1"/>
  <c r="L40" i="24" s="1"/>
  <c r="M40" i="24" s="1"/>
  <c r="N40" i="24" s="1"/>
  <c r="O40" i="24" s="1"/>
  <c r="P40" i="24" s="1"/>
  <c r="Q40" i="24" s="1"/>
  <c r="R40" i="24" s="1"/>
  <c r="S40" i="24" s="1"/>
  <c r="T40" i="24" s="1"/>
  <c r="U40" i="24" s="1"/>
  <c r="V40" i="24" s="1"/>
  <c r="W40" i="24" s="1"/>
  <c r="X40" i="24" s="1"/>
  <c r="Y40" i="24" s="1"/>
  <c r="Z40" i="24" s="1"/>
  <c r="AA40" i="24" s="1"/>
  <c r="AB40" i="24" s="1"/>
  <c r="AC40" i="24" s="1"/>
  <c r="AD40" i="24" s="1"/>
  <c r="AE40" i="24" s="1"/>
  <c r="AF40" i="24" s="1"/>
  <c r="AG40" i="24" s="1"/>
  <c r="AH40" i="24" s="1"/>
  <c r="AI40" i="24" s="1"/>
  <c r="AJ40" i="24" s="1"/>
  <c r="AK40" i="24" s="1"/>
  <c r="AL40" i="24" s="1"/>
  <c r="AM40" i="24" s="1"/>
  <c r="AN40" i="24" s="1"/>
  <c r="AO40" i="24" s="1"/>
  <c r="AP40" i="24" s="1"/>
  <c r="AQ40" i="24" s="1"/>
  <c r="D40" i="12" s="1"/>
  <c r="E40" i="12" s="1"/>
  <c r="F40" i="12" s="1"/>
  <c r="G40" i="12" s="1"/>
  <c r="H40" i="12" s="1"/>
  <c r="I40" i="12" s="1"/>
  <c r="J40" i="12" s="1"/>
  <c r="K40" i="12" s="1"/>
  <c r="Q40" i="12" s="1"/>
  <c r="R40" i="12" s="1"/>
  <c r="S40" i="12" s="1"/>
  <c r="T40" i="12" s="1"/>
  <c r="U40" i="12" s="1"/>
  <c r="V40" i="12" s="1"/>
  <c r="W40" i="12" s="1"/>
  <c r="X40" i="12" s="1"/>
  <c r="Y40" i="12" s="1"/>
  <c r="Z40" i="12" s="1"/>
  <c r="AA40" i="12" s="1"/>
  <c r="AB40" i="12" s="1"/>
  <c r="AC40" i="12" s="1"/>
  <c r="AD40" i="12" s="1"/>
  <c r="AE40" i="12" s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D40" i="25" s="1"/>
  <c r="AR40" i="23"/>
  <c r="F34" i="16" s="1"/>
  <c r="E39" i="24"/>
  <c r="F39" i="24" s="1"/>
  <c r="G39" i="24" s="1"/>
  <c r="H39" i="24" s="1"/>
  <c r="I39" i="24" s="1"/>
  <c r="J39" i="24" s="1"/>
  <c r="K39" i="24" s="1"/>
  <c r="L39" i="24" s="1"/>
  <c r="M39" i="24" s="1"/>
  <c r="N39" i="24" s="1"/>
  <c r="O39" i="24" s="1"/>
  <c r="P39" i="24" s="1"/>
  <c r="Q39" i="24" s="1"/>
  <c r="R39" i="24" s="1"/>
  <c r="S39" i="24" s="1"/>
  <c r="T39" i="24" s="1"/>
  <c r="U39" i="24" s="1"/>
  <c r="V39" i="24" s="1"/>
  <c r="W39" i="24" s="1"/>
  <c r="X39" i="24" s="1"/>
  <c r="Y39" i="24" s="1"/>
  <c r="Z39" i="24" s="1"/>
  <c r="AA39" i="24" s="1"/>
  <c r="AB39" i="24" s="1"/>
  <c r="AC39" i="24" s="1"/>
  <c r="AD39" i="24" s="1"/>
  <c r="AE39" i="24" s="1"/>
  <c r="AF39" i="24" s="1"/>
  <c r="AG39" i="24" s="1"/>
  <c r="AH39" i="24" s="1"/>
  <c r="AI39" i="24" s="1"/>
  <c r="AJ39" i="24" s="1"/>
  <c r="AK39" i="24" s="1"/>
  <c r="AL39" i="24" s="1"/>
  <c r="AM39" i="24" s="1"/>
  <c r="AN39" i="24" s="1"/>
  <c r="AO39" i="24" s="1"/>
  <c r="AP39" i="24" s="1"/>
  <c r="AQ39" i="24" s="1"/>
  <c r="D39" i="12" s="1"/>
  <c r="E39" i="12" s="1"/>
  <c r="F39" i="12" s="1"/>
  <c r="G39" i="12" s="1"/>
  <c r="H39" i="12" s="1"/>
  <c r="I39" i="12" s="1"/>
  <c r="J39" i="12" s="1"/>
  <c r="K39" i="12" s="1"/>
  <c r="L39" i="12" s="1"/>
  <c r="M39" i="12" s="1"/>
  <c r="N39" i="12" s="1"/>
  <c r="O39" i="12" s="1"/>
  <c r="P39" i="12" s="1"/>
  <c r="Q39" i="12" s="1"/>
  <c r="R39" i="12" s="1"/>
  <c r="S39" i="12" s="1"/>
  <c r="T39" i="12" s="1"/>
  <c r="U39" i="12" s="1"/>
  <c r="V39" i="12" s="1"/>
  <c r="W39" i="12" s="1"/>
  <c r="X39" i="12" s="1"/>
  <c r="Y39" i="12" s="1"/>
  <c r="Z39" i="12" s="1"/>
  <c r="AA39" i="12" s="1"/>
  <c r="AB39" i="12" s="1"/>
  <c r="AC39" i="12" s="1"/>
  <c r="AD39" i="12" s="1"/>
  <c r="AE39" i="12" s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D39" i="25" s="1"/>
  <c r="AR39" i="23"/>
  <c r="F33" i="16" s="1"/>
  <c r="E38" i="11"/>
  <c r="F38" i="11" s="1"/>
  <c r="AR38" i="23"/>
  <c r="F32" i="16" s="1"/>
  <c r="E37" i="24"/>
  <c r="F37" i="24" s="1"/>
  <c r="G37" i="24" s="1"/>
  <c r="H37" i="24" s="1"/>
  <c r="I37" i="24" s="1"/>
  <c r="J37" i="24" s="1"/>
  <c r="K37" i="24" s="1"/>
  <c r="L37" i="24" s="1"/>
  <c r="M37" i="24" s="1"/>
  <c r="N37" i="24" s="1"/>
  <c r="O37" i="24" s="1"/>
  <c r="P37" i="24" s="1"/>
  <c r="Q37" i="24" s="1"/>
  <c r="R37" i="24" s="1"/>
  <c r="S37" i="24" s="1"/>
  <c r="T37" i="24" s="1"/>
  <c r="U37" i="24" s="1"/>
  <c r="V37" i="24" s="1"/>
  <c r="W37" i="24" s="1"/>
  <c r="X37" i="24" s="1"/>
  <c r="Y37" i="24" s="1"/>
  <c r="Z37" i="24" s="1"/>
  <c r="AA37" i="24" s="1"/>
  <c r="AB37" i="24" s="1"/>
  <c r="AC37" i="24" s="1"/>
  <c r="AD37" i="24" s="1"/>
  <c r="AE37" i="24" s="1"/>
  <c r="AF37" i="24" s="1"/>
  <c r="AG37" i="24" s="1"/>
  <c r="AH37" i="24" s="1"/>
  <c r="AI37" i="24" s="1"/>
  <c r="AJ37" i="24" s="1"/>
  <c r="AK37" i="24" s="1"/>
  <c r="AL37" i="24" s="1"/>
  <c r="AM37" i="24" s="1"/>
  <c r="AN37" i="24" s="1"/>
  <c r="AO37" i="24" s="1"/>
  <c r="AP37" i="24" s="1"/>
  <c r="AQ37" i="24" s="1"/>
  <c r="D37" i="12" s="1"/>
  <c r="E37" i="12" s="1"/>
  <c r="F37" i="12" s="1"/>
  <c r="G37" i="12" s="1"/>
  <c r="H37" i="12" s="1"/>
  <c r="I37" i="12" s="1"/>
  <c r="J37" i="12" s="1"/>
  <c r="K37" i="12" s="1"/>
  <c r="L37" i="12" s="1"/>
  <c r="M37" i="12" s="1"/>
  <c r="N37" i="12" s="1"/>
  <c r="O37" i="12" s="1"/>
  <c r="P37" i="12" s="1"/>
  <c r="Q37" i="12" s="1"/>
  <c r="R37" i="12" s="1"/>
  <c r="S37" i="12" s="1"/>
  <c r="T37" i="12" s="1"/>
  <c r="U37" i="12" s="1"/>
  <c r="V37" i="12" s="1"/>
  <c r="W37" i="12" s="1"/>
  <c r="X37" i="12" s="1"/>
  <c r="Y37" i="12" s="1"/>
  <c r="Z37" i="12" s="1"/>
  <c r="AA37" i="12" s="1"/>
  <c r="AB37" i="12" s="1"/>
  <c r="AC37" i="12" s="1"/>
  <c r="AD37" i="12" s="1"/>
  <c r="AE37" i="12" s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D37" i="25" s="1"/>
  <c r="AR37" i="23"/>
  <c r="F31" i="16" s="1"/>
  <c r="E36" i="24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V36" i="24" s="1"/>
  <c r="W36" i="24" s="1"/>
  <c r="X36" i="24" s="1"/>
  <c r="Y36" i="24" s="1"/>
  <c r="Z36" i="24" s="1"/>
  <c r="AA36" i="24" s="1"/>
  <c r="AB36" i="24" s="1"/>
  <c r="AC36" i="24" s="1"/>
  <c r="AD36" i="24" s="1"/>
  <c r="AE36" i="24" s="1"/>
  <c r="AF36" i="24" s="1"/>
  <c r="AG36" i="24" s="1"/>
  <c r="AH36" i="24" s="1"/>
  <c r="AI36" i="24" s="1"/>
  <c r="AJ36" i="24" s="1"/>
  <c r="AK36" i="24" s="1"/>
  <c r="AL36" i="24" s="1"/>
  <c r="AM36" i="24" s="1"/>
  <c r="AN36" i="24" s="1"/>
  <c r="AO36" i="24" s="1"/>
  <c r="AP36" i="24" s="1"/>
  <c r="AQ36" i="24" s="1"/>
  <c r="D36" i="12" s="1"/>
  <c r="E36" i="12" s="1"/>
  <c r="F36" i="12" s="1"/>
  <c r="G36" i="12" s="1"/>
  <c r="H36" i="12" s="1"/>
  <c r="I36" i="12" s="1"/>
  <c r="J36" i="12" s="1"/>
  <c r="K36" i="12" s="1"/>
  <c r="Q36" i="12" s="1"/>
  <c r="R36" i="12" s="1"/>
  <c r="S36" i="12" s="1"/>
  <c r="T36" i="12" s="1"/>
  <c r="U36" i="12" s="1"/>
  <c r="V36" i="12" s="1"/>
  <c r="W36" i="12" s="1"/>
  <c r="X36" i="12" s="1"/>
  <c r="Y36" i="12" s="1"/>
  <c r="Z36" i="12" s="1"/>
  <c r="AA36" i="12" s="1"/>
  <c r="AB36" i="12" s="1"/>
  <c r="AC36" i="12" s="1"/>
  <c r="AD36" i="12" s="1"/>
  <c r="AE36" i="12" s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D36" i="25" s="1"/>
  <c r="AR36" i="23"/>
  <c r="F30" i="16" s="1"/>
  <c r="E35" i="24"/>
  <c r="F35" i="24" s="1"/>
  <c r="G35" i="24" s="1"/>
  <c r="H35" i="24" s="1"/>
  <c r="I35" i="24" s="1"/>
  <c r="J35" i="24" s="1"/>
  <c r="K35" i="24" s="1"/>
  <c r="L35" i="24" s="1"/>
  <c r="M35" i="24" s="1"/>
  <c r="N35" i="24" s="1"/>
  <c r="O35" i="24" s="1"/>
  <c r="P35" i="24" s="1"/>
  <c r="Q35" i="24" s="1"/>
  <c r="R35" i="24" s="1"/>
  <c r="S35" i="24" s="1"/>
  <c r="T35" i="24" s="1"/>
  <c r="U35" i="24" s="1"/>
  <c r="V35" i="24" s="1"/>
  <c r="W35" i="24" s="1"/>
  <c r="X35" i="24" s="1"/>
  <c r="Y35" i="24" s="1"/>
  <c r="Z35" i="24" s="1"/>
  <c r="AA35" i="24" s="1"/>
  <c r="AB35" i="24" s="1"/>
  <c r="AC35" i="24" s="1"/>
  <c r="AD35" i="24" s="1"/>
  <c r="AE35" i="24" s="1"/>
  <c r="AF35" i="24" s="1"/>
  <c r="AG35" i="24" s="1"/>
  <c r="AH35" i="24" s="1"/>
  <c r="AI35" i="24" s="1"/>
  <c r="AJ35" i="24" s="1"/>
  <c r="AK35" i="24" s="1"/>
  <c r="AL35" i="24" s="1"/>
  <c r="AM35" i="24" s="1"/>
  <c r="AN35" i="24" s="1"/>
  <c r="AO35" i="24" s="1"/>
  <c r="AP35" i="24" s="1"/>
  <c r="AQ35" i="24" s="1"/>
  <c r="D35" i="12" s="1"/>
  <c r="E35" i="12" s="1"/>
  <c r="F35" i="12" s="1"/>
  <c r="G35" i="12" s="1"/>
  <c r="H35" i="12" s="1"/>
  <c r="I35" i="12" s="1"/>
  <c r="J35" i="12" s="1"/>
  <c r="K35" i="12" s="1"/>
  <c r="L35" i="12" s="1"/>
  <c r="M35" i="12" s="1"/>
  <c r="N35" i="12" s="1"/>
  <c r="O35" i="12" s="1"/>
  <c r="P35" i="12" s="1"/>
  <c r="Q35" i="12" s="1"/>
  <c r="R35" i="12" s="1"/>
  <c r="S35" i="12" s="1"/>
  <c r="T35" i="12" s="1"/>
  <c r="U35" i="12" s="1"/>
  <c r="V35" i="12" s="1"/>
  <c r="W35" i="12" s="1"/>
  <c r="X35" i="12" s="1"/>
  <c r="Y35" i="12" s="1"/>
  <c r="Z35" i="12" s="1"/>
  <c r="AA35" i="12" s="1"/>
  <c r="AB35" i="12" s="1"/>
  <c r="AC35" i="12" s="1"/>
  <c r="AD35" i="12" s="1"/>
  <c r="AE35" i="12" s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D35" i="25" s="1"/>
  <c r="AR35" i="23"/>
  <c r="F29" i="16" s="1"/>
  <c r="AR34" i="10"/>
  <c r="E34" i="23"/>
  <c r="F34" i="23" s="1"/>
  <c r="G34" i="23" s="1"/>
  <c r="H34" i="23" s="1"/>
  <c r="I34" i="23" s="1"/>
  <c r="J34" i="23" s="1"/>
  <c r="K34" i="23" s="1"/>
  <c r="L34" i="23" s="1"/>
  <c r="M34" i="23" s="1"/>
  <c r="N34" i="23" s="1"/>
  <c r="O34" i="23" s="1"/>
  <c r="P34" i="23" s="1"/>
  <c r="Q34" i="23" s="1"/>
  <c r="R34" i="23" s="1"/>
  <c r="S34" i="23" s="1"/>
  <c r="T34" i="23" s="1"/>
  <c r="U34" i="23" s="1"/>
  <c r="V34" i="23" s="1"/>
  <c r="W34" i="23" s="1"/>
  <c r="X34" i="23" s="1"/>
  <c r="Y34" i="23" s="1"/>
  <c r="Z34" i="23" s="1"/>
  <c r="AA34" i="23" s="1"/>
  <c r="AB34" i="23" s="1"/>
  <c r="AC34" i="23" s="1"/>
  <c r="AD34" i="23" s="1"/>
  <c r="AE34" i="23" s="1"/>
  <c r="AF34" i="23" s="1"/>
  <c r="AG34" i="23" s="1"/>
  <c r="AH34" i="23" s="1"/>
  <c r="AI34" i="23" s="1"/>
  <c r="AJ34" i="23" s="1"/>
  <c r="AK34" i="23" s="1"/>
  <c r="AL34" i="23" s="1"/>
  <c r="AM34" i="23" s="1"/>
  <c r="AN34" i="23" s="1"/>
  <c r="AO34" i="23" s="1"/>
  <c r="AP34" i="23" s="1"/>
  <c r="AQ34" i="23" s="1"/>
  <c r="D34" i="11" s="1"/>
  <c r="E33" i="24"/>
  <c r="F33" i="24" s="1"/>
  <c r="G33" i="24" s="1"/>
  <c r="H33" i="24" s="1"/>
  <c r="I33" i="24" s="1"/>
  <c r="J33" i="24" s="1"/>
  <c r="K33" i="24" s="1"/>
  <c r="L33" i="24" s="1"/>
  <c r="M33" i="24" s="1"/>
  <c r="N33" i="24" s="1"/>
  <c r="O33" i="24" s="1"/>
  <c r="P33" i="24" s="1"/>
  <c r="Q33" i="24" s="1"/>
  <c r="R33" i="24" s="1"/>
  <c r="S33" i="24" s="1"/>
  <c r="T33" i="24" s="1"/>
  <c r="U33" i="24" s="1"/>
  <c r="V33" i="24" s="1"/>
  <c r="W33" i="24" s="1"/>
  <c r="X33" i="24" s="1"/>
  <c r="Y33" i="24" s="1"/>
  <c r="Z33" i="24" s="1"/>
  <c r="AA33" i="24" s="1"/>
  <c r="AB33" i="24" s="1"/>
  <c r="AC33" i="24" s="1"/>
  <c r="AD33" i="24" s="1"/>
  <c r="AE33" i="24" s="1"/>
  <c r="AF33" i="24" s="1"/>
  <c r="AG33" i="24" s="1"/>
  <c r="AH33" i="24" s="1"/>
  <c r="AI33" i="24" s="1"/>
  <c r="AJ33" i="24" s="1"/>
  <c r="AK33" i="24" s="1"/>
  <c r="AL33" i="24" s="1"/>
  <c r="AM33" i="24" s="1"/>
  <c r="AN33" i="24" s="1"/>
  <c r="AO33" i="24" s="1"/>
  <c r="AP33" i="24" s="1"/>
  <c r="AQ33" i="24" s="1"/>
  <c r="D33" i="12" s="1"/>
  <c r="E33" i="12" s="1"/>
  <c r="F33" i="12" s="1"/>
  <c r="G33" i="12" s="1"/>
  <c r="H33" i="12" s="1"/>
  <c r="I33" i="12" s="1"/>
  <c r="J33" i="12" s="1"/>
  <c r="K33" i="12" s="1"/>
  <c r="L33" i="12" s="1"/>
  <c r="M33" i="12" s="1"/>
  <c r="N33" i="12" s="1"/>
  <c r="O33" i="12" s="1"/>
  <c r="P33" i="12" s="1"/>
  <c r="Q33" i="12" s="1"/>
  <c r="R33" i="12" s="1"/>
  <c r="S33" i="12" s="1"/>
  <c r="T33" i="12" s="1"/>
  <c r="U33" i="12" s="1"/>
  <c r="V33" i="12" s="1"/>
  <c r="W33" i="12" s="1"/>
  <c r="X33" i="12" s="1"/>
  <c r="Y33" i="12" s="1"/>
  <c r="Z33" i="12" s="1"/>
  <c r="AA33" i="12" s="1"/>
  <c r="AB33" i="12" s="1"/>
  <c r="AC33" i="12" s="1"/>
  <c r="AD33" i="12" s="1"/>
  <c r="AE33" i="12" s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D33" i="25" s="1"/>
  <c r="AR33" i="23"/>
  <c r="F27" i="16" s="1"/>
  <c r="G32" i="10"/>
  <c r="H32" i="10" s="1"/>
  <c r="I32" i="10" s="1"/>
  <c r="J32" i="10" s="1"/>
  <c r="K32" i="10" s="1"/>
  <c r="P32" i="10" s="1"/>
  <c r="Q32" i="10" s="1"/>
  <c r="R32" i="10" s="1"/>
  <c r="S32" i="10" s="1"/>
  <c r="T32" i="10" s="1"/>
  <c r="U32" i="10" s="1"/>
  <c r="V32" i="10" s="1"/>
  <c r="W32" i="10" s="1"/>
  <c r="X32" i="10" s="1"/>
  <c r="Y32" i="10" s="1"/>
  <c r="Z32" i="10" s="1"/>
  <c r="AA32" i="10" s="1"/>
  <c r="AB32" i="10" s="1"/>
  <c r="AC32" i="10" s="1"/>
  <c r="AD32" i="10" s="1"/>
  <c r="AE32" i="10" s="1"/>
  <c r="AF32" i="10" s="1"/>
  <c r="AG32" i="10" s="1"/>
  <c r="AH32" i="10" s="1"/>
  <c r="AI32" i="10" s="1"/>
  <c r="AJ32" i="10" s="1"/>
  <c r="AK32" i="10" s="1"/>
  <c r="AL32" i="10" s="1"/>
  <c r="AM32" i="10" s="1"/>
  <c r="AN32" i="10" s="1"/>
  <c r="AO32" i="10" s="1"/>
  <c r="AP32" i="10" s="1"/>
  <c r="AQ32" i="10" s="1"/>
  <c r="D32" i="23" s="1"/>
  <c r="E31" i="24"/>
  <c r="F31" i="24" s="1"/>
  <c r="G31" i="24" s="1"/>
  <c r="H31" i="24" s="1"/>
  <c r="I31" i="24" s="1"/>
  <c r="J31" i="24" s="1"/>
  <c r="K31" i="24" s="1"/>
  <c r="L31" i="24" s="1"/>
  <c r="M31" i="24" s="1"/>
  <c r="N31" i="24" s="1"/>
  <c r="O31" i="24" s="1"/>
  <c r="P31" i="24" s="1"/>
  <c r="Q31" i="24" s="1"/>
  <c r="R31" i="24" s="1"/>
  <c r="S31" i="24" s="1"/>
  <c r="T31" i="24" s="1"/>
  <c r="U31" i="24" s="1"/>
  <c r="V31" i="24" s="1"/>
  <c r="W31" i="24" s="1"/>
  <c r="X31" i="24" s="1"/>
  <c r="Y31" i="24" s="1"/>
  <c r="Z31" i="24" s="1"/>
  <c r="AA31" i="24" s="1"/>
  <c r="AB31" i="24" s="1"/>
  <c r="AC31" i="24" s="1"/>
  <c r="AD31" i="24" s="1"/>
  <c r="AE31" i="24" s="1"/>
  <c r="AF31" i="24" s="1"/>
  <c r="AG31" i="24" s="1"/>
  <c r="AH31" i="24" s="1"/>
  <c r="AI31" i="24" s="1"/>
  <c r="AJ31" i="24" s="1"/>
  <c r="AK31" i="24" s="1"/>
  <c r="AL31" i="24" s="1"/>
  <c r="AM31" i="24" s="1"/>
  <c r="AN31" i="24" s="1"/>
  <c r="AO31" i="24" s="1"/>
  <c r="AP31" i="24" s="1"/>
  <c r="AQ31" i="24" s="1"/>
  <c r="D31" i="12" s="1"/>
  <c r="E31" i="12" s="1"/>
  <c r="F31" i="12" s="1"/>
  <c r="G31" i="12" s="1"/>
  <c r="H31" i="12" s="1"/>
  <c r="I31" i="12" s="1"/>
  <c r="J31" i="12" s="1"/>
  <c r="K31" i="12" s="1"/>
  <c r="L31" i="12" s="1"/>
  <c r="M31" i="12" s="1"/>
  <c r="N31" i="12" s="1"/>
  <c r="O31" i="12" s="1"/>
  <c r="P31" i="12" s="1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AB31" i="12" s="1"/>
  <c r="AC31" i="12" s="1"/>
  <c r="AD31" i="12" s="1"/>
  <c r="AE31" i="12" s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D31" i="25" s="1"/>
  <c r="AR31" i="23"/>
  <c r="F25" i="16" s="1"/>
  <c r="E30" i="11"/>
  <c r="F30" i="11" s="1"/>
  <c r="AR30" i="23"/>
  <c r="F24" i="16" s="1"/>
  <c r="G29" i="10"/>
  <c r="H29" i="10" s="1"/>
  <c r="I29" i="10" s="1"/>
  <c r="J29" i="10" s="1"/>
  <c r="K29" i="10" s="1"/>
  <c r="L29" i="10" s="1"/>
  <c r="M29" i="10" s="1"/>
  <c r="N29" i="10" s="1"/>
  <c r="O29" i="10" s="1"/>
  <c r="T29" i="10" s="1"/>
  <c r="U29" i="10" s="1"/>
  <c r="V29" i="10" s="1"/>
  <c r="W29" i="10" s="1"/>
  <c r="X29" i="10" s="1"/>
  <c r="Y29" i="10" s="1"/>
  <c r="Z29" i="10" s="1"/>
  <c r="AA29" i="10" s="1"/>
  <c r="AB29" i="10" s="1"/>
  <c r="AC29" i="10" s="1"/>
  <c r="AD29" i="10" s="1"/>
  <c r="AE29" i="10" s="1"/>
  <c r="AF29" i="10" s="1"/>
  <c r="AG29" i="10" s="1"/>
  <c r="AH29" i="10" s="1"/>
  <c r="AI29" i="10" s="1"/>
  <c r="AJ29" i="10" s="1"/>
  <c r="AK29" i="10" s="1"/>
  <c r="AL29" i="10" s="1"/>
  <c r="AM29" i="10" s="1"/>
  <c r="AN29" i="10" s="1"/>
  <c r="AO29" i="10" s="1"/>
  <c r="AP29" i="10" s="1"/>
  <c r="AQ29" i="10" s="1"/>
  <c r="D29" i="23" s="1"/>
  <c r="E28" i="24"/>
  <c r="F28" i="24" s="1"/>
  <c r="G28" i="24" s="1"/>
  <c r="H28" i="24" s="1"/>
  <c r="I28" i="24" s="1"/>
  <c r="J28" i="24" s="1"/>
  <c r="K28" i="24" s="1"/>
  <c r="L28" i="24" s="1"/>
  <c r="M28" i="24" s="1"/>
  <c r="N28" i="24" s="1"/>
  <c r="O28" i="24" s="1"/>
  <c r="P28" i="24" s="1"/>
  <c r="Q28" i="24" s="1"/>
  <c r="R28" i="24" s="1"/>
  <c r="S28" i="24" s="1"/>
  <c r="T28" i="24" s="1"/>
  <c r="U28" i="24" s="1"/>
  <c r="V28" i="24" s="1"/>
  <c r="W28" i="24" s="1"/>
  <c r="X28" i="24" s="1"/>
  <c r="Y28" i="24" s="1"/>
  <c r="Z28" i="24" s="1"/>
  <c r="AA28" i="24" s="1"/>
  <c r="AB28" i="24" s="1"/>
  <c r="AC28" i="24" s="1"/>
  <c r="AD28" i="24" s="1"/>
  <c r="AE28" i="24" s="1"/>
  <c r="AF28" i="24" s="1"/>
  <c r="AG28" i="24" s="1"/>
  <c r="AH28" i="24" s="1"/>
  <c r="AI28" i="24" s="1"/>
  <c r="AJ28" i="24" s="1"/>
  <c r="AK28" i="24" s="1"/>
  <c r="AL28" i="24" s="1"/>
  <c r="AM28" i="24" s="1"/>
  <c r="AN28" i="24" s="1"/>
  <c r="AO28" i="24" s="1"/>
  <c r="AP28" i="24" s="1"/>
  <c r="AQ28" i="24" s="1"/>
  <c r="H28" i="12" s="1"/>
  <c r="I28" i="12" s="1"/>
  <c r="J28" i="12" s="1"/>
  <c r="K28" i="12" s="1"/>
  <c r="L28" i="12" s="1"/>
  <c r="M28" i="12" s="1"/>
  <c r="N28" i="12" s="1"/>
  <c r="O28" i="12" s="1"/>
  <c r="P28" i="12" s="1"/>
  <c r="Q28" i="12" s="1"/>
  <c r="R28" i="12" s="1"/>
  <c r="S28" i="12" s="1"/>
  <c r="T28" i="12" s="1"/>
  <c r="U28" i="12" s="1"/>
  <c r="V28" i="12" s="1"/>
  <c r="W28" i="12" s="1"/>
  <c r="X28" i="12" s="1"/>
  <c r="Y28" i="12" s="1"/>
  <c r="Z28" i="12" s="1"/>
  <c r="AA28" i="12" s="1"/>
  <c r="AB28" i="12" s="1"/>
  <c r="AC28" i="12" s="1"/>
  <c r="AD28" i="12" s="1"/>
  <c r="AE28" i="12" s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D28" i="25" s="1"/>
  <c r="E27" i="24"/>
  <c r="F27" i="24" s="1"/>
  <c r="G27" i="24" s="1"/>
  <c r="H27" i="24" s="1"/>
  <c r="I27" i="24" s="1"/>
  <c r="J27" i="24" s="1"/>
  <c r="K27" i="24" s="1"/>
  <c r="L27" i="24" s="1"/>
  <c r="M27" i="24" s="1"/>
  <c r="N27" i="24" s="1"/>
  <c r="O27" i="24" s="1"/>
  <c r="P27" i="24" s="1"/>
  <c r="Q27" i="24" s="1"/>
  <c r="R27" i="24" s="1"/>
  <c r="S27" i="24" s="1"/>
  <c r="T27" i="24" s="1"/>
  <c r="U27" i="24" s="1"/>
  <c r="V27" i="24" s="1"/>
  <c r="W27" i="24" s="1"/>
  <c r="X27" i="24" s="1"/>
  <c r="Y27" i="24" s="1"/>
  <c r="Z27" i="24" s="1"/>
  <c r="AA27" i="24" s="1"/>
  <c r="AB27" i="24" s="1"/>
  <c r="AC27" i="24" s="1"/>
  <c r="AD27" i="24" s="1"/>
  <c r="AE27" i="24" s="1"/>
  <c r="AF27" i="24" s="1"/>
  <c r="AG27" i="24" s="1"/>
  <c r="AH27" i="24" s="1"/>
  <c r="AI27" i="24" s="1"/>
  <c r="AJ27" i="24" s="1"/>
  <c r="AK27" i="24" s="1"/>
  <c r="AL27" i="24" s="1"/>
  <c r="AM27" i="24" s="1"/>
  <c r="AN27" i="24" s="1"/>
  <c r="AO27" i="24" s="1"/>
  <c r="AP27" i="24" s="1"/>
  <c r="AQ27" i="24" s="1"/>
  <c r="D27" i="12" s="1"/>
  <c r="E27" i="12" s="1"/>
  <c r="F27" i="12" s="1"/>
  <c r="G27" i="12" s="1"/>
  <c r="H27" i="12" s="1"/>
  <c r="I27" i="12" s="1"/>
  <c r="J27" i="12" s="1"/>
  <c r="K27" i="12" s="1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AB27" i="12" s="1"/>
  <c r="AC27" i="12" s="1"/>
  <c r="AD27" i="12" s="1"/>
  <c r="AE27" i="12" s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D27" i="25" s="1"/>
  <c r="AR27" i="23"/>
  <c r="F21" i="16" s="1"/>
  <c r="E26" i="24"/>
  <c r="F26" i="24" s="1"/>
  <c r="G26" i="24" s="1"/>
  <c r="H26" i="24" s="1"/>
  <c r="I26" i="24" s="1"/>
  <c r="J26" i="24" s="1"/>
  <c r="K26" i="24" s="1"/>
  <c r="L26" i="24" s="1"/>
  <c r="M26" i="24" s="1"/>
  <c r="N26" i="24" s="1"/>
  <c r="O26" i="24" s="1"/>
  <c r="P26" i="24" s="1"/>
  <c r="Q26" i="24" s="1"/>
  <c r="R26" i="24" s="1"/>
  <c r="S26" i="24" s="1"/>
  <c r="T26" i="24" s="1"/>
  <c r="U26" i="24" s="1"/>
  <c r="V26" i="24" s="1"/>
  <c r="W26" i="24" s="1"/>
  <c r="X26" i="24" s="1"/>
  <c r="Y26" i="24" s="1"/>
  <c r="Z26" i="24" s="1"/>
  <c r="AA26" i="24" s="1"/>
  <c r="AB26" i="24" s="1"/>
  <c r="AC26" i="24" s="1"/>
  <c r="AD26" i="24" s="1"/>
  <c r="AE26" i="24" s="1"/>
  <c r="AF26" i="24" s="1"/>
  <c r="AG26" i="24" s="1"/>
  <c r="AH26" i="24" s="1"/>
  <c r="AI26" i="24" s="1"/>
  <c r="AJ26" i="24" s="1"/>
  <c r="AK26" i="24" s="1"/>
  <c r="AL26" i="24" s="1"/>
  <c r="AM26" i="24" s="1"/>
  <c r="AN26" i="24" s="1"/>
  <c r="AO26" i="24" s="1"/>
  <c r="AP26" i="24" s="1"/>
  <c r="AQ26" i="24" s="1"/>
  <c r="D26" i="12" s="1"/>
  <c r="E26" i="12" s="1"/>
  <c r="F26" i="12" s="1"/>
  <c r="G26" i="12" s="1"/>
  <c r="H26" i="12" s="1"/>
  <c r="I26" i="12" s="1"/>
  <c r="J26" i="12" s="1"/>
  <c r="K26" i="12" s="1"/>
  <c r="L26" i="12" s="1"/>
  <c r="M26" i="12" s="1"/>
  <c r="N26" i="12" s="1"/>
  <c r="O26" i="12" s="1"/>
  <c r="P26" i="12" s="1"/>
  <c r="Q26" i="12" s="1"/>
  <c r="R26" i="12" s="1"/>
  <c r="S26" i="12" s="1"/>
  <c r="T26" i="12" s="1"/>
  <c r="U26" i="12" s="1"/>
  <c r="V26" i="12" s="1"/>
  <c r="W26" i="12" s="1"/>
  <c r="X26" i="12" s="1"/>
  <c r="Y26" i="12" s="1"/>
  <c r="Z26" i="12" s="1"/>
  <c r="AA26" i="12" s="1"/>
  <c r="AB26" i="12" s="1"/>
  <c r="AC26" i="12" s="1"/>
  <c r="AD26" i="12" s="1"/>
  <c r="AE26" i="12" s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D26" i="25" s="1"/>
  <c r="AR26" i="23"/>
  <c r="F20" i="16" s="1"/>
  <c r="E25" i="24"/>
  <c r="F25" i="24" s="1"/>
  <c r="G25" i="24" s="1"/>
  <c r="H25" i="24" s="1"/>
  <c r="I25" i="24" s="1"/>
  <c r="J25" i="24" s="1"/>
  <c r="K25" i="24" s="1"/>
  <c r="L25" i="24" s="1"/>
  <c r="M25" i="24" s="1"/>
  <c r="N25" i="24" s="1"/>
  <c r="O25" i="24" s="1"/>
  <c r="P25" i="24" s="1"/>
  <c r="Q25" i="24" s="1"/>
  <c r="R25" i="24" s="1"/>
  <c r="S25" i="24" s="1"/>
  <c r="T25" i="24" s="1"/>
  <c r="U25" i="24" s="1"/>
  <c r="V25" i="24" s="1"/>
  <c r="W25" i="24" s="1"/>
  <c r="X25" i="24" s="1"/>
  <c r="Y25" i="24" s="1"/>
  <c r="Z25" i="24" s="1"/>
  <c r="AA25" i="24" s="1"/>
  <c r="AB25" i="24" s="1"/>
  <c r="AC25" i="24" s="1"/>
  <c r="AD25" i="24" s="1"/>
  <c r="AE25" i="24" s="1"/>
  <c r="AF25" i="24" s="1"/>
  <c r="AG25" i="24" s="1"/>
  <c r="AH25" i="24" s="1"/>
  <c r="AI25" i="24" s="1"/>
  <c r="AJ25" i="24" s="1"/>
  <c r="AK25" i="24" s="1"/>
  <c r="AL25" i="24" s="1"/>
  <c r="AM25" i="24" s="1"/>
  <c r="AN25" i="24" s="1"/>
  <c r="AO25" i="24" s="1"/>
  <c r="AP25" i="24" s="1"/>
  <c r="AQ25" i="24" s="1"/>
  <c r="D25" i="12" s="1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V25" i="12" s="1"/>
  <c r="W25" i="12" s="1"/>
  <c r="X25" i="12" s="1"/>
  <c r="Y25" i="12" s="1"/>
  <c r="Z25" i="12" s="1"/>
  <c r="AA25" i="12" s="1"/>
  <c r="AB25" i="12" s="1"/>
  <c r="AC25" i="12" s="1"/>
  <c r="AD25" i="12" s="1"/>
  <c r="AE25" i="12" s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D25" i="25" s="1"/>
  <c r="AR25" i="23"/>
  <c r="F19" i="16" s="1"/>
  <c r="E24" i="24"/>
  <c r="F24" i="24" s="1"/>
  <c r="G24" i="24" s="1"/>
  <c r="H24" i="24" s="1"/>
  <c r="I24" i="24" s="1"/>
  <c r="J24" i="24" s="1"/>
  <c r="K24" i="24" s="1"/>
  <c r="L24" i="24" s="1"/>
  <c r="M24" i="24" s="1"/>
  <c r="N24" i="24" s="1"/>
  <c r="O24" i="24" s="1"/>
  <c r="P24" i="24" s="1"/>
  <c r="Q24" i="24" s="1"/>
  <c r="R24" i="24" s="1"/>
  <c r="S24" i="24" s="1"/>
  <c r="T24" i="24" s="1"/>
  <c r="U24" i="24" s="1"/>
  <c r="V24" i="24" s="1"/>
  <c r="W24" i="24" s="1"/>
  <c r="X24" i="24" s="1"/>
  <c r="Y24" i="24" s="1"/>
  <c r="Z24" i="24" s="1"/>
  <c r="AA24" i="24" s="1"/>
  <c r="AB24" i="24" s="1"/>
  <c r="AC24" i="24" s="1"/>
  <c r="AD24" i="24" s="1"/>
  <c r="AE24" i="24" s="1"/>
  <c r="AF24" i="24" s="1"/>
  <c r="AG24" i="24" s="1"/>
  <c r="AH24" i="24" s="1"/>
  <c r="AI24" i="24" s="1"/>
  <c r="AJ24" i="24" s="1"/>
  <c r="AK24" i="24" s="1"/>
  <c r="AL24" i="24" s="1"/>
  <c r="AM24" i="24" s="1"/>
  <c r="AN24" i="24" s="1"/>
  <c r="AO24" i="24" s="1"/>
  <c r="AP24" i="24" s="1"/>
  <c r="AQ24" i="24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V24" i="12" s="1"/>
  <c r="W24" i="12" s="1"/>
  <c r="X24" i="12" s="1"/>
  <c r="Y24" i="12" s="1"/>
  <c r="Z24" i="12" s="1"/>
  <c r="AA24" i="12" s="1"/>
  <c r="AB24" i="12" s="1"/>
  <c r="AC24" i="12" s="1"/>
  <c r="AD24" i="12" s="1"/>
  <c r="AE24" i="12" s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D24" i="25" s="1"/>
  <c r="AR24" i="23"/>
  <c r="F18" i="16" s="1"/>
  <c r="E23" i="24"/>
  <c r="F23" i="24" s="1"/>
  <c r="G23" i="24" s="1"/>
  <c r="H23" i="24" s="1"/>
  <c r="I23" i="24" s="1"/>
  <c r="J23" i="24" s="1"/>
  <c r="K23" i="24" s="1"/>
  <c r="L23" i="24" s="1"/>
  <c r="M23" i="24" s="1"/>
  <c r="N23" i="24" s="1"/>
  <c r="O23" i="24" s="1"/>
  <c r="P23" i="24" s="1"/>
  <c r="Q23" i="24" s="1"/>
  <c r="R23" i="24" s="1"/>
  <c r="S23" i="24" s="1"/>
  <c r="T23" i="24" s="1"/>
  <c r="U23" i="24" s="1"/>
  <c r="V23" i="24" s="1"/>
  <c r="W23" i="24" s="1"/>
  <c r="X23" i="24" s="1"/>
  <c r="Y23" i="24" s="1"/>
  <c r="Z23" i="24" s="1"/>
  <c r="AA23" i="24" s="1"/>
  <c r="AB23" i="24" s="1"/>
  <c r="AC23" i="24" s="1"/>
  <c r="AD23" i="24" s="1"/>
  <c r="AE23" i="24" s="1"/>
  <c r="AF23" i="24" s="1"/>
  <c r="AG23" i="24" s="1"/>
  <c r="AH23" i="24" s="1"/>
  <c r="AI23" i="24" s="1"/>
  <c r="AJ23" i="24" s="1"/>
  <c r="AK23" i="24" s="1"/>
  <c r="AL23" i="24" s="1"/>
  <c r="AM23" i="24" s="1"/>
  <c r="AN23" i="24" s="1"/>
  <c r="AO23" i="24" s="1"/>
  <c r="AP23" i="24" s="1"/>
  <c r="AQ23" i="24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AB23" i="12" s="1"/>
  <c r="AC23" i="12" s="1"/>
  <c r="AD23" i="12" s="1"/>
  <c r="AE23" i="12" s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D23" i="25" s="1"/>
  <c r="AR23" i="23"/>
  <c r="F17" i="16" s="1"/>
  <c r="E22" i="24"/>
  <c r="F22" i="24" s="1"/>
  <c r="G22" i="24" s="1"/>
  <c r="H22" i="24" s="1"/>
  <c r="I22" i="24" s="1"/>
  <c r="J22" i="24" s="1"/>
  <c r="K22" i="24" s="1"/>
  <c r="L22" i="24" s="1"/>
  <c r="M22" i="24" s="1"/>
  <c r="N22" i="24" s="1"/>
  <c r="O22" i="24" s="1"/>
  <c r="P22" i="24" s="1"/>
  <c r="Q22" i="24" s="1"/>
  <c r="R22" i="24" s="1"/>
  <c r="S22" i="24" s="1"/>
  <c r="T22" i="24" s="1"/>
  <c r="U22" i="24" s="1"/>
  <c r="V22" i="24" s="1"/>
  <c r="W22" i="24" s="1"/>
  <c r="X22" i="24" s="1"/>
  <c r="Y22" i="24" s="1"/>
  <c r="Z22" i="24" s="1"/>
  <c r="AA22" i="24" s="1"/>
  <c r="AB22" i="24" s="1"/>
  <c r="AC22" i="24" s="1"/>
  <c r="AD22" i="24" s="1"/>
  <c r="AE22" i="24" s="1"/>
  <c r="AF22" i="24" s="1"/>
  <c r="AG22" i="24" s="1"/>
  <c r="AH22" i="24" s="1"/>
  <c r="AI22" i="24" s="1"/>
  <c r="AJ22" i="24" s="1"/>
  <c r="AK22" i="24" s="1"/>
  <c r="AL22" i="24" s="1"/>
  <c r="AM22" i="24" s="1"/>
  <c r="AN22" i="24" s="1"/>
  <c r="AO22" i="24" s="1"/>
  <c r="AP22" i="24" s="1"/>
  <c r="AQ22" i="24" s="1"/>
  <c r="D22" i="12" s="1"/>
  <c r="E22" i="12" s="1"/>
  <c r="F22" i="12" s="1"/>
  <c r="G22" i="12" s="1"/>
  <c r="H22" i="12" s="1"/>
  <c r="I22" i="12" s="1"/>
  <c r="J22" i="12" s="1"/>
  <c r="K22" i="12" s="1"/>
  <c r="L22" i="12" s="1"/>
  <c r="M22" i="12" s="1"/>
  <c r="N22" i="12" s="1"/>
  <c r="O22" i="12" s="1"/>
  <c r="P22" i="12" s="1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R22" i="23"/>
  <c r="F16" i="16" s="1"/>
  <c r="E21" i="25"/>
  <c r="F21" i="25" s="1"/>
  <c r="G21" i="25" s="1"/>
  <c r="H21" i="25" s="1"/>
  <c r="I21" i="25" s="1"/>
  <c r="J21" i="25" s="1"/>
  <c r="K21" i="25" s="1"/>
  <c r="L21" i="25" s="1"/>
  <c r="M21" i="25" s="1"/>
  <c r="N21" i="25" s="1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Z21" i="25" s="1"/>
  <c r="AA21" i="25" s="1"/>
  <c r="AB21" i="25" s="1"/>
  <c r="AC21" i="25" s="1"/>
  <c r="AD21" i="25" s="1"/>
  <c r="AE21" i="25" s="1"/>
  <c r="AF21" i="25" s="1"/>
  <c r="AG21" i="25" s="1"/>
  <c r="AH21" i="25" s="1"/>
  <c r="AI21" i="25" s="1"/>
  <c r="AJ21" i="25" s="1"/>
  <c r="AK21" i="25" s="1"/>
  <c r="AL21" i="25" s="1"/>
  <c r="AM21" i="25" s="1"/>
  <c r="AN21" i="25" s="1"/>
  <c r="AO21" i="25" s="1"/>
  <c r="AP21" i="25" s="1"/>
  <c r="AQ21" i="25" s="1"/>
  <c r="D21" i="13" s="1"/>
  <c r="E21" i="13" s="1"/>
  <c r="F21" i="13" s="1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D21" i="26" s="1"/>
  <c r="AR21" i="24"/>
  <c r="G15" i="16" s="1"/>
  <c r="E20" i="24"/>
  <c r="F20" i="24" s="1"/>
  <c r="G20" i="24" s="1"/>
  <c r="H20" i="24" s="1"/>
  <c r="I20" i="24" s="1"/>
  <c r="J20" i="24" s="1"/>
  <c r="K20" i="24" s="1"/>
  <c r="L20" i="24" s="1"/>
  <c r="M20" i="24" s="1"/>
  <c r="N20" i="24" s="1"/>
  <c r="O20" i="24" s="1"/>
  <c r="P20" i="24" s="1"/>
  <c r="Q20" i="24" s="1"/>
  <c r="R20" i="24" s="1"/>
  <c r="S20" i="24" s="1"/>
  <c r="T20" i="24" s="1"/>
  <c r="U20" i="24" s="1"/>
  <c r="V20" i="24" s="1"/>
  <c r="W20" i="24" s="1"/>
  <c r="X20" i="24" s="1"/>
  <c r="Y20" i="24" s="1"/>
  <c r="Z20" i="24" s="1"/>
  <c r="AA20" i="24" s="1"/>
  <c r="AB20" i="24" s="1"/>
  <c r="AC20" i="24" s="1"/>
  <c r="AD20" i="24" s="1"/>
  <c r="AE20" i="24" s="1"/>
  <c r="AF20" i="24" s="1"/>
  <c r="AG20" i="24" s="1"/>
  <c r="AH20" i="24" s="1"/>
  <c r="AI20" i="24" s="1"/>
  <c r="AJ20" i="24" s="1"/>
  <c r="AK20" i="24" s="1"/>
  <c r="AL20" i="24" s="1"/>
  <c r="AM20" i="24" s="1"/>
  <c r="AN20" i="24" s="1"/>
  <c r="AO20" i="24" s="1"/>
  <c r="AP20" i="24" s="1"/>
  <c r="AQ20" i="24" s="1"/>
  <c r="H20" i="12" s="1"/>
  <c r="I20" i="12" s="1"/>
  <c r="J20" i="12" s="1"/>
  <c r="K20" i="12" s="1"/>
  <c r="AR20" i="23"/>
  <c r="F14" i="16" s="1"/>
  <c r="E19" i="24"/>
  <c r="F19" i="24" s="1"/>
  <c r="G19" i="24" s="1"/>
  <c r="H19" i="24" s="1"/>
  <c r="I19" i="24" s="1"/>
  <c r="J19" i="24" s="1"/>
  <c r="K19" i="24" s="1"/>
  <c r="L19" i="24" s="1"/>
  <c r="M19" i="24" s="1"/>
  <c r="N19" i="24" s="1"/>
  <c r="O19" i="24" s="1"/>
  <c r="P19" i="24" s="1"/>
  <c r="Q19" i="24" s="1"/>
  <c r="R19" i="24" s="1"/>
  <c r="S19" i="24" s="1"/>
  <c r="T19" i="24" s="1"/>
  <c r="U19" i="24" s="1"/>
  <c r="V19" i="24" s="1"/>
  <c r="W19" i="24" s="1"/>
  <c r="X19" i="24" s="1"/>
  <c r="Y19" i="24" s="1"/>
  <c r="Z19" i="24" s="1"/>
  <c r="AA19" i="24" s="1"/>
  <c r="AB19" i="24" s="1"/>
  <c r="AC19" i="24" s="1"/>
  <c r="AD19" i="24" s="1"/>
  <c r="AE19" i="24" s="1"/>
  <c r="AF19" i="24" s="1"/>
  <c r="AG19" i="24" s="1"/>
  <c r="AH19" i="24" s="1"/>
  <c r="AI19" i="24" s="1"/>
  <c r="AJ19" i="24" s="1"/>
  <c r="AK19" i="24" s="1"/>
  <c r="AL19" i="24" s="1"/>
  <c r="AM19" i="24" s="1"/>
  <c r="AN19" i="24" s="1"/>
  <c r="AO19" i="24" s="1"/>
  <c r="AP19" i="24" s="1"/>
  <c r="AQ19" i="24" s="1"/>
  <c r="D19" i="12" s="1"/>
  <c r="E19" i="12" s="1"/>
  <c r="F19" i="12" s="1"/>
  <c r="G19" i="12" s="1"/>
  <c r="H19" i="12" s="1"/>
  <c r="I19" i="12" s="1"/>
  <c r="J19" i="12" s="1"/>
  <c r="K19" i="12" s="1"/>
  <c r="L19" i="12" s="1"/>
  <c r="M19" i="12" s="1"/>
  <c r="N19" i="12" s="1"/>
  <c r="O19" i="12" s="1"/>
  <c r="P19" i="12" s="1"/>
  <c r="Q19" i="12" s="1"/>
  <c r="R19" i="12" s="1"/>
  <c r="S19" i="12" s="1"/>
  <c r="T19" i="12" s="1"/>
  <c r="U19" i="12" s="1"/>
  <c r="V19" i="12" s="1"/>
  <c r="W19" i="12" s="1"/>
  <c r="X19" i="12" s="1"/>
  <c r="Y19" i="12" s="1"/>
  <c r="Z19" i="12" s="1"/>
  <c r="AA19" i="12" s="1"/>
  <c r="AB19" i="12" s="1"/>
  <c r="AC19" i="12" s="1"/>
  <c r="AD19" i="12" s="1"/>
  <c r="AE19" i="12" s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D19" i="25" s="1"/>
  <c r="AR19" i="23"/>
  <c r="F13" i="16" s="1"/>
  <c r="E18" i="24"/>
  <c r="F18" i="24" s="1"/>
  <c r="G18" i="24" s="1"/>
  <c r="H18" i="24" s="1"/>
  <c r="I18" i="24" s="1"/>
  <c r="J18" i="24" s="1"/>
  <c r="K18" i="24" s="1"/>
  <c r="L18" i="24" s="1"/>
  <c r="M18" i="24" s="1"/>
  <c r="N18" i="24" s="1"/>
  <c r="O18" i="24" s="1"/>
  <c r="P18" i="24" s="1"/>
  <c r="Q18" i="24" s="1"/>
  <c r="R18" i="24" s="1"/>
  <c r="S18" i="24" s="1"/>
  <c r="T18" i="24" s="1"/>
  <c r="U18" i="24" s="1"/>
  <c r="V18" i="24" s="1"/>
  <c r="W18" i="24" s="1"/>
  <c r="X18" i="24" s="1"/>
  <c r="Y18" i="24" s="1"/>
  <c r="Z18" i="24" s="1"/>
  <c r="AA18" i="24" s="1"/>
  <c r="AB18" i="24" s="1"/>
  <c r="AC18" i="24" s="1"/>
  <c r="AD18" i="24" s="1"/>
  <c r="AE18" i="24" s="1"/>
  <c r="AF18" i="24" s="1"/>
  <c r="AG18" i="24" s="1"/>
  <c r="AH18" i="24" s="1"/>
  <c r="AI18" i="24" s="1"/>
  <c r="AJ18" i="24" s="1"/>
  <c r="AK18" i="24" s="1"/>
  <c r="AL18" i="24" s="1"/>
  <c r="AM18" i="24" s="1"/>
  <c r="AN18" i="24" s="1"/>
  <c r="AO18" i="24" s="1"/>
  <c r="AP18" i="24" s="1"/>
  <c r="AQ18" i="24" s="1"/>
  <c r="D18" i="12" s="1"/>
  <c r="E18" i="12" s="1"/>
  <c r="F18" i="12" s="1"/>
  <c r="G18" i="12" s="1"/>
  <c r="H18" i="12" s="1"/>
  <c r="I18" i="12" s="1"/>
  <c r="J18" i="12" s="1"/>
  <c r="K18" i="12" s="1"/>
  <c r="L18" i="12" s="1"/>
  <c r="M18" i="12" s="1"/>
  <c r="N18" i="12" s="1"/>
  <c r="O18" i="12" s="1"/>
  <c r="P18" i="12" s="1"/>
  <c r="Q18" i="12" s="1"/>
  <c r="R18" i="12" s="1"/>
  <c r="S18" i="12" s="1"/>
  <c r="T18" i="12" s="1"/>
  <c r="U18" i="12" s="1"/>
  <c r="V18" i="12" s="1"/>
  <c r="W18" i="12" s="1"/>
  <c r="X18" i="12" s="1"/>
  <c r="Y18" i="12" s="1"/>
  <c r="Z18" i="12" s="1"/>
  <c r="AA18" i="12" s="1"/>
  <c r="AB18" i="12" s="1"/>
  <c r="AC18" i="12" s="1"/>
  <c r="AD18" i="12" s="1"/>
  <c r="AE18" i="12" s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D18" i="25" s="1"/>
  <c r="AR18" i="23"/>
  <c r="F12" i="16" s="1"/>
  <c r="E17" i="24"/>
  <c r="F17" i="24" s="1"/>
  <c r="G17" i="24" s="1"/>
  <c r="H17" i="24" s="1"/>
  <c r="I17" i="24" s="1"/>
  <c r="J17" i="24" s="1"/>
  <c r="K17" i="24" s="1"/>
  <c r="L17" i="24" s="1"/>
  <c r="M17" i="24" s="1"/>
  <c r="N17" i="24" s="1"/>
  <c r="O17" i="24" s="1"/>
  <c r="P17" i="24" s="1"/>
  <c r="Q17" i="24" s="1"/>
  <c r="R17" i="24" s="1"/>
  <c r="S17" i="24" s="1"/>
  <c r="T17" i="24" s="1"/>
  <c r="U17" i="24" s="1"/>
  <c r="V17" i="24" s="1"/>
  <c r="W17" i="24" s="1"/>
  <c r="X17" i="24" s="1"/>
  <c r="Y17" i="24" s="1"/>
  <c r="Z17" i="24" s="1"/>
  <c r="AA17" i="24" s="1"/>
  <c r="AB17" i="24" s="1"/>
  <c r="AC17" i="24" s="1"/>
  <c r="AD17" i="24" s="1"/>
  <c r="AE17" i="24" s="1"/>
  <c r="AF17" i="24" s="1"/>
  <c r="AG17" i="24" s="1"/>
  <c r="AH17" i="24" s="1"/>
  <c r="AI17" i="24" s="1"/>
  <c r="AJ17" i="24" s="1"/>
  <c r="AK17" i="24" s="1"/>
  <c r="AL17" i="24" s="1"/>
  <c r="AM17" i="24" s="1"/>
  <c r="AN17" i="24" s="1"/>
  <c r="AO17" i="24" s="1"/>
  <c r="AP17" i="24" s="1"/>
  <c r="AQ17" i="24" s="1"/>
  <c r="D17" i="12" s="1"/>
  <c r="E17" i="12" s="1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Q17" i="12" s="1"/>
  <c r="R17" i="12" s="1"/>
  <c r="S17" i="12" s="1"/>
  <c r="T17" i="12" s="1"/>
  <c r="U17" i="12" s="1"/>
  <c r="V17" i="12" s="1"/>
  <c r="W17" i="12" s="1"/>
  <c r="X17" i="12" s="1"/>
  <c r="Y17" i="12" s="1"/>
  <c r="Z17" i="12" s="1"/>
  <c r="AA17" i="12" s="1"/>
  <c r="AB17" i="12" s="1"/>
  <c r="AC17" i="12" s="1"/>
  <c r="AD17" i="12" s="1"/>
  <c r="AE17" i="12" s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D17" i="25" s="1"/>
  <c r="AR17" i="23"/>
  <c r="F11" i="16" s="1"/>
  <c r="G16" i="11"/>
  <c r="H16" i="11" s="1"/>
  <c r="I16" i="11" s="1"/>
  <c r="J16" i="11" s="1"/>
  <c r="K16" i="11" s="1"/>
  <c r="L16" i="11" s="1"/>
  <c r="M16" i="11" s="1"/>
  <c r="N16" i="11" s="1"/>
  <c r="O16" i="11" s="1"/>
  <c r="P16" i="11" s="1"/>
  <c r="Q16" i="11" s="1"/>
  <c r="R16" i="11" s="1"/>
  <c r="S16" i="11" s="1"/>
  <c r="T16" i="11" s="1"/>
  <c r="U16" i="11" s="1"/>
  <c r="V16" i="11" s="1"/>
  <c r="W16" i="11" s="1"/>
  <c r="X16" i="11" s="1"/>
  <c r="Y16" i="11" s="1"/>
  <c r="Z16" i="11" s="1"/>
  <c r="AA16" i="11" s="1"/>
  <c r="AB16" i="11" s="1"/>
  <c r="AC16" i="11" s="1"/>
  <c r="AD16" i="11" s="1"/>
  <c r="AE16" i="11" s="1"/>
  <c r="AF16" i="11" s="1"/>
  <c r="AG16" i="11" s="1"/>
  <c r="AH16" i="11" s="1"/>
  <c r="AI16" i="11" s="1"/>
  <c r="AJ16" i="11" s="1"/>
  <c r="AK16" i="11" s="1"/>
  <c r="AL16" i="11" s="1"/>
  <c r="AM16" i="11" s="1"/>
  <c r="AN16" i="11" s="1"/>
  <c r="AO16" i="11" s="1"/>
  <c r="AP16" i="11" s="1"/>
  <c r="AQ16" i="11" s="1"/>
  <c r="D16" i="24" s="1"/>
  <c r="Z12" i="23"/>
  <c r="F4" i="36"/>
  <c r="K15" i="10"/>
  <c r="Q15" i="10"/>
  <c r="N15" i="23"/>
  <c r="R12" i="10"/>
  <c r="Q12" i="10"/>
  <c r="I12" i="10"/>
  <c r="F6" i="29"/>
  <c r="AE12" i="10"/>
  <c r="AR28" i="11"/>
  <c r="A9" i="33"/>
  <c r="Y12" i="14"/>
  <c r="AG12" i="14"/>
  <c r="S12" i="23"/>
  <c r="F15" i="10"/>
  <c r="M12" i="10"/>
  <c r="M15" i="10"/>
  <c r="AI15" i="10"/>
  <c r="AM12" i="10"/>
  <c r="AI15" i="23"/>
  <c r="V15" i="23"/>
  <c r="F5" i="29"/>
  <c r="F7" i="29"/>
  <c r="AL12" i="14"/>
  <c r="J15" i="10"/>
  <c r="O12" i="10"/>
  <c r="S15" i="10"/>
  <c r="A6" i="29"/>
  <c r="Q12" i="23"/>
  <c r="R12" i="23"/>
  <c r="A10" i="29"/>
  <c r="A5" i="36"/>
  <c r="O15" i="23"/>
  <c r="AK12" i="10"/>
  <c r="F11" i="29"/>
  <c r="Y12" i="23"/>
  <c r="AH15" i="23"/>
  <c r="A12" i="29"/>
  <c r="AP15" i="10"/>
  <c r="AC12" i="10"/>
  <c r="I12" i="23"/>
  <c r="J12" i="23"/>
  <c r="U12" i="10"/>
  <c r="W15" i="23"/>
  <c r="AJ15" i="23"/>
  <c r="AL15" i="23" s="1"/>
  <c r="AN12" i="23"/>
  <c r="F12" i="36" s="1"/>
  <c r="AF12" i="23"/>
  <c r="AA15" i="14"/>
  <c r="A8" i="33"/>
  <c r="AD12" i="14"/>
  <c r="AC12" i="14"/>
  <c r="AI12" i="14"/>
  <c r="B12" i="36"/>
  <c r="B10" i="36"/>
  <c r="A11" i="29"/>
  <c r="A9" i="29"/>
  <c r="AQ12" i="10"/>
  <c r="D12" i="23"/>
  <c r="F3" i="36" s="1"/>
  <c r="L12" i="23"/>
  <c r="T12" i="23"/>
  <c r="U12" i="23" s="1"/>
  <c r="AB12" i="23"/>
  <c r="H15" i="23"/>
  <c r="K15" i="23" s="1"/>
  <c r="P15" i="23"/>
  <c r="X15" i="23"/>
  <c r="AA15" i="23" s="1"/>
  <c r="B3" i="36"/>
  <c r="B5" i="36"/>
  <c r="B7" i="36"/>
  <c r="B9" i="36"/>
  <c r="A10" i="36"/>
  <c r="F11" i="36"/>
  <c r="AP15" i="23"/>
  <c r="F11" i="33"/>
  <c r="AM15" i="23"/>
  <c r="AP12" i="23"/>
  <c r="AR50" i="11"/>
  <c r="AR49" i="11"/>
  <c r="AR47" i="11"/>
  <c r="AR45" i="11"/>
  <c r="AR43" i="11"/>
  <c r="AR41" i="11"/>
  <c r="AR39" i="11"/>
  <c r="AR37" i="11"/>
  <c r="AR36" i="11"/>
  <c r="AR35" i="11"/>
  <c r="AR33" i="11"/>
  <c r="AR31" i="11"/>
  <c r="AR25" i="11"/>
  <c r="J12" i="10"/>
  <c r="W15" i="10"/>
  <c r="F8" i="29"/>
  <c r="AL12" i="23"/>
  <c r="A12" i="36"/>
  <c r="Z12" i="14"/>
  <c r="AR40" i="11"/>
  <c r="AR23" i="11"/>
  <c r="AR24" i="11"/>
  <c r="AR17" i="11"/>
  <c r="AR26" i="11"/>
  <c r="AR46" i="11"/>
  <c r="AR44" i="11"/>
  <c r="AR22" i="11"/>
  <c r="AR48" i="11"/>
  <c r="AR19" i="11"/>
  <c r="AR27" i="11"/>
  <c r="F4" i="29"/>
  <c r="U15" i="10"/>
  <c r="AM12" i="23"/>
  <c r="AQ15" i="23"/>
  <c r="F8" i="33"/>
  <c r="AK12" i="14"/>
  <c r="AR42" i="11"/>
  <c r="AR18" i="11"/>
  <c r="AR21" i="12"/>
  <c r="AR20" i="11"/>
  <c r="AA15" i="10"/>
  <c r="A8" i="29"/>
  <c r="Z15" i="10"/>
  <c r="Y15" i="10"/>
  <c r="A7" i="33"/>
  <c r="W15" i="14"/>
  <c r="U15" i="14"/>
  <c r="V15" i="14"/>
  <c r="F7" i="33"/>
  <c r="V12" i="14"/>
  <c r="W12" i="14"/>
  <c r="U12" i="14"/>
  <c r="O15" i="14"/>
  <c r="M15" i="14"/>
  <c r="N15" i="14"/>
  <c r="A5" i="33"/>
  <c r="J15" i="14"/>
  <c r="A4" i="33"/>
  <c r="I15" i="14"/>
  <c r="K15" i="14"/>
  <c r="A3" i="33"/>
  <c r="E15" i="14"/>
  <c r="F15" i="14"/>
  <c r="G15" i="14"/>
  <c r="F5" i="33"/>
  <c r="N12" i="14"/>
  <c r="M12" i="14"/>
  <c r="O12" i="14"/>
  <c r="F4" i="33"/>
  <c r="J12" i="14"/>
  <c r="I12" i="14"/>
  <c r="K12" i="14"/>
  <c r="F12" i="14"/>
  <c r="E12" i="14"/>
  <c r="F3" i="33"/>
  <c r="G12" i="14"/>
  <c r="A6" i="33"/>
  <c r="S15" i="14"/>
  <c r="R15" i="14"/>
  <c r="Q15" i="14"/>
  <c r="F6" i="33"/>
  <c r="S12" i="14"/>
  <c r="Q12" i="14"/>
  <c r="R12" i="14"/>
  <c r="E15" i="23"/>
  <c r="F15" i="23"/>
  <c r="A3" i="36"/>
  <c r="G15" i="23"/>
  <c r="AD15" i="23"/>
  <c r="AE15" i="23"/>
  <c r="AC15" i="23"/>
  <c r="A9" i="36"/>
  <c r="AP12" i="14"/>
  <c r="F12" i="33"/>
  <c r="AO12" i="14"/>
  <c r="AQ12" i="14"/>
  <c r="AG15" i="14"/>
  <c r="AH15" i="14"/>
  <c r="AI15" i="14"/>
  <c r="A10" i="33"/>
  <c r="AK15" i="14"/>
  <c r="AM15" i="14"/>
  <c r="AL15" i="14"/>
  <c r="A11" i="33"/>
  <c r="AO15" i="14"/>
  <c r="A12" i="33"/>
  <c r="AP15" i="14"/>
  <c r="AQ15" i="14"/>
  <c r="A3" i="40"/>
  <c r="G15" i="27"/>
  <c r="E15" i="27"/>
  <c r="F15" i="27"/>
  <c r="K15" i="27"/>
  <c r="I15" i="27"/>
  <c r="A4" i="40"/>
  <c r="J15" i="27"/>
  <c r="O15" i="27"/>
  <c r="N15" i="27"/>
  <c r="M15" i="27"/>
  <c r="A5" i="40"/>
  <c r="Q15" i="27"/>
  <c r="A6" i="40"/>
  <c r="S15" i="27"/>
  <c r="R15" i="27"/>
  <c r="A7" i="40"/>
  <c r="W15" i="27"/>
  <c r="U15" i="27"/>
  <c r="V15" i="27"/>
  <c r="A8" i="40"/>
  <c r="Y15" i="27"/>
  <c r="Z15" i="27"/>
  <c r="AA15" i="27"/>
  <c r="AE15" i="27"/>
  <c r="AC15" i="27"/>
  <c r="AD15" i="27"/>
  <c r="A9" i="40"/>
  <c r="AH15" i="27"/>
  <c r="AI15" i="27"/>
  <c r="AG15" i="27"/>
  <c r="A10" i="40"/>
  <c r="A11" i="40"/>
  <c r="AK15" i="27"/>
  <c r="AL15" i="27"/>
  <c r="AM15" i="27"/>
  <c r="AQ15" i="27"/>
  <c r="A12" i="40"/>
  <c r="AO15" i="27"/>
  <c r="AP15" i="27"/>
  <c r="G12" i="27"/>
  <c r="F3" i="40"/>
  <c r="F12" i="27"/>
  <c r="E12" i="27"/>
  <c r="I12" i="27"/>
  <c r="J12" i="27"/>
  <c r="K12" i="27"/>
  <c r="F4" i="40"/>
  <c r="N12" i="27"/>
  <c r="F5" i="40"/>
  <c r="M12" i="27"/>
  <c r="O12" i="27"/>
  <c r="Q12" i="27"/>
  <c r="F6" i="40"/>
  <c r="R12" i="27"/>
  <c r="S12" i="27"/>
  <c r="W12" i="27"/>
  <c r="U12" i="27"/>
  <c r="V12" i="27"/>
  <c r="F7" i="40"/>
  <c r="Z12" i="27"/>
  <c r="Y12" i="27"/>
  <c r="F8" i="40"/>
  <c r="AA12" i="27"/>
  <c r="F9" i="40"/>
  <c r="AE12" i="27"/>
  <c r="AC12" i="27"/>
  <c r="AD12" i="27"/>
  <c r="AH12" i="27"/>
  <c r="AI12" i="27"/>
  <c r="AG12" i="27"/>
  <c r="F10" i="40"/>
  <c r="AK12" i="27"/>
  <c r="AL12" i="27"/>
  <c r="F11" i="40"/>
  <c r="AM12" i="27"/>
  <c r="AQ12" i="27"/>
  <c r="AO12" i="27"/>
  <c r="AP12" i="27"/>
  <c r="F12" i="40"/>
  <c r="L20" i="12" l="1"/>
  <c r="M20" i="12" s="1"/>
  <c r="N20" i="12" s="1"/>
  <c r="O20" i="12" s="1"/>
  <c r="P20" i="12" s="1"/>
  <c r="AR28" i="10"/>
  <c r="AR28" i="23" s="1"/>
  <c r="F22" i="16" s="1"/>
  <c r="L13" i="25"/>
  <c r="AI13" i="25"/>
  <c r="Y13" i="13"/>
  <c r="M13" i="13"/>
  <c r="AB13" i="13"/>
  <c r="S13" i="25"/>
  <c r="AD13" i="25"/>
  <c r="AM13" i="25"/>
  <c r="AI13" i="13"/>
  <c r="AN13" i="25"/>
  <c r="AA13" i="13"/>
  <c r="AK13" i="13"/>
  <c r="V13" i="13"/>
  <c r="P13" i="13"/>
  <c r="H13" i="25"/>
  <c r="AP13" i="13"/>
  <c r="Q13" i="25"/>
  <c r="H9" i="16"/>
  <c r="G13" i="13"/>
  <c r="W13" i="13"/>
  <c r="AF13" i="25"/>
  <c r="AK13" i="25"/>
  <c r="AP13" i="25"/>
  <c r="AG13" i="25"/>
  <c r="AE13" i="25"/>
  <c r="T13" i="25"/>
  <c r="T13" i="13"/>
  <c r="AO13" i="25"/>
  <c r="O13" i="25"/>
  <c r="L13" i="13"/>
  <c r="Z13" i="25"/>
  <c r="AQ13" i="13"/>
  <c r="I13" i="13"/>
  <c r="S13" i="13"/>
  <c r="O13" i="13"/>
  <c r="AO13" i="13"/>
  <c r="M13" i="25"/>
  <c r="AE13" i="13"/>
  <c r="AF13" i="13"/>
  <c r="X13" i="13"/>
  <c r="K13" i="13"/>
  <c r="AM13" i="13"/>
  <c r="Y13" i="25"/>
  <c r="U13" i="13"/>
  <c r="R13" i="13"/>
  <c r="D13" i="25"/>
  <c r="E13" i="25"/>
  <c r="J13" i="13"/>
  <c r="AL13" i="13"/>
  <c r="K13" i="25"/>
  <c r="AN13" i="13"/>
  <c r="W13" i="25"/>
  <c r="U13" i="25"/>
  <c r="H13" i="13"/>
  <c r="P13" i="25"/>
  <c r="AH13" i="13"/>
  <c r="E13" i="13"/>
  <c r="N13" i="25"/>
  <c r="AB13" i="25"/>
  <c r="AL13" i="25"/>
  <c r="AA13" i="25"/>
  <c r="D13" i="13"/>
  <c r="J13" i="25"/>
  <c r="V13" i="25"/>
  <c r="F13" i="25"/>
  <c r="AJ13" i="25"/>
  <c r="AC13" i="13"/>
  <c r="Z13" i="13"/>
  <c r="F13" i="13"/>
  <c r="Q13" i="13"/>
  <c r="X13" i="25"/>
  <c r="AG13" i="13"/>
  <c r="N13" i="13"/>
  <c r="AC13" i="25"/>
  <c r="I13" i="25"/>
  <c r="AH13" i="25"/>
  <c r="AD13" i="13"/>
  <c r="R13" i="25"/>
  <c r="AQ13" i="25"/>
  <c r="G13" i="25"/>
  <c r="AJ13" i="13"/>
  <c r="B1" i="30"/>
  <c r="B1" i="37"/>
  <c r="D11" i="12"/>
  <c r="J11" i="26"/>
  <c r="D11" i="26" s="1"/>
  <c r="J11" i="13"/>
  <c r="A31" i="27"/>
  <c r="A31" i="14"/>
  <c r="A31" i="26"/>
  <c r="A31" i="13"/>
  <c r="A31" i="25"/>
  <c r="A31" i="12"/>
  <c r="A31" i="24"/>
  <c r="A31" i="11"/>
  <c r="A31" i="23"/>
  <c r="A31" i="10"/>
  <c r="A90" i="46"/>
  <c r="E15" i="10"/>
  <c r="G15" i="10"/>
  <c r="A3" i="29"/>
  <c r="I15" i="23"/>
  <c r="A8" i="36"/>
  <c r="AC15" i="10"/>
  <c r="Z15" i="23"/>
  <c r="J15" i="23"/>
  <c r="AD15" i="10"/>
  <c r="Y15" i="23"/>
  <c r="A4" i="36"/>
  <c r="AE15" i="10"/>
  <c r="W12" i="23"/>
  <c r="E50" i="25"/>
  <c r="F50" i="25" s="1"/>
  <c r="G50" i="25" s="1"/>
  <c r="H50" i="25" s="1"/>
  <c r="I50" i="25" s="1"/>
  <c r="J50" i="25" s="1"/>
  <c r="K50" i="25" s="1"/>
  <c r="L50" i="25" s="1"/>
  <c r="M50" i="25" s="1"/>
  <c r="N50" i="25" s="1"/>
  <c r="O50" i="25" s="1"/>
  <c r="P50" i="25" s="1"/>
  <c r="Q50" i="25" s="1"/>
  <c r="R50" i="25" s="1"/>
  <c r="S50" i="25" s="1"/>
  <c r="T50" i="25" s="1"/>
  <c r="U50" i="25" s="1"/>
  <c r="V50" i="25" s="1"/>
  <c r="W50" i="25" s="1"/>
  <c r="X50" i="25" s="1"/>
  <c r="Y50" i="25" s="1"/>
  <c r="Z50" i="25" s="1"/>
  <c r="AA50" i="25" s="1"/>
  <c r="AB50" i="25" s="1"/>
  <c r="AC50" i="25" s="1"/>
  <c r="AD50" i="25" s="1"/>
  <c r="AE50" i="25" s="1"/>
  <c r="AF50" i="25" s="1"/>
  <c r="AG50" i="25" s="1"/>
  <c r="AH50" i="25" s="1"/>
  <c r="AI50" i="25" s="1"/>
  <c r="AJ50" i="25" s="1"/>
  <c r="AK50" i="25" s="1"/>
  <c r="AL50" i="25" s="1"/>
  <c r="AM50" i="25" s="1"/>
  <c r="AN50" i="25" s="1"/>
  <c r="AO50" i="25" s="1"/>
  <c r="AP50" i="25" s="1"/>
  <c r="AQ50" i="25" s="1"/>
  <c r="D50" i="13" s="1"/>
  <c r="E50" i="13" s="1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S50" i="13" s="1"/>
  <c r="T50" i="13" s="1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D50" i="26" s="1"/>
  <c r="AR50" i="24"/>
  <c r="G44" i="16" s="1"/>
  <c r="G49" i="24"/>
  <c r="H49" i="24" s="1"/>
  <c r="I49" i="24" s="1"/>
  <c r="J49" i="24" s="1"/>
  <c r="K49" i="24" s="1"/>
  <c r="L49" i="24" s="1"/>
  <c r="M49" i="24" s="1"/>
  <c r="N49" i="24" s="1"/>
  <c r="O49" i="24" s="1"/>
  <c r="P49" i="24" s="1"/>
  <c r="Q49" i="24" s="1"/>
  <c r="R49" i="24" s="1"/>
  <c r="S49" i="24" s="1"/>
  <c r="T49" i="24" s="1"/>
  <c r="U49" i="24" s="1"/>
  <c r="V49" i="24" s="1"/>
  <c r="W49" i="24" s="1"/>
  <c r="X49" i="24" s="1"/>
  <c r="Y49" i="24" s="1"/>
  <c r="Z49" i="24" s="1"/>
  <c r="AA49" i="24" s="1"/>
  <c r="AB49" i="24" s="1"/>
  <c r="AC49" i="24" s="1"/>
  <c r="AD49" i="24" s="1"/>
  <c r="AE49" i="24" s="1"/>
  <c r="AF49" i="24" s="1"/>
  <c r="AG49" i="24" s="1"/>
  <c r="AH49" i="24" s="1"/>
  <c r="AI49" i="24" s="1"/>
  <c r="AJ49" i="24" s="1"/>
  <c r="AK49" i="24" s="1"/>
  <c r="AL49" i="24" s="1"/>
  <c r="AM49" i="24" s="1"/>
  <c r="AN49" i="24" s="1"/>
  <c r="AO49" i="24" s="1"/>
  <c r="AP49" i="24" s="1"/>
  <c r="AQ49" i="24" s="1"/>
  <c r="D49" i="12" s="1"/>
  <c r="E49" i="12" s="1"/>
  <c r="F49" i="12" s="1"/>
  <c r="G49" i="12" s="1"/>
  <c r="H49" i="12" s="1"/>
  <c r="I49" i="12" s="1"/>
  <c r="J49" i="12" s="1"/>
  <c r="K49" i="12" s="1"/>
  <c r="L49" i="12" s="1"/>
  <c r="M49" i="12" s="1"/>
  <c r="N49" i="12" s="1"/>
  <c r="O49" i="12" s="1"/>
  <c r="P49" i="12" s="1"/>
  <c r="Q49" i="12" s="1"/>
  <c r="R49" i="12" s="1"/>
  <c r="S49" i="12" s="1"/>
  <c r="T49" i="12" s="1"/>
  <c r="U49" i="12" s="1"/>
  <c r="V49" i="12" s="1"/>
  <c r="W49" i="12" s="1"/>
  <c r="X49" i="12" s="1"/>
  <c r="Y49" i="12" s="1"/>
  <c r="Z49" i="12" s="1"/>
  <c r="AA49" i="12" s="1"/>
  <c r="AB49" i="12" s="1"/>
  <c r="AC49" i="12" s="1"/>
  <c r="AD49" i="12" s="1"/>
  <c r="AE49" i="12" s="1"/>
  <c r="AF49" i="12" s="1"/>
  <c r="AG49" i="12" s="1"/>
  <c r="AH49" i="12" s="1"/>
  <c r="AI49" i="12" s="1"/>
  <c r="AJ49" i="12" s="1"/>
  <c r="AK49" i="12" s="1"/>
  <c r="AL49" i="12" s="1"/>
  <c r="AM49" i="12" s="1"/>
  <c r="AN49" i="12" s="1"/>
  <c r="AO49" i="12" s="1"/>
  <c r="AP49" i="12" s="1"/>
  <c r="AQ49" i="12" s="1"/>
  <c r="D49" i="25" s="1"/>
  <c r="E48" i="25"/>
  <c r="F48" i="25" s="1"/>
  <c r="G48" i="25" s="1"/>
  <c r="H48" i="25" s="1"/>
  <c r="I48" i="25" s="1"/>
  <c r="J48" i="25" s="1"/>
  <c r="K48" i="25" s="1"/>
  <c r="L48" i="25" s="1"/>
  <c r="M48" i="25" s="1"/>
  <c r="N48" i="25" s="1"/>
  <c r="O48" i="25" s="1"/>
  <c r="P48" i="25" s="1"/>
  <c r="Q48" i="25" s="1"/>
  <c r="R48" i="25" s="1"/>
  <c r="S48" i="25" s="1"/>
  <c r="T48" i="25" s="1"/>
  <c r="U48" i="25" s="1"/>
  <c r="V48" i="25" s="1"/>
  <c r="W48" i="25" s="1"/>
  <c r="X48" i="25" s="1"/>
  <c r="Y48" i="25" s="1"/>
  <c r="Z48" i="25" s="1"/>
  <c r="AA48" i="25" s="1"/>
  <c r="AB48" i="25" s="1"/>
  <c r="AC48" i="25" s="1"/>
  <c r="AD48" i="25" s="1"/>
  <c r="AE48" i="25" s="1"/>
  <c r="AF48" i="25" s="1"/>
  <c r="AG48" i="25" s="1"/>
  <c r="AH48" i="25" s="1"/>
  <c r="AI48" i="25" s="1"/>
  <c r="AJ48" i="25" s="1"/>
  <c r="AK48" i="25" s="1"/>
  <c r="AL48" i="25" s="1"/>
  <c r="AM48" i="25" s="1"/>
  <c r="AN48" i="25" s="1"/>
  <c r="AO48" i="25" s="1"/>
  <c r="AP48" i="25" s="1"/>
  <c r="AQ48" i="25" s="1"/>
  <c r="D48" i="13" s="1"/>
  <c r="E48" i="13" s="1"/>
  <c r="F48" i="13" s="1"/>
  <c r="G48" i="13" s="1"/>
  <c r="H48" i="13" s="1"/>
  <c r="I48" i="13" s="1"/>
  <c r="J48" i="13" s="1"/>
  <c r="K48" i="13" s="1"/>
  <c r="L48" i="13" s="1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D48" i="26" s="1"/>
  <c r="AR48" i="24"/>
  <c r="G42" i="16" s="1"/>
  <c r="E47" i="25"/>
  <c r="F47" i="25" s="1"/>
  <c r="G47" i="25" s="1"/>
  <c r="H47" i="25" s="1"/>
  <c r="I47" i="25" s="1"/>
  <c r="J47" i="25" s="1"/>
  <c r="K47" i="25" s="1"/>
  <c r="L47" i="25" s="1"/>
  <c r="M47" i="25" s="1"/>
  <c r="N47" i="25" s="1"/>
  <c r="O47" i="25" s="1"/>
  <c r="P47" i="25" s="1"/>
  <c r="Q47" i="25" s="1"/>
  <c r="R47" i="25" s="1"/>
  <c r="S47" i="25" s="1"/>
  <c r="T47" i="25" s="1"/>
  <c r="U47" i="25" s="1"/>
  <c r="V47" i="25" s="1"/>
  <c r="W47" i="25" s="1"/>
  <c r="X47" i="25" s="1"/>
  <c r="Y47" i="25" s="1"/>
  <c r="Z47" i="25" s="1"/>
  <c r="AA47" i="25" s="1"/>
  <c r="AB47" i="25" s="1"/>
  <c r="AC47" i="25" s="1"/>
  <c r="AD47" i="25" s="1"/>
  <c r="AE47" i="25" s="1"/>
  <c r="AF47" i="25" s="1"/>
  <c r="AG47" i="25" s="1"/>
  <c r="AH47" i="25" s="1"/>
  <c r="AI47" i="25" s="1"/>
  <c r="AJ47" i="25" s="1"/>
  <c r="AK47" i="25" s="1"/>
  <c r="AL47" i="25" s="1"/>
  <c r="AM47" i="25" s="1"/>
  <c r="AN47" i="25" s="1"/>
  <c r="AO47" i="25" s="1"/>
  <c r="AP47" i="25" s="1"/>
  <c r="AQ47" i="25" s="1"/>
  <c r="D47" i="13" s="1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D47" i="26" s="1"/>
  <c r="AR47" i="24"/>
  <c r="G41" i="16" s="1"/>
  <c r="E46" i="25"/>
  <c r="F46" i="25" s="1"/>
  <c r="G46" i="25" s="1"/>
  <c r="H46" i="25" s="1"/>
  <c r="I46" i="25" s="1"/>
  <c r="J46" i="25" s="1"/>
  <c r="K46" i="25" s="1"/>
  <c r="L46" i="25" s="1"/>
  <c r="M46" i="25" s="1"/>
  <c r="N46" i="25" s="1"/>
  <c r="O46" i="25" s="1"/>
  <c r="P46" i="25" s="1"/>
  <c r="Q46" i="25" s="1"/>
  <c r="R46" i="25" s="1"/>
  <c r="S46" i="25" s="1"/>
  <c r="T46" i="25" s="1"/>
  <c r="U46" i="25" s="1"/>
  <c r="V46" i="25" s="1"/>
  <c r="W46" i="25" s="1"/>
  <c r="X46" i="25" s="1"/>
  <c r="Y46" i="25" s="1"/>
  <c r="Z46" i="25" s="1"/>
  <c r="AA46" i="25" s="1"/>
  <c r="AB46" i="25" s="1"/>
  <c r="AC46" i="25" s="1"/>
  <c r="AD46" i="25" s="1"/>
  <c r="AE46" i="25" s="1"/>
  <c r="AF46" i="25" s="1"/>
  <c r="AG46" i="25" s="1"/>
  <c r="AH46" i="25" s="1"/>
  <c r="AI46" i="25" s="1"/>
  <c r="AJ46" i="25" s="1"/>
  <c r="AK46" i="25" s="1"/>
  <c r="AL46" i="25" s="1"/>
  <c r="AM46" i="25" s="1"/>
  <c r="AN46" i="25" s="1"/>
  <c r="AO46" i="25" s="1"/>
  <c r="AP46" i="25" s="1"/>
  <c r="AQ46" i="25" s="1"/>
  <c r="D46" i="13" s="1"/>
  <c r="E46" i="13" s="1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D46" i="26" s="1"/>
  <c r="AR46" i="24"/>
  <c r="G40" i="16" s="1"/>
  <c r="E45" i="25"/>
  <c r="F45" i="25" s="1"/>
  <c r="G45" i="25" s="1"/>
  <c r="H45" i="25" s="1"/>
  <c r="I45" i="25" s="1"/>
  <c r="J45" i="25" s="1"/>
  <c r="K45" i="25" s="1"/>
  <c r="L45" i="25" s="1"/>
  <c r="M45" i="25" s="1"/>
  <c r="N45" i="25" s="1"/>
  <c r="O45" i="25" s="1"/>
  <c r="P45" i="25" s="1"/>
  <c r="Q45" i="25" s="1"/>
  <c r="R45" i="25" s="1"/>
  <c r="S45" i="25" s="1"/>
  <c r="T45" i="25" s="1"/>
  <c r="U45" i="25" s="1"/>
  <c r="V45" i="25" s="1"/>
  <c r="W45" i="25" s="1"/>
  <c r="X45" i="25" s="1"/>
  <c r="Y45" i="25" s="1"/>
  <c r="Z45" i="25" s="1"/>
  <c r="AA45" i="25" s="1"/>
  <c r="AB45" i="25" s="1"/>
  <c r="AC45" i="25" s="1"/>
  <c r="AD45" i="25" s="1"/>
  <c r="AE45" i="25" s="1"/>
  <c r="AF45" i="25" s="1"/>
  <c r="AG45" i="25" s="1"/>
  <c r="AH45" i="25" s="1"/>
  <c r="AI45" i="25" s="1"/>
  <c r="AJ45" i="25" s="1"/>
  <c r="AK45" i="25" s="1"/>
  <c r="AL45" i="25" s="1"/>
  <c r="AM45" i="25" s="1"/>
  <c r="AN45" i="25" s="1"/>
  <c r="AO45" i="25" s="1"/>
  <c r="AP45" i="25" s="1"/>
  <c r="AQ45" i="25" s="1"/>
  <c r="D45" i="13" s="1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D45" i="26" s="1"/>
  <c r="AR45" i="24"/>
  <c r="G39" i="16" s="1"/>
  <c r="E44" i="25"/>
  <c r="F44" i="25" s="1"/>
  <c r="G44" i="25" s="1"/>
  <c r="H44" i="25" s="1"/>
  <c r="I44" i="25" s="1"/>
  <c r="J44" i="25" s="1"/>
  <c r="K44" i="25" s="1"/>
  <c r="L44" i="25" s="1"/>
  <c r="M44" i="25" s="1"/>
  <c r="N44" i="25" s="1"/>
  <c r="O44" i="25" s="1"/>
  <c r="P44" i="25" s="1"/>
  <c r="Q44" i="25" s="1"/>
  <c r="R44" i="25" s="1"/>
  <c r="S44" i="25" s="1"/>
  <c r="T44" i="25" s="1"/>
  <c r="U44" i="25" s="1"/>
  <c r="V44" i="25" s="1"/>
  <c r="W44" i="25" s="1"/>
  <c r="X44" i="25" s="1"/>
  <c r="Y44" i="25" s="1"/>
  <c r="Z44" i="25" s="1"/>
  <c r="AA44" i="25" s="1"/>
  <c r="AB44" i="25" s="1"/>
  <c r="AC44" i="25" s="1"/>
  <c r="AD44" i="25" s="1"/>
  <c r="AE44" i="25" s="1"/>
  <c r="AF44" i="25" s="1"/>
  <c r="AG44" i="25" s="1"/>
  <c r="AH44" i="25" s="1"/>
  <c r="AI44" i="25" s="1"/>
  <c r="AJ44" i="25" s="1"/>
  <c r="AK44" i="25" s="1"/>
  <c r="AL44" i="25" s="1"/>
  <c r="AM44" i="25" s="1"/>
  <c r="AN44" i="25" s="1"/>
  <c r="AO44" i="25" s="1"/>
  <c r="AP44" i="25" s="1"/>
  <c r="AQ44" i="25" s="1"/>
  <c r="D44" i="13" s="1"/>
  <c r="E44" i="13" s="1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D44" i="26" s="1"/>
  <c r="AR44" i="24"/>
  <c r="G38" i="16" s="1"/>
  <c r="E43" i="25"/>
  <c r="F43" i="25" s="1"/>
  <c r="G43" i="25" s="1"/>
  <c r="H43" i="25" s="1"/>
  <c r="I43" i="25" s="1"/>
  <c r="J43" i="25" s="1"/>
  <c r="K43" i="25" s="1"/>
  <c r="L43" i="25" s="1"/>
  <c r="M43" i="25" s="1"/>
  <c r="N43" i="25" s="1"/>
  <c r="O43" i="25" s="1"/>
  <c r="P43" i="25" s="1"/>
  <c r="Q43" i="25" s="1"/>
  <c r="R43" i="25" s="1"/>
  <c r="S43" i="25" s="1"/>
  <c r="T43" i="25" s="1"/>
  <c r="U43" i="25" s="1"/>
  <c r="V43" i="25" s="1"/>
  <c r="W43" i="25" s="1"/>
  <c r="X43" i="25" s="1"/>
  <c r="Y43" i="25" s="1"/>
  <c r="Z43" i="25" s="1"/>
  <c r="AA43" i="25" s="1"/>
  <c r="AB43" i="25" s="1"/>
  <c r="AC43" i="25" s="1"/>
  <c r="AD43" i="25" s="1"/>
  <c r="AE43" i="25" s="1"/>
  <c r="AF43" i="25" s="1"/>
  <c r="AG43" i="25" s="1"/>
  <c r="AH43" i="25" s="1"/>
  <c r="AI43" i="25" s="1"/>
  <c r="AJ43" i="25" s="1"/>
  <c r="AK43" i="25" s="1"/>
  <c r="AL43" i="25" s="1"/>
  <c r="AM43" i="25" s="1"/>
  <c r="AN43" i="25" s="1"/>
  <c r="AO43" i="25" s="1"/>
  <c r="AP43" i="25" s="1"/>
  <c r="AQ43" i="25" s="1"/>
  <c r="D43" i="13" s="1"/>
  <c r="E43" i="13" s="1"/>
  <c r="F43" i="13" s="1"/>
  <c r="G43" i="13" s="1"/>
  <c r="H43" i="13" s="1"/>
  <c r="I43" i="13" s="1"/>
  <c r="J43" i="13" s="1"/>
  <c r="K43" i="13" s="1"/>
  <c r="L43" i="13" s="1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D43" i="26" s="1"/>
  <c r="AR43" i="24"/>
  <c r="G37" i="16" s="1"/>
  <c r="E42" i="25"/>
  <c r="F42" i="25" s="1"/>
  <c r="G42" i="25" s="1"/>
  <c r="H42" i="25" s="1"/>
  <c r="I42" i="25" s="1"/>
  <c r="J42" i="25" s="1"/>
  <c r="K42" i="25" s="1"/>
  <c r="L42" i="25" s="1"/>
  <c r="M42" i="25" s="1"/>
  <c r="N42" i="25" s="1"/>
  <c r="O42" i="25" s="1"/>
  <c r="P42" i="25" s="1"/>
  <c r="Q42" i="25" s="1"/>
  <c r="R42" i="25" s="1"/>
  <c r="S42" i="25" s="1"/>
  <c r="T42" i="25" s="1"/>
  <c r="U42" i="25" s="1"/>
  <c r="V42" i="25" s="1"/>
  <c r="W42" i="25" s="1"/>
  <c r="X42" i="25" s="1"/>
  <c r="Y42" i="25" s="1"/>
  <c r="Z42" i="25" s="1"/>
  <c r="AA42" i="25" s="1"/>
  <c r="AB42" i="25" s="1"/>
  <c r="AC42" i="25" s="1"/>
  <c r="AD42" i="25" s="1"/>
  <c r="AE42" i="25" s="1"/>
  <c r="AF42" i="25" s="1"/>
  <c r="AG42" i="25" s="1"/>
  <c r="AH42" i="25" s="1"/>
  <c r="AI42" i="25" s="1"/>
  <c r="AJ42" i="25" s="1"/>
  <c r="AK42" i="25" s="1"/>
  <c r="AL42" i="25" s="1"/>
  <c r="AM42" i="25" s="1"/>
  <c r="AN42" i="25" s="1"/>
  <c r="AO42" i="25" s="1"/>
  <c r="AP42" i="25" s="1"/>
  <c r="AQ42" i="25" s="1"/>
  <c r="D42" i="13" s="1"/>
  <c r="E42" i="13" s="1"/>
  <c r="F42" i="13" s="1"/>
  <c r="G42" i="13" s="1"/>
  <c r="H42" i="13" s="1"/>
  <c r="I42" i="13" s="1"/>
  <c r="J42" i="13" s="1"/>
  <c r="K42" i="13" s="1"/>
  <c r="L42" i="13" s="1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D42" i="26" s="1"/>
  <c r="AR42" i="24"/>
  <c r="G36" i="16" s="1"/>
  <c r="E41" i="25"/>
  <c r="F41" i="25" s="1"/>
  <c r="G41" i="25" s="1"/>
  <c r="H41" i="25" s="1"/>
  <c r="I41" i="25" s="1"/>
  <c r="J41" i="25" s="1"/>
  <c r="K41" i="25" s="1"/>
  <c r="L41" i="25" s="1"/>
  <c r="M41" i="25" s="1"/>
  <c r="N41" i="25" s="1"/>
  <c r="O41" i="25" s="1"/>
  <c r="P41" i="25" s="1"/>
  <c r="Q41" i="25" s="1"/>
  <c r="R41" i="25" s="1"/>
  <c r="S41" i="25" s="1"/>
  <c r="T41" i="25" s="1"/>
  <c r="U41" i="25" s="1"/>
  <c r="V41" i="25" s="1"/>
  <c r="W41" i="25" s="1"/>
  <c r="X41" i="25" s="1"/>
  <c r="Y41" i="25" s="1"/>
  <c r="Z41" i="25" s="1"/>
  <c r="AA41" i="25" s="1"/>
  <c r="AB41" i="25" s="1"/>
  <c r="AC41" i="25" s="1"/>
  <c r="AD41" i="25" s="1"/>
  <c r="AE41" i="25" s="1"/>
  <c r="AF41" i="25" s="1"/>
  <c r="AG41" i="25" s="1"/>
  <c r="AH41" i="25" s="1"/>
  <c r="AI41" i="25" s="1"/>
  <c r="AJ41" i="25" s="1"/>
  <c r="AK41" i="25" s="1"/>
  <c r="AL41" i="25" s="1"/>
  <c r="AM41" i="25" s="1"/>
  <c r="AN41" i="25" s="1"/>
  <c r="AO41" i="25" s="1"/>
  <c r="AP41" i="25" s="1"/>
  <c r="AQ41" i="25" s="1"/>
  <c r="D41" i="13" s="1"/>
  <c r="E41" i="13" s="1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D41" i="26" s="1"/>
  <c r="AR41" i="24"/>
  <c r="G35" i="16" s="1"/>
  <c r="E40" i="25"/>
  <c r="F40" i="25" s="1"/>
  <c r="G40" i="25" s="1"/>
  <c r="H40" i="25" s="1"/>
  <c r="I40" i="25" s="1"/>
  <c r="J40" i="25" s="1"/>
  <c r="K40" i="25" s="1"/>
  <c r="L40" i="25" s="1"/>
  <c r="M40" i="25" s="1"/>
  <c r="N40" i="25" s="1"/>
  <c r="O40" i="25" s="1"/>
  <c r="P40" i="25" s="1"/>
  <c r="Q40" i="25" s="1"/>
  <c r="R40" i="25" s="1"/>
  <c r="S40" i="25" s="1"/>
  <c r="T40" i="25" s="1"/>
  <c r="U40" i="25" s="1"/>
  <c r="V40" i="25" s="1"/>
  <c r="W40" i="25" s="1"/>
  <c r="X40" i="25" s="1"/>
  <c r="Y40" i="25" s="1"/>
  <c r="Z40" i="25" s="1"/>
  <c r="AA40" i="25" s="1"/>
  <c r="AB40" i="25" s="1"/>
  <c r="AC40" i="25" s="1"/>
  <c r="AD40" i="25" s="1"/>
  <c r="AE40" i="25" s="1"/>
  <c r="AF40" i="25" s="1"/>
  <c r="AG40" i="25" s="1"/>
  <c r="AH40" i="25" s="1"/>
  <c r="AI40" i="25" s="1"/>
  <c r="AJ40" i="25" s="1"/>
  <c r="AK40" i="25" s="1"/>
  <c r="AL40" i="25" s="1"/>
  <c r="AM40" i="25" s="1"/>
  <c r="AN40" i="25" s="1"/>
  <c r="AO40" i="25" s="1"/>
  <c r="AP40" i="25" s="1"/>
  <c r="AQ40" i="25" s="1"/>
  <c r="D40" i="13" s="1"/>
  <c r="E40" i="13" s="1"/>
  <c r="F40" i="13" s="1"/>
  <c r="G40" i="13" s="1"/>
  <c r="H40" i="13" s="1"/>
  <c r="I40" i="13" s="1"/>
  <c r="J40" i="13" s="1"/>
  <c r="K40" i="13" s="1"/>
  <c r="L40" i="13" s="1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D40" i="26" s="1"/>
  <c r="AR40" i="24"/>
  <c r="G34" i="16" s="1"/>
  <c r="E39" i="25"/>
  <c r="F39" i="25" s="1"/>
  <c r="G39" i="25" s="1"/>
  <c r="H39" i="25" s="1"/>
  <c r="I39" i="25" s="1"/>
  <c r="J39" i="25" s="1"/>
  <c r="K39" i="25" s="1"/>
  <c r="L39" i="25" s="1"/>
  <c r="M39" i="25" s="1"/>
  <c r="N39" i="25" s="1"/>
  <c r="O39" i="25" s="1"/>
  <c r="P39" i="25" s="1"/>
  <c r="Q39" i="25" s="1"/>
  <c r="R39" i="25" s="1"/>
  <c r="S39" i="25" s="1"/>
  <c r="T39" i="25" s="1"/>
  <c r="U39" i="25" s="1"/>
  <c r="V39" i="25" s="1"/>
  <c r="W39" i="25" s="1"/>
  <c r="X39" i="25" s="1"/>
  <c r="Y39" i="25" s="1"/>
  <c r="Z39" i="25" s="1"/>
  <c r="AA39" i="25" s="1"/>
  <c r="AB39" i="25" s="1"/>
  <c r="AC39" i="25" s="1"/>
  <c r="AD39" i="25" s="1"/>
  <c r="AE39" i="25" s="1"/>
  <c r="AF39" i="25" s="1"/>
  <c r="AG39" i="25" s="1"/>
  <c r="AH39" i="25" s="1"/>
  <c r="AI39" i="25" s="1"/>
  <c r="AJ39" i="25" s="1"/>
  <c r="AK39" i="25" s="1"/>
  <c r="AL39" i="25" s="1"/>
  <c r="AM39" i="25" s="1"/>
  <c r="AN39" i="25" s="1"/>
  <c r="AO39" i="25" s="1"/>
  <c r="AP39" i="25" s="1"/>
  <c r="AQ39" i="25" s="1"/>
  <c r="D39" i="13" s="1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D39" i="26" s="1"/>
  <c r="AR39" i="24"/>
  <c r="G33" i="16" s="1"/>
  <c r="G38" i="11"/>
  <c r="H38" i="11" s="1"/>
  <c r="I38" i="11" s="1"/>
  <c r="J38" i="11" s="1"/>
  <c r="K38" i="11" s="1"/>
  <c r="L38" i="11" s="1"/>
  <c r="M38" i="11" s="1"/>
  <c r="N38" i="11" s="1"/>
  <c r="O38" i="11" s="1"/>
  <c r="P38" i="11" s="1"/>
  <c r="Q38" i="11" s="1"/>
  <c r="R38" i="11" s="1"/>
  <c r="S38" i="11" s="1"/>
  <c r="T38" i="11" s="1"/>
  <c r="U38" i="11" s="1"/>
  <c r="V38" i="11" s="1"/>
  <c r="W38" i="11" s="1"/>
  <c r="X38" i="11" s="1"/>
  <c r="Y38" i="11" s="1"/>
  <c r="Z38" i="11" s="1"/>
  <c r="AA38" i="11" s="1"/>
  <c r="AB38" i="11" s="1"/>
  <c r="AC38" i="11" s="1"/>
  <c r="AD38" i="11" s="1"/>
  <c r="AE38" i="11" s="1"/>
  <c r="AF38" i="11" s="1"/>
  <c r="AG38" i="11" s="1"/>
  <c r="AH38" i="11" s="1"/>
  <c r="AI38" i="11" s="1"/>
  <c r="AJ38" i="11" s="1"/>
  <c r="AK38" i="11" s="1"/>
  <c r="AL38" i="11" s="1"/>
  <c r="AM38" i="11" s="1"/>
  <c r="AN38" i="11" s="1"/>
  <c r="AO38" i="11" s="1"/>
  <c r="AP38" i="11" s="1"/>
  <c r="AQ38" i="11" s="1"/>
  <c r="D38" i="24" s="1"/>
  <c r="E37" i="25"/>
  <c r="F37" i="25" s="1"/>
  <c r="G37" i="25" s="1"/>
  <c r="H37" i="25" s="1"/>
  <c r="I37" i="25" s="1"/>
  <c r="J37" i="25" s="1"/>
  <c r="K37" i="25" s="1"/>
  <c r="L37" i="25" s="1"/>
  <c r="M37" i="25" s="1"/>
  <c r="N37" i="25" s="1"/>
  <c r="O37" i="25" s="1"/>
  <c r="P37" i="25" s="1"/>
  <c r="Q37" i="25" s="1"/>
  <c r="R37" i="25" s="1"/>
  <c r="S37" i="25" s="1"/>
  <c r="T37" i="25" s="1"/>
  <c r="U37" i="25" s="1"/>
  <c r="V37" i="25" s="1"/>
  <c r="W37" i="25" s="1"/>
  <c r="X37" i="25" s="1"/>
  <c r="Y37" i="25" s="1"/>
  <c r="Z37" i="25" s="1"/>
  <c r="AA37" i="25" s="1"/>
  <c r="AB37" i="25" s="1"/>
  <c r="AC37" i="25" s="1"/>
  <c r="AD37" i="25" s="1"/>
  <c r="AE37" i="25" s="1"/>
  <c r="AF37" i="25" s="1"/>
  <c r="AG37" i="25" s="1"/>
  <c r="AH37" i="25" s="1"/>
  <c r="AI37" i="25" s="1"/>
  <c r="AJ37" i="25" s="1"/>
  <c r="AK37" i="25" s="1"/>
  <c r="AL37" i="25" s="1"/>
  <c r="AM37" i="25" s="1"/>
  <c r="AN37" i="25" s="1"/>
  <c r="AO37" i="25" s="1"/>
  <c r="AP37" i="25" s="1"/>
  <c r="AQ37" i="25" s="1"/>
  <c r="D37" i="13" s="1"/>
  <c r="E37" i="13" s="1"/>
  <c r="F37" i="13" s="1"/>
  <c r="G37" i="13" s="1"/>
  <c r="H37" i="13" s="1"/>
  <c r="I37" i="13" s="1"/>
  <c r="J37" i="13" s="1"/>
  <c r="K37" i="13" s="1"/>
  <c r="L37" i="13" s="1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D37" i="26" s="1"/>
  <c r="AR37" i="24"/>
  <c r="G31" i="16" s="1"/>
  <c r="E36" i="25"/>
  <c r="F36" i="25" s="1"/>
  <c r="G36" i="25" s="1"/>
  <c r="H36" i="25" s="1"/>
  <c r="I36" i="25" s="1"/>
  <c r="J36" i="25" s="1"/>
  <c r="K36" i="25" s="1"/>
  <c r="L36" i="25" s="1"/>
  <c r="M36" i="25" s="1"/>
  <c r="N36" i="25" s="1"/>
  <c r="O36" i="25" s="1"/>
  <c r="P36" i="25" s="1"/>
  <c r="Q36" i="25" s="1"/>
  <c r="R36" i="25" s="1"/>
  <c r="S36" i="25" s="1"/>
  <c r="T36" i="25" s="1"/>
  <c r="U36" i="25" s="1"/>
  <c r="V36" i="25" s="1"/>
  <c r="W36" i="25" s="1"/>
  <c r="X36" i="25" s="1"/>
  <c r="Y36" i="25" s="1"/>
  <c r="Z36" i="25" s="1"/>
  <c r="AA36" i="25" s="1"/>
  <c r="AB36" i="25" s="1"/>
  <c r="AC36" i="25" s="1"/>
  <c r="AD36" i="25" s="1"/>
  <c r="AE36" i="25" s="1"/>
  <c r="AF36" i="25" s="1"/>
  <c r="AG36" i="25" s="1"/>
  <c r="AH36" i="25" s="1"/>
  <c r="AI36" i="25" s="1"/>
  <c r="AJ36" i="25" s="1"/>
  <c r="AK36" i="25" s="1"/>
  <c r="AL36" i="25" s="1"/>
  <c r="AM36" i="25" s="1"/>
  <c r="AN36" i="25" s="1"/>
  <c r="AO36" i="25" s="1"/>
  <c r="AP36" i="25" s="1"/>
  <c r="AQ36" i="25" s="1"/>
  <c r="D36" i="13" s="1"/>
  <c r="E36" i="13" s="1"/>
  <c r="F36" i="13" s="1"/>
  <c r="G36" i="13" s="1"/>
  <c r="H36" i="13" s="1"/>
  <c r="I36" i="13" s="1"/>
  <c r="J36" i="13" s="1"/>
  <c r="K36" i="13" s="1"/>
  <c r="L36" i="13" s="1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D36" i="26" s="1"/>
  <c r="AR36" i="24"/>
  <c r="G30" i="16" s="1"/>
  <c r="E35" i="25"/>
  <c r="F35" i="25" s="1"/>
  <c r="G35" i="25" s="1"/>
  <c r="H35" i="25" s="1"/>
  <c r="I35" i="25" s="1"/>
  <c r="J35" i="25" s="1"/>
  <c r="K35" i="25" s="1"/>
  <c r="L35" i="25" s="1"/>
  <c r="M35" i="25" s="1"/>
  <c r="N35" i="25" s="1"/>
  <c r="O35" i="25" s="1"/>
  <c r="P35" i="25" s="1"/>
  <c r="Q35" i="25" s="1"/>
  <c r="R35" i="25" s="1"/>
  <c r="S35" i="25" s="1"/>
  <c r="T35" i="25" s="1"/>
  <c r="U35" i="25" s="1"/>
  <c r="V35" i="25" s="1"/>
  <c r="W35" i="25" s="1"/>
  <c r="X35" i="25" s="1"/>
  <c r="Y35" i="25" s="1"/>
  <c r="Z35" i="25" s="1"/>
  <c r="AA35" i="25" s="1"/>
  <c r="AB35" i="25" s="1"/>
  <c r="AC35" i="25" s="1"/>
  <c r="AD35" i="25" s="1"/>
  <c r="AE35" i="25" s="1"/>
  <c r="AF35" i="25" s="1"/>
  <c r="AG35" i="25" s="1"/>
  <c r="AH35" i="25" s="1"/>
  <c r="AI35" i="25" s="1"/>
  <c r="AJ35" i="25" s="1"/>
  <c r="AK35" i="25" s="1"/>
  <c r="AL35" i="25" s="1"/>
  <c r="AM35" i="25" s="1"/>
  <c r="AN35" i="25" s="1"/>
  <c r="AO35" i="25" s="1"/>
  <c r="AP35" i="25" s="1"/>
  <c r="AQ35" i="25" s="1"/>
  <c r="D35" i="13" s="1"/>
  <c r="E35" i="13" s="1"/>
  <c r="F35" i="13" s="1"/>
  <c r="G35" i="13" s="1"/>
  <c r="H35" i="13" s="1"/>
  <c r="I35" i="13" s="1"/>
  <c r="J35" i="13" s="1"/>
  <c r="K35" i="13" s="1"/>
  <c r="L35" i="13" s="1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W35" i="13" s="1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D35" i="26" s="1"/>
  <c r="AR35" i="24"/>
  <c r="G29" i="16" s="1"/>
  <c r="E34" i="11"/>
  <c r="F34" i="11" s="1"/>
  <c r="G34" i="11" s="1"/>
  <c r="H34" i="11" s="1"/>
  <c r="I34" i="11" s="1"/>
  <c r="J34" i="11" s="1"/>
  <c r="K34" i="11" s="1"/>
  <c r="L34" i="11" s="1"/>
  <c r="M34" i="11" s="1"/>
  <c r="N34" i="11" s="1"/>
  <c r="O34" i="11" s="1"/>
  <c r="P34" i="11" s="1"/>
  <c r="Q34" i="11" s="1"/>
  <c r="R34" i="11" s="1"/>
  <c r="S34" i="11" s="1"/>
  <c r="T34" i="11" s="1"/>
  <c r="U34" i="11" s="1"/>
  <c r="V34" i="11" s="1"/>
  <c r="W34" i="11" s="1"/>
  <c r="X34" i="11" s="1"/>
  <c r="Y34" i="11" s="1"/>
  <c r="Z34" i="11" s="1"/>
  <c r="AA34" i="11" s="1"/>
  <c r="AB34" i="11" s="1"/>
  <c r="AC34" i="11" s="1"/>
  <c r="AD34" i="11" s="1"/>
  <c r="AE34" i="11" s="1"/>
  <c r="AF34" i="11" s="1"/>
  <c r="AG34" i="11" s="1"/>
  <c r="AH34" i="11" s="1"/>
  <c r="AI34" i="11" s="1"/>
  <c r="AJ34" i="11" s="1"/>
  <c r="AK34" i="11" s="1"/>
  <c r="AL34" i="11" s="1"/>
  <c r="AM34" i="11" s="1"/>
  <c r="AN34" i="11" s="1"/>
  <c r="AO34" i="11" s="1"/>
  <c r="AP34" i="11" s="1"/>
  <c r="AQ34" i="11" s="1"/>
  <c r="D34" i="24" s="1"/>
  <c r="AR34" i="23"/>
  <c r="F28" i="16" s="1"/>
  <c r="E33" i="25"/>
  <c r="F33" i="25" s="1"/>
  <c r="G33" i="25" s="1"/>
  <c r="H33" i="25" s="1"/>
  <c r="I33" i="25" s="1"/>
  <c r="J33" i="25" s="1"/>
  <c r="K33" i="25" s="1"/>
  <c r="L33" i="25" s="1"/>
  <c r="M33" i="25" s="1"/>
  <c r="N33" i="25" s="1"/>
  <c r="O33" i="25" s="1"/>
  <c r="P33" i="25" s="1"/>
  <c r="Q33" i="25" s="1"/>
  <c r="R33" i="25" s="1"/>
  <c r="S33" i="25" s="1"/>
  <c r="T33" i="25" s="1"/>
  <c r="U33" i="25" s="1"/>
  <c r="V33" i="25" s="1"/>
  <c r="W33" i="25" s="1"/>
  <c r="X33" i="25" s="1"/>
  <c r="Y33" i="25" s="1"/>
  <c r="Z33" i="25" s="1"/>
  <c r="AA33" i="25" s="1"/>
  <c r="AB33" i="25" s="1"/>
  <c r="AC33" i="25" s="1"/>
  <c r="AD33" i="25" s="1"/>
  <c r="AE33" i="25" s="1"/>
  <c r="AF33" i="25" s="1"/>
  <c r="AG33" i="25" s="1"/>
  <c r="AH33" i="25" s="1"/>
  <c r="AI33" i="25" s="1"/>
  <c r="AJ33" i="25" s="1"/>
  <c r="AK33" i="25" s="1"/>
  <c r="AL33" i="25" s="1"/>
  <c r="AM33" i="25" s="1"/>
  <c r="AN33" i="25" s="1"/>
  <c r="AO33" i="25" s="1"/>
  <c r="AP33" i="25" s="1"/>
  <c r="AQ33" i="25" s="1"/>
  <c r="D33" i="13" s="1"/>
  <c r="E33" i="13" s="1"/>
  <c r="F33" i="13" s="1"/>
  <c r="G33" i="13" s="1"/>
  <c r="H33" i="13" s="1"/>
  <c r="I33" i="13" s="1"/>
  <c r="J33" i="13" s="1"/>
  <c r="K33" i="13" s="1"/>
  <c r="L33" i="13" s="1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Y33" i="13" s="1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D33" i="26" s="1"/>
  <c r="AR33" i="24"/>
  <c r="G27" i="16" s="1"/>
  <c r="AR32" i="10"/>
  <c r="E32" i="23"/>
  <c r="F32" i="23" s="1"/>
  <c r="G32" i="23" s="1"/>
  <c r="H32" i="23" s="1"/>
  <c r="I32" i="23" s="1"/>
  <c r="J32" i="23" s="1"/>
  <c r="K32" i="23" s="1"/>
  <c r="L32" i="23" s="1"/>
  <c r="M32" i="23" s="1"/>
  <c r="N32" i="23" s="1"/>
  <c r="O32" i="23" s="1"/>
  <c r="P32" i="23" s="1"/>
  <c r="Q32" i="23" s="1"/>
  <c r="R32" i="23" s="1"/>
  <c r="S32" i="23" s="1"/>
  <c r="T32" i="23" s="1"/>
  <c r="U32" i="23" s="1"/>
  <c r="V32" i="23" s="1"/>
  <c r="W32" i="23" s="1"/>
  <c r="X32" i="23" s="1"/>
  <c r="Y32" i="23" s="1"/>
  <c r="Z32" i="23" s="1"/>
  <c r="AA32" i="23" s="1"/>
  <c r="AB32" i="23" s="1"/>
  <c r="AC32" i="23" s="1"/>
  <c r="AD32" i="23" s="1"/>
  <c r="AE32" i="23" s="1"/>
  <c r="AF32" i="23" s="1"/>
  <c r="AG32" i="23" s="1"/>
  <c r="AH32" i="23" s="1"/>
  <c r="AI32" i="23" s="1"/>
  <c r="AJ32" i="23" s="1"/>
  <c r="AK32" i="23" s="1"/>
  <c r="AL32" i="23" s="1"/>
  <c r="AM32" i="23" s="1"/>
  <c r="AN32" i="23" s="1"/>
  <c r="AO32" i="23" s="1"/>
  <c r="AP32" i="23" s="1"/>
  <c r="AQ32" i="23" s="1"/>
  <c r="D32" i="11" s="1"/>
  <c r="E31" i="25"/>
  <c r="F31" i="25" s="1"/>
  <c r="G31" i="25" s="1"/>
  <c r="H31" i="25" s="1"/>
  <c r="I31" i="25" s="1"/>
  <c r="J31" i="25" s="1"/>
  <c r="K31" i="25" s="1"/>
  <c r="L31" i="25" s="1"/>
  <c r="M31" i="25" s="1"/>
  <c r="N31" i="25" s="1"/>
  <c r="O31" i="25" s="1"/>
  <c r="P31" i="25" s="1"/>
  <c r="Q31" i="25" s="1"/>
  <c r="R31" i="25" s="1"/>
  <c r="S31" i="25" s="1"/>
  <c r="T31" i="25" s="1"/>
  <c r="U31" i="25" s="1"/>
  <c r="V31" i="25" s="1"/>
  <c r="W31" i="25" s="1"/>
  <c r="X31" i="25" s="1"/>
  <c r="Y31" i="25" s="1"/>
  <c r="Z31" i="25" s="1"/>
  <c r="AA31" i="25" s="1"/>
  <c r="AB31" i="25" s="1"/>
  <c r="AC31" i="25" s="1"/>
  <c r="AD31" i="25" s="1"/>
  <c r="AE31" i="25" s="1"/>
  <c r="AF31" i="25" s="1"/>
  <c r="AG31" i="25" s="1"/>
  <c r="AH31" i="25" s="1"/>
  <c r="AI31" i="25" s="1"/>
  <c r="AJ31" i="25" s="1"/>
  <c r="AK31" i="25" s="1"/>
  <c r="AL31" i="25" s="1"/>
  <c r="AM31" i="25" s="1"/>
  <c r="AN31" i="25" s="1"/>
  <c r="AO31" i="25" s="1"/>
  <c r="AP31" i="25" s="1"/>
  <c r="AQ31" i="25" s="1"/>
  <c r="D31" i="13" s="1"/>
  <c r="E31" i="13" s="1"/>
  <c r="F31" i="13" s="1"/>
  <c r="G31" i="13" s="1"/>
  <c r="H31" i="13" s="1"/>
  <c r="I31" i="13" s="1"/>
  <c r="J31" i="13" s="1"/>
  <c r="K31" i="13" s="1"/>
  <c r="L31" i="13" s="1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D31" i="26" s="1"/>
  <c r="AR31" i="24"/>
  <c r="G25" i="16" s="1"/>
  <c r="G30" i="11"/>
  <c r="H30" i="11" s="1"/>
  <c r="I30" i="11" s="1"/>
  <c r="J30" i="11" s="1"/>
  <c r="K30" i="11" s="1"/>
  <c r="L30" i="11" s="1"/>
  <c r="M30" i="11" s="1"/>
  <c r="N30" i="11" s="1"/>
  <c r="O30" i="11" s="1"/>
  <c r="P30" i="11" s="1"/>
  <c r="Q30" i="11" s="1"/>
  <c r="R30" i="11" s="1"/>
  <c r="S30" i="11" s="1"/>
  <c r="T30" i="11" s="1"/>
  <c r="U30" i="11" s="1"/>
  <c r="V30" i="11" s="1"/>
  <c r="W30" i="11" s="1"/>
  <c r="X30" i="11" s="1"/>
  <c r="Y30" i="11" s="1"/>
  <c r="Z30" i="11" s="1"/>
  <c r="AA30" i="11" s="1"/>
  <c r="AB30" i="11" s="1"/>
  <c r="AC30" i="11" s="1"/>
  <c r="AD30" i="11" s="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D30" i="24" s="1"/>
  <c r="AR29" i="10"/>
  <c r="E29" i="23"/>
  <c r="F29" i="23" s="1"/>
  <c r="G29" i="23" s="1"/>
  <c r="H29" i="23" s="1"/>
  <c r="I29" i="23" s="1"/>
  <c r="J29" i="23" s="1"/>
  <c r="K29" i="23" s="1"/>
  <c r="L29" i="23" s="1"/>
  <c r="M29" i="23" s="1"/>
  <c r="N29" i="23" s="1"/>
  <c r="O29" i="23" s="1"/>
  <c r="P29" i="23" s="1"/>
  <c r="Q29" i="23" s="1"/>
  <c r="R29" i="23" s="1"/>
  <c r="S29" i="23" s="1"/>
  <c r="T29" i="23" s="1"/>
  <c r="U29" i="23" s="1"/>
  <c r="V29" i="23" s="1"/>
  <c r="W29" i="23" s="1"/>
  <c r="X29" i="23" s="1"/>
  <c r="Y29" i="23" s="1"/>
  <c r="Z29" i="23" s="1"/>
  <c r="AA29" i="23" s="1"/>
  <c r="AB29" i="23" s="1"/>
  <c r="AC29" i="23" s="1"/>
  <c r="AD29" i="23" s="1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D29" i="11" s="1"/>
  <c r="E28" i="25"/>
  <c r="F28" i="25" s="1"/>
  <c r="G28" i="25" s="1"/>
  <c r="H28" i="25" s="1"/>
  <c r="I28" i="25" s="1"/>
  <c r="J28" i="25" s="1"/>
  <c r="K28" i="25" s="1"/>
  <c r="L28" i="25" s="1"/>
  <c r="M28" i="25" s="1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AC28" i="25" s="1"/>
  <c r="AD28" i="25" s="1"/>
  <c r="AE28" i="25" s="1"/>
  <c r="AF28" i="25" s="1"/>
  <c r="AG28" i="25" s="1"/>
  <c r="AH28" i="25" s="1"/>
  <c r="AI28" i="25" s="1"/>
  <c r="AJ28" i="25" s="1"/>
  <c r="AK28" i="25" s="1"/>
  <c r="AL28" i="25" s="1"/>
  <c r="AM28" i="25" s="1"/>
  <c r="AN28" i="25" s="1"/>
  <c r="AO28" i="25" s="1"/>
  <c r="AP28" i="25" s="1"/>
  <c r="AQ28" i="25" s="1"/>
  <c r="D28" i="13" s="1"/>
  <c r="E28" i="13" s="1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D28" i="26" s="1"/>
  <c r="AR28" i="24"/>
  <c r="G22" i="16" s="1"/>
  <c r="E27" i="25"/>
  <c r="F27" i="25" s="1"/>
  <c r="G27" i="25" s="1"/>
  <c r="H27" i="25" s="1"/>
  <c r="I27" i="25" s="1"/>
  <c r="J27" i="25" s="1"/>
  <c r="K27" i="25" s="1"/>
  <c r="L27" i="25" s="1"/>
  <c r="M27" i="25" s="1"/>
  <c r="N27" i="25" s="1"/>
  <c r="O27" i="25" s="1"/>
  <c r="P27" i="25" s="1"/>
  <c r="Q27" i="25" s="1"/>
  <c r="R27" i="25" s="1"/>
  <c r="S27" i="25" s="1"/>
  <c r="T27" i="25" s="1"/>
  <c r="U27" i="25" s="1"/>
  <c r="V27" i="25" s="1"/>
  <c r="W27" i="25" s="1"/>
  <c r="X27" i="25" s="1"/>
  <c r="Y27" i="25" s="1"/>
  <c r="Z27" i="25" s="1"/>
  <c r="AA27" i="25" s="1"/>
  <c r="AB27" i="25" s="1"/>
  <c r="AC27" i="25" s="1"/>
  <c r="AD27" i="25" s="1"/>
  <c r="AE27" i="25" s="1"/>
  <c r="AF27" i="25" s="1"/>
  <c r="AG27" i="25" s="1"/>
  <c r="AH27" i="25" s="1"/>
  <c r="AI27" i="25" s="1"/>
  <c r="AJ27" i="25" s="1"/>
  <c r="AK27" i="25" s="1"/>
  <c r="AL27" i="25" s="1"/>
  <c r="AM27" i="25" s="1"/>
  <c r="AN27" i="25" s="1"/>
  <c r="AO27" i="25" s="1"/>
  <c r="AP27" i="25" s="1"/>
  <c r="AQ27" i="25" s="1"/>
  <c r="D27" i="13" s="1"/>
  <c r="E27" i="13" s="1"/>
  <c r="F27" i="13" s="1"/>
  <c r="G27" i="13" s="1"/>
  <c r="H27" i="13" s="1"/>
  <c r="I27" i="13" s="1"/>
  <c r="J27" i="13" s="1"/>
  <c r="K27" i="13" s="1"/>
  <c r="L27" i="13" s="1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D27" i="26" s="1"/>
  <c r="AR27" i="24"/>
  <c r="G21" i="16" s="1"/>
  <c r="E26" i="25"/>
  <c r="F26" i="25" s="1"/>
  <c r="G26" i="25" s="1"/>
  <c r="H26" i="25" s="1"/>
  <c r="I26" i="25" s="1"/>
  <c r="J26" i="25" s="1"/>
  <c r="K26" i="25" s="1"/>
  <c r="L26" i="25" s="1"/>
  <c r="M26" i="25" s="1"/>
  <c r="N26" i="25" s="1"/>
  <c r="O26" i="25" s="1"/>
  <c r="P26" i="25" s="1"/>
  <c r="Q26" i="25" s="1"/>
  <c r="R26" i="25" s="1"/>
  <c r="S26" i="25" s="1"/>
  <c r="T26" i="25" s="1"/>
  <c r="U26" i="25" s="1"/>
  <c r="V26" i="25" s="1"/>
  <c r="W26" i="25" s="1"/>
  <c r="X26" i="25" s="1"/>
  <c r="Y26" i="25" s="1"/>
  <c r="Z26" i="25" s="1"/>
  <c r="AA26" i="25" s="1"/>
  <c r="AB26" i="25" s="1"/>
  <c r="AC26" i="25" s="1"/>
  <c r="AD26" i="25" s="1"/>
  <c r="AE26" i="25" s="1"/>
  <c r="AF26" i="25" s="1"/>
  <c r="AG26" i="25" s="1"/>
  <c r="AH26" i="25" s="1"/>
  <c r="AI26" i="25" s="1"/>
  <c r="AJ26" i="25" s="1"/>
  <c r="AK26" i="25" s="1"/>
  <c r="AL26" i="25" s="1"/>
  <c r="AM26" i="25" s="1"/>
  <c r="AN26" i="25" s="1"/>
  <c r="AO26" i="25" s="1"/>
  <c r="AP26" i="25" s="1"/>
  <c r="AQ26" i="25" s="1"/>
  <c r="D26" i="13" s="1"/>
  <c r="E26" i="13" s="1"/>
  <c r="F26" i="13" s="1"/>
  <c r="G26" i="13" s="1"/>
  <c r="H26" i="13" s="1"/>
  <c r="I26" i="13" s="1"/>
  <c r="J26" i="13" s="1"/>
  <c r="K26" i="13" s="1"/>
  <c r="L26" i="13" s="1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D26" i="26" s="1"/>
  <c r="AR26" i="24"/>
  <c r="G20" i="16" s="1"/>
  <c r="E25" i="25"/>
  <c r="F25" i="25" s="1"/>
  <c r="G25" i="25" s="1"/>
  <c r="H25" i="25" s="1"/>
  <c r="I25" i="25" s="1"/>
  <c r="J25" i="25" s="1"/>
  <c r="K25" i="25" s="1"/>
  <c r="L25" i="25" s="1"/>
  <c r="M25" i="25" s="1"/>
  <c r="N25" i="25" s="1"/>
  <c r="O25" i="25" s="1"/>
  <c r="P25" i="25" s="1"/>
  <c r="Q25" i="25" s="1"/>
  <c r="R25" i="25" s="1"/>
  <c r="S25" i="25" s="1"/>
  <c r="T25" i="25" s="1"/>
  <c r="U25" i="25" s="1"/>
  <c r="V25" i="25" s="1"/>
  <c r="W25" i="25" s="1"/>
  <c r="X25" i="25" s="1"/>
  <c r="Y25" i="25" s="1"/>
  <c r="Z25" i="25" s="1"/>
  <c r="AA25" i="25" s="1"/>
  <c r="AB25" i="25" s="1"/>
  <c r="AC25" i="25" s="1"/>
  <c r="AD25" i="25" s="1"/>
  <c r="AE25" i="25" s="1"/>
  <c r="AF25" i="25" s="1"/>
  <c r="AG25" i="25" s="1"/>
  <c r="AH25" i="25" s="1"/>
  <c r="AI25" i="25" s="1"/>
  <c r="AJ25" i="25" s="1"/>
  <c r="AK25" i="25" s="1"/>
  <c r="AL25" i="25" s="1"/>
  <c r="AM25" i="25" s="1"/>
  <c r="AN25" i="25" s="1"/>
  <c r="AO25" i="25" s="1"/>
  <c r="AP25" i="25" s="1"/>
  <c r="AQ25" i="25" s="1"/>
  <c r="D25" i="13" s="1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D25" i="26" s="1"/>
  <c r="AR25" i="24"/>
  <c r="G19" i="16" s="1"/>
  <c r="E24" i="25"/>
  <c r="F24" i="25" s="1"/>
  <c r="G24" i="25" s="1"/>
  <c r="H24" i="25" s="1"/>
  <c r="I24" i="25" s="1"/>
  <c r="J24" i="25" s="1"/>
  <c r="K24" i="25" s="1"/>
  <c r="L24" i="25" s="1"/>
  <c r="M24" i="25" s="1"/>
  <c r="N24" i="25" s="1"/>
  <c r="O24" i="25" s="1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Z24" i="25" s="1"/>
  <c r="AA24" i="25" s="1"/>
  <c r="AB24" i="25" s="1"/>
  <c r="AC24" i="25" s="1"/>
  <c r="AD24" i="25" s="1"/>
  <c r="AE24" i="25" s="1"/>
  <c r="AF24" i="25" s="1"/>
  <c r="AG24" i="25" s="1"/>
  <c r="AH24" i="25" s="1"/>
  <c r="AI24" i="25" s="1"/>
  <c r="AJ24" i="25" s="1"/>
  <c r="AK24" i="25" s="1"/>
  <c r="AL24" i="25" s="1"/>
  <c r="AM24" i="25" s="1"/>
  <c r="AN24" i="25" s="1"/>
  <c r="AO24" i="25" s="1"/>
  <c r="AP24" i="25" s="1"/>
  <c r="AQ24" i="25" s="1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D24" i="26" s="1"/>
  <c r="AR24" i="24"/>
  <c r="G18" i="16" s="1"/>
  <c r="E23" i="25"/>
  <c r="F23" i="25" s="1"/>
  <c r="G23" i="25" s="1"/>
  <c r="H23" i="25" s="1"/>
  <c r="I23" i="25" s="1"/>
  <c r="J23" i="25" s="1"/>
  <c r="K23" i="25" s="1"/>
  <c r="L23" i="25" s="1"/>
  <c r="M23" i="25" s="1"/>
  <c r="N23" i="25" s="1"/>
  <c r="O23" i="25" s="1"/>
  <c r="P23" i="25" s="1"/>
  <c r="Q23" i="25" s="1"/>
  <c r="R23" i="25" s="1"/>
  <c r="S23" i="25" s="1"/>
  <c r="T23" i="25" s="1"/>
  <c r="U23" i="25" s="1"/>
  <c r="V23" i="25" s="1"/>
  <c r="W23" i="25" s="1"/>
  <c r="X23" i="25" s="1"/>
  <c r="Y23" i="25" s="1"/>
  <c r="Z23" i="25" s="1"/>
  <c r="AA23" i="25" s="1"/>
  <c r="AB23" i="25" s="1"/>
  <c r="AC23" i="25" s="1"/>
  <c r="AD23" i="25" s="1"/>
  <c r="AE23" i="25" s="1"/>
  <c r="AF23" i="25" s="1"/>
  <c r="AG23" i="25" s="1"/>
  <c r="AH23" i="25" s="1"/>
  <c r="AI23" i="25" s="1"/>
  <c r="AJ23" i="25" s="1"/>
  <c r="AK23" i="25" s="1"/>
  <c r="AL23" i="25" s="1"/>
  <c r="AM23" i="25" s="1"/>
  <c r="AN23" i="25" s="1"/>
  <c r="AO23" i="25" s="1"/>
  <c r="AP23" i="25" s="1"/>
  <c r="AQ23" i="25" s="1"/>
  <c r="D23" i="13" s="1"/>
  <c r="E23" i="13" s="1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D23" i="26" s="1"/>
  <c r="AR23" i="24"/>
  <c r="G17" i="16" s="1"/>
  <c r="AR22" i="24"/>
  <c r="G16" i="16" s="1"/>
  <c r="E21" i="26"/>
  <c r="F21" i="26" s="1"/>
  <c r="G21" i="26" s="1"/>
  <c r="H21" i="26" s="1"/>
  <c r="I21" i="26" s="1"/>
  <c r="J21" i="26" s="1"/>
  <c r="K21" i="26" s="1"/>
  <c r="L21" i="26" s="1"/>
  <c r="M21" i="26" s="1"/>
  <c r="N21" i="26" s="1"/>
  <c r="O21" i="26" s="1"/>
  <c r="P21" i="26" s="1"/>
  <c r="Q21" i="26" s="1"/>
  <c r="R21" i="26" s="1"/>
  <c r="S21" i="26" s="1"/>
  <c r="T21" i="26" s="1"/>
  <c r="U21" i="26" s="1"/>
  <c r="V21" i="26" s="1"/>
  <c r="W21" i="26" s="1"/>
  <c r="X21" i="26" s="1"/>
  <c r="Y21" i="26" s="1"/>
  <c r="Z21" i="26" s="1"/>
  <c r="AA21" i="26" s="1"/>
  <c r="AB21" i="26" s="1"/>
  <c r="AC21" i="26" s="1"/>
  <c r="AD21" i="26" s="1"/>
  <c r="AE21" i="26" s="1"/>
  <c r="AF21" i="26" s="1"/>
  <c r="AG21" i="26" s="1"/>
  <c r="AH21" i="26" s="1"/>
  <c r="AI21" i="26" s="1"/>
  <c r="AJ21" i="26" s="1"/>
  <c r="AK21" i="26" s="1"/>
  <c r="AL21" i="26" s="1"/>
  <c r="AM21" i="26" s="1"/>
  <c r="AN21" i="26" s="1"/>
  <c r="AO21" i="26" s="1"/>
  <c r="AP21" i="26" s="1"/>
  <c r="AQ21" i="26" s="1"/>
  <c r="D21" i="14" s="1"/>
  <c r="E21" i="14" s="1"/>
  <c r="F21" i="14" s="1"/>
  <c r="G21" i="14" s="1"/>
  <c r="H21" i="14" s="1"/>
  <c r="I21" i="14" s="1"/>
  <c r="J21" i="14" s="1"/>
  <c r="K21" i="14" s="1"/>
  <c r="L21" i="14" s="1"/>
  <c r="M21" i="14" s="1"/>
  <c r="N21" i="14" s="1"/>
  <c r="O21" i="14" s="1"/>
  <c r="P21" i="14" s="1"/>
  <c r="Q21" i="14" s="1"/>
  <c r="R21" i="14" s="1"/>
  <c r="S21" i="14" s="1"/>
  <c r="T21" i="14" s="1"/>
  <c r="U21" i="14" s="1"/>
  <c r="V21" i="14" s="1"/>
  <c r="W21" i="14" s="1"/>
  <c r="X21" i="14" s="1"/>
  <c r="Y21" i="14" s="1"/>
  <c r="Z21" i="14" s="1"/>
  <c r="AA21" i="14" s="1"/>
  <c r="AB21" i="14" s="1"/>
  <c r="AC21" i="14" s="1"/>
  <c r="AD21" i="14" s="1"/>
  <c r="AE21" i="14" s="1"/>
  <c r="AF21" i="14" s="1"/>
  <c r="AG21" i="14" s="1"/>
  <c r="AH21" i="14" s="1"/>
  <c r="AI21" i="14" s="1"/>
  <c r="AJ21" i="14" s="1"/>
  <c r="AK21" i="14" s="1"/>
  <c r="AL21" i="14" s="1"/>
  <c r="AM21" i="14" s="1"/>
  <c r="AN21" i="14" s="1"/>
  <c r="AO21" i="14" s="1"/>
  <c r="AP21" i="14" s="1"/>
  <c r="AQ21" i="14" s="1"/>
  <c r="D21" i="27" s="1"/>
  <c r="AR21" i="25"/>
  <c r="H15" i="16" s="1"/>
  <c r="AR20" i="24"/>
  <c r="G14" i="16" s="1"/>
  <c r="E19" i="25"/>
  <c r="F19" i="25" s="1"/>
  <c r="G19" i="25" s="1"/>
  <c r="H19" i="25" s="1"/>
  <c r="I19" i="25" s="1"/>
  <c r="J19" i="25" s="1"/>
  <c r="K19" i="25" s="1"/>
  <c r="L19" i="25" s="1"/>
  <c r="M19" i="25" s="1"/>
  <c r="N19" i="25" s="1"/>
  <c r="O19" i="25" s="1"/>
  <c r="P19" i="25" s="1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AC19" i="25" s="1"/>
  <c r="AD19" i="25" s="1"/>
  <c r="AE19" i="25" s="1"/>
  <c r="AF19" i="25" s="1"/>
  <c r="AG19" i="25" s="1"/>
  <c r="AH19" i="25" s="1"/>
  <c r="AI19" i="25" s="1"/>
  <c r="AJ19" i="25" s="1"/>
  <c r="AK19" i="25" s="1"/>
  <c r="AL19" i="25" s="1"/>
  <c r="AM19" i="25" s="1"/>
  <c r="AN19" i="25" s="1"/>
  <c r="AO19" i="25" s="1"/>
  <c r="AP19" i="25" s="1"/>
  <c r="AQ19" i="25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D19" i="26" s="1"/>
  <c r="AR19" i="24"/>
  <c r="G13" i="16" s="1"/>
  <c r="E18" i="25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AJ18" i="25" s="1"/>
  <c r="AK18" i="25" s="1"/>
  <c r="AL18" i="25" s="1"/>
  <c r="AM18" i="25" s="1"/>
  <c r="AN18" i="25" s="1"/>
  <c r="AO18" i="25" s="1"/>
  <c r="AP18" i="25" s="1"/>
  <c r="AQ18" i="25" s="1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D18" i="26" s="1"/>
  <c r="AR18" i="24"/>
  <c r="G12" i="16" s="1"/>
  <c r="E17" i="25"/>
  <c r="F17" i="25" s="1"/>
  <c r="G17" i="25" s="1"/>
  <c r="H17" i="25" s="1"/>
  <c r="I17" i="25" s="1"/>
  <c r="J17" i="25" s="1"/>
  <c r="K17" i="25" s="1"/>
  <c r="L17" i="25" s="1"/>
  <c r="M17" i="25" s="1"/>
  <c r="N17" i="25" s="1"/>
  <c r="O17" i="25" s="1"/>
  <c r="P17" i="25" s="1"/>
  <c r="Q17" i="25" s="1"/>
  <c r="R17" i="25" s="1"/>
  <c r="S17" i="25" s="1"/>
  <c r="T17" i="25" s="1"/>
  <c r="U17" i="25" s="1"/>
  <c r="V17" i="25" s="1"/>
  <c r="W17" i="25" s="1"/>
  <c r="X17" i="25" s="1"/>
  <c r="Y17" i="25" s="1"/>
  <c r="Z17" i="25" s="1"/>
  <c r="AA17" i="25" s="1"/>
  <c r="AB17" i="25" s="1"/>
  <c r="AC17" i="25" s="1"/>
  <c r="AD17" i="25" s="1"/>
  <c r="AE17" i="25" s="1"/>
  <c r="AF17" i="25" s="1"/>
  <c r="AG17" i="25" s="1"/>
  <c r="AH17" i="25" s="1"/>
  <c r="AI17" i="25" s="1"/>
  <c r="AJ17" i="25" s="1"/>
  <c r="AK17" i="25" s="1"/>
  <c r="AL17" i="25" s="1"/>
  <c r="AM17" i="25" s="1"/>
  <c r="AN17" i="25" s="1"/>
  <c r="AO17" i="25" s="1"/>
  <c r="AP17" i="25" s="1"/>
  <c r="AQ17" i="25" s="1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D17" i="26" s="1"/>
  <c r="AR17" i="24"/>
  <c r="G11" i="16" s="1"/>
  <c r="AR16" i="11"/>
  <c r="E16" i="24"/>
  <c r="F16" i="24" s="1"/>
  <c r="G16" i="24" s="1"/>
  <c r="H16" i="24" s="1"/>
  <c r="I16" i="24" s="1"/>
  <c r="J16" i="24" s="1"/>
  <c r="K16" i="24" s="1"/>
  <c r="L16" i="24" s="1"/>
  <c r="M16" i="24" s="1"/>
  <c r="N16" i="24" s="1"/>
  <c r="O16" i="24" s="1"/>
  <c r="P16" i="24" s="1"/>
  <c r="Q16" i="24" s="1"/>
  <c r="R16" i="24" s="1"/>
  <c r="S16" i="24" s="1"/>
  <c r="T16" i="24" s="1"/>
  <c r="U16" i="24" s="1"/>
  <c r="V16" i="24" s="1"/>
  <c r="W16" i="24" s="1"/>
  <c r="X16" i="24" s="1"/>
  <c r="Y16" i="24" s="1"/>
  <c r="Z16" i="24" s="1"/>
  <c r="AA16" i="24" s="1"/>
  <c r="AB16" i="24" s="1"/>
  <c r="AC16" i="24" s="1"/>
  <c r="AD16" i="24" s="1"/>
  <c r="AE16" i="24" s="1"/>
  <c r="AF16" i="24" s="1"/>
  <c r="AG16" i="24" s="1"/>
  <c r="AH16" i="24" s="1"/>
  <c r="AI16" i="24" s="1"/>
  <c r="AJ16" i="24" s="1"/>
  <c r="AK16" i="24" s="1"/>
  <c r="AL16" i="24" s="1"/>
  <c r="AM16" i="24" s="1"/>
  <c r="AN16" i="24" s="1"/>
  <c r="AO16" i="24" s="1"/>
  <c r="AP16" i="24" s="1"/>
  <c r="AQ16" i="24" s="1"/>
  <c r="D16" i="12" s="1"/>
  <c r="AG22" i="12"/>
  <c r="AH22" i="12" s="1"/>
  <c r="AR28" i="12"/>
  <c r="A6" i="36"/>
  <c r="R15" i="23"/>
  <c r="Q15" i="23"/>
  <c r="S15" i="23"/>
  <c r="AD12" i="23"/>
  <c r="F9" i="36"/>
  <c r="AC12" i="23"/>
  <c r="AE12" i="23"/>
  <c r="O12" i="23"/>
  <c r="F5" i="36"/>
  <c r="N12" i="23"/>
  <c r="M12" i="23"/>
  <c r="AA12" i="10"/>
  <c r="Y12" i="10"/>
  <c r="AO12" i="10"/>
  <c r="AP12" i="10"/>
  <c r="AL15" i="10"/>
  <c r="AK15" i="10"/>
  <c r="AH12" i="23"/>
  <c r="AI12" i="23"/>
  <c r="AG12" i="23"/>
  <c r="F10" i="36"/>
  <c r="AK15" i="23"/>
  <c r="A11" i="36"/>
  <c r="Z12" i="10"/>
  <c r="AM15" i="10"/>
  <c r="F12" i="29"/>
  <c r="V12" i="23"/>
  <c r="F7" i="36"/>
  <c r="AG12" i="10"/>
  <c r="AI12" i="10"/>
  <c r="AH12" i="10"/>
  <c r="F10" i="29"/>
  <c r="AO12" i="23"/>
  <c r="AQ12" i="23"/>
  <c r="AR50" i="12"/>
  <c r="AR47" i="12"/>
  <c r="AR44" i="12"/>
  <c r="AR42" i="12"/>
  <c r="AR40" i="12"/>
  <c r="AR39" i="12"/>
  <c r="AR35" i="12"/>
  <c r="AR25" i="12"/>
  <c r="AR17" i="12"/>
  <c r="AR45" i="12"/>
  <c r="AR46" i="12"/>
  <c r="AR26" i="12"/>
  <c r="AR31" i="12"/>
  <c r="AR43" i="12"/>
  <c r="AR36" i="12"/>
  <c r="AR41" i="12"/>
  <c r="AR27" i="12"/>
  <c r="AR37" i="12"/>
  <c r="AR33" i="12"/>
  <c r="AR48" i="12"/>
  <c r="AR19" i="12"/>
  <c r="AR24" i="12"/>
  <c r="AR21" i="13"/>
  <c r="AR18" i="12"/>
  <c r="AR23" i="12"/>
  <c r="J50" i="16"/>
  <c r="A13" i="27"/>
  <c r="Q20" i="12" l="1"/>
  <c r="R20" i="12" s="1"/>
  <c r="S20" i="12" s="1"/>
  <c r="T20" i="12" s="1"/>
  <c r="U20" i="12" s="1"/>
  <c r="V20" i="12" s="1"/>
  <c r="W20" i="12" s="1"/>
  <c r="X20" i="12" s="1"/>
  <c r="Y20" i="12" s="1"/>
  <c r="Z20" i="12" s="1"/>
  <c r="AA20" i="12" s="1"/>
  <c r="AB20" i="12" s="1"/>
  <c r="AC20" i="12" s="1"/>
  <c r="AD20" i="12" s="1"/>
  <c r="AE20" i="12" s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D20" i="25" s="1"/>
  <c r="E20" i="25" s="1"/>
  <c r="F20" i="25" s="1"/>
  <c r="G20" i="25" s="1"/>
  <c r="H20" i="25" s="1"/>
  <c r="I20" i="25" s="1"/>
  <c r="J20" i="25" s="1"/>
  <c r="K20" i="25" s="1"/>
  <c r="L20" i="25" s="1"/>
  <c r="M20" i="25" s="1"/>
  <c r="N20" i="25" s="1"/>
  <c r="O20" i="25" s="1"/>
  <c r="P20" i="25" s="1"/>
  <c r="Q20" i="25" s="1"/>
  <c r="R20" i="25" s="1"/>
  <c r="S20" i="25" s="1"/>
  <c r="T20" i="25" s="1"/>
  <c r="U20" i="25" s="1"/>
  <c r="V20" i="25" s="1"/>
  <c r="W20" i="25" s="1"/>
  <c r="X20" i="25" s="1"/>
  <c r="Y20" i="25" s="1"/>
  <c r="Z20" i="25" s="1"/>
  <c r="AA20" i="25" s="1"/>
  <c r="AB20" i="25" s="1"/>
  <c r="AC20" i="25" s="1"/>
  <c r="AD20" i="25" s="1"/>
  <c r="AE20" i="25" s="1"/>
  <c r="AF20" i="25" s="1"/>
  <c r="AG20" i="25" s="1"/>
  <c r="AH20" i="25" s="1"/>
  <c r="AI20" i="25" s="1"/>
  <c r="AJ20" i="25" s="1"/>
  <c r="AK20" i="25" s="1"/>
  <c r="AL20" i="25" s="1"/>
  <c r="AM20" i="25" s="1"/>
  <c r="AN20" i="25" s="1"/>
  <c r="AO20" i="25" s="1"/>
  <c r="AP20" i="25" s="1"/>
  <c r="AQ20" i="25" s="1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D20" i="26" s="1"/>
  <c r="B1" i="31"/>
  <c r="B1" i="38"/>
  <c r="J11" i="27"/>
  <c r="D11" i="27" s="1"/>
  <c r="J11" i="14"/>
  <c r="D11" i="14" s="1"/>
  <c r="D11" i="13"/>
  <c r="Q13" i="26"/>
  <c r="AK13" i="14"/>
  <c r="AP13" i="14"/>
  <c r="Q13" i="14"/>
  <c r="Y13" i="14"/>
  <c r="L13" i="14"/>
  <c r="AQ13" i="26"/>
  <c r="N13" i="26"/>
  <c r="P13" i="26"/>
  <c r="D13" i="26"/>
  <c r="AM13" i="26"/>
  <c r="AE13" i="26"/>
  <c r="AN13" i="14"/>
  <c r="G13" i="26"/>
  <c r="I13" i="26"/>
  <c r="J13" i="14"/>
  <c r="W13" i="26"/>
  <c r="S13" i="26"/>
  <c r="AD13" i="14"/>
  <c r="AA13" i="14"/>
  <c r="AO13" i="26"/>
  <c r="AE13" i="14"/>
  <c r="AG13" i="26"/>
  <c r="S13" i="14"/>
  <c r="P13" i="14"/>
  <c r="AC13" i="14"/>
  <c r="AJ13" i="26"/>
  <c r="R13" i="14"/>
  <c r="AN13" i="26"/>
  <c r="V13" i="26"/>
  <c r="AI13" i="26"/>
  <c r="AL13" i="14"/>
  <c r="W13" i="14"/>
  <c r="Y13" i="26"/>
  <c r="AP13" i="26"/>
  <c r="AH13" i="26"/>
  <c r="AI13" i="14"/>
  <c r="O13" i="14"/>
  <c r="AK13" i="26"/>
  <c r="J13" i="26"/>
  <c r="F13" i="14"/>
  <c r="V13" i="14"/>
  <c r="R13" i="26"/>
  <c r="AO13" i="14"/>
  <c r="D13" i="14"/>
  <c r="AG13" i="14"/>
  <c r="AM13" i="14"/>
  <c r="H13" i="26"/>
  <c r="AF13" i="14"/>
  <c r="AQ13" i="14"/>
  <c r="M13" i="26"/>
  <c r="AA13" i="26"/>
  <c r="AL13" i="26"/>
  <c r="E13" i="14"/>
  <c r="AD13" i="26"/>
  <c r="Z13" i="14"/>
  <c r="N13" i="14"/>
  <c r="M13" i="14"/>
  <c r="F13" i="26"/>
  <c r="K13" i="26"/>
  <c r="I13" i="14"/>
  <c r="AH13" i="14"/>
  <c r="H13" i="14"/>
  <c r="X13" i="14"/>
  <c r="T13" i="14"/>
  <c r="U13" i="26"/>
  <c r="AJ13" i="14"/>
  <c r="I9" i="16"/>
  <c r="Z13" i="26"/>
  <c r="AB13" i="14"/>
  <c r="K13" i="14"/>
  <c r="E13" i="26"/>
  <c r="T13" i="26"/>
  <c r="X13" i="26"/>
  <c r="AF13" i="26"/>
  <c r="AC13" i="26"/>
  <c r="G13" i="14"/>
  <c r="U13" i="14"/>
  <c r="O13" i="26"/>
  <c r="L13" i="26"/>
  <c r="AB13" i="26"/>
  <c r="A32" i="27"/>
  <c r="A32" i="14"/>
  <c r="A32" i="26"/>
  <c r="A32" i="13"/>
  <c r="A32" i="25"/>
  <c r="A32" i="12"/>
  <c r="A32" i="24"/>
  <c r="A32" i="11"/>
  <c r="A32" i="23"/>
  <c r="A32" i="10"/>
  <c r="A95" i="46"/>
  <c r="E50" i="26"/>
  <c r="F50" i="26" s="1"/>
  <c r="G50" i="26" s="1"/>
  <c r="H50" i="26" s="1"/>
  <c r="I50" i="26" s="1"/>
  <c r="J50" i="26" s="1"/>
  <c r="K50" i="26" s="1"/>
  <c r="L50" i="26" s="1"/>
  <c r="M50" i="26" s="1"/>
  <c r="N50" i="26" s="1"/>
  <c r="O50" i="26" s="1"/>
  <c r="P50" i="26" s="1"/>
  <c r="Q50" i="26" s="1"/>
  <c r="R50" i="26" s="1"/>
  <c r="S50" i="26" s="1"/>
  <c r="T50" i="26" s="1"/>
  <c r="U50" i="26" s="1"/>
  <c r="V50" i="26" s="1"/>
  <c r="W50" i="26" s="1"/>
  <c r="X50" i="26" s="1"/>
  <c r="Y50" i="26" s="1"/>
  <c r="Z50" i="26" s="1"/>
  <c r="AA50" i="26" s="1"/>
  <c r="AB50" i="26" s="1"/>
  <c r="AC50" i="26" s="1"/>
  <c r="AD50" i="26" s="1"/>
  <c r="AE50" i="26" s="1"/>
  <c r="AF50" i="26" s="1"/>
  <c r="AG50" i="26" s="1"/>
  <c r="AH50" i="26" s="1"/>
  <c r="AI50" i="26" s="1"/>
  <c r="AJ50" i="26" s="1"/>
  <c r="AK50" i="26" s="1"/>
  <c r="AL50" i="26" s="1"/>
  <c r="AM50" i="26" s="1"/>
  <c r="AN50" i="26" s="1"/>
  <c r="AO50" i="26" s="1"/>
  <c r="AP50" i="26" s="1"/>
  <c r="AQ50" i="26" s="1"/>
  <c r="D50" i="14" s="1"/>
  <c r="E50" i="14" s="1"/>
  <c r="F50" i="14" s="1"/>
  <c r="G50" i="14" s="1"/>
  <c r="H50" i="14" s="1"/>
  <c r="I50" i="14" s="1"/>
  <c r="J50" i="14" s="1"/>
  <c r="K50" i="14" s="1"/>
  <c r="L50" i="14" s="1"/>
  <c r="M50" i="14" s="1"/>
  <c r="N50" i="14" s="1"/>
  <c r="O50" i="14" s="1"/>
  <c r="P50" i="14" s="1"/>
  <c r="Q50" i="14" s="1"/>
  <c r="R50" i="14" s="1"/>
  <c r="S50" i="14" s="1"/>
  <c r="T50" i="14" s="1"/>
  <c r="U50" i="14" s="1"/>
  <c r="V50" i="14" s="1"/>
  <c r="W50" i="14" s="1"/>
  <c r="X50" i="14" s="1"/>
  <c r="Y50" i="14" s="1"/>
  <c r="Z50" i="14" s="1"/>
  <c r="AA50" i="14" s="1"/>
  <c r="AB50" i="14" s="1"/>
  <c r="AC50" i="14" s="1"/>
  <c r="AD50" i="14" s="1"/>
  <c r="AE50" i="14" s="1"/>
  <c r="AF50" i="14" s="1"/>
  <c r="AG50" i="14" s="1"/>
  <c r="AH50" i="14" s="1"/>
  <c r="AI50" i="14" s="1"/>
  <c r="AJ50" i="14" s="1"/>
  <c r="AK50" i="14" s="1"/>
  <c r="AL50" i="14" s="1"/>
  <c r="AM50" i="14" s="1"/>
  <c r="AN50" i="14" s="1"/>
  <c r="AO50" i="14" s="1"/>
  <c r="AP50" i="14" s="1"/>
  <c r="AQ50" i="14" s="1"/>
  <c r="D50" i="27" s="1"/>
  <c r="AR50" i="25"/>
  <c r="H44" i="16" s="1"/>
  <c r="AR49" i="12"/>
  <c r="AR49" i="24"/>
  <c r="G43" i="16" s="1"/>
  <c r="E49" i="25"/>
  <c r="F49" i="25" s="1"/>
  <c r="G49" i="25" s="1"/>
  <c r="H49" i="25" s="1"/>
  <c r="I49" i="25" s="1"/>
  <c r="J49" i="25" s="1"/>
  <c r="K49" i="25" s="1"/>
  <c r="L49" i="25" s="1"/>
  <c r="M49" i="25" s="1"/>
  <c r="N49" i="25" s="1"/>
  <c r="O49" i="25" s="1"/>
  <c r="P49" i="25" s="1"/>
  <c r="Q49" i="25" s="1"/>
  <c r="R49" i="25" s="1"/>
  <c r="S49" i="25" s="1"/>
  <c r="T49" i="25" s="1"/>
  <c r="U49" i="25" s="1"/>
  <c r="V49" i="25" s="1"/>
  <c r="W49" i="25" s="1"/>
  <c r="X49" i="25" s="1"/>
  <c r="Y49" i="25" s="1"/>
  <c r="Z49" i="25" s="1"/>
  <c r="AA49" i="25" s="1"/>
  <c r="AB49" i="25" s="1"/>
  <c r="AC49" i="25" s="1"/>
  <c r="AD49" i="25" s="1"/>
  <c r="AE49" i="25" s="1"/>
  <c r="AF49" i="25" s="1"/>
  <c r="AG49" i="25" s="1"/>
  <c r="AH49" i="25" s="1"/>
  <c r="AI49" i="25" s="1"/>
  <c r="AJ49" i="25" s="1"/>
  <c r="AK49" i="25" s="1"/>
  <c r="AL49" i="25" s="1"/>
  <c r="AM49" i="25" s="1"/>
  <c r="AN49" i="25" s="1"/>
  <c r="AO49" i="25" s="1"/>
  <c r="AP49" i="25" s="1"/>
  <c r="AQ49" i="25" s="1"/>
  <c r="D49" i="13" s="1"/>
  <c r="E48" i="26"/>
  <c r="F48" i="26" s="1"/>
  <c r="G48" i="26" s="1"/>
  <c r="H48" i="26" s="1"/>
  <c r="I48" i="26" s="1"/>
  <c r="J48" i="26" s="1"/>
  <c r="K48" i="26" s="1"/>
  <c r="L48" i="26" s="1"/>
  <c r="M48" i="26" s="1"/>
  <c r="N48" i="26" s="1"/>
  <c r="O48" i="26" s="1"/>
  <c r="P48" i="26" s="1"/>
  <c r="Q48" i="26" s="1"/>
  <c r="R48" i="26" s="1"/>
  <c r="S48" i="26" s="1"/>
  <c r="T48" i="26" s="1"/>
  <c r="U48" i="26" s="1"/>
  <c r="V48" i="26" s="1"/>
  <c r="W48" i="26" s="1"/>
  <c r="X48" i="26" s="1"/>
  <c r="Y48" i="26" s="1"/>
  <c r="Z48" i="26" s="1"/>
  <c r="AA48" i="26" s="1"/>
  <c r="AB48" i="26" s="1"/>
  <c r="AC48" i="26" s="1"/>
  <c r="AD48" i="26" s="1"/>
  <c r="AE48" i="26" s="1"/>
  <c r="AF48" i="26" s="1"/>
  <c r="AG48" i="26" s="1"/>
  <c r="AH48" i="26" s="1"/>
  <c r="AI48" i="26" s="1"/>
  <c r="AJ48" i="26" s="1"/>
  <c r="AK48" i="26" s="1"/>
  <c r="AL48" i="26" s="1"/>
  <c r="AM48" i="26" s="1"/>
  <c r="AN48" i="26" s="1"/>
  <c r="AO48" i="26" s="1"/>
  <c r="AP48" i="26" s="1"/>
  <c r="AQ48" i="26" s="1"/>
  <c r="D48" i="14" s="1"/>
  <c r="E48" i="14" s="1"/>
  <c r="F48" i="14" s="1"/>
  <c r="G48" i="14" s="1"/>
  <c r="H48" i="14" s="1"/>
  <c r="I48" i="14" s="1"/>
  <c r="J48" i="14" s="1"/>
  <c r="K48" i="14" s="1"/>
  <c r="L48" i="14" s="1"/>
  <c r="M48" i="14" s="1"/>
  <c r="N48" i="14" s="1"/>
  <c r="O48" i="14" s="1"/>
  <c r="P48" i="14" s="1"/>
  <c r="Q48" i="14" s="1"/>
  <c r="R48" i="14" s="1"/>
  <c r="S48" i="14" s="1"/>
  <c r="T48" i="14" s="1"/>
  <c r="U48" i="14" s="1"/>
  <c r="V48" i="14" s="1"/>
  <c r="W48" i="14" s="1"/>
  <c r="X48" i="14" s="1"/>
  <c r="Y48" i="14" s="1"/>
  <c r="Z48" i="14" s="1"/>
  <c r="AA48" i="14" s="1"/>
  <c r="AB48" i="14" s="1"/>
  <c r="AC48" i="14" s="1"/>
  <c r="AD48" i="14" s="1"/>
  <c r="AE48" i="14" s="1"/>
  <c r="AF48" i="14" s="1"/>
  <c r="AG48" i="14" s="1"/>
  <c r="AH48" i="14" s="1"/>
  <c r="AI48" i="14" s="1"/>
  <c r="AJ48" i="14" s="1"/>
  <c r="AK48" i="14" s="1"/>
  <c r="AL48" i="14" s="1"/>
  <c r="AM48" i="14" s="1"/>
  <c r="AN48" i="14" s="1"/>
  <c r="AO48" i="14" s="1"/>
  <c r="AP48" i="14" s="1"/>
  <c r="AQ48" i="14" s="1"/>
  <c r="D48" i="27" s="1"/>
  <c r="AR48" i="25"/>
  <c r="H42" i="16" s="1"/>
  <c r="E47" i="26"/>
  <c r="F47" i="26" s="1"/>
  <c r="G47" i="26" s="1"/>
  <c r="H47" i="26" s="1"/>
  <c r="I47" i="26" s="1"/>
  <c r="J47" i="26" s="1"/>
  <c r="K47" i="26" s="1"/>
  <c r="L47" i="26" s="1"/>
  <c r="M47" i="26" s="1"/>
  <c r="N47" i="26" s="1"/>
  <c r="O47" i="26" s="1"/>
  <c r="P47" i="26" s="1"/>
  <c r="Q47" i="26" s="1"/>
  <c r="R47" i="26" s="1"/>
  <c r="S47" i="26" s="1"/>
  <c r="T47" i="26" s="1"/>
  <c r="U47" i="26" s="1"/>
  <c r="V47" i="26" s="1"/>
  <c r="W47" i="26" s="1"/>
  <c r="X47" i="26" s="1"/>
  <c r="Y47" i="26" s="1"/>
  <c r="Z47" i="26" s="1"/>
  <c r="AA47" i="26" s="1"/>
  <c r="AB47" i="26" s="1"/>
  <c r="AC47" i="26" s="1"/>
  <c r="AD47" i="26" s="1"/>
  <c r="AE47" i="26" s="1"/>
  <c r="AF47" i="26" s="1"/>
  <c r="AG47" i="26" s="1"/>
  <c r="AH47" i="26" s="1"/>
  <c r="AI47" i="26" s="1"/>
  <c r="AJ47" i="26" s="1"/>
  <c r="AK47" i="26" s="1"/>
  <c r="AL47" i="26" s="1"/>
  <c r="AM47" i="26" s="1"/>
  <c r="AN47" i="26" s="1"/>
  <c r="AO47" i="26" s="1"/>
  <c r="AP47" i="26" s="1"/>
  <c r="AQ47" i="26" s="1"/>
  <c r="D47" i="14" s="1"/>
  <c r="E47" i="14" s="1"/>
  <c r="F47" i="14" s="1"/>
  <c r="G47" i="14" s="1"/>
  <c r="H47" i="14" s="1"/>
  <c r="I47" i="14" s="1"/>
  <c r="J47" i="14" s="1"/>
  <c r="K47" i="14" s="1"/>
  <c r="L47" i="14" s="1"/>
  <c r="M47" i="14" s="1"/>
  <c r="N47" i="14" s="1"/>
  <c r="O47" i="14" s="1"/>
  <c r="P47" i="14" s="1"/>
  <c r="Q47" i="14" s="1"/>
  <c r="R47" i="14" s="1"/>
  <c r="S47" i="14" s="1"/>
  <c r="T47" i="14" s="1"/>
  <c r="U47" i="14" s="1"/>
  <c r="V47" i="14" s="1"/>
  <c r="W47" i="14" s="1"/>
  <c r="X47" i="14" s="1"/>
  <c r="Y47" i="14" s="1"/>
  <c r="Z47" i="14" s="1"/>
  <c r="AA47" i="14" s="1"/>
  <c r="AB47" i="14" s="1"/>
  <c r="AC47" i="14" s="1"/>
  <c r="AD47" i="14" s="1"/>
  <c r="AE47" i="14" s="1"/>
  <c r="AF47" i="14" s="1"/>
  <c r="AG47" i="14" s="1"/>
  <c r="AH47" i="14" s="1"/>
  <c r="AI47" i="14" s="1"/>
  <c r="AJ47" i="14" s="1"/>
  <c r="AK47" i="14" s="1"/>
  <c r="AL47" i="14" s="1"/>
  <c r="AM47" i="14" s="1"/>
  <c r="AN47" i="14" s="1"/>
  <c r="AO47" i="14" s="1"/>
  <c r="AP47" i="14" s="1"/>
  <c r="AQ47" i="14" s="1"/>
  <c r="D47" i="27" s="1"/>
  <c r="AR47" i="25"/>
  <c r="H41" i="16" s="1"/>
  <c r="E46" i="26"/>
  <c r="F46" i="26" s="1"/>
  <c r="G46" i="26" s="1"/>
  <c r="H46" i="26" s="1"/>
  <c r="I46" i="26" s="1"/>
  <c r="J46" i="26" s="1"/>
  <c r="K46" i="26" s="1"/>
  <c r="L46" i="26" s="1"/>
  <c r="M46" i="26" s="1"/>
  <c r="N46" i="26" s="1"/>
  <c r="O46" i="26" s="1"/>
  <c r="P46" i="26" s="1"/>
  <c r="Q46" i="26" s="1"/>
  <c r="R46" i="26" s="1"/>
  <c r="S46" i="26" s="1"/>
  <c r="T46" i="26" s="1"/>
  <c r="U46" i="26" s="1"/>
  <c r="V46" i="26" s="1"/>
  <c r="W46" i="26" s="1"/>
  <c r="X46" i="26" s="1"/>
  <c r="Y46" i="26" s="1"/>
  <c r="Z46" i="26" s="1"/>
  <c r="AA46" i="26" s="1"/>
  <c r="AB46" i="26" s="1"/>
  <c r="AC46" i="26" s="1"/>
  <c r="AD46" i="26" s="1"/>
  <c r="AE46" i="26" s="1"/>
  <c r="AF46" i="26" s="1"/>
  <c r="AG46" i="26" s="1"/>
  <c r="AH46" i="26" s="1"/>
  <c r="AI46" i="26" s="1"/>
  <c r="AJ46" i="26" s="1"/>
  <c r="AK46" i="26" s="1"/>
  <c r="AL46" i="26" s="1"/>
  <c r="AM46" i="26" s="1"/>
  <c r="AN46" i="26" s="1"/>
  <c r="AO46" i="26" s="1"/>
  <c r="AP46" i="26" s="1"/>
  <c r="AQ46" i="26" s="1"/>
  <c r="D46" i="14" s="1"/>
  <c r="E46" i="14" s="1"/>
  <c r="F46" i="14" s="1"/>
  <c r="G46" i="14" s="1"/>
  <c r="H46" i="14" s="1"/>
  <c r="I46" i="14" s="1"/>
  <c r="J46" i="14" s="1"/>
  <c r="K46" i="14" s="1"/>
  <c r="L46" i="14" s="1"/>
  <c r="M46" i="14" s="1"/>
  <c r="N46" i="14" s="1"/>
  <c r="O46" i="14" s="1"/>
  <c r="P46" i="14" s="1"/>
  <c r="Q46" i="14" s="1"/>
  <c r="R46" i="14" s="1"/>
  <c r="S46" i="14" s="1"/>
  <c r="T46" i="14" s="1"/>
  <c r="U46" i="14" s="1"/>
  <c r="V46" i="14" s="1"/>
  <c r="W46" i="14" s="1"/>
  <c r="X46" i="14" s="1"/>
  <c r="Y46" i="14" s="1"/>
  <c r="Z46" i="14" s="1"/>
  <c r="AA46" i="14" s="1"/>
  <c r="AB46" i="14" s="1"/>
  <c r="AC46" i="14" s="1"/>
  <c r="AD46" i="14" s="1"/>
  <c r="AE46" i="14" s="1"/>
  <c r="AF46" i="14" s="1"/>
  <c r="AG46" i="14" s="1"/>
  <c r="AH46" i="14" s="1"/>
  <c r="AI46" i="14" s="1"/>
  <c r="AJ46" i="14" s="1"/>
  <c r="AK46" i="14" s="1"/>
  <c r="AL46" i="14" s="1"/>
  <c r="AM46" i="14" s="1"/>
  <c r="AN46" i="14" s="1"/>
  <c r="AO46" i="14" s="1"/>
  <c r="AP46" i="14" s="1"/>
  <c r="AQ46" i="14" s="1"/>
  <c r="D46" i="27" s="1"/>
  <c r="AR46" i="25"/>
  <c r="H40" i="16" s="1"/>
  <c r="E45" i="26"/>
  <c r="F45" i="26" s="1"/>
  <c r="G45" i="26" s="1"/>
  <c r="H45" i="26" s="1"/>
  <c r="I45" i="26" s="1"/>
  <c r="J45" i="26" s="1"/>
  <c r="K45" i="26" s="1"/>
  <c r="L45" i="26" s="1"/>
  <c r="M45" i="26" s="1"/>
  <c r="N45" i="26" s="1"/>
  <c r="O45" i="26" s="1"/>
  <c r="P45" i="26" s="1"/>
  <c r="Q45" i="26" s="1"/>
  <c r="R45" i="26" s="1"/>
  <c r="S45" i="26" s="1"/>
  <c r="T45" i="26" s="1"/>
  <c r="U45" i="26" s="1"/>
  <c r="V45" i="26" s="1"/>
  <c r="W45" i="26" s="1"/>
  <c r="X45" i="26" s="1"/>
  <c r="Y45" i="26" s="1"/>
  <c r="Z45" i="26" s="1"/>
  <c r="AA45" i="26" s="1"/>
  <c r="AB45" i="26" s="1"/>
  <c r="AC45" i="26" s="1"/>
  <c r="AD45" i="26" s="1"/>
  <c r="AE45" i="26" s="1"/>
  <c r="AF45" i="26" s="1"/>
  <c r="AG45" i="26" s="1"/>
  <c r="AH45" i="26" s="1"/>
  <c r="AI45" i="26" s="1"/>
  <c r="AJ45" i="26" s="1"/>
  <c r="AK45" i="26" s="1"/>
  <c r="AL45" i="26" s="1"/>
  <c r="AM45" i="26" s="1"/>
  <c r="AN45" i="26" s="1"/>
  <c r="AO45" i="26" s="1"/>
  <c r="AP45" i="26" s="1"/>
  <c r="AQ45" i="26" s="1"/>
  <c r="D45" i="14" s="1"/>
  <c r="E45" i="14" s="1"/>
  <c r="F45" i="14" s="1"/>
  <c r="G45" i="14" s="1"/>
  <c r="H45" i="14" s="1"/>
  <c r="I45" i="14" s="1"/>
  <c r="J45" i="14" s="1"/>
  <c r="K45" i="14" s="1"/>
  <c r="L45" i="14" s="1"/>
  <c r="M45" i="14" s="1"/>
  <c r="N45" i="14" s="1"/>
  <c r="O45" i="14" s="1"/>
  <c r="P45" i="14" s="1"/>
  <c r="Q45" i="14" s="1"/>
  <c r="R45" i="14" s="1"/>
  <c r="S45" i="14" s="1"/>
  <c r="T45" i="14" s="1"/>
  <c r="U45" i="14" s="1"/>
  <c r="V45" i="14" s="1"/>
  <c r="W45" i="14" s="1"/>
  <c r="X45" i="14" s="1"/>
  <c r="Y45" i="14" s="1"/>
  <c r="Z45" i="14" s="1"/>
  <c r="AA45" i="14" s="1"/>
  <c r="AB45" i="14" s="1"/>
  <c r="AC45" i="14" s="1"/>
  <c r="AD45" i="14" s="1"/>
  <c r="AE45" i="14" s="1"/>
  <c r="AF45" i="14" s="1"/>
  <c r="AG45" i="14" s="1"/>
  <c r="AH45" i="14" s="1"/>
  <c r="AI45" i="14" s="1"/>
  <c r="AJ45" i="14" s="1"/>
  <c r="AK45" i="14" s="1"/>
  <c r="AL45" i="14" s="1"/>
  <c r="AM45" i="14" s="1"/>
  <c r="AN45" i="14" s="1"/>
  <c r="AO45" i="14" s="1"/>
  <c r="AP45" i="14" s="1"/>
  <c r="AQ45" i="14" s="1"/>
  <c r="D45" i="27" s="1"/>
  <c r="AR45" i="25"/>
  <c r="H39" i="16" s="1"/>
  <c r="E44" i="26"/>
  <c r="F44" i="26" s="1"/>
  <c r="G44" i="26" s="1"/>
  <c r="H44" i="26" s="1"/>
  <c r="I44" i="26" s="1"/>
  <c r="J44" i="26" s="1"/>
  <c r="K44" i="26" s="1"/>
  <c r="L44" i="26" s="1"/>
  <c r="M44" i="26" s="1"/>
  <c r="N44" i="26" s="1"/>
  <c r="O44" i="26" s="1"/>
  <c r="P44" i="26" s="1"/>
  <c r="Q44" i="26" s="1"/>
  <c r="R44" i="26" s="1"/>
  <c r="S44" i="26" s="1"/>
  <c r="T44" i="26" s="1"/>
  <c r="U44" i="26" s="1"/>
  <c r="V44" i="26" s="1"/>
  <c r="W44" i="26" s="1"/>
  <c r="X44" i="26" s="1"/>
  <c r="Y44" i="26" s="1"/>
  <c r="Z44" i="26" s="1"/>
  <c r="AA44" i="26" s="1"/>
  <c r="AB44" i="26" s="1"/>
  <c r="AC44" i="26" s="1"/>
  <c r="AD44" i="26" s="1"/>
  <c r="AE44" i="26" s="1"/>
  <c r="AF44" i="26" s="1"/>
  <c r="AG44" i="26" s="1"/>
  <c r="AH44" i="26" s="1"/>
  <c r="AI44" i="26" s="1"/>
  <c r="AJ44" i="26" s="1"/>
  <c r="AK44" i="26" s="1"/>
  <c r="AL44" i="26" s="1"/>
  <c r="AM44" i="26" s="1"/>
  <c r="AN44" i="26" s="1"/>
  <c r="AO44" i="26" s="1"/>
  <c r="AP44" i="26" s="1"/>
  <c r="AQ44" i="26" s="1"/>
  <c r="D44" i="14" s="1"/>
  <c r="E44" i="14" s="1"/>
  <c r="F44" i="14" s="1"/>
  <c r="G44" i="14" s="1"/>
  <c r="H44" i="14" s="1"/>
  <c r="I44" i="14" s="1"/>
  <c r="J44" i="14" s="1"/>
  <c r="K44" i="14" s="1"/>
  <c r="L44" i="14" s="1"/>
  <c r="M44" i="14" s="1"/>
  <c r="N44" i="14" s="1"/>
  <c r="O44" i="14" s="1"/>
  <c r="P44" i="14" s="1"/>
  <c r="Q44" i="14" s="1"/>
  <c r="R44" i="14" s="1"/>
  <c r="S44" i="14" s="1"/>
  <c r="T44" i="14" s="1"/>
  <c r="U44" i="14" s="1"/>
  <c r="V44" i="14" s="1"/>
  <c r="W44" i="14" s="1"/>
  <c r="X44" i="14" s="1"/>
  <c r="Y44" i="14" s="1"/>
  <c r="Z44" i="14" s="1"/>
  <c r="AA44" i="14" s="1"/>
  <c r="AB44" i="14" s="1"/>
  <c r="AC44" i="14" s="1"/>
  <c r="AD44" i="14" s="1"/>
  <c r="AE44" i="14" s="1"/>
  <c r="AF44" i="14" s="1"/>
  <c r="AG44" i="14" s="1"/>
  <c r="AH44" i="14" s="1"/>
  <c r="AI44" i="14" s="1"/>
  <c r="AJ44" i="14" s="1"/>
  <c r="AK44" i="14" s="1"/>
  <c r="AL44" i="14" s="1"/>
  <c r="AM44" i="14" s="1"/>
  <c r="AN44" i="14" s="1"/>
  <c r="AO44" i="14" s="1"/>
  <c r="AP44" i="14" s="1"/>
  <c r="AQ44" i="14" s="1"/>
  <c r="D44" i="27" s="1"/>
  <c r="AR44" i="25"/>
  <c r="H38" i="16" s="1"/>
  <c r="E43" i="26"/>
  <c r="F43" i="26" s="1"/>
  <c r="G43" i="26" s="1"/>
  <c r="H43" i="26" s="1"/>
  <c r="I43" i="26" s="1"/>
  <c r="J43" i="26" s="1"/>
  <c r="K43" i="26" s="1"/>
  <c r="L43" i="26" s="1"/>
  <c r="M43" i="26" s="1"/>
  <c r="N43" i="26" s="1"/>
  <c r="O43" i="26" s="1"/>
  <c r="P43" i="26" s="1"/>
  <c r="Q43" i="26" s="1"/>
  <c r="R43" i="26" s="1"/>
  <c r="S43" i="26" s="1"/>
  <c r="T43" i="26" s="1"/>
  <c r="U43" i="26" s="1"/>
  <c r="V43" i="26" s="1"/>
  <c r="W43" i="26" s="1"/>
  <c r="X43" i="26" s="1"/>
  <c r="Y43" i="26" s="1"/>
  <c r="Z43" i="26" s="1"/>
  <c r="AA43" i="26" s="1"/>
  <c r="AB43" i="26" s="1"/>
  <c r="AC43" i="26" s="1"/>
  <c r="AD43" i="26" s="1"/>
  <c r="AE43" i="26" s="1"/>
  <c r="AF43" i="26" s="1"/>
  <c r="AG43" i="26" s="1"/>
  <c r="AH43" i="26" s="1"/>
  <c r="AI43" i="26" s="1"/>
  <c r="AJ43" i="26" s="1"/>
  <c r="AK43" i="26" s="1"/>
  <c r="AL43" i="26" s="1"/>
  <c r="AM43" i="26" s="1"/>
  <c r="AN43" i="26" s="1"/>
  <c r="AO43" i="26" s="1"/>
  <c r="AP43" i="26" s="1"/>
  <c r="AQ43" i="26" s="1"/>
  <c r="D43" i="14" s="1"/>
  <c r="E43" i="14" s="1"/>
  <c r="F43" i="14" s="1"/>
  <c r="G43" i="14" s="1"/>
  <c r="H43" i="14" s="1"/>
  <c r="I43" i="14" s="1"/>
  <c r="J43" i="14" s="1"/>
  <c r="K43" i="14" s="1"/>
  <c r="L43" i="14" s="1"/>
  <c r="M43" i="14" s="1"/>
  <c r="N43" i="14" s="1"/>
  <c r="O43" i="14" s="1"/>
  <c r="P43" i="14" s="1"/>
  <c r="Q43" i="14" s="1"/>
  <c r="R43" i="14" s="1"/>
  <c r="S43" i="14" s="1"/>
  <c r="T43" i="14" s="1"/>
  <c r="U43" i="14" s="1"/>
  <c r="V43" i="14" s="1"/>
  <c r="W43" i="14" s="1"/>
  <c r="X43" i="14" s="1"/>
  <c r="Y43" i="14" s="1"/>
  <c r="Z43" i="14" s="1"/>
  <c r="AA43" i="14" s="1"/>
  <c r="AB43" i="14" s="1"/>
  <c r="AC43" i="14" s="1"/>
  <c r="AD43" i="14" s="1"/>
  <c r="AE43" i="14" s="1"/>
  <c r="AF43" i="14" s="1"/>
  <c r="AG43" i="14" s="1"/>
  <c r="AH43" i="14" s="1"/>
  <c r="AI43" i="14" s="1"/>
  <c r="AJ43" i="14" s="1"/>
  <c r="AK43" i="14" s="1"/>
  <c r="AL43" i="14" s="1"/>
  <c r="AM43" i="14" s="1"/>
  <c r="AN43" i="14" s="1"/>
  <c r="AO43" i="14" s="1"/>
  <c r="AP43" i="14" s="1"/>
  <c r="AQ43" i="14" s="1"/>
  <c r="D43" i="27" s="1"/>
  <c r="AR43" i="25"/>
  <c r="H37" i="16" s="1"/>
  <c r="E42" i="26"/>
  <c r="F42" i="26" s="1"/>
  <c r="G42" i="26" s="1"/>
  <c r="H42" i="26" s="1"/>
  <c r="I42" i="26" s="1"/>
  <c r="J42" i="26" s="1"/>
  <c r="K42" i="26" s="1"/>
  <c r="L42" i="26" s="1"/>
  <c r="M42" i="26" s="1"/>
  <c r="N42" i="26" s="1"/>
  <c r="O42" i="26" s="1"/>
  <c r="P42" i="26" s="1"/>
  <c r="Q42" i="26" s="1"/>
  <c r="R42" i="26" s="1"/>
  <c r="S42" i="26" s="1"/>
  <c r="T42" i="26" s="1"/>
  <c r="U42" i="26" s="1"/>
  <c r="V42" i="26" s="1"/>
  <c r="W42" i="26" s="1"/>
  <c r="X42" i="26" s="1"/>
  <c r="Y42" i="26" s="1"/>
  <c r="Z42" i="26" s="1"/>
  <c r="AA42" i="26" s="1"/>
  <c r="AB42" i="26" s="1"/>
  <c r="AC42" i="26" s="1"/>
  <c r="AD42" i="26" s="1"/>
  <c r="AE42" i="26" s="1"/>
  <c r="AF42" i="26" s="1"/>
  <c r="AG42" i="26" s="1"/>
  <c r="AH42" i="26" s="1"/>
  <c r="AI42" i="26" s="1"/>
  <c r="AJ42" i="26" s="1"/>
  <c r="AK42" i="26" s="1"/>
  <c r="AL42" i="26" s="1"/>
  <c r="AM42" i="26" s="1"/>
  <c r="AN42" i="26" s="1"/>
  <c r="AO42" i="26" s="1"/>
  <c r="AP42" i="26" s="1"/>
  <c r="AQ42" i="26" s="1"/>
  <c r="D42" i="14" s="1"/>
  <c r="E42" i="14" s="1"/>
  <c r="F42" i="14" s="1"/>
  <c r="G42" i="14" s="1"/>
  <c r="H42" i="14" s="1"/>
  <c r="I42" i="14" s="1"/>
  <c r="J42" i="14" s="1"/>
  <c r="K42" i="14" s="1"/>
  <c r="L42" i="14" s="1"/>
  <c r="M42" i="14" s="1"/>
  <c r="N42" i="14" s="1"/>
  <c r="O42" i="14" s="1"/>
  <c r="P42" i="14" s="1"/>
  <c r="Q42" i="14" s="1"/>
  <c r="R42" i="14" s="1"/>
  <c r="S42" i="14" s="1"/>
  <c r="T42" i="14" s="1"/>
  <c r="U42" i="14" s="1"/>
  <c r="V42" i="14" s="1"/>
  <c r="W42" i="14" s="1"/>
  <c r="X42" i="14" s="1"/>
  <c r="Y42" i="14" s="1"/>
  <c r="Z42" i="14" s="1"/>
  <c r="AA42" i="14" s="1"/>
  <c r="AB42" i="14" s="1"/>
  <c r="AC42" i="14" s="1"/>
  <c r="AD42" i="14" s="1"/>
  <c r="AE42" i="14" s="1"/>
  <c r="AF42" i="14" s="1"/>
  <c r="AG42" i="14" s="1"/>
  <c r="AH42" i="14" s="1"/>
  <c r="AI42" i="14" s="1"/>
  <c r="AJ42" i="14" s="1"/>
  <c r="AK42" i="14" s="1"/>
  <c r="AL42" i="14" s="1"/>
  <c r="AM42" i="14" s="1"/>
  <c r="AN42" i="14" s="1"/>
  <c r="AO42" i="14" s="1"/>
  <c r="AP42" i="14" s="1"/>
  <c r="AQ42" i="14" s="1"/>
  <c r="D42" i="27" s="1"/>
  <c r="AR42" i="25"/>
  <c r="H36" i="16" s="1"/>
  <c r="E41" i="26"/>
  <c r="F41" i="26" s="1"/>
  <c r="G41" i="26" s="1"/>
  <c r="H41" i="26" s="1"/>
  <c r="I41" i="26" s="1"/>
  <c r="J41" i="26" s="1"/>
  <c r="K41" i="26" s="1"/>
  <c r="L41" i="26" s="1"/>
  <c r="M41" i="26" s="1"/>
  <c r="N41" i="26" s="1"/>
  <c r="O41" i="26" s="1"/>
  <c r="P41" i="26" s="1"/>
  <c r="Q41" i="26" s="1"/>
  <c r="R41" i="26" s="1"/>
  <c r="S41" i="26" s="1"/>
  <c r="T41" i="26" s="1"/>
  <c r="U41" i="26" s="1"/>
  <c r="V41" i="26" s="1"/>
  <c r="W41" i="26" s="1"/>
  <c r="X41" i="26" s="1"/>
  <c r="Y41" i="26" s="1"/>
  <c r="Z41" i="26" s="1"/>
  <c r="AA41" i="26" s="1"/>
  <c r="AB41" i="26" s="1"/>
  <c r="AC41" i="26" s="1"/>
  <c r="AD41" i="26" s="1"/>
  <c r="AE41" i="26" s="1"/>
  <c r="AF41" i="26" s="1"/>
  <c r="AG41" i="26" s="1"/>
  <c r="AH41" i="26" s="1"/>
  <c r="AI41" i="26" s="1"/>
  <c r="AJ41" i="26" s="1"/>
  <c r="AK41" i="26" s="1"/>
  <c r="AL41" i="26" s="1"/>
  <c r="AM41" i="26" s="1"/>
  <c r="AN41" i="26" s="1"/>
  <c r="AO41" i="26" s="1"/>
  <c r="AP41" i="26" s="1"/>
  <c r="AQ41" i="26" s="1"/>
  <c r="D41" i="14" s="1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P41" i="14" s="1"/>
  <c r="Q41" i="14" s="1"/>
  <c r="R41" i="14" s="1"/>
  <c r="S41" i="14" s="1"/>
  <c r="T41" i="14" s="1"/>
  <c r="U41" i="14" s="1"/>
  <c r="V41" i="14" s="1"/>
  <c r="W41" i="14" s="1"/>
  <c r="X41" i="14" s="1"/>
  <c r="Y41" i="14" s="1"/>
  <c r="Z41" i="14" s="1"/>
  <c r="AA41" i="14" s="1"/>
  <c r="AB41" i="14" s="1"/>
  <c r="AC41" i="14" s="1"/>
  <c r="AD41" i="14" s="1"/>
  <c r="AE41" i="14" s="1"/>
  <c r="AF41" i="14" s="1"/>
  <c r="AG41" i="14" s="1"/>
  <c r="AH41" i="14" s="1"/>
  <c r="AI41" i="14" s="1"/>
  <c r="AJ41" i="14" s="1"/>
  <c r="AK41" i="14" s="1"/>
  <c r="AL41" i="14" s="1"/>
  <c r="AM41" i="14" s="1"/>
  <c r="AN41" i="14" s="1"/>
  <c r="AO41" i="14" s="1"/>
  <c r="AP41" i="14" s="1"/>
  <c r="AQ41" i="14" s="1"/>
  <c r="D41" i="27" s="1"/>
  <c r="AR41" i="25"/>
  <c r="H35" i="16" s="1"/>
  <c r="E40" i="26"/>
  <c r="F40" i="26" s="1"/>
  <c r="G40" i="26" s="1"/>
  <c r="H40" i="26" s="1"/>
  <c r="I40" i="26" s="1"/>
  <c r="J40" i="26" s="1"/>
  <c r="K40" i="26" s="1"/>
  <c r="L40" i="26" s="1"/>
  <c r="M40" i="26" s="1"/>
  <c r="N40" i="26" s="1"/>
  <c r="O40" i="26" s="1"/>
  <c r="P40" i="26" s="1"/>
  <c r="Q40" i="26" s="1"/>
  <c r="R40" i="26" s="1"/>
  <c r="S40" i="26" s="1"/>
  <c r="T40" i="26" s="1"/>
  <c r="U40" i="26" s="1"/>
  <c r="V40" i="26" s="1"/>
  <c r="W40" i="26" s="1"/>
  <c r="X40" i="26" s="1"/>
  <c r="Y40" i="26" s="1"/>
  <c r="Z40" i="26" s="1"/>
  <c r="AA40" i="26" s="1"/>
  <c r="AB40" i="26" s="1"/>
  <c r="AC40" i="26" s="1"/>
  <c r="AD40" i="26" s="1"/>
  <c r="AE40" i="26" s="1"/>
  <c r="AF40" i="26" s="1"/>
  <c r="AG40" i="26" s="1"/>
  <c r="AH40" i="26" s="1"/>
  <c r="AI40" i="26" s="1"/>
  <c r="AJ40" i="26" s="1"/>
  <c r="AK40" i="26" s="1"/>
  <c r="AL40" i="26" s="1"/>
  <c r="AM40" i="26" s="1"/>
  <c r="AN40" i="26" s="1"/>
  <c r="AO40" i="26" s="1"/>
  <c r="AP40" i="26" s="1"/>
  <c r="AQ40" i="26" s="1"/>
  <c r="D40" i="14" s="1"/>
  <c r="E40" i="14" s="1"/>
  <c r="F40" i="14" s="1"/>
  <c r="G40" i="14" s="1"/>
  <c r="H40" i="14" s="1"/>
  <c r="I40" i="14" s="1"/>
  <c r="J40" i="14" s="1"/>
  <c r="K40" i="14" s="1"/>
  <c r="L40" i="14" s="1"/>
  <c r="M40" i="14" s="1"/>
  <c r="N40" i="14" s="1"/>
  <c r="O40" i="14" s="1"/>
  <c r="P40" i="14" s="1"/>
  <c r="Q40" i="14" s="1"/>
  <c r="R40" i="14" s="1"/>
  <c r="S40" i="14" s="1"/>
  <c r="T40" i="14" s="1"/>
  <c r="U40" i="14" s="1"/>
  <c r="V40" i="14" s="1"/>
  <c r="W40" i="14" s="1"/>
  <c r="X40" i="14" s="1"/>
  <c r="Y40" i="14" s="1"/>
  <c r="Z40" i="14" s="1"/>
  <c r="AA40" i="14" s="1"/>
  <c r="AB40" i="14" s="1"/>
  <c r="AC40" i="14" s="1"/>
  <c r="AD40" i="14" s="1"/>
  <c r="AE40" i="14" s="1"/>
  <c r="AF40" i="14" s="1"/>
  <c r="AG40" i="14" s="1"/>
  <c r="AH40" i="14" s="1"/>
  <c r="AI40" i="14" s="1"/>
  <c r="AJ40" i="14" s="1"/>
  <c r="AK40" i="14" s="1"/>
  <c r="AL40" i="14" s="1"/>
  <c r="AM40" i="14" s="1"/>
  <c r="AN40" i="14" s="1"/>
  <c r="AO40" i="14" s="1"/>
  <c r="AP40" i="14" s="1"/>
  <c r="AQ40" i="14" s="1"/>
  <c r="D40" i="27" s="1"/>
  <c r="AR40" i="25"/>
  <c r="H34" i="16" s="1"/>
  <c r="E39" i="26"/>
  <c r="F39" i="26" s="1"/>
  <c r="G39" i="26" s="1"/>
  <c r="H39" i="26" s="1"/>
  <c r="I39" i="26" s="1"/>
  <c r="J39" i="26" s="1"/>
  <c r="K39" i="26" s="1"/>
  <c r="L39" i="26" s="1"/>
  <c r="M39" i="26" s="1"/>
  <c r="N39" i="26" s="1"/>
  <c r="O39" i="26" s="1"/>
  <c r="P39" i="26" s="1"/>
  <c r="Q39" i="26" s="1"/>
  <c r="R39" i="26" s="1"/>
  <c r="S39" i="26" s="1"/>
  <c r="T39" i="26" s="1"/>
  <c r="U39" i="26" s="1"/>
  <c r="V39" i="26" s="1"/>
  <c r="W39" i="26" s="1"/>
  <c r="X39" i="26" s="1"/>
  <c r="Y39" i="26" s="1"/>
  <c r="Z39" i="26" s="1"/>
  <c r="AA39" i="26" s="1"/>
  <c r="AB39" i="26" s="1"/>
  <c r="AC39" i="26" s="1"/>
  <c r="AD39" i="26" s="1"/>
  <c r="AE39" i="26" s="1"/>
  <c r="AF39" i="26" s="1"/>
  <c r="AG39" i="26" s="1"/>
  <c r="AH39" i="26" s="1"/>
  <c r="AI39" i="26" s="1"/>
  <c r="AJ39" i="26" s="1"/>
  <c r="AK39" i="26" s="1"/>
  <c r="AL39" i="26" s="1"/>
  <c r="AM39" i="26" s="1"/>
  <c r="AN39" i="26" s="1"/>
  <c r="AO39" i="26" s="1"/>
  <c r="AP39" i="26" s="1"/>
  <c r="AQ39" i="26" s="1"/>
  <c r="D39" i="14" s="1"/>
  <c r="E39" i="14" s="1"/>
  <c r="F39" i="14" s="1"/>
  <c r="G39" i="14" s="1"/>
  <c r="H39" i="14" s="1"/>
  <c r="I39" i="14" s="1"/>
  <c r="J39" i="14" s="1"/>
  <c r="K39" i="14" s="1"/>
  <c r="L39" i="14" s="1"/>
  <c r="M39" i="14" s="1"/>
  <c r="N39" i="14" s="1"/>
  <c r="O39" i="14" s="1"/>
  <c r="P39" i="14" s="1"/>
  <c r="Q39" i="14" s="1"/>
  <c r="R39" i="14" s="1"/>
  <c r="S39" i="14" s="1"/>
  <c r="T39" i="14" s="1"/>
  <c r="U39" i="14" s="1"/>
  <c r="V39" i="14" s="1"/>
  <c r="W39" i="14" s="1"/>
  <c r="X39" i="14" s="1"/>
  <c r="Y39" i="14" s="1"/>
  <c r="Z39" i="14" s="1"/>
  <c r="AA39" i="14" s="1"/>
  <c r="AB39" i="14" s="1"/>
  <c r="AC39" i="14" s="1"/>
  <c r="AD39" i="14" s="1"/>
  <c r="AE39" i="14" s="1"/>
  <c r="AF39" i="14" s="1"/>
  <c r="AG39" i="14" s="1"/>
  <c r="AH39" i="14" s="1"/>
  <c r="AI39" i="14" s="1"/>
  <c r="AJ39" i="14" s="1"/>
  <c r="AK39" i="14" s="1"/>
  <c r="AL39" i="14" s="1"/>
  <c r="AM39" i="14" s="1"/>
  <c r="AN39" i="14" s="1"/>
  <c r="AO39" i="14" s="1"/>
  <c r="AP39" i="14" s="1"/>
  <c r="AQ39" i="14" s="1"/>
  <c r="D39" i="27" s="1"/>
  <c r="AR39" i="25"/>
  <c r="H33" i="16" s="1"/>
  <c r="AR38" i="11"/>
  <c r="E38" i="24"/>
  <c r="F38" i="24" s="1"/>
  <c r="G38" i="24" s="1"/>
  <c r="H38" i="24" s="1"/>
  <c r="I38" i="24" s="1"/>
  <c r="J38" i="24" s="1"/>
  <c r="K38" i="24" s="1"/>
  <c r="L38" i="24" s="1"/>
  <c r="M38" i="24" s="1"/>
  <c r="N38" i="24" s="1"/>
  <c r="O38" i="24" s="1"/>
  <c r="P38" i="24" s="1"/>
  <c r="Q38" i="24" s="1"/>
  <c r="R38" i="24" s="1"/>
  <c r="S38" i="24" s="1"/>
  <c r="T38" i="24" s="1"/>
  <c r="U38" i="24" s="1"/>
  <c r="V38" i="24" s="1"/>
  <c r="W38" i="24" s="1"/>
  <c r="X38" i="24" s="1"/>
  <c r="Y38" i="24" s="1"/>
  <c r="Z38" i="24" s="1"/>
  <c r="AA38" i="24" s="1"/>
  <c r="AB38" i="24" s="1"/>
  <c r="AC38" i="24" s="1"/>
  <c r="AD38" i="24" s="1"/>
  <c r="AE38" i="24" s="1"/>
  <c r="AF38" i="24" s="1"/>
  <c r="AG38" i="24" s="1"/>
  <c r="AH38" i="24" s="1"/>
  <c r="AI38" i="24" s="1"/>
  <c r="AJ38" i="24" s="1"/>
  <c r="AK38" i="24" s="1"/>
  <c r="AL38" i="24" s="1"/>
  <c r="AM38" i="24" s="1"/>
  <c r="AN38" i="24" s="1"/>
  <c r="AO38" i="24" s="1"/>
  <c r="AP38" i="24" s="1"/>
  <c r="AQ38" i="24" s="1"/>
  <c r="D38" i="12" s="1"/>
  <c r="E37" i="26"/>
  <c r="F37" i="26" s="1"/>
  <c r="AR37" i="25"/>
  <c r="H31" i="16" s="1"/>
  <c r="E36" i="26"/>
  <c r="F36" i="26" s="1"/>
  <c r="G36" i="26" s="1"/>
  <c r="H36" i="26" s="1"/>
  <c r="I36" i="26" s="1"/>
  <c r="J36" i="26" s="1"/>
  <c r="K36" i="26" s="1"/>
  <c r="L36" i="26" s="1"/>
  <c r="M36" i="26" s="1"/>
  <c r="N36" i="26" s="1"/>
  <c r="O36" i="26" s="1"/>
  <c r="P36" i="26" s="1"/>
  <c r="Q36" i="26" s="1"/>
  <c r="R36" i="26" s="1"/>
  <c r="S36" i="26" s="1"/>
  <c r="T36" i="26" s="1"/>
  <c r="U36" i="26" s="1"/>
  <c r="V36" i="26" s="1"/>
  <c r="W36" i="26" s="1"/>
  <c r="X36" i="26" s="1"/>
  <c r="Y36" i="26" s="1"/>
  <c r="Z36" i="26" s="1"/>
  <c r="AA36" i="26" s="1"/>
  <c r="AB36" i="26" s="1"/>
  <c r="AC36" i="26" s="1"/>
  <c r="AD36" i="26" s="1"/>
  <c r="AE36" i="26" s="1"/>
  <c r="AF36" i="26" s="1"/>
  <c r="AG36" i="26" s="1"/>
  <c r="AH36" i="26" s="1"/>
  <c r="AI36" i="26" s="1"/>
  <c r="AJ36" i="26" s="1"/>
  <c r="AK36" i="26" s="1"/>
  <c r="AL36" i="26" s="1"/>
  <c r="AM36" i="26" s="1"/>
  <c r="AN36" i="26" s="1"/>
  <c r="AO36" i="26" s="1"/>
  <c r="AP36" i="26" s="1"/>
  <c r="AQ36" i="26" s="1"/>
  <c r="D36" i="14" s="1"/>
  <c r="E36" i="14" s="1"/>
  <c r="F36" i="14" s="1"/>
  <c r="G36" i="14" s="1"/>
  <c r="H36" i="14" s="1"/>
  <c r="I36" i="14" s="1"/>
  <c r="J36" i="14" s="1"/>
  <c r="K36" i="14" s="1"/>
  <c r="L36" i="14" s="1"/>
  <c r="M36" i="14" s="1"/>
  <c r="N36" i="14" s="1"/>
  <c r="O36" i="14" s="1"/>
  <c r="P36" i="14" s="1"/>
  <c r="Q36" i="14" s="1"/>
  <c r="R36" i="14" s="1"/>
  <c r="S36" i="14" s="1"/>
  <c r="T36" i="14" s="1"/>
  <c r="U36" i="14" s="1"/>
  <c r="V36" i="14" s="1"/>
  <c r="W36" i="14" s="1"/>
  <c r="X36" i="14" s="1"/>
  <c r="Y36" i="14" s="1"/>
  <c r="Z36" i="14" s="1"/>
  <c r="AA36" i="14" s="1"/>
  <c r="AB36" i="14" s="1"/>
  <c r="AC36" i="14" s="1"/>
  <c r="AD36" i="14" s="1"/>
  <c r="AE36" i="14" s="1"/>
  <c r="AF36" i="14" s="1"/>
  <c r="AG36" i="14" s="1"/>
  <c r="AH36" i="14" s="1"/>
  <c r="AI36" i="14" s="1"/>
  <c r="AJ36" i="14" s="1"/>
  <c r="AK36" i="14" s="1"/>
  <c r="AL36" i="14" s="1"/>
  <c r="AM36" i="14" s="1"/>
  <c r="AN36" i="14" s="1"/>
  <c r="AO36" i="14" s="1"/>
  <c r="AP36" i="14" s="1"/>
  <c r="AQ36" i="14" s="1"/>
  <c r="D36" i="27" s="1"/>
  <c r="AR36" i="25"/>
  <c r="H30" i="16" s="1"/>
  <c r="E35" i="26"/>
  <c r="F35" i="26" s="1"/>
  <c r="G35" i="26" s="1"/>
  <c r="H35" i="26" s="1"/>
  <c r="I35" i="26" s="1"/>
  <c r="J35" i="26" s="1"/>
  <c r="K35" i="26" s="1"/>
  <c r="L35" i="26" s="1"/>
  <c r="M35" i="26" s="1"/>
  <c r="N35" i="26" s="1"/>
  <c r="O35" i="26" s="1"/>
  <c r="P35" i="26" s="1"/>
  <c r="Q35" i="26" s="1"/>
  <c r="R35" i="26" s="1"/>
  <c r="S35" i="26" s="1"/>
  <c r="T35" i="26" s="1"/>
  <c r="U35" i="26" s="1"/>
  <c r="V35" i="26" s="1"/>
  <c r="W35" i="26" s="1"/>
  <c r="X35" i="26" s="1"/>
  <c r="Y35" i="26" s="1"/>
  <c r="Z35" i="26" s="1"/>
  <c r="AA35" i="26" s="1"/>
  <c r="AB35" i="26" s="1"/>
  <c r="AC35" i="26" s="1"/>
  <c r="AD35" i="26" s="1"/>
  <c r="AE35" i="26" s="1"/>
  <c r="AF35" i="26" s="1"/>
  <c r="AG35" i="26" s="1"/>
  <c r="AH35" i="26" s="1"/>
  <c r="AI35" i="26" s="1"/>
  <c r="AJ35" i="26" s="1"/>
  <c r="AK35" i="26" s="1"/>
  <c r="AL35" i="26" s="1"/>
  <c r="AM35" i="26" s="1"/>
  <c r="AN35" i="26" s="1"/>
  <c r="AO35" i="26" s="1"/>
  <c r="AP35" i="26" s="1"/>
  <c r="AQ35" i="26" s="1"/>
  <c r="D35" i="14" s="1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P35" i="14" s="1"/>
  <c r="Q35" i="14" s="1"/>
  <c r="R35" i="14" s="1"/>
  <c r="S35" i="14" s="1"/>
  <c r="T35" i="14" s="1"/>
  <c r="U35" i="14" s="1"/>
  <c r="V35" i="14" s="1"/>
  <c r="W35" i="14" s="1"/>
  <c r="X35" i="14" s="1"/>
  <c r="Y35" i="14" s="1"/>
  <c r="Z35" i="14" s="1"/>
  <c r="AA35" i="14" s="1"/>
  <c r="AB35" i="14" s="1"/>
  <c r="AC35" i="14" s="1"/>
  <c r="AD35" i="14" s="1"/>
  <c r="AE35" i="14" s="1"/>
  <c r="AF35" i="14" s="1"/>
  <c r="AG35" i="14" s="1"/>
  <c r="AH35" i="14" s="1"/>
  <c r="AI35" i="14" s="1"/>
  <c r="AJ35" i="14" s="1"/>
  <c r="AK35" i="14" s="1"/>
  <c r="AL35" i="14" s="1"/>
  <c r="AM35" i="14" s="1"/>
  <c r="AN35" i="14" s="1"/>
  <c r="AO35" i="14" s="1"/>
  <c r="AP35" i="14" s="1"/>
  <c r="AQ35" i="14" s="1"/>
  <c r="D35" i="27" s="1"/>
  <c r="AR35" i="25"/>
  <c r="H29" i="16" s="1"/>
  <c r="AR34" i="11"/>
  <c r="E34" i="24"/>
  <c r="F34" i="24" s="1"/>
  <c r="G34" i="24" s="1"/>
  <c r="H34" i="24" s="1"/>
  <c r="I34" i="24" s="1"/>
  <c r="J34" i="24" s="1"/>
  <c r="K34" i="24" s="1"/>
  <c r="L34" i="24" s="1"/>
  <c r="M34" i="24" s="1"/>
  <c r="N34" i="24" s="1"/>
  <c r="O34" i="24" s="1"/>
  <c r="P34" i="24" s="1"/>
  <c r="Q34" i="24" s="1"/>
  <c r="R34" i="24" s="1"/>
  <c r="S34" i="24" s="1"/>
  <c r="T34" i="24" s="1"/>
  <c r="U34" i="24" s="1"/>
  <c r="V34" i="24" s="1"/>
  <c r="W34" i="24" s="1"/>
  <c r="X34" i="24" s="1"/>
  <c r="Y34" i="24" s="1"/>
  <c r="Z34" i="24" s="1"/>
  <c r="AA34" i="24" s="1"/>
  <c r="AB34" i="24" s="1"/>
  <c r="AC34" i="24" s="1"/>
  <c r="AD34" i="24" s="1"/>
  <c r="AE34" i="24" s="1"/>
  <c r="AF34" i="24" s="1"/>
  <c r="AG34" i="24" s="1"/>
  <c r="AH34" i="24" s="1"/>
  <c r="AI34" i="24" s="1"/>
  <c r="AJ34" i="24" s="1"/>
  <c r="AK34" i="24" s="1"/>
  <c r="AL34" i="24" s="1"/>
  <c r="AM34" i="24" s="1"/>
  <c r="AN34" i="24" s="1"/>
  <c r="AO34" i="24" s="1"/>
  <c r="AP34" i="24" s="1"/>
  <c r="AQ34" i="24" s="1"/>
  <c r="E33" i="26"/>
  <c r="F33" i="26" s="1"/>
  <c r="G33" i="26" s="1"/>
  <c r="H33" i="26" s="1"/>
  <c r="I33" i="26" s="1"/>
  <c r="J33" i="26" s="1"/>
  <c r="K33" i="26" s="1"/>
  <c r="L33" i="26" s="1"/>
  <c r="M33" i="26" s="1"/>
  <c r="N33" i="26" s="1"/>
  <c r="O33" i="26" s="1"/>
  <c r="P33" i="26" s="1"/>
  <c r="Q33" i="26" s="1"/>
  <c r="R33" i="26" s="1"/>
  <c r="S33" i="26" s="1"/>
  <c r="T33" i="26" s="1"/>
  <c r="U33" i="26" s="1"/>
  <c r="V33" i="26" s="1"/>
  <c r="W33" i="26" s="1"/>
  <c r="X33" i="26" s="1"/>
  <c r="Y33" i="26" s="1"/>
  <c r="Z33" i="26" s="1"/>
  <c r="AA33" i="26" s="1"/>
  <c r="AB33" i="26" s="1"/>
  <c r="AC33" i="26" s="1"/>
  <c r="AD33" i="26" s="1"/>
  <c r="AE33" i="26" s="1"/>
  <c r="AF33" i="26" s="1"/>
  <c r="AG33" i="26" s="1"/>
  <c r="AH33" i="26" s="1"/>
  <c r="AI33" i="26" s="1"/>
  <c r="AJ33" i="26" s="1"/>
  <c r="AK33" i="26" s="1"/>
  <c r="AL33" i="26" s="1"/>
  <c r="AM33" i="26" s="1"/>
  <c r="AN33" i="26" s="1"/>
  <c r="AO33" i="26" s="1"/>
  <c r="AP33" i="26" s="1"/>
  <c r="AQ33" i="26" s="1"/>
  <c r="D33" i="14" s="1"/>
  <c r="E33" i="14" s="1"/>
  <c r="F33" i="14" s="1"/>
  <c r="G33" i="14" s="1"/>
  <c r="H33" i="14" s="1"/>
  <c r="I33" i="14" s="1"/>
  <c r="J33" i="14" s="1"/>
  <c r="K33" i="14" s="1"/>
  <c r="L33" i="14" s="1"/>
  <c r="M33" i="14" s="1"/>
  <c r="N33" i="14" s="1"/>
  <c r="O33" i="14" s="1"/>
  <c r="P33" i="14" s="1"/>
  <c r="Q33" i="14" s="1"/>
  <c r="R33" i="14" s="1"/>
  <c r="S33" i="14" s="1"/>
  <c r="T33" i="14" s="1"/>
  <c r="U33" i="14" s="1"/>
  <c r="V33" i="14" s="1"/>
  <c r="W33" i="14" s="1"/>
  <c r="X33" i="14" s="1"/>
  <c r="Y33" i="14" s="1"/>
  <c r="Z33" i="14" s="1"/>
  <c r="AA33" i="14" s="1"/>
  <c r="AB33" i="14" s="1"/>
  <c r="AC33" i="14" s="1"/>
  <c r="AD33" i="14" s="1"/>
  <c r="AE33" i="14" s="1"/>
  <c r="AF33" i="14" s="1"/>
  <c r="AG33" i="14" s="1"/>
  <c r="AH33" i="14" s="1"/>
  <c r="AI33" i="14" s="1"/>
  <c r="AJ33" i="14" s="1"/>
  <c r="AK33" i="14" s="1"/>
  <c r="AL33" i="14" s="1"/>
  <c r="AM33" i="14" s="1"/>
  <c r="AN33" i="14" s="1"/>
  <c r="AO33" i="14" s="1"/>
  <c r="AP33" i="14" s="1"/>
  <c r="AQ33" i="14" s="1"/>
  <c r="D33" i="27" s="1"/>
  <c r="AR33" i="25"/>
  <c r="H27" i="16" s="1"/>
  <c r="E32" i="11"/>
  <c r="F32" i="11" s="1"/>
  <c r="AR32" i="23"/>
  <c r="F26" i="16" s="1"/>
  <c r="E31" i="26"/>
  <c r="F31" i="26" s="1"/>
  <c r="G31" i="26" s="1"/>
  <c r="H31" i="26" s="1"/>
  <c r="I31" i="26" s="1"/>
  <c r="J31" i="26" s="1"/>
  <c r="K31" i="26" s="1"/>
  <c r="L31" i="26" s="1"/>
  <c r="M31" i="26" s="1"/>
  <c r="N31" i="26" s="1"/>
  <c r="O31" i="26" s="1"/>
  <c r="P31" i="26" s="1"/>
  <c r="Q31" i="26" s="1"/>
  <c r="R31" i="26" s="1"/>
  <c r="S31" i="26" s="1"/>
  <c r="T31" i="26" s="1"/>
  <c r="U31" i="26" s="1"/>
  <c r="V31" i="26" s="1"/>
  <c r="W31" i="26" s="1"/>
  <c r="X31" i="26" s="1"/>
  <c r="Y31" i="26" s="1"/>
  <c r="Z31" i="26" s="1"/>
  <c r="AA31" i="26" s="1"/>
  <c r="AB31" i="26" s="1"/>
  <c r="AC31" i="26" s="1"/>
  <c r="AD31" i="26" s="1"/>
  <c r="AE31" i="26" s="1"/>
  <c r="AF31" i="26" s="1"/>
  <c r="AG31" i="26" s="1"/>
  <c r="AH31" i="26" s="1"/>
  <c r="AI31" i="26" s="1"/>
  <c r="AJ31" i="26" s="1"/>
  <c r="AK31" i="26" s="1"/>
  <c r="AL31" i="26" s="1"/>
  <c r="AM31" i="26" s="1"/>
  <c r="AN31" i="26" s="1"/>
  <c r="AO31" i="26" s="1"/>
  <c r="AP31" i="26" s="1"/>
  <c r="AQ31" i="26" s="1"/>
  <c r="D31" i="14" s="1"/>
  <c r="E31" i="14" s="1"/>
  <c r="F31" i="14" s="1"/>
  <c r="G31" i="14" s="1"/>
  <c r="H31" i="14" s="1"/>
  <c r="I31" i="14" s="1"/>
  <c r="J31" i="14" s="1"/>
  <c r="K31" i="14" s="1"/>
  <c r="L31" i="14" s="1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B31" i="14" s="1"/>
  <c r="AC31" i="14" s="1"/>
  <c r="AD31" i="14" s="1"/>
  <c r="AE31" i="14" s="1"/>
  <c r="AF31" i="14" s="1"/>
  <c r="AG31" i="14" s="1"/>
  <c r="AH31" i="14" s="1"/>
  <c r="AI31" i="14" s="1"/>
  <c r="AJ31" i="14" s="1"/>
  <c r="AK31" i="14" s="1"/>
  <c r="AL31" i="14" s="1"/>
  <c r="AM31" i="14" s="1"/>
  <c r="AN31" i="14" s="1"/>
  <c r="AO31" i="14" s="1"/>
  <c r="AP31" i="14" s="1"/>
  <c r="AQ31" i="14" s="1"/>
  <c r="D31" i="27" s="1"/>
  <c r="AR31" i="25"/>
  <c r="H25" i="16" s="1"/>
  <c r="AR30" i="11"/>
  <c r="E30" i="24"/>
  <c r="F30" i="24" s="1"/>
  <c r="G30" i="24" s="1"/>
  <c r="H30" i="24" s="1"/>
  <c r="I30" i="24" s="1"/>
  <c r="J30" i="24" s="1"/>
  <c r="K30" i="24" s="1"/>
  <c r="L30" i="24" s="1"/>
  <c r="M30" i="24" s="1"/>
  <c r="N30" i="24" s="1"/>
  <c r="O30" i="24" s="1"/>
  <c r="P30" i="24" s="1"/>
  <c r="Q30" i="24" s="1"/>
  <c r="R30" i="24" s="1"/>
  <c r="S30" i="24" s="1"/>
  <c r="T30" i="24" s="1"/>
  <c r="U30" i="24" s="1"/>
  <c r="V30" i="24" s="1"/>
  <c r="W30" i="24" s="1"/>
  <c r="X30" i="24" s="1"/>
  <c r="Y30" i="24" s="1"/>
  <c r="Z30" i="24" s="1"/>
  <c r="AA30" i="24" s="1"/>
  <c r="AB30" i="24" s="1"/>
  <c r="AC30" i="24" s="1"/>
  <c r="AD30" i="24" s="1"/>
  <c r="AE30" i="24" s="1"/>
  <c r="AF30" i="24" s="1"/>
  <c r="AG30" i="24" s="1"/>
  <c r="AH30" i="24" s="1"/>
  <c r="AI30" i="24" s="1"/>
  <c r="AJ30" i="24" s="1"/>
  <c r="AK30" i="24" s="1"/>
  <c r="AL30" i="24" s="1"/>
  <c r="AM30" i="24" s="1"/>
  <c r="AN30" i="24" s="1"/>
  <c r="AO30" i="24" s="1"/>
  <c r="AP30" i="24" s="1"/>
  <c r="AQ30" i="24" s="1"/>
  <c r="D30" i="12" s="1"/>
  <c r="E29" i="11"/>
  <c r="F29" i="11" s="1"/>
  <c r="AR29" i="23"/>
  <c r="F23" i="16" s="1"/>
  <c r="E28" i="26"/>
  <c r="F28" i="26" s="1"/>
  <c r="G28" i="26" s="1"/>
  <c r="H28" i="26" s="1"/>
  <c r="I28" i="26" s="1"/>
  <c r="J28" i="26" s="1"/>
  <c r="K28" i="26" s="1"/>
  <c r="L28" i="26" s="1"/>
  <c r="M28" i="26" s="1"/>
  <c r="N28" i="26" s="1"/>
  <c r="O28" i="26" s="1"/>
  <c r="P28" i="26" s="1"/>
  <c r="Q28" i="26" s="1"/>
  <c r="R28" i="26" s="1"/>
  <c r="S28" i="26" s="1"/>
  <c r="T28" i="26" s="1"/>
  <c r="U28" i="26" s="1"/>
  <c r="V28" i="26" s="1"/>
  <c r="W28" i="26" s="1"/>
  <c r="X28" i="26" s="1"/>
  <c r="Y28" i="26" s="1"/>
  <c r="Z28" i="26" s="1"/>
  <c r="AA28" i="26" s="1"/>
  <c r="AB28" i="26" s="1"/>
  <c r="AC28" i="26" s="1"/>
  <c r="AD28" i="26" s="1"/>
  <c r="AE28" i="26" s="1"/>
  <c r="AF28" i="26" s="1"/>
  <c r="AG28" i="26" s="1"/>
  <c r="AH28" i="26" s="1"/>
  <c r="AI28" i="26" s="1"/>
  <c r="AJ28" i="26" s="1"/>
  <c r="AK28" i="26" s="1"/>
  <c r="AL28" i="26" s="1"/>
  <c r="AM28" i="26" s="1"/>
  <c r="AN28" i="26" s="1"/>
  <c r="AO28" i="26" s="1"/>
  <c r="AP28" i="26" s="1"/>
  <c r="AQ28" i="26" s="1"/>
  <c r="D28" i="14" s="1"/>
  <c r="E28" i="14" s="1"/>
  <c r="F28" i="14" s="1"/>
  <c r="G28" i="14" s="1"/>
  <c r="H28" i="14" s="1"/>
  <c r="I28" i="14" s="1"/>
  <c r="J28" i="14" s="1"/>
  <c r="K28" i="14" s="1"/>
  <c r="L28" i="14" s="1"/>
  <c r="M28" i="14" s="1"/>
  <c r="N28" i="14" s="1"/>
  <c r="O28" i="14" s="1"/>
  <c r="P28" i="14" s="1"/>
  <c r="Q28" i="14" s="1"/>
  <c r="R28" i="14" s="1"/>
  <c r="S28" i="14" s="1"/>
  <c r="T28" i="14" s="1"/>
  <c r="U28" i="14" s="1"/>
  <c r="V28" i="14" s="1"/>
  <c r="W28" i="14" s="1"/>
  <c r="X28" i="14" s="1"/>
  <c r="Y28" i="14" s="1"/>
  <c r="Z28" i="14" s="1"/>
  <c r="AA28" i="14" s="1"/>
  <c r="AB28" i="14" s="1"/>
  <c r="AC28" i="14" s="1"/>
  <c r="AD28" i="14" s="1"/>
  <c r="AE28" i="14" s="1"/>
  <c r="AF28" i="14" s="1"/>
  <c r="AG28" i="14" s="1"/>
  <c r="AH28" i="14" s="1"/>
  <c r="AI28" i="14" s="1"/>
  <c r="AJ28" i="14" s="1"/>
  <c r="AK28" i="14" s="1"/>
  <c r="AL28" i="14" s="1"/>
  <c r="AM28" i="14" s="1"/>
  <c r="AN28" i="14" s="1"/>
  <c r="AO28" i="14" s="1"/>
  <c r="AP28" i="14" s="1"/>
  <c r="AQ28" i="14" s="1"/>
  <c r="D28" i="27" s="1"/>
  <c r="AR28" i="25"/>
  <c r="H22" i="16" s="1"/>
  <c r="E27" i="26"/>
  <c r="F27" i="26" s="1"/>
  <c r="G27" i="26" s="1"/>
  <c r="H27" i="26" s="1"/>
  <c r="I27" i="26" s="1"/>
  <c r="J27" i="26" s="1"/>
  <c r="K27" i="26" s="1"/>
  <c r="L27" i="26" s="1"/>
  <c r="M27" i="26" s="1"/>
  <c r="N27" i="26" s="1"/>
  <c r="O27" i="26" s="1"/>
  <c r="P27" i="26" s="1"/>
  <c r="Q27" i="26" s="1"/>
  <c r="R27" i="26" s="1"/>
  <c r="S27" i="26" s="1"/>
  <c r="T27" i="26" s="1"/>
  <c r="U27" i="26" s="1"/>
  <c r="V27" i="26" s="1"/>
  <c r="W27" i="26" s="1"/>
  <c r="X27" i="26" s="1"/>
  <c r="Y27" i="26" s="1"/>
  <c r="Z27" i="26" s="1"/>
  <c r="AA27" i="26" s="1"/>
  <c r="AB27" i="26" s="1"/>
  <c r="AC27" i="26" s="1"/>
  <c r="AD27" i="26" s="1"/>
  <c r="AE27" i="26" s="1"/>
  <c r="AF27" i="26" s="1"/>
  <c r="AG27" i="26" s="1"/>
  <c r="AH27" i="26" s="1"/>
  <c r="AI27" i="26" s="1"/>
  <c r="AJ27" i="26" s="1"/>
  <c r="AK27" i="26" s="1"/>
  <c r="AL27" i="26" s="1"/>
  <c r="AM27" i="26" s="1"/>
  <c r="AN27" i="26" s="1"/>
  <c r="AO27" i="26" s="1"/>
  <c r="AP27" i="26" s="1"/>
  <c r="AQ27" i="26" s="1"/>
  <c r="D27" i="14" s="1"/>
  <c r="E27" i="14" s="1"/>
  <c r="F27" i="14" s="1"/>
  <c r="G27" i="14" s="1"/>
  <c r="H27" i="14" s="1"/>
  <c r="I27" i="14" s="1"/>
  <c r="J27" i="14" s="1"/>
  <c r="K27" i="14" s="1"/>
  <c r="L27" i="14" s="1"/>
  <c r="M27" i="14" s="1"/>
  <c r="N27" i="14" s="1"/>
  <c r="O27" i="14" s="1"/>
  <c r="P27" i="14" s="1"/>
  <c r="Q27" i="14" s="1"/>
  <c r="R27" i="14" s="1"/>
  <c r="S27" i="14" s="1"/>
  <c r="T27" i="14" s="1"/>
  <c r="U27" i="14" s="1"/>
  <c r="V27" i="14" s="1"/>
  <c r="W27" i="14" s="1"/>
  <c r="X27" i="14" s="1"/>
  <c r="Y27" i="14" s="1"/>
  <c r="Z27" i="14" s="1"/>
  <c r="AA27" i="14" s="1"/>
  <c r="AB27" i="14" s="1"/>
  <c r="AC27" i="14" s="1"/>
  <c r="AD27" i="14" s="1"/>
  <c r="AE27" i="14" s="1"/>
  <c r="AF27" i="14" s="1"/>
  <c r="AG27" i="14" s="1"/>
  <c r="AH27" i="14" s="1"/>
  <c r="AI27" i="14" s="1"/>
  <c r="AJ27" i="14" s="1"/>
  <c r="AK27" i="14" s="1"/>
  <c r="AL27" i="14" s="1"/>
  <c r="AM27" i="14" s="1"/>
  <c r="AN27" i="14" s="1"/>
  <c r="AO27" i="14" s="1"/>
  <c r="AP27" i="14" s="1"/>
  <c r="AQ27" i="14" s="1"/>
  <c r="D27" i="27" s="1"/>
  <c r="AR27" i="25"/>
  <c r="H21" i="16" s="1"/>
  <c r="E26" i="26"/>
  <c r="F26" i="26" s="1"/>
  <c r="G26" i="26" s="1"/>
  <c r="H26" i="26" s="1"/>
  <c r="I26" i="26" s="1"/>
  <c r="J26" i="26" s="1"/>
  <c r="K26" i="26" s="1"/>
  <c r="L26" i="26" s="1"/>
  <c r="M26" i="26" s="1"/>
  <c r="N26" i="26" s="1"/>
  <c r="O26" i="26" s="1"/>
  <c r="P26" i="26" s="1"/>
  <c r="Q26" i="26" s="1"/>
  <c r="R26" i="26" s="1"/>
  <c r="S26" i="26" s="1"/>
  <c r="T26" i="26" s="1"/>
  <c r="U26" i="26" s="1"/>
  <c r="V26" i="26" s="1"/>
  <c r="W26" i="26" s="1"/>
  <c r="X26" i="26" s="1"/>
  <c r="Y26" i="26" s="1"/>
  <c r="Z26" i="26" s="1"/>
  <c r="AA26" i="26" s="1"/>
  <c r="AB26" i="26" s="1"/>
  <c r="AC26" i="26" s="1"/>
  <c r="AD26" i="26" s="1"/>
  <c r="AE26" i="26" s="1"/>
  <c r="AF26" i="26" s="1"/>
  <c r="AG26" i="26" s="1"/>
  <c r="AH26" i="26" s="1"/>
  <c r="AI26" i="26" s="1"/>
  <c r="AJ26" i="26" s="1"/>
  <c r="AK26" i="26" s="1"/>
  <c r="AL26" i="26" s="1"/>
  <c r="AM26" i="26" s="1"/>
  <c r="AN26" i="26" s="1"/>
  <c r="AO26" i="26" s="1"/>
  <c r="AP26" i="26" s="1"/>
  <c r="AQ26" i="26" s="1"/>
  <c r="D26" i="14" s="1"/>
  <c r="E26" i="14" s="1"/>
  <c r="F26" i="14" s="1"/>
  <c r="G26" i="14" s="1"/>
  <c r="H26" i="14" s="1"/>
  <c r="I26" i="14" s="1"/>
  <c r="J26" i="14" s="1"/>
  <c r="K26" i="14" s="1"/>
  <c r="L26" i="14" s="1"/>
  <c r="M26" i="14" s="1"/>
  <c r="N26" i="14" s="1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AH26" i="14" s="1"/>
  <c r="AI26" i="14" s="1"/>
  <c r="AJ26" i="14" s="1"/>
  <c r="AK26" i="14" s="1"/>
  <c r="AL26" i="14" s="1"/>
  <c r="AM26" i="14" s="1"/>
  <c r="AN26" i="14" s="1"/>
  <c r="AO26" i="14" s="1"/>
  <c r="AP26" i="14" s="1"/>
  <c r="AQ26" i="14" s="1"/>
  <c r="D26" i="27" s="1"/>
  <c r="AR26" i="25"/>
  <c r="H20" i="16" s="1"/>
  <c r="E25" i="26"/>
  <c r="F25" i="26" s="1"/>
  <c r="G25" i="26" s="1"/>
  <c r="H25" i="26" s="1"/>
  <c r="I25" i="26" s="1"/>
  <c r="J25" i="26" s="1"/>
  <c r="K25" i="26" s="1"/>
  <c r="L25" i="26" s="1"/>
  <c r="M25" i="26" s="1"/>
  <c r="N25" i="26" s="1"/>
  <c r="O25" i="26" s="1"/>
  <c r="P25" i="26" s="1"/>
  <c r="Q25" i="26" s="1"/>
  <c r="R25" i="26" s="1"/>
  <c r="S25" i="26" s="1"/>
  <c r="T25" i="26" s="1"/>
  <c r="U25" i="26" s="1"/>
  <c r="V25" i="26" s="1"/>
  <c r="W25" i="26" s="1"/>
  <c r="X25" i="26" s="1"/>
  <c r="Y25" i="26" s="1"/>
  <c r="Z25" i="26" s="1"/>
  <c r="AA25" i="26" s="1"/>
  <c r="AB25" i="26" s="1"/>
  <c r="AC25" i="26" s="1"/>
  <c r="AD25" i="26" s="1"/>
  <c r="AE25" i="26" s="1"/>
  <c r="AF25" i="26" s="1"/>
  <c r="AG25" i="26" s="1"/>
  <c r="AH25" i="26" s="1"/>
  <c r="AI25" i="26" s="1"/>
  <c r="AJ25" i="26" s="1"/>
  <c r="AK25" i="26" s="1"/>
  <c r="AL25" i="26" s="1"/>
  <c r="AM25" i="26" s="1"/>
  <c r="AN25" i="26" s="1"/>
  <c r="AO25" i="26" s="1"/>
  <c r="AP25" i="26" s="1"/>
  <c r="AQ25" i="26" s="1"/>
  <c r="D25" i="14" s="1"/>
  <c r="E25" i="14" s="1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V25" i="14" s="1"/>
  <c r="W25" i="14" s="1"/>
  <c r="X25" i="14" s="1"/>
  <c r="Y25" i="14" s="1"/>
  <c r="Z25" i="14" s="1"/>
  <c r="AA25" i="14" s="1"/>
  <c r="AB25" i="14" s="1"/>
  <c r="AC25" i="14" s="1"/>
  <c r="AD25" i="14" s="1"/>
  <c r="AE25" i="14" s="1"/>
  <c r="AF25" i="14" s="1"/>
  <c r="AG25" i="14" s="1"/>
  <c r="AH25" i="14" s="1"/>
  <c r="AI25" i="14" s="1"/>
  <c r="AJ25" i="14" s="1"/>
  <c r="AK25" i="14" s="1"/>
  <c r="AL25" i="14" s="1"/>
  <c r="AM25" i="14" s="1"/>
  <c r="AN25" i="14" s="1"/>
  <c r="AO25" i="14" s="1"/>
  <c r="AP25" i="14" s="1"/>
  <c r="AQ25" i="14" s="1"/>
  <c r="D25" i="27" s="1"/>
  <c r="AR25" i="25"/>
  <c r="H19" i="16" s="1"/>
  <c r="E24" i="26"/>
  <c r="F24" i="26" s="1"/>
  <c r="AR24" i="25"/>
  <c r="H18" i="16" s="1"/>
  <c r="E23" i="26"/>
  <c r="F23" i="26" s="1"/>
  <c r="G23" i="26" s="1"/>
  <c r="H23" i="26" s="1"/>
  <c r="I23" i="26" s="1"/>
  <c r="J23" i="26" s="1"/>
  <c r="K23" i="26" s="1"/>
  <c r="L23" i="26" s="1"/>
  <c r="M23" i="26" s="1"/>
  <c r="N23" i="26" s="1"/>
  <c r="O23" i="26" s="1"/>
  <c r="P23" i="26" s="1"/>
  <c r="Q23" i="26" s="1"/>
  <c r="R23" i="26" s="1"/>
  <c r="S23" i="26" s="1"/>
  <c r="T23" i="26" s="1"/>
  <c r="U23" i="26" s="1"/>
  <c r="V23" i="26" s="1"/>
  <c r="W23" i="26" s="1"/>
  <c r="X23" i="26" s="1"/>
  <c r="Y23" i="26" s="1"/>
  <c r="Z23" i="26" s="1"/>
  <c r="AA23" i="26" s="1"/>
  <c r="AB23" i="26" s="1"/>
  <c r="AC23" i="26" s="1"/>
  <c r="AD23" i="26" s="1"/>
  <c r="AE23" i="26" s="1"/>
  <c r="AF23" i="26" s="1"/>
  <c r="AG23" i="26" s="1"/>
  <c r="AH23" i="26" s="1"/>
  <c r="AI23" i="26" s="1"/>
  <c r="AJ23" i="26" s="1"/>
  <c r="AK23" i="26" s="1"/>
  <c r="AL23" i="26" s="1"/>
  <c r="AM23" i="26" s="1"/>
  <c r="AN23" i="26" s="1"/>
  <c r="AO23" i="26" s="1"/>
  <c r="AP23" i="26" s="1"/>
  <c r="AQ23" i="26" s="1"/>
  <c r="D23" i="14" s="1"/>
  <c r="E23" i="14" s="1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P23" i="14" s="1"/>
  <c r="Q23" i="14" s="1"/>
  <c r="R23" i="14" s="1"/>
  <c r="S23" i="14" s="1"/>
  <c r="T23" i="14" s="1"/>
  <c r="U23" i="14" s="1"/>
  <c r="V23" i="14" s="1"/>
  <c r="W23" i="14" s="1"/>
  <c r="X23" i="14" s="1"/>
  <c r="Y23" i="14" s="1"/>
  <c r="Z23" i="14" s="1"/>
  <c r="AA23" i="14" s="1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AN23" i="14" s="1"/>
  <c r="AO23" i="14" s="1"/>
  <c r="AP23" i="14" s="1"/>
  <c r="AQ23" i="14" s="1"/>
  <c r="D23" i="27" s="1"/>
  <c r="AR23" i="25"/>
  <c r="H17" i="16" s="1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Q21" i="27" s="1"/>
  <c r="R21" i="27" s="1"/>
  <c r="S21" i="27" s="1"/>
  <c r="T21" i="27" s="1"/>
  <c r="U21" i="27" s="1"/>
  <c r="V21" i="27" s="1"/>
  <c r="W21" i="27" s="1"/>
  <c r="X21" i="27" s="1"/>
  <c r="Y21" i="27" s="1"/>
  <c r="Z21" i="27" s="1"/>
  <c r="AA21" i="27" s="1"/>
  <c r="AB21" i="27" s="1"/>
  <c r="AC21" i="27" s="1"/>
  <c r="AD21" i="27" s="1"/>
  <c r="AE21" i="27" s="1"/>
  <c r="AF21" i="27" s="1"/>
  <c r="AG21" i="27" s="1"/>
  <c r="AH21" i="27" s="1"/>
  <c r="AI21" i="27" s="1"/>
  <c r="AJ21" i="27" s="1"/>
  <c r="AK21" i="27" s="1"/>
  <c r="AL21" i="27" s="1"/>
  <c r="AM21" i="27" s="1"/>
  <c r="AN21" i="27" s="1"/>
  <c r="AO21" i="27" s="1"/>
  <c r="AP21" i="27" s="1"/>
  <c r="AQ21" i="27" s="1"/>
  <c r="BC40" i="46" s="1"/>
  <c r="P15" i="16" s="1"/>
  <c r="AR21" i="26"/>
  <c r="I15" i="16" s="1"/>
  <c r="E20" i="26"/>
  <c r="F20" i="26" s="1"/>
  <c r="G20" i="26" s="1"/>
  <c r="H20" i="26" s="1"/>
  <c r="I20" i="26" s="1"/>
  <c r="J20" i="26" s="1"/>
  <c r="K20" i="26" s="1"/>
  <c r="L20" i="26" s="1"/>
  <c r="M20" i="26" s="1"/>
  <c r="N20" i="26" s="1"/>
  <c r="O20" i="26" s="1"/>
  <c r="P20" i="26" s="1"/>
  <c r="Q20" i="26" s="1"/>
  <c r="R20" i="26" s="1"/>
  <c r="S20" i="26" s="1"/>
  <c r="T20" i="26" s="1"/>
  <c r="U20" i="26" s="1"/>
  <c r="V20" i="26" s="1"/>
  <c r="W20" i="26" s="1"/>
  <c r="X20" i="26" s="1"/>
  <c r="Y20" i="26" s="1"/>
  <c r="Z20" i="26" s="1"/>
  <c r="AA20" i="26" s="1"/>
  <c r="AB20" i="26" s="1"/>
  <c r="AC20" i="26" s="1"/>
  <c r="AD20" i="26" s="1"/>
  <c r="AE20" i="26" s="1"/>
  <c r="AF20" i="26" s="1"/>
  <c r="AG20" i="26" s="1"/>
  <c r="AH20" i="26" s="1"/>
  <c r="AI20" i="26" s="1"/>
  <c r="AJ20" i="26" s="1"/>
  <c r="AK20" i="26" s="1"/>
  <c r="AL20" i="26" s="1"/>
  <c r="AM20" i="26" s="1"/>
  <c r="AN20" i="26" s="1"/>
  <c r="AO20" i="26" s="1"/>
  <c r="AP20" i="26" s="1"/>
  <c r="AQ20" i="26" s="1"/>
  <c r="D20" i="14" s="1"/>
  <c r="E20" i="14" s="1"/>
  <c r="F20" i="14" s="1"/>
  <c r="G20" i="14" s="1"/>
  <c r="H20" i="14" s="1"/>
  <c r="I20" i="14" s="1"/>
  <c r="J20" i="14" s="1"/>
  <c r="K20" i="14" s="1"/>
  <c r="L20" i="14" s="1"/>
  <c r="M20" i="14" s="1"/>
  <c r="N20" i="14" s="1"/>
  <c r="O20" i="14" s="1"/>
  <c r="P20" i="14" s="1"/>
  <c r="Q20" i="14" s="1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AB20" i="14" s="1"/>
  <c r="AC20" i="14" s="1"/>
  <c r="AD20" i="14" s="1"/>
  <c r="AE20" i="14" s="1"/>
  <c r="AF20" i="14" s="1"/>
  <c r="AG20" i="14" s="1"/>
  <c r="AH20" i="14" s="1"/>
  <c r="AI20" i="14" s="1"/>
  <c r="AJ20" i="14" s="1"/>
  <c r="AK20" i="14" s="1"/>
  <c r="AL20" i="14" s="1"/>
  <c r="AM20" i="14" s="1"/>
  <c r="AN20" i="14" s="1"/>
  <c r="AO20" i="14" s="1"/>
  <c r="AP20" i="14" s="1"/>
  <c r="AQ20" i="14" s="1"/>
  <c r="D20" i="27" s="1"/>
  <c r="E19" i="26"/>
  <c r="F19" i="26" s="1"/>
  <c r="G19" i="26" s="1"/>
  <c r="H19" i="26" s="1"/>
  <c r="I19" i="26" s="1"/>
  <c r="J19" i="26" s="1"/>
  <c r="K19" i="26" s="1"/>
  <c r="L19" i="26" s="1"/>
  <c r="M19" i="26" s="1"/>
  <c r="N19" i="26" s="1"/>
  <c r="O19" i="26" s="1"/>
  <c r="P19" i="26" s="1"/>
  <c r="Q19" i="26" s="1"/>
  <c r="R19" i="26" s="1"/>
  <c r="S19" i="26" s="1"/>
  <c r="T19" i="26" s="1"/>
  <c r="U19" i="26" s="1"/>
  <c r="V19" i="26" s="1"/>
  <c r="W19" i="26" s="1"/>
  <c r="X19" i="26" s="1"/>
  <c r="Y19" i="26" s="1"/>
  <c r="Z19" i="26" s="1"/>
  <c r="AA19" i="26" s="1"/>
  <c r="AB19" i="26" s="1"/>
  <c r="AC19" i="26" s="1"/>
  <c r="AD19" i="26" s="1"/>
  <c r="AE19" i="26" s="1"/>
  <c r="AF19" i="26" s="1"/>
  <c r="AG19" i="26" s="1"/>
  <c r="AH19" i="26" s="1"/>
  <c r="AI19" i="26" s="1"/>
  <c r="AJ19" i="26" s="1"/>
  <c r="AK19" i="26" s="1"/>
  <c r="AL19" i="26" s="1"/>
  <c r="AM19" i="26" s="1"/>
  <c r="AN19" i="26" s="1"/>
  <c r="AO19" i="26" s="1"/>
  <c r="AP19" i="26" s="1"/>
  <c r="AQ19" i="26" s="1"/>
  <c r="D19" i="14" s="1"/>
  <c r="E19" i="14" s="1"/>
  <c r="F19" i="14" s="1"/>
  <c r="G19" i="14" s="1"/>
  <c r="H19" i="14" s="1"/>
  <c r="I19" i="14" s="1"/>
  <c r="J19" i="14" s="1"/>
  <c r="K19" i="14" s="1"/>
  <c r="L19" i="14" s="1"/>
  <c r="M19" i="14" s="1"/>
  <c r="N19" i="14" s="1"/>
  <c r="O19" i="14" s="1"/>
  <c r="P19" i="14" s="1"/>
  <c r="Q19" i="14" s="1"/>
  <c r="R19" i="14" s="1"/>
  <c r="S19" i="14" s="1"/>
  <c r="T19" i="14" s="1"/>
  <c r="U19" i="14" s="1"/>
  <c r="V19" i="14" s="1"/>
  <c r="W19" i="14" s="1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AN19" i="14" s="1"/>
  <c r="AO19" i="14" s="1"/>
  <c r="AP19" i="14" s="1"/>
  <c r="AQ19" i="14" s="1"/>
  <c r="D19" i="27" s="1"/>
  <c r="AR19" i="25"/>
  <c r="H13" i="16" s="1"/>
  <c r="E18" i="26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Y18" i="26" s="1"/>
  <c r="Z18" i="26" s="1"/>
  <c r="AA18" i="26" s="1"/>
  <c r="AB18" i="26" s="1"/>
  <c r="AC18" i="26" s="1"/>
  <c r="AD18" i="26" s="1"/>
  <c r="AE18" i="26" s="1"/>
  <c r="AF18" i="26" s="1"/>
  <c r="AG18" i="26" s="1"/>
  <c r="AH18" i="26" s="1"/>
  <c r="AI18" i="26" s="1"/>
  <c r="AJ18" i="26" s="1"/>
  <c r="AK18" i="26" s="1"/>
  <c r="AL18" i="26" s="1"/>
  <c r="AM18" i="26" s="1"/>
  <c r="AN18" i="26" s="1"/>
  <c r="AO18" i="26" s="1"/>
  <c r="AP18" i="26" s="1"/>
  <c r="AQ18" i="26" s="1"/>
  <c r="D18" i="14" s="1"/>
  <c r="E18" i="14" s="1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P18" i="14" s="1"/>
  <c r="Q18" i="14" s="1"/>
  <c r="R18" i="14" s="1"/>
  <c r="S18" i="14" s="1"/>
  <c r="T18" i="14" s="1"/>
  <c r="U18" i="14" s="1"/>
  <c r="V18" i="14" s="1"/>
  <c r="W18" i="14" s="1"/>
  <c r="X18" i="14" s="1"/>
  <c r="Y18" i="14" s="1"/>
  <c r="Z18" i="14" s="1"/>
  <c r="AA18" i="14" s="1"/>
  <c r="AB18" i="14" s="1"/>
  <c r="AC18" i="14" s="1"/>
  <c r="AD18" i="14" s="1"/>
  <c r="AE18" i="14" s="1"/>
  <c r="AF18" i="14" s="1"/>
  <c r="AG18" i="14" s="1"/>
  <c r="AH18" i="14" s="1"/>
  <c r="AI18" i="14" s="1"/>
  <c r="AJ18" i="14" s="1"/>
  <c r="AK18" i="14" s="1"/>
  <c r="AL18" i="14" s="1"/>
  <c r="AM18" i="14" s="1"/>
  <c r="AN18" i="14" s="1"/>
  <c r="AO18" i="14" s="1"/>
  <c r="AP18" i="14" s="1"/>
  <c r="AQ18" i="14" s="1"/>
  <c r="D18" i="27" s="1"/>
  <c r="AR18" i="25"/>
  <c r="H12" i="16" s="1"/>
  <c r="E17" i="26"/>
  <c r="F17" i="26" s="1"/>
  <c r="G17" i="26" s="1"/>
  <c r="H17" i="26" s="1"/>
  <c r="I17" i="26" s="1"/>
  <c r="J17" i="26" s="1"/>
  <c r="K17" i="26" s="1"/>
  <c r="L17" i="26" s="1"/>
  <c r="M17" i="26" s="1"/>
  <c r="N17" i="26" s="1"/>
  <c r="O17" i="26" s="1"/>
  <c r="P17" i="26" s="1"/>
  <c r="Q17" i="26" s="1"/>
  <c r="R17" i="26" s="1"/>
  <c r="S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AP17" i="26" s="1"/>
  <c r="AQ17" i="26" s="1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Q17" i="14" s="1"/>
  <c r="R17" i="14" s="1"/>
  <c r="S17" i="14" s="1"/>
  <c r="T17" i="14" s="1"/>
  <c r="U17" i="14" s="1"/>
  <c r="V17" i="14" s="1"/>
  <c r="W17" i="14" s="1"/>
  <c r="X17" i="14" s="1"/>
  <c r="Y17" i="14" s="1"/>
  <c r="Z17" i="14" s="1"/>
  <c r="AA17" i="14" s="1"/>
  <c r="AB17" i="14" s="1"/>
  <c r="AC17" i="14" s="1"/>
  <c r="AD17" i="14" s="1"/>
  <c r="AE17" i="14" s="1"/>
  <c r="AF17" i="14" s="1"/>
  <c r="AG17" i="14" s="1"/>
  <c r="AH17" i="14" s="1"/>
  <c r="AI17" i="14" s="1"/>
  <c r="AJ17" i="14" s="1"/>
  <c r="AK17" i="14" s="1"/>
  <c r="AL17" i="14" s="1"/>
  <c r="AM17" i="14" s="1"/>
  <c r="AN17" i="14" s="1"/>
  <c r="AO17" i="14" s="1"/>
  <c r="AP17" i="14" s="1"/>
  <c r="AQ17" i="14" s="1"/>
  <c r="D17" i="27" s="1"/>
  <c r="AR17" i="25"/>
  <c r="H11" i="16" s="1"/>
  <c r="E16" i="12"/>
  <c r="F16" i="12" s="1"/>
  <c r="G16" i="12" s="1"/>
  <c r="H16" i="12" s="1"/>
  <c r="I16" i="12" s="1"/>
  <c r="J16" i="12" s="1"/>
  <c r="K16" i="12" s="1"/>
  <c r="L16" i="12" s="1"/>
  <c r="M16" i="12" s="1"/>
  <c r="N16" i="12" s="1"/>
  <c r="O16" i="12" s="1"/>
  <c r="P16" i="12" s="1"/>
  <c r="Q16" i="12" s="1"/>
  <c r="R16" i="12" s="1"/>
  <c r="S16" i="12" s="1"/>
  <c r="T16" i="12" s="1"/>
  <c r="U16" i="12" s="1"/>
  <c r="V16" i="12" s="1"/>
  <c r="W16" i="12" s="1"/>
  <c r="X16" i="12" s="1"/>
  <c r="Y16" i="12" s="1"/>
  <c r="Z16" i="12" s="1"/>
  <c r="AA16" i="12" s="1"/>
  <c r="AB16" i="12" s="1"/>
  <c r="AC16" i="12" s="1"/>
  <c r="AD16" i="12" s="1"/>
  <c r="AE16" i="12" s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D16" i="25" s="1"/>
  <c r="AR16" i="24"/>
  <c r="G10" i="16" s="1"/>
  <c r="F50" i="16"/>
  <c r="AI22" i="12"/>
  <c r="AJ22" i="12" s="1"/>
  <c r="AK22" i="12" s="1"/>
  <c r="AL22" i="12" s="1"/>
  <c r="AM22" i="12" s="1"/>
  <c r="AN22" i="12" s="1"/>
  <c r="AO22" i="12" s="1"/>
  <c r="AP22" i="12" s="1"/>
  <c r="AQ22" i="12" s="1"/>
  <c r="D22" i="25" s="1"/>
  <c r="A13" i="23"/>
  <c r="AR28" i="13"/>
  <c r="AC15" i="1"/>
  <c r="F12" i="28"/>
  <c r="W15" i="1"/>
  <c r="F9" i="28"/>
  <c r="AJ12" i="26"/>
  <c r="AM12" i="26" s="1"/>
  <c r="AB15" i="26"/>
  <c r="A9" i="39" s="1"/>
  <c r="A10" i="28"/>
  <c r="L15" i="26"/>
  <c r="N15" i="26" s="1"/>
  <c r="T12" i="26"/>
  <c r="V12" i="26" s="1"/>
  <c r="AJ15" i="26"/>
  <c r="AK15" i="26" s="1"/>
  <c r="T15" i="26"/>
  <c r="V15" i="26" s="1"/>
  <c r="D15" i="26"/>
  <c r="A3" i="39" s="1"/>
  <c r="AB12" i="26"/>
  <c r="AC12" i="26" s="1"/>
  <c r="D12" i="26"/>
  <c r="F12" i="26" s="1"/>
  <c r="AN15" i="26"/>
  <c r="A12" i="39" s="1"/>
  <c r="AF15" i="26"/>
  <c r="AI15" i="26" s="1"/>
  <c r="X15" i="26"/>
  <c r="AA15" i="26" s="1"/>
  <c r="P15" i="26"/>
  <c r="R15" i="26" s="1"/>
  <c r="H15" i="26"/>
  <c r="J15" i="26" s="1"/>
  <c r="AN12" i="26"/>
  <c r="AP12" i="26" s="1"/>
  <c r="AF12" i="26"/>
  <c r="F10" i="39" s="1"/>
  <c r="X12" i="26"/>
  <c r="F8" i="39" s="1"/>
  <c r="L12" i="26"/>
  <c r="O12" i="26" s="1"/>
  <c r="AI15" i="13"/>
  <c r="P12" i="26"/>
  <c r="Q12" i="26" s="1"/>
  <c r="H12" i="26"/>
  <c r="I12" i="26" s="1"/>
  <c r="AO15" i="13"/>
  <c r="F11" i="32"/>
  <c r="F8" i="28"/>
  <c r="AO15" i="1"/>
  <c r="F10" i="28"/>
  <c r="AK15" i="1"/>
  <c r="F7" i="28"/>
  <c r="Z15" i="1"/>
  <c r="F11" i="28"/>
  <c r="AM15" i="13"/>
  <c r="AO12" i="13"/>
  <c r="AH12" i="13"/>
  <c r="AR44" i="13"/>
  <c r="AR42" i="13"/>
  <c r="AR41" i="13"/>
  <c r="AR37" i="13"/>
  <c r="AR36" i="13"/>
  <c r="AR33" i="13"/>
  <c r="AR27" i="13"/>
  <c r="AR26" i="13"/>
  <c r="AR25" i="13"/>
  <c r="AR24" i="13"/>
  <c r="AR23" i="13"/>
  <c r="AR35" i="13"/>
  <c r="AR47" i="13"/>
  <c r="AR43" i="13"/>
  <c r="AR45" i="13"/>
  <c r="AR46" i="13"/>
  <c r="AR21" i="14"/>
  <c r="AR31" i="13"/>
  <c r="AR17" i="13"/>
  <c r="AR50" i="13"/>
  <c r="AR39" i="13"/>
  <c r="AR40" i="13"/>
  <c r="AR20" i="13"/>
  <c r="AR18" i="13"/>
  <c r="AR19" i="13"/>
  <c r="AR48" i="13"/>
  <c r="F3" i="28"/>
  <c r="G15" i="1"/>
  <c r="E15" i="1"/>
  <c r="A3" i="28"/>
  <c r="F15" i="1"/>
  <c r="B11" i="39"/>
  <c r="B10" i="39"/>
  <c r="B9" i="39"/>
  <c r="B8" i="39"/>
  <c r="B7" i="39"/>
  <c r="B6" i="39"/>
  <c r="B5" i="39"/>
  <c r="B4" i="39"/>
  <c r="B3" i="39"/>
  <c r="B12" i="39"/>
  <c r="F15" i="26"/>
  <c r="AL15" i="13"/>
  <c r="AH15" i="13"/>
  <c r="AK12" i="13"/>
  <c r="F10" i="32"/>
  <c r="J15" i="1"/>
  <c r="I15" i="1"/>
  <c r="A4" i="28"/>
  <c r="K15" i="1"/>
  <c r="F4" i="28"/>
  <c r="F5" i="28"/>
  <c r="F6" i="28"/>
  <c r="AQ15" i="1"/>
  <c r="AL15" i="1"/>
  <c r="Y15" i="1"/>
  <c r="S15" i="26" l="1"/>
  <c r="AR20" i="12"/>
  <c r="AR20" i="25" s="1"/>
  <c r="H14" i="16" s="1"/>
  <c r="B1" i="40"/>
  <c r="B1" i="33"/>
  <c r="AE15" i="26"/>
  <c r="B1" i="39"/>
  <c r="B1" i="32"/>
  <c r="G12" i="26"/>
  <c r="Z12" i="26"/>
  <c r="AL15" i="26"/>
  <c r="J13" i="27"/>
  <c r="AM13" i="27"/>
  <c r="Q13" i="27"/>
  <c r="AO13" i="27"/>
  <c r="V13" i="27"/>
  <c r="D13" i="27"/>
  <c r="O13" i="27"/>
  <c r="AJ13" i="27"/>
  <c r="U13" i="27"/>
  <c r="R13" i="27"/>
  <c r="N13" i="27"/>
  <c r="X13" i="27"/>
  <c r="M13" i="27"/>
  <c r="H13" i="27"/>
  <c r="AF13" i="27"/>
  <c r="L13" i="27"/>
  <c r="K13" i="27"/>
  <c r="AA13" i="27"/>
  <c r="T13" i="27"/>
  <c r="AD13" i="27"/>
  <c r="P13" i="27"/>
  <c r="AK13" i="27"/>
  <c r="G13" i="27"/>
  <c r="AC13" i="27"/>
  <c r="AL13" i="27"/>
  <c r="AP13" i="27"/>
  <c r="I13" i="27"/>
  <c r="Z13" i="27"/>
  <c r="J9" i="16"/>
  <c r="S13" i="27"/>
  <c r="AN13" i="27"/>
  <c r="Y13" i="27"/>
  <c r="F13" i="27"/>
  <c r="W13" i="27"/>
  <c r="AH13" i="27"/>
  <c r="AG13" i="27"/>
  <c r="AQ13" i="27"/>
  <c r="AB13" i="27"/>
  <c r="AE13" i="27"/>
  <c r="AI13" i="27"/>
  <c r="E13" i="27"/>
  <c r="U15" i="26"/>
  <c r="AO12" i="26"/>
  <c r="F4" i="39"/>
  <c r="O15" i="26"/>
  <c r="AH15" i="26"/>
  <c r="A33" i="27"/>
  <c r="A33" i="14"/>
  <c r="A33" i="26"/>
  <c r="A33" i="13"/>
  <c r="A33" i="25"/>
  <c r="A33" i="12"/>
  <c r="A33" i="24"/>
  <c r="A33" i="11"/>
  <c r="A33" i="23"/>
  <c r="A33" i="10"/>
  <c r="W12" i="26"/>
  <c r="AK12" i="26"/>
  <c r="U12" i="26"/>
  <c r="AD12" i="26"/>
  <c r="AL12" i="26"/>
  <c r="F7" i="39"/>
  <c r="AE12" i="26"/>
  <c r="F11" i="39"/>
  <c r="W15" i="26"/>
  <c r="F9" i="39"/>
  <c r="A7" i="39"/>
  <c r="AO15" i="26"/>
  <c r="A8" i="28"/>
  <c r="A11" i="28"/>
  <c r="AP15" i="1"/>
  <c r="AI12" i="13"/>
  <c r="AM12" i="13"/>
  <c r="A10" i="32"/>
  <c r="A11" i="32"/>
  <c r="E12" i="26"/>
  <c r="K12" i="26"/>
  <c r="AA12" i="26"/>
  <c r="F12" i="39"/>
  <c r="E15" i="26"/>
  <c r="M15" i="26"/>
  <c r="Q15" i="26"/>
  <c r="AD15" i="26"/>
  <c r="AG15" i="26"/>
  <c r="AM15" i="26"/>
  <c r="R12" i="26"/>
  <c r="A100" i="46"/>
  <c r="A12" i="32"/>
  <c r="A4" i="39"/>
  <c r="F12" i="32"/>
  <c r="F5" i="39"/>
  <c r="AG12" i="26"/>
  <c r="Z15" i="26"/>
  <c r="AQ15" i="13"/>
  <c r="M12" i="26"/>
  <c r="S12" i="26"/>
  <c r="AH12" i="26"/>
  <c r="I15" i="26"/>
  <c r="A8" i="39"/>
  <c r="AP15" i="26"/>
  <c r="AI15" i="1"/>
  <c r="AQ12" i="13"/>
  <c r="AP15" i="13"/>
  <c r="N12" i="26"/>
  <c r="F6" i="39"/>
  <c r="AI12" i="26"/>
  <c r="K15" i="26"/>
  <c r="Y15" i="26"/>
  <c r="AQ15" i="26"/>
  <c r="AP12" i="13"/>
  <c r="A9" i="28"/>
  <c r="U15" i="1"/>
  <c r="AE15" i="1"/>
  <c r="V15" i="1"/>
  <c r="AG15" i="1"/>
  <c r="AD15" i="1"/>
  <c r="A7" i="28"/>
  <c r="AH15" i="1"/>
  <c r="E50" i="27"/>
  <c r="F50" i="27" s="1"/>
  <c r="G50" i="27" s="1"/>
  <c r="H50" i="27" s="1"/>
  <c r="I50" i="27" s="1"/>
  <c r="J50" i="27" s="1"/>
  <c r="K50" i="27" s="1"/>
  <c r="L50" i="27" s="1"/>
  <c r="M50" i="27" s="1"/>
  <c r="N50" i="27" s="1"/>
  <c r="O50" i="27" s="1"/>
  <c r="P50" i="27" s="1"/>
  <c r="Q50" i="27" s="1"/>
  <c r="R50" i="27" s="1"/>
  <c r="S50" i="27" s="1"/>
  <c r="T50" i="27" s="1"/>
  <c r="U50" i="27" s="1"/>
  <c r="V50" i="27" s="1"/>
  <c r="W50" i="27" s="1"/>
  <c r="X50" i="27" s="1"/>
  <c r="Y50" i="27" s="1"/>
  <c r="Z50" i="27" s="1"/>
  <c r="AA50" i="27" s="1"/>
  <c r="AB50" i="27" s="1"/>
  <c r="AC50" i="27" s="1"/>
  <c r="AD50" i="27" s="1"/>
  <c r="AE50" i="27" s="1"/>
  <c r="AF50" i="27" s="1"/>
  <c r="AG50" i="27" s="1"/>
  <c r="AH50" i="27" s="1"/>
  <c r="AI50" i="27" s="1"/>
  <c r="AJ50" i="27" s="1"/>
  <c r="AK50" i="27" s="1"/>
  <c r="AL50" i="27" s="1"/>
  <c r="AM50" i="27" s="1"/>
  <c r="AN50" i="27" s="1"/>
  <c r="AO50" i="27" s="1"/>
  <c r="AP50" i="27" s="1"/>
  <c r="AQ50" i="27" s="1"/>
  <c r="BC185" i="46" s="1"/>
  <c r="P44" i="16" s="1"/>
  <c r="AR50" i="26"/>
  <c r="I44" i="16" s="1"/>
  <c r="E49" i="13"/>
  <c r="F49" i="13" s="1"/>
  <c r="G49" i="13" s="1"/>
  <c r="H49" i="13" s="1"/>
  <c r="I49" i="13" s="1"/>
  <c r="J49" i="13" s="1"/>
  <c r="K49" i="13" s="1"/>
  <c r="L49" i="13" s="1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W49" i="13" s="1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D49" i="26" s="1"/>
  <c r="AR49" i="25"/>
  <c r="H43" i="16" s="1"/>
  <c r="E48" i="27"/>
  <c r="F48" i="27" s="1"/>
  <c r="G48" i="27" s="1"/>
  <c r="H48" i="27" s="1"/>
  <c r="I48" i="27" s="1"/>
  <c r="J48" i="27" s="1"/>
  <c r="K48" i="27" s="1"/>
  <c r="L48" i="27" s="1"/>
  <c r="M48" i="27" s="1"/>
  <c r="N48" i="27" s="1"/>
  <c r="O48" i="27" s="1"/>
  <c r="P48" i="27" s="1"/>
  <c r="Q48" i="27" s="1"/>
  <c r="R48" i="27" s="1"/>
  <c r="S48" i="27" s="1"/>
  <c r="T48" i="27" s="1"/>
  <c r="U48" i="27" s="1"/>
  <c r="V48" i="27" s="1"/>
  <c r="W48" i="27" s="1"/>
  <c r="X48" i="27" s="1"/>
  <c r="Y48" i="27" s="1"/>
  <c r="Z48" i="27" s="1"/>
  <c r="AA48" i="27" s="1"/>
  <c r="AB48" i="27" s="1"/>
  <c r="AC48" i="27" s="1"/>
  <c r="AD48" i="27" s="1"/>
  <c r="AE48" i="27" s="1"/>
  <c r="AF48" i="27" s="1"/>
  <c r="AG48" i="27" s="1"/>
  <c r="AH48" i="27" s="1"/>
  <c r="AI48" i="27" s="1"/>
  <c r="AJ48" i="27" s="1"/>
  <c r="AK48" i="27" s="1"/>
  <c r="AL48" i="27" s="1"/>
  <c r="AM48" i="27" s="1"/>
  <c r="AN48" i="27" s="1"/>
  <c r="AO48" i="27" s="1"/>
  <c r="AP48" i="27" s="1"/>
  <c r="AQ48" i="27" s="1"/>
  <c r="BC175" i="46" s="1"/>
  <c r="P42" i="16" s="1"/>
  <c r="AR48" i="26"/>
  <c r="I42" i="16" s="1"/>
  <c r="E47" i="27"/>
  <c r="F47" i="27" s="1"/>
  <c r="G47" i="27" s="1"/>
  <c r="H47" i="27" s="1"/>
  <c r="I47" i="27" s="1"/>
  <c r="J47" i="27" s="1"/>
  <c r="K47" i="27" s="1"/>
  <c r="L47" i="27" s="1"/>
  <c r="M47" i="27" s="1"/>
  <c r="N47" i="27" s="1"/>
  <c r="O47" i="27" s="1"/>
  <c r="P47" i="27" s="1"/>
  <c r="Q47" i="27" s="1"/>
  <c r="R47" i="27" s="1"/>
  <c r="S47" i="27" s="1"/>
  <c r="T47" i="27" s="1"/>
  <c r="U47" i="27" s="1"/>
  <c r="V47" i="27" s="1"/>
  <c r="W47" i="27" s="1"/>
  <c r="X47" i="27" s="1"/>
  <c r="Y47" i="27" s="1"/>
  <c r="Z47" i="27" s="1"/>
  <c r="AA47" i="27" s="1"/>
  <c r="AB47" i="27" s="1"/>
  <c r="AC47" i="27" s="1"/>
  <c r="AD47" i="27" s="1"/>
  <c r="AE47" i="27" s="1"/>
  <c r="AF47" i="27" s="1"/>
  <c r="AG47" i="27" s="1"/>
  <c r="AH47" i="27" s="1"/>
  <c r="AI47" i="27" s="1"/>
  <c r="AJ47" i="27" s="1"/>
  <c r="AK47" i="27" s="1"/>
  <c r="AL47" i="27" s="1"/>
  <c r="AM47" i="27" s="1"/>
  <c r="AN47" i="27" s="1"/>
  <c r="AO47" i="27" s="1"/>
  <c r="AP47" i="27" s="1"/>
  <c r="AQ47" i="27" s="1"/>
  <c r="BC170" i="46" s="1"/>
  <c r="P41" i="16" s="1"/>
  <c r="AR47" i="26"/>
  <c r="I41" i="16" s="1"/>
  <c r="E46" i="27"/>
  <c r="F46" i="27" s="1"/>
  <c r="G46" i="27" s="1"/>
  <c r="H46" i="27" s="1"/>
  <c r="I46" i="27" s="1"/>
  <c r="J46" i="27" s="1"/>
  <c r="K46" i="27" s="1"/>
  <c r="L46" i="27" s="1"/>
  <c r="M46" i="27" s="1"/>
  <c r="N46" i="27" s="1"/>
  <c r="O46" i="27" s="1"/>
  <c r="P46" i="27" s="1"/>
  <c r="Q46" i="27" s="1"/>
  <c r="R46" i="27" s="1"/>
  <c r="S46" i="27" s="1"/>
  <c r="T46" i="27" s="1"/>
  <c r="U46" i="27" s="1"/>
  <c r="V46" i="27" s="1"/>
  <c r="W46" i="27" s="1"/>
  <c r="X46" i="27" s="1"/>
  <c r="Y46" i="27" s="1"/>
  <c r="Z46" i="27" s="1"/>
  <c r="AA46" i="27" s="1"/>
  <c r="AB46" i="27" s="1"/>
  <c r="AC46" i="27" s="1"/>
  <c r="AD46" i="27" s="1"/>
  <c r="AE46" i="27" s="1"/>
  <c r="AF46" i="27" s="1"/>
  <c r="AG46" i="27" s="1"/>
  <c r="AH46" i="27" s="1"/>
  <c r="AI46" i="27" s="1"/>
  <c r="AJ46" i="27" s="1"/>
  <c r="AK46" i="27" s="1"/>
  <c r="AL46" i="27" s="1"/>
  <c r="AM46" i="27" s="1"/>
  <c r="AN46" i="27" s="1"/>
  <c r="AO46" i="27" s="1"/>
  <c r="AP46" i="27" s="1"/>
  <c r="AQ46" i="27" s="1"/>
  <c r="BC165" i="46" s="1"/>
  <c r="P40" i="16" s="1"/>
  <c r="AR46" i="26"/>
  <c r="I40" i="16" s="1"/>
  <c r="E45" i="27"/>
  <c r="F45" i="27" s="1"/>
  <c r="G45" i="27" s="1"/>
  <c r="H45" i="27" s="1"/>
  <c r="I45" i="27" s="1"/>
  <c r="J45" i="27" s="1"/>
  <c r="K45" i="27" s="1"/>
  <c r="L45" i="27" s="1"/>
  <c r="M45" i="27" s="1"/>
  <c r="N45" i="27" s="1"/>
  <c r="O45" i="27" s="1"/>
  <c r="P45" i="27" s="1"/>
  <c r="Q45" i="27" s="1"/>
  <c r="R45" i="27" s="1"/>
  <c r="S45" i="27" s="1"/>
  <c r="T45" i="27" s="1"/>
  <c r="U45" i="27" s="1"/>
  <c r="V45" i="27" s="1"/>
  <c r="W45" i="27" s="1"/>
  <c r="X45" i="27" s="1"/>
  <c r="Y45" i="27" s="1"/>
  <c r="Z45" i="27" s="1"/>
  <c r="AA45" i="27" s="1"/>
  <c r="AB45" i="27" s="1"/>
  <c r="AC45" i="27" s="1"/>
  <c r="AD45" i="27" s="1"/>
  <c r="AE45" i="27" s="1"/>
  <c r="AF45" i="27" s="1"/>
  <c r="AG45" i="27" s="1"/>
  <c r="AH45" i="27" s="1"/>
  <c r="AI45" i="27" s="1"/>
  <c r="AJ45" i="27" s="1"/>
  <c r="AK45" i="27" s="1"/>
  <c r="AL45" i="27" s="1"/>
  <c r="AM45" i="27" s="1"/>
  <c r="AN45" i="27" s="1"/>
  <c r="AO45" i="27" s="1"/>
  <c r="AP45" i="27" s="1"/>
  <c r="AQ45" i="27" s="1"/>
  <c r="BC160" i="46" s="1"/>
  <c r="P39" i="16" s="1"/>
  <c r="AR45" i="26"/>
  <c r="I39" i="16" s="1"/>
  <c r="E44" i="27"/>
  <c r="F44" i="27" s="1"/>
  <c r="G44" i="27" s="1"/>
  <c r="H44" i="27" s="1"/>
  <c r="I44" i="27" s="1"/>
  <c r="J44" i="27" s="1"/>
  <c r="K44" i="27" s="1"/>
  <c r="L44" i="27" s="1"/>
  <c r="M44" i="27" s="1"/>
  <c r="N44" i="27" s="1"/>
  <c r="O44" i="27" s="1"/>
  <c r="P44" i="27" s="1"/>
  <c r="Q44" i="27" s="1"/>
  <c r="R44" i="27" s="1"/>
  <c r="S44" i="27" s="1"/>
  <c r="T44" i="27" s="1"/>
  <c r="U44" i="27" s="1"/>
  <c r="V44" i="27" s="1"/>
  <c r="W44" i="27" s="1"/>
  <c r="X44" i="27" s="1"/>
  <c r="Y44" i="27" s="1"/>
  <c r="Z44" i="27" s="1"/>
  <c r="AA44" i="27" s="1"/>
  <c r="AB44" i="27" s="1"/>
  <c r="AC44" i="27" s="1"/>
  <c r="AD44" i="27" s="1"/>
  <c r="AE44" i="27" s="1"/>
  <c r="AF44" i="27" s="1"/>
  <c r="AG44" i="27" s="1"/>
  <c r="AH44" i="27" s="1"/>
  <c r="AI44" i="27" s="1"/>
  <c r="AJ44" i="27" s="1"/>
  <c r="AK44" i="27" s="1"/>
  <c r="AL44" i="27" s="1"/>
  <c r="AM44" i="27" s="1"/>
  <c r="AN44" i="27" s="1"/>
  <c r="AO44" i="27" s="1"/>
  <c r="AP44" i="27" s="1"/>
  <c r="AQ44" i="27" s="1"/>
  <c r="BC155" i="46" s="1"/>
  <c r="P38" i="16" s="1"/>
  <c r="AR44" i="26"/>
  <c r="I38" i="16" s="1"/>
  <c r="E43" i="27"/>
  <c r="F43" i="27" s="1"/>
  <c r="G43" i="27" s="1"/>
  <c r="H43" i="27" s="1"/>
  <c r="I43" i="27" s="1"/>
  <c r="J43" i="27" s="1"/>
  <c r="K43" i="27" s="1"/>
  <c r="L43" i="27" s="1"/>
  <c r="M43" i="27" s="1"/>
  <c r="N43" i="27" s="1"/>
  <c r="O43" i="27" s="1"/>
  <c r="P43" i="27" s="1"/>
  <c r="Q43" i="27" s="1"/>
  <c r="R43" i="27" s="1"/>
  <c r="S43" i="27" s="1"/>
  <c r="T43" i="27" s="1"/>
  <c r="U43" i="27" s="1"/>
  <c r="V43" i="27" s="1"/>
  <c r="W43" i="27" s="1"/>
  <c r="X43" i="27" s="1"/>
  <c r="Y43" i="27" s="1"/>
  <c r="Z43" i="27" s="1"/>
  <c r="AA43" i="27" s="1"/>
  <c r="AB43" i="27" s="1"/>
  <c r="AC43" i="27" s="1"/>
  <c r="AD43" i="27" s="1"/>
  <c r="AE43" i="27" s="1"/>
  <c r="AF43" i="27" s="1"/>
  <c r="AG43" i="27" s="1"/>
  <c r="AH43" i="27" s="1"/>
  <c r="AI43" i="27" s="1"/>
  <c r="AJ43" i="27" s="1"/>
  <c r="AK43" i="27" s="1"/>
  <c r="AL43" i="27" s="1"/>
  <c r="AM43" i="27" s="1"/>
  <c r="AN43" i="27" s="1"/>
  <c r="AO43" i="27" s="1"/>
  <c r="AP43" i="27" s="1"/>
  <c r="AQ43" i="27" s="1"/>
  <c r="BC150" i="46" s="1"/>
  <c r="P37" i="16" s="1"/>
  <c r="AR43" i="26"/>
  <c r="I37" i="16" s="1"/>
  <c r="E42" i="27"/>
  <c r="F42" i="27" s="1"/>
  <c r="G42" i="27" s="1"/>
  <c r="H42" i="27" s="1"/>
  <c r="I42" i="27" s="1"/>
  <c r="J42" i="27" s="1"/>
  <c r="K42" i="27" s="1"/>
  <c r="L42" i="27" s="1"/>
  <c r="M42" i="27" s="1"/>
  <c r="N42" i="27" s="1"/>
  <c r="O42" i="27" s="1"/>
  <c r="P42" i="27" s="1"/>
  <c r="Q42" i="27" s="1"/>
  <c r="R42" i="27" s="1"/>
  <c r="S42" i="27" s="1"/>
  <c r="T42" i="27" s="1"/>
  <c r="U42" i="27" s="1"/>
  <c r="V42" i="27" s="1"/>
  <c r="W42" i="27" s="1"/>
  <c r="X42" i="27" s="1"/>
  <c r="Y42" i="27" s="1"/>
  <c r="Z42" i="27" s="1"/>
  <c r="AA42" i="27" s="1"/>
  <c r="AB42" i="27" s="1"/>
  <c r="AC42" i="27" s="1"/>
  <c r="AD42" i="27" s="1"/>
  <c r="AE42" i="27" s="1"/>
  <c r="AF42" i="27" s="1"/>
  <c r="AG42" i="27" s="1"/>
  <c r="AH42" i="27" s="1"/>
  <c r="AI42" i="27" s="1"/>
  <c r="AJ42" i="27" s="1"/>
  <c r="AK42" i="27" s="1"/>
  <c r="AL42" i="27" s="1"/>
  <c r="AM42" i="27" s="1"/>
  <c r="AN42" i="27" s="1"/>
  <c r="AO42" i="27" s="1"/>
  <c r="AP42" i="27" s="1"/>
  <c r="AQ42" i="27" s="1"/>
  <c r="BC145" i="46" s="1"/>
  <c r="P36" i="16" s="1"/>
  <c r="AR42" i="26"/>
  <c r="I36" i="16" s="1"/>
  <c r="E41" i="27"/>
  <c r="F41" i="27" s="1"/>
  <c r="G41" i="27" s="1"/>
  <c r="H41" i="27" s="1"/>
  <c r="I41" i="27" s="1"/>
  <c r="J41" i="27" s="1"/>
  <c r="K41" i="27" s="1"/>
  <c r="L41" i="27" s="1"/>
  <c r="M41" i="27" s="1"/>
  <c r="N41" i="27" s="1"/>
  <c r="O41" i="27" s="1"/>
  <c r="P41" i="27" s="1"/>
  <c r="Q41" i="27" s="1"/>
  <c r="R41" i="27" s="1"/>
  <c r="S41" i="27" s="1"/>
  <c r="T41" i="27" s="1"/>
  <c r="U41" i="27" s="1"/>
  <c r="V41" i="27" s="1"/>
  <c r="W41" i="27" s="1"/>
  <c r="X41" i="27" s="1"/>
  <c r="Y41" i="27" s="1"/>
  <c r="Z41" i="27" s="1"/>
  <c r="AA41" i="27" s="1"/>
  <c r="AB41" i="27" s="1"/>
  <c r="AC41" i="27" s="1"/>
  <c r="AD41" i="27" s="1"/>
  <c r="AE41" i="27" s="1"/>
  <c r="AF41" i="27" s="1"/>
  <c r="AG41" i="27" s="1"/>
  <c r="AH41" i="27" s="1"/>
  <c r="AI41" i="27" s="1"/>
  <c r="AJ41" i="27" s="1"/>
  <c r="AK41" i="27" s="1"/>
  <c r="AL41" i="27" s="1"/>
  <c r="AM41" i="27" s="1"/>
  <c r="AN41" i="27" s="1"/>
  <c r="AO41" i="27" s="1"/>
  <c r="AP41" i="27" s="1"/>
  <c r="AQ41" i="27" s="1"/>
  <c r="BC140" i="46" s="1"/>
  <c r="P35" i="16" s="1"/>
  <c r="AR41" i="26"/>
  <c r="I35" i="16" s="1"/>
  <c r="E40" i="27"/>
  <c r="F40" i="27" s="1"/>
  <c r="G40" i="27" s="1"/>
  <c r="H40" i="27" s="1"/>
  <c r="I40" i="27" s="1"/>
  <c r="J40" i="27" s="1"/>
  <c r="K40" i="27" s="1"/>
  <c r="L40" i="27" s="1"/>
  <c r="M40" i="27" s="1"/>
  <c r="N40" i="27" s="1"/>
  <c r="O40" i="27" s="1"/>
  <c r="P40" i="27" s="1"/>
  <c r="Q40" i="27" s="1"/>
  <c r="R40" i="27" s="1"/>
  <c r="S40" i="27" s="1"/>
  <c r="T40" i="27" s="1"/>
  <c r="U40" i="27" s="1"/>
  <c r="V40" i="27" s="1"/>
  <c r="W40" i="27" s="1"/>
  <c r="X40" i="27" s="1"/>
  <c r="Y40" i="27" s="1"/>
  <c r="Z40" i="27" s="1"/>
  <c r="AA40" i="27" s="1"/>
  <c r="AB40" i="27" s="1"/>
  <c r="AC40" i="27" s="1"/>
  <c r="AD40" i="27" s="1"/>
  <c r="AE40" i="27" s="1"/>
  <c r="AF40" i="27" s="1"/>
  <c r="AG40" i="27" s="1"/>
  <c r="AH40" i="27" s="1"/>
  <c r="AI40" i="27" s="1"/>
  <c r="AJ40" i="27" s="1"/>
  <c r="AK40" i="27" s="1"/>
  <c r="AL40" i="27" s="1"/>
  <c r="AM40" i="27" s="1"/>
  <c r="AN40" i="27" s="1"/>
  <c r="AO40" i="27" s="1"/>
  <c r="AP40" i="27" s="1"/>
  <c r="AQ40" i="27" s="1"/>
  <c r="BC135" i="46" s="1"/>
  <c r="P34" i="16" s="1"/>
  <c r="AR40" i="26"/>
  <c r="I34" i="16" s="1"/>
  <c r="E39" i="27"/>
  <c r="F39" i="27" s="1"/>
  <c r="G39" i="27" s="1"/>
  <c r="H39" i="27" s="1"/>
  <c r="I39" i="27" s="1"/>
  <c r="J39" i="27" s="1"/>
  <c r="K39" i="27" s="1"/>
  <c r="L39" i="27" s="1"/>
  <c r="M39" i="27" s="1"/>
  <c r="N39" i="27" s="1"/>
  <c r="O39" i="27" s="1"/>
  <c r="P39" i="27" s="1"/>
  <c r="Q39" i="27" s="1"/>
  <c r="R39" i="27" s="1"/>
  <c r="S39" i="27" s="1"/>
  <c r="T39" i="27" s="1"/>
  <c r="U39" i="27" s="1"/>
  <c r="V39" i="27" s="1"/>
  <c r="W39" i="27" s="1"/>
  <c r="X39" i="27" s="1"/>
  <c r="Y39" i="27" s="1"/>
  <c r="Z39" i="27" s="1"/>
  <c r="AA39" i="27" s="1"/>
  <c r="AB39" i="27" s="1"/>
  <c r="AC39" i="27" s="1"/>
  <c r="AD39" i="27" s="1"/>
  <c r="AE39" i="27" s="1"/>
  <c r="AF39" i="27" s="1"/>
  <c r="AG39" i="27" s="1"/>
  <c r="AH39" i="27" s="1"/>
  <c r="AI39" i="27" s="1"/>
  <c r="AJ39" i="27" s="1"/>
  <c r="AK39" i="27" s="1"/>
  <c r="AL39" i="27" s="1"/>
  <c r="AM39" i="27" s="1"/>
  <c r="AN39" i="27" s="1"/>
  <c r="AO39" i="27" s="1"/>
  <c r="AP39" i="27" s="1"/>
  <c r="AQ39" i="27" s="1"/>
  <c r="BC130" i="46" s="1"/>
  <c r="P33" i="16" s="1"/>
  <c r="AR39" i="26"/>
  <c r="I33" i="16" s="1"/>
  <c r="E38" i="12"/>
  <c r="F38" i="12" s="1"/>
  <c r="G38" i="12" s="1"/>
  <c r="H38" i="12" s="1"/>
  <c r="I38" i="12" s="1"/>
  <c r="J38" i="12" s="1"/>
  <c r="K38" i="12" s="1"/>
  <c r="L38" i="12" s="1"/>
  <c r="M38" i="12" s="1"/>
  <c r="N38" i="12" s="1"/>
  <c r="O38" i="12" s="1"/>
  <c r="P38" i="12" s="1"/>
  <c r="Q38" i="12" s="1"/>
  <c r="R38" i="12" s="1"/>
  <c r="S38" i="12" s="1"/>
  <c r="T38" i="12" s="1"/>
  <c r="U38" i="12" s="1"/>
  <c r="V38" i="12" s="1"/>
  <c r="W38" i="12" s="1"/>
  <c r="X38" i="12" s="1"/>
  <c r="Y38" i="12" s="1"/>
  <c r="Z38" i="12" s="1"/>
  <c r="AA38" i="12" s="1"/>
  <c r="AB38" i="12" s="1"/>
  <c r="AC38" i="12" s="1"/>
  <c r="AD38" i="12" s="1"/>
  <c r="AE38" i="12" s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D38" i="25" s="1"/>
  <c r="AR38" i="24"/>
  <c r="G32" i="16" s="1"/>
  <c r="G37" i="26"/>
  <c r="H37" i="26" s="1"/>
  <c r="I37" i="26" s="1"/>
  <c r="J37" i="26" s="1"/>
  <c r="K37" i="26" s="1"/>
  <c r="L37" i="26" s="1"/>
  <c r="M37" i="26" s="1"/>
  <c r="N37" i="26" s="1"/>
  <c r="O37" i="26" s="1"/>
  <c r="P37" i="26" s="1"/>
  <c r="Q37" i="26" s="1"/>
  <c r="R37" i="26" s="1"/>
  <c r="S37" i="26" s="1"/>
  <c r="T37" i="26" s="1"/>
  <c r="U37" i="26" s="1"/>
  <c r="V37" i="26" s="1"/>
  <c r="W37" i="26" s="1"/>
  <c r="X37" i="26" s="1"/>
  <c r="Y37" i="26" s="1"/>
  <c r="Z37" i="26" s="1"/>
  <c r="AA37" i="26" s="1"/>
  <c r="AB37" i="26" s="1"/>
  <c r="AC37" i="26" s="1"/>
  <c r="AD37" i="26" s="1"/>
  <c r="AE37" i="26" s="1"/>
  <c r="AF37" i="26" s="1"/>
  <c r="AG37" i="26" s="1"/>
  <c r="AH37" i="26" s="1"/>
  <c r="AI37" i="26" s="1"/>
  <c r="AJ37" i="26" s="1"/>
  <c r="AK37" i="26" s="1"/>
  <c r="AL37" i="26" s="1"/>
  <c r="AM37" i="26" s="1"/>
  <c r="AN37" i="26" s="1"/>
  <c r="AO37" i="26" s="1"/>
  <c r="AP37" i="26" s="1"/>
  <c r="AQ37" i="26" s="1"/>
  <c r="D37" i="14" s="1"/>
  <c r="E37" i="14" s="1"/>
  <c r="F37" i="14" s="1"/>
  <c r="G37" i="14" s="1"/>
  <c r="H37" i="14" s="1"/>
  <c r="I37" i="14" s="1"/>
  <c r="J37" i="14" s="1"/>
  <c r="K37" i="14" s="1"/>
  <c r="L37" i="14" s="1"/>
  <c r="M37" i="14" s="1"/>
  <c r="N37" i="14" s="1"/>
  <c r="O37" i="14" s="1"/>
  <c r="P37" i="14" s="1"/>
  <c r="Q37" i="14" s="1"/>
  <c r="R37" i="14" s="1"/>
  <c r="S37" i="14" s="1"/>
  <c r="T37" i="14" s="1"/>
  <c r="U37" i="14" s="1"/>
  <c r="V37" i="14" s="1"/>
  <c r="W37" i="14" s="1"/>
  <c r="X37" i="14" s="1"/>
  <c r="Y37" i="14" s="1"/>
  <c r="Z37" i="14" s="1"/>
  <c r="AA37" i="14" s="1"/>
  <c r="AB37" i="14" s="1"/>
  <c r="AC37" i="14" s="1"/>
  <c r="AD37" i="14" s="1"/>
  <c r="AE37" i="14" s="1"/>
  <c r="AF37" i="14" s="1"/>
  <c r="AG37" i="14" s="1"/>
  <c r="AH37" i="14" s="1"/>
  <c r="AI37" i="14" s="1"/>
  <c r="AJ37" i="14" s="1"/>
  <c r="AK37" i="14" s="1"/>
  <c r="AL37" i="14" s="1"/>
  <c r="AM37" i="14" s="1"/>
  <c r="AN37" i="14" s="1"/>
  <c r="AO37" i="14" s="1"/>
  <c r="AP37" i="14" s="1"/>
  <c r="AQ37" i="14" s="1"/>
  <c r="D37" i="27" s="1"/>
  <c r="E36" i="27"/>
  <c r="F36" i="27" s="1"/>
  <c r="G36" i="27" s="1"/>
  <c r="H36" i="27" s="1"/>
  <c r="I36" i="27" s="1"/>
  <c r="J36" i="27" s="1"/>
  <c r="K36" i="27" s="1"/>
  <c r="L36" i="27" s="1"/>
  <c r="M36" i="27" s="1"/>
  <c r="N36" i="27" s="1"/>
  <c r="O36" i="27" s="1"/>
  <c r="P36" i="27" s="1"/>
  <c r="Q36" i="27" s="1"/>
  <c r="R36" i="27" s="1"/>
  <c r="S36" i="27" s="1"/>
  <c r="T36" i="27" s="1"/>
  <c r="U36" i="27" s="1"/>
  <c r="V36" i="27" s="1"/>
  <c r="W36" i="27" s="1"/>
  <c r="X36" i="27" s="1"/>
  <c r="Y36" i="27" s="1"/>
  <c r="Z36" i="27" s="1"/>
  <c r="AA36" i="27" s="1"/>
  <c r="AB36" i="27" s="1"/>
  <c r="AC36" i="27" s="1"/>
  <c r="AD36" i="27" s="1"/>
  <c r="AE36" i="27" s="1"/>
  <c r="AF36" i="27" s="1"/>
  <c r="AG36" i="27" s="1"/>
  <c r="AH36" i="27" s="1"/>
  <c r="AI36" i="27" s="1"/>
  <c r="AJ36" i="27" s="1"/>
  <c r="AK36" i="27" s="1"/>
  <c r="AL36" i="27" s="1"/>
  <c r="AM36" i="27" s="1"/>
  <c r="AN36" i="27" s="1"/>
  <c r="AO36" i="27" s="1"/>
  <c r="AP36" i="27" s="1"/>
  <c r="AQ36" i="27" s="1"/>
  <c r="BC115" i="46" s="1"/>
  <c r="P30" i="16" s="1"/>
  <c r="AR36" i="26"/>
  <c r="I30" i="16" s="1"/>
  <c r="E35" i="27"/>
  <c r="F35" i="27" s="1"/>
  <c r="G35" i="27" s="1"/>
  <c r="H35" i="27" s="1"/>
  <c r="I35" i="27" s="1"/>
  <c r="J35" i="27" s="1"/>
  <c r="K35" i="27" s="1"/>
  <c r="L35" i="27" s="1"/>
  <c r="M35" i="27" s="1"/>
  <c r="N35" i="27" s="1"/>
  <c r="O35" i="27" s="1"/>
  <c r="P35" i="27" s="1"/>
  <c r="Q35" i="27" s="1"/>
  <c r="R35" i="27" s="1"/>
  <c r="S35" i="27" s="1"/>
  <c r="T35" i="27" s="1"/>
  <c r="U35" i="27" s="1"/>
  <c r="V35" i="27" s="1"/>
  <c r="W35" i="27" s="1"/>
  <c r="X35" i="27" s="1"/>
  <c r="Y35" i="27" s="1"/>
  <c r="Z35" i="27" s="1"/>
  <c r="AA35" i="27" s="1"/>
  <c r="AB35" i="27" s="1"/>
  <c r="AC35" i="27" s="1"/>
  <c r="AD35" i="27" s="1"/>
  <c r="AE35" i="27" s="1"/>
  <c r="AF35" i="27" s="1"/>
  <c r="AG35" i="27" s="1"/>
  <c r="AH35" i="27" s="1"/>
  <c r="AI35" i="27" s="1"/>
  <c r="AJ35" i="27" s="1"/>
  <c r="AK35" i="27" s="1"/>
  <c r="AL35" i="27" s="1"/>
  <c r="AM35" i="27" s="1"/>
  <c r="AN35" i="27" s="1"/>
  <c r="AO35" i="27" s="1"/>
  <c r="AP35" i="27" s="1"/>
  <c r="AQ35" i="27" s="1"/>
  <c r="BC110" i="46" s="1"/>
  <c r="P29" i="16" s="1"/>
  <c r="AR35" i="26"/>
  <c r="I29" i="16" s="1"/>
  <c r="H34" i="12"/>
  <c r="I34" i="12" s="1"/>
  <c r="J34" i="12" s="1"/>
  <c r="K34" i="12" s="1"/>
  <c r="L34" i="12" s="1"/>
  <c r="M34" i="12" s="1"/>
  <c r="N34" i="12" s="1"/>
  <c r="O34" i="12" s="1"/>
  <c r="P34" i="12" s="1"/>
  <c r="Q34" i="12" s="1"/>
  <c r="R34" i="12" s="1"/>
  <c r="S34" i="12" s="1"/>
  <c r="T34" i="12" s="1"/>
  <c r="U34" i="12" s="1"/>
  <c r="V34" i="12" s="1"/>
  <c r="W34" i="12" s="1"/>
  <c r="X34" i="12" s="1"/>
  <c r="Y34" i="12" s="1"/>
  <c r="Z34" i="12" s="1"/>
  <c r="AA34" i="12" s="1"/>
  <c r="AB34" i="12" s="1"/>
  <c r="AC34" i="12" s="1"/>
  <c r="AD34" i="12" s="1"/>
  <c r="AE34" i="12" s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D34" i="25" s="1"/>
  <c r="AR34" i="24"/>
  <c r="G28" i="16" s="1"/>
  <c r="E33" i="27"/>
  <c r="F33" i="27" s="1"/>
  <c r="G33" i="27" s="1"/>
  <c r="H33" i="27" s="1"/>
  <c r="I33" i="27" s="1"/>
  <c r="J33" i="27" s="1"/>
  <c r="K33" i="27" s="1"/>
  <c r="L33" i="27" s="1"/>
  <c r="M33" i="27" s="1"/>
  <c r="N33" i="27" s="1"/>
  <c r="O33" i="27" s="1"/>
  <c r="P33" i="27" s="1"/>
  <c r="Q33" i="27" s="1"/>
  <c r="R33" i="27" s="1"/>
  <c r="S33" i="27" s="1"/>
  <c r="T33" i="27" s="1"/>
  <c r="U33" i="27" s="1"/>
  <c r="V33" i="27" s="1"/>
  <c r="W33" i="27" s="1"/>
  <c r="X33" i="27" s="1"/>
  <c r="Y33" i="27" s="1"/>
  <c r="Z33" i="27" s="1"/>
  <c r="AA33" i="27" s="1"/>
  <c r="AB33" i="27" s="1"/>
  <c r="AC33" i="27" s="1"/>
  <c r="AD33" i="27" s="1"/>
  <c r="AE33" i="27" s="1"/>
  <c r="AF33" i="27" s="1"/>
  <c r="AG33" i="27" s="1"/>
  <c r="AH33" i="27" s="1"/>
  <c r="AI33" i="27" s="1"/>
  <c r="AJ33" i="27" s="1"/>
  <c r="AK33" i="27" s="1"/>
  <c r="AL33" i="27" s="1"/>
  <c r="AM33" i="27" s="1"/>
  <c r="AN33" i="27" s="1"/>
  <c r="AO33" i="27" s="1"/>
  <c r="AP33" i="27" s="1"/>
  <c r="AQ33" i="27" s="1"/>
  <c r="BC100" i="46" s="1"/>
  <c r="P27" i="16" s="1"/>
  <c r="AR33" i="26"/>
  <c r="I27" i="16" s="1"/>
  <c r="G32" i="11"/>
  <c r="L32" i="11" s="1"/>
  <c r="M32" i="11" s="1"/>
  <c r="N32" i="11" s="1"/>
  <c r="O32" i="11" s="1"/>
  <c r="P32" i="11" s="1"/>
  <c r="Q32" i="11" s="1"/>
  <c r="R32" i="11" s="1"/>
  <c r="S32" i="11" s="1"/>
  <c r="T32" i="11" s="1"/>
  <c r="U32" i="11" s="1"/>
  <c r="V32" i="11" s="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D32" i="24" s="1"/>
  <c r="E31" i="27"/>
  <c r="F31" i="27" s="1"/>
  <c r="G31" i="27" s="1"/>
  <c r="H31" i="27" s="1"/>
  <c r="I31" i="27" s="1"/>
  <c r="J31" i="27" s="1"/>
  <c r="K31" i="27" s="1"/>
  <c r="L31" i="27" s="1"/>
  <c r="M31" i="27" s="1"/>
  <c r="N31" i="27" s="1"/>
  <c r="O31" i="27" s="1"/>
  <c r="P31" i="27" s="1"/>
  <c r="Q31" i="27" s="1"/>
  <c r="R31" i="27" s="1"/>
  <c r="S31" i="27" s="1"/>
  <c r="T31" i="27" s="1"/>
  <c r="U31" i="27" s="1"/>
  <c r="V31" i="27" s="1"/>
  <c r="W31" i="27" s="1"/>
  <c r="X31" i="27" s="1"/>
  <c r="Y31" i="27" s="1"/>
  <c r="Z31" i="27" s="1"/>
  <c r="AA31" i="27" s="1"/>
  <c r="AB31" i="27" s="1"/>
  <c r="AC31" i="27" s="1"/>
  <c r="AD31" i="27" s="1"/>
  <c r="AE31" i="27" s="1"/>
  <c r="AF31" i="27" s="1"/>
  <c r="AG31" i="27" s="1"/>
  <c r="AH31" i="27" s="1"/>
  <c r="AI31" i="27" s="1"/>
  <c r="AJ31" i="27" s="1"/>
  <c r="AK31" i="27" s="1"/>
  <c r="AL31" i="27" s="1"/>
  <c r="AM31" i="27" s="1"/>
  <c r="AN31" i="27" s="1"/>
  <c r="AO31" i="27" s="1"/>
  <c r="AP31" i="27" s="1"/>
  <c r="AQ31" i="27" s="1"/>
  <c r="BC90" i="46" s="1"/>
  <c r="P25" i="16" s="1"/>
  <c r="AR31" i="26"/>
  <c r="I25" i="16" s="1"/>
  <c r="E30" i="12"/>
  <c r="F30" i="12" s="1"/>
  <c r="G30" i="12" s="1"/>
  <c r="H30" i="12" s="1"/>
  <c r="I30" i="12" s="1"/>
  <c r="J30" i="12" s="1"/>
  <c r="K30" i="12" s="1"/>
  <c r="L30" i="12" s="1"/>
  <c r="M30" i="12" s="1"/>
  <c r="N30" i="12" s="1"/>
  <c r="O30" i="12" s="1"/>
  <c r="P30" i="12" s="1"/>
  <c r="Q30" i="12" s="1"/>
  <c r="R30" i="12" s="1"/>
  <c r="S30" i="12" s="1"/>
  <c r="T30" i="12" s="1"/>
  <c r="U30" i="12" s="1"/>
  <c r="V30" i="12" s="1"/>
  <c r="W30" i="12" s="1"/>
  <c r="X30" i="12" s="1"/>
  <c r="Y30" i="12" s="1"/>
  <c r="Z30" i="12" s="1"/>
  <c r="AA30" i="12" s="1"/>
  <c r="AB30" i="12" s="1"/>
  <c r="AC30" i="12" s="1"/>
  <c r="AD30" i="12" s="1"/>
  <c r="AE30" i="12" s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D30" i="25" s="1"/>
  <c r="AR30" i="24"/>
  <c r="G24" i="16" s="1"/>
  <c r="G29" i="11"/>
  <c r="H29" i="11" s="1"/>
  <c r="I29" i="11" s="1"/>
  <c r="J29" i="11" s="1"/>
  <c r="K29" i="11" s="1"/>
  <c r="L29" i="11" s="1"/>
  <c r="M29" i="11" s="1"/>
  <c r="N29" i="11" s="1"/>
  <c r="O29" i="11" s="1"/>
  <c r="P29" i="11" s="1"/>
  <c r="Q29" i="11" s="1"/>
  <c r="R29" i="11" s="1"/>
  <c r="S29" i="11" s="1"/>
  <c r="T29" i="11" s="1"/>
  <c r="U29" i="11" s="1"/>
  <c r="V29" i="11" s="1"/>
  <c r="W29" i="11" s="1"/>
  <c r="X29" i="11" s="1"/>
  <c r="Y29" i="11" s="1"/>
  <c r="Z29" i="11" s="1"/>
  <c r="AA29" i="11" s="1"/>
  <c r="AB29" i="11" s="1"/>
  <c r="AC29" i="11" s="1"/>
  <c r="AD29" i="11" s="1"/>
  <c r="AE29" i="11" s="1"/>
  <c r="AF29" i="11" s="1"/>
  <c r="AG29" i="11" s="1"/>
  <c r="AH29" i="11" s="1"/>
  <c r="AI29" i="11" s="1"/>
  <c r="AJ29" i="11" s="1"/>
  <c r="AK29" i="11" s="1"/>
  <c r="AL29" i="11" s="1"/>
  <c r="AM29" i="11" s="1"/>
  <c r="AN29" i="11" s="1"/>
  <c r="AO29" i="11" s="1"/>
  <c r="AP29" i="11" s="1"/>
  <c r="AQ29" i="11" s="1"/>
  <c r="D29" i="24" s="1"/>
  <c r="E28" i="27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AJ28" i="27" s="1"/>
  <c r="AK28" i="27" s="1"/>
  <c r="AL28" i="27" s="1"/>
  <c r="AM28" i="27" s="1"/>
  <c r="AN28" i="27" s="1"/>
  <c r="AO28" i="27" s="1"/>
  <c r="AP28" i="27" s="1"/>
  <c r="AQ28" i="27" s="1"/>
  <c r="BC75" i="46" s="1"/>
  <c r="P22" i="16" s="1"/>
  <c r="AR28" i="26"/>
  <c r="I22" i="16" s="1"/>
  <c r="E27" i="27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P27" i="27" s="1"/>
  <c r="Q27" i="27" s="1"/>
  <c r="R27" i="27" s="1"/>
  <c r="S27" i="27" s="1"/>
  <c r="T27" i="27" s="1"/>
  <c r="U27" i="27" s="1"/>
  <c r="V27" i="27" s="1"/>
  <c r="W27" i="27" s="1"/>
  <c r="X27" i="27" s="1"/>
  <c r="Y27" i="27" s="1"/>
  <c r="Z27" i="27" s="1"/>
  <c r="AA27" i="27" s="1"/>
  <c r="AB27" i="27" s="1"/>
  <c r="AC27" i="27" s="1"/>
  <c r="AD27" i="27" s="1"/>
  <c r="AE27" i="27" s="1"/>
  <c r="AF27" i="27" s="1"/>
  <c r="AG27" i="27" s="1"/>
  <c r="AH27" i="27" s="1"/>
  <c r="AI27" i="27" s="1"/>
  <c r="AJ27" i="27" s="1"/>
  <c r="AK27" i="27" s="1"/>
  <c r="AL27" i="27" s="1"/>
  <c r="AM27" i="27" s="1"/>
  <c r="AN27" i="27" s="1"/>
  <c r="AO27" i="27" s="1"/>
  <c r="AP27" i="27" s="1"/>
  <c r="AQ27" i="27" s="1"/>
  <c r="BC70" i="46" s="1"/>
  <c r="P21" i="16" s="1"/>
  <c r="AR27" i="26"/>
  <c r="I21" i="16" s="1"/>
  <c r="E26" i="27"/>
  <c r="F26" i="27" s="1"/>
  <c r="G26" i="27" s="1"/>
  <c r="H26" i="27" s="1"/>
  <c r="I26" i="27" s="1"/>
  <c r="J26" i="27" s="1"/>
  <c r="K26" i="27" s="1"/>
  <c r="L26" i="27" s="1"/>
  <c r="M26" i="27" s="1"/>
  <c r="N26" i="27" s="1"/>
  <c r="O26" i="27" s="1"/>
  <c r="P26" i="27" s="1"/>
  <c r="Q26" i="27" s="1"/>
  <c r="R26" i="27" s="1"/>
  <c r="S26" i="27" s="1"/>
  <c r="T26" i="27" s="1"/>
  <c r="U26" i="27" s="1"/>
  <c r="V26" i="27" s="1"/>
  <c r="W26" i="27" s="1"/>
  <c r="X26" i="27" s="1"/>
  <c r="Y26" i="27" s="1"/>
  <c r="Z26" i="27" s="1"/>
  <c r="AA26" i="27" s="1"/>
  <c r="AB26" i="27" s="1"/>
  <c r="AC26" i="27" s="1"/>
  <c r="AD26" i="27" s="1"/>
  <c r="AE26" i="27" s="1"/>
  <c r="AF26" i="27" s="1"/>
  <c r="AG26" i="27" s="1"/>
  <c r="AH26" i="27" s="1"/>
  <c r="AI26" i="27" s="1"/>
  <c r="AJ26" i="27" s="1"/>
  <c r="AK26" i="27" s="1"/>
  <c r="AL26" i="27" s="1"/>
  <c r="AM26" i="27" s="1"/>
  <c r="AN26" i="27" s="1"/>
  <c r="AO26" i="27" s="1"/>
  <c r="AP26" i="27" s="1"/>
  <c r="AQ26" i="27" s="1"/>
  <c r="BC65" i="46" s="1"/>
  <c r="P20" i="16" s="1"/>
  <c r="AR26" i="26"/>
  <c r="I20" i="16" s="1"/>
  <c r="E25" i="27"/>
  <c r="F25" i="27" s="1"/>
  <c r="G25" i="27" s="1"/>
  <c r="H25" i="27" s="1"/>
  <c r="I25" i="27" s="1"/>
  <c r="J25" i="27" s="1"/>
  <c r="K25" i="27" s="1"/>
  <c r="L25" i="27" s="1"/>
  <c r="M25" i="27" s="1"/>
  <c r="N25" i="27" s="1"/>
  <c r="O25" i="27" s="1"/>
  <c r="P25" i="27" s="1"/>
  <c r="Q25" i="27" s="1"/>
  <c r="R25" i="27" s="1"/>
  <c r="S25" i="27" s="1"/>
  <c r="T25" i="27" s="1"/>
  <c r="U25" i="27" s="1"/>
  <c r="V25" i="27" s="1"/>
  <c r="W25" i="27" s="1"/>
  <c r="X25" i="27" s="1"/>
  <c r="Y25" i="27" s="1"/>
  <c r="Z25" i="27" s="1"/>
  <c r="AA25" i="27" s="1"/>
  <c r="AB25" i="27" s="1"/>
  <c r="AC25" i="27" s="1"/>
  <c r="AD25" i="27" s="1"/>
  <c r="AE25" i="27" s="1"/>
  <c r="AF25" i="27" s="1"/>
  <c r="AG25" i="27" s="1"/>
  <c r="AH25" i="27" s="1"/>
  <c r="AI25" i="27" s="1"/>
  <c r="AJ25" i="27" s="1"/>
  <c r="AK25" i="27" s="1"/>
  <c r="AL25" i="27" s="1"/>
  <c r="AM25" i="27" s="1"/>
  <c r="AN25" i="27" s="1"/>
  <c r="AO25" i="27" s="1"/>
  <c r="AP25" i="27" s="1"/>
  <c r="AQ25" i="27" s="1"/>
  <c r="BC60" i="46" s="1"/>
  <c r="P19" i="16" s="1"/>
  <c r="AR25" i="26"/>
  <c r="I19" i="16" s="1"/>
  <c r="G24" i="26"/>
  <c r="H24" i="26" s="1"/>
  <c r="I24" i="26" s="1"/>
  <c r="J24" i="26" s="1"/>
  <c r="K24" i="26" s="1"/>
  <c r="L24" i="26" s="1"/>
  <c r="M24" i="26" s="1"/>
  <c r="N24" i="26" s="1"/>
  <c r="O24" i="26" s="1"/>
  <c r="P24" i="26" s="1"/>
  <c r="Q24" i="26" s="1"/>
  <c r="R24" i="26" s="1"/>
  <c r="S24" i="26" s="1"/>
  <c r="T24" i="26" s="1"/>
  <c r="U24" i="26" s="1"/>
  <c r="V24" i="26" s="1"/>
  <c r="W24" i="26" s="1"/>
  <c r="X24" i="26" s="1"/>
  <c r="Y24" i="26" s="1"/>
  <c r="Z24" i="26" s="1"/>
  <c r="AA24" i="26" s="1"/>
  <c r="AB24" i="26" s="1"/>
  <c r="AC24" i="26" s="1"/>
  <c r="AD24" i="26" s="1"/>
  <c r="AE24" i="26" s="1"/>
  <c r="AF24" i="26" s="1"/>
  <c r="AG24" i="26" s="1"/>
  <c r="AH24" i="26" s="1"/>
  <c r="AI24" i="26" s="1"/>
  <c r="AJ24" i="26" s="1"/>
  <c r="AK24" i="26" s="1"/>
  <c r="AL24" i="26" s="1"/>
  <c r="AM24" i="26" s="1"/>
  <c r="AN24" i="26" s="1"/>
  <c r="AO24" i="26" s="1"/>
  <c r="AP24" i="26" s="1"/>
  <c r="AQ24" i="26" s="1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V24" i="14" s="1"/>
  <c r="W24" i="14" s="1"/>
  <c r="X24" i="14" s="1"/>
  <c r="Y24" i="14" s="1"/>
  <c r="Z24" i="14" s="1"/>
  <c r="AA24" i="14" s="1"/>
  <c r="AB24" i="14" s="1"/>
  <c r="AC24" i="14" s="1"/>
  <c r="AD24" i="14" s="1"/>
  <c r="AE24" i="14" s="1"/>
  <c r="AF24" i="14" s="1"/>
  <c r="AG24" i="14" s="1"/>
  <c r="AH24" i="14" s="1"/>
  <c r="AI24" i="14" s="1"/>
  <c r="AJ24" i="14" s="1"/>
  <c r="AK24" i="14" s="1"/>
  <c r="AL24" i="14" s="1"/>
  <c r="AM24" i="14" s="1"/>
  <c r="AN24" i="14" s="1"/>
  <c r="AO24" i="14" s="1"/>
  <c r="AP24" i="14" s="1"/>
  <c r="AQ24" i="14" s="1"/>
  <c r="D24" i="27" s="1"/>
  <c r="E23" i="27"/>
  <c r="F23" i="27" s="1"/>
  <c r="G23" i="27" s="1"/>
  <c r="H23" i="27" s="1"/>
  <c r="I23" i="27" s="1"/>
  <c r="J23" i="27" s="1"/>
  <c r="K23" i="27" s="1"/>
  <c r="L23" i="27" s="1"/>
  <c r="M23" i="27" s="1"/>
  <c r="N23" i="27" s="1"/>
  <c r="O23" i="27" s="1"/>
  <c r="P23" i="27" s="1"/>
  <c r="Q23" i="27" s="1"/>
  <c r="R23" i="27" s="1"/>
  <c r="S23" i="27" s="1"/>
  <c r="T23" i="27" s="1"/>
  <c r="U23" i="27" s="1"/>
  <c r="V23" i="27" s="1"/>
  <c r="W23" i="27" s="1"/>
  <c r="X23" i="27" s="1"/>
  <c r="Y23" i="27" s="1"/>
  <c r="Z23" i="27" s="1"/>
  <c r="AA23" i="27" s="1"/>
  <c r="AB23" i="27" s="1"/>
  <c r="AC23" i="27" s="1"/>
  <c r="AD23" i="27" s="1"/>
  <c r="AE23" i="27" s="1"/>
  <c r="AF23" i="27" s="1"/>
  <c r="AG23" i="27" s="1"/>
  <c r="AH23" i="27" s="1"/>
  <c r="AI23" i="27" s="1"/>
  <c r="AJ23" i="27" s="1"/>
  <c r="AK23" i="27" s="1"/>
  <c r="AL23" i="27" s="1"/>
  <c r="AM23" i="27" s="1"/>
  <c r="AN23" i="27" s="1"/>
  <c r="AO23" i="27" s="1"/>
  <c r="AP23" i="27" s="1"/>
  <c r="AQ23" i="27" s="1"/>
  <c r="BC50" i="46" s="1"/>
  <c r="P17" i="16" s="1"/>
  <c r="AR23" i="26"/>
  <c r="I17" i="16" s="1"/>
  <c r="E22" i="25"/>
  <c r="F22" i="25" s="1"/>
  <c r="G22" i="25" s="1"/>
  <c r="H22" i="25" s="1"/>
  <c r="I22" i="25" s="1"/>
  <c r="J22" i="25" s="1"/>
  <c r="K22" i="25" s="1"/>
  <c r="L22" i="25" s="1"/>
  <c r="M22" i="25" s="1"/>
  <c r="N22" i="25" s="1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AC22" i="25" s="1"/>
  <c r="AD22" i="25" s="1"/>
  <c r="AE22" i="25" s="1"/>
  <c r="AF22" i="25" s="1"/>
  <c r="AG22" i="25" s="1"/>
  <c r="AH22" i="25" s="1"/>
  <c r="AI22" i="25" s="1"/>
  <c r="AJ22" i="25" s="1"/>
  <c r="AK22" i="25" s="1"/>
  <c r="AL22" i="25" s="1"/>
  <c r="AM22" i="25" s="1"/>
  <c r="AN22" i="25" s="1"/>
  <c r="AO22" i="25" s="1"/>
  <c r="AP22" i="25" s="1"/>
  <c r="AQ22" i="25" s="1"/>
  <c r="D22" i="13" s="1"/>
  <c r="AR21" i="27"/>
  <c r="J15" i="16" s="1"/>
  <c r="K15" i="16" s="1"/>
  <c r="L15" i="16" s="1"/>
  <c r="E20" i="27"/>
  <c r="F20" i="27" s="1"/>
  <c r="G20" i="27" s="1"/>
  <c r="H20" i="27" s="1"/>
  <c r="I20" i="27" s="1"/>
  <c r="J20" i="27" s="1"/>
  <c r="K20" i="27" s="1"/>
  <c r="L20" i="27" s="1"/>
  <c r="M20" i="27" s="1"/>
  <c r="N20" i="27" s="1"/>
  <c r="O20" i="27" s="1"/>
  <c r="P20" i="27" s="1"/>
  <c r="Q20" i="27" s="1"/>
  <c r="R20" i="27" s="1"/>
  <c r="S20" i="27" s="1"/>
  <c r="T20" i="27" s="1"/>
  <c r="U20" i="27" s="1"/>
  <c r="V20" i="27" s="1"/>
  <c r="W20" i="27" s="1"/>
  <c r="X20" i="27" s="1"/>
  <c r="Y20" i="27" s="1"/>
  <c r="Z20" i="27" s="1"/>
  <c r="AA20" i="27" s="1"/>
  <c r="AB20" i="27" s="1"/>
  <c r="AC20" i="27" s="1"/>
  <c r="AD20" i="27" s="1"/>
  <c r="AE20" i="27" s="1"/>
  <c r="AF20" i="27" s="1"/>
  <c r="AG20" i="27" s="1"/>
  <c r="AH20" i="27" s="1"/>
  <c r="AI20" i="27" s="1"/>
  <c r="AJ20" i="27" s="1"/>
  <c r="AK20" i="27" s="1"/>
  <c r="AL20" i="27" s="1"/>
  <c r="AM20" i="27" s="1"/>
  <c r="AN20" i="27" s="1"/>
  <c r="AO20" i="27" s="1"/>
  <c r="AP20" i="27" s="1"/>
  <c r="AQ20" i="27" s="1"/>
  <c r="BC35" i="46" s="1"/>
  <c r="P14" i="16" s="1"/>
  <c r="AR20" i="26"/>
  <c r="I14" i="16" s="1"/>
  <c r="E19" i="27"/>
  <c r="F19" i="27" s="1"/>
  <c r="G19" i="27" s="1"/>
  <c r="H19" i="27" s="1"/>
  <c r="I19" i="27" s="1"/>
  <c r="J19" i="27" s="1"/>
  <c r="K19" i="27" s="1"/>
  <c r="L19" i="27" s="1"/>
  <c r="M19" i="27" s="1"/>
  <c r="N19" i="27" s="1"/>
  <c r="O19" i="27" s="1"/>
  <c r="P19" i="27" s="1"/>
  <c r="Q19" i="27" s="1"/>
  <c r="R19" i="27" s="1"/>
  <c r="S19" i="27" s="1"/>
  <c r="T19" i="27" s="1"/>
  <c r="U19" i="27" s="1"/>
  <c r="V19" i="27" s="1"/>
  <c r="W19" i="27" s="1"/>
  <c r="X19" i="27" s="1"/>
  <c r="Y19" i="27" s="1"/>
  <c r="Z19" i="27" s="1"/>
  <c r="AA19" i="27" s="1"/>
  <c r="AB19" i="27" s="1"/>
  <c r="AC19" i="27" s="1"/>
  <c r="AD19" i="27" s="1"/>
  <c r="AE19" i="27" s="1"/>
  <c r="AF19" i="27" s="1"/>
  <c r="AG19" i="27" s="1"/>
  <c r="AH19" i="27" s="1"/>
  <c r="AI19" i="27" s="1"/>
  <c r="AJ19" i="27" s="1"/>
  <c r="AK19" i="27" s="1"/>
  <c r="AL19" i="27" s="1"/>
  <c r="AM19" i="27" s="1"/>
  <c r="AN19" i="27" s="1"/>
  <c r="AO19" i="27" s="1"/>
  <c r="AP19" i="27" s="1"/>
  <c r="AQ19" i="27" s="1"/>
  <c r="BC30" i="46" s="1"/>
  <c r="P13" i="16" s="1"/>
  <c r="AR19" i="26"/>
  <c r="I13" i="16" s="1"/>
  <c r="E18" i="27"/>
  <c r="F18" i="27" s="1"/>
  <c r="G18" i="27" s="1"/>
  <c r="H18" i="27" s="1"/>
  <c r="I18" i="27" s="1"/>
  <c r="J18" i="27" s="1"/>
  <c r="K18" i="27" s="1"/>
  <c r="L18" i="27" s="1"/>
  <c r="M18" i="27" s="1"/>
  <c r="N18" i="27" s="1"/>
  <c r="O18" i="27" s="1"/>
  <c r="P18" i="27" s="1"/>
  <c r="Q18" i="27" s="1"/>
  <c r="R18" i="27" s="1"/>
  <c r="S18" i="27" s="1"/>
  <c r="T18" i="27" s="1"/>
  <c r="U18" i="27" s="1"/>
  <c r="V18" i="27" s="1"/>
  <c r="W18" i="27" s="1"/>
  <c r="X18" i="27" s="1"/>
  <c r="Y18" i="27" s="1"/>
  <c r="Z18" i="27" s="1"/>
  <c r="AA18" i="27" s="1"/>
  <c r="AB18" i="27" s="1"/>
  <c r="AC18" i="27" s="1"/>
  <c r="AD18" i="27" s="1"/>
  <c r="AE18" i="27" s="1"/>
  <c r="AF18" i="27" s="1"/>
  <c r="AG18" i="27" s="1"/>
  <c r="AH18" i="27" s="1"/>
  <c r="AI18" i="27" s="1"/>
  <c r="AJ18" i="27" s="1"/>
  <c r="AK18" i="27" s="1"/>
  <c r="AL18" i="27" s="1"/>
  <c r="AM18" i="27" s="1"/>
  <c r="AN18" i="27" s="1"/>
  <c r="AO18" i="27" s="1"/>
  <c r="AP18" i="27" s="1"/>
  <c r="AQ18" i="27" s="1"/>
  <c r="BC25" i="46" s="1"/>
  <c r="P12" i="16" s="1"/>
  <c r="AR18" i="26"/>
  <c r="I12" i="16" s="1"/>
  <c r="E17" i="27"/>
  <c r="F17" i="27" s="1"/>
  <c r="G17" i="27" s="1"/>
  <c r="H17" i="27" s="1"/>
  <c r="I17" i="27" s="1"/>
  <c r="J17" i="27" s="1"/>
  <c r="K17" i="27" s="1"/>
  <c r="L17" i="27" s="1"/>
  <c r="M17" i="27" s="1"/>
  <c r="N17" i="27" s="1"/>
  <c r="O17" i="27" s="1"/>
  <c r="P17" i="27" s="1"/>
  <c r="Q17" i="27" s="1"/>
  <c r="R17" i="27" s="1"/>
  <c r="S17" i="27" s="1"/>
  <c r="T17" i="27" s="1"/>
  <c r="U17" i="27" s="1"/>
  <c r="V17" i="27" s="1"/>
  <c r="W17" i="27" s="1"/>
  <c r="X17" i="27" s="1"/>
  <c r="Y17" i="27" s="1"/>
  <c r="Z17" i="27" s="1"/>
  <c r="AA17" i="27" s="1"/>
  <c r="AB17" i="27" s="1"/>
  <c r="AC17" i="27" s="1"/>
  <c r="AD17" i="27" s="1"/>
  <c r="AE17" i="27" s="1"/>
  <c r="AF17" i="27" s="1"/>
  <c r="AG17" i="27" s="1"/>
  <c r="AH17" i="27" s="1"/>
  <c r="AI17" i="27" s="1"/>
  <c r="AJ17" i="27" s="1"/>
  <c r="AK17" i="27" s="1"/>
  <c r="AL17" i="27" s="1"/>
  <c r="AM17" i="27" s="1"/>
  <c r="AN17" i="27" s="1"/>
  <c r="AO17" i="27" s="1"/>
  <c r="AP17" i="27" s="1"/>
  <c r="AQ17" i="27" s="1"/>
  <c r="BC20" i="46" s="1"/>
  <c r="P11" i="16" s="1"/>
  <c r="AR17" i="26"/>
  <c r="I11" i="16" s="1"/>
  <c r="AR16" i="12"/>
  <c r="E16" i="25"/>
  <c r="F16" i="25" s="1"/>
  <c r="G16" i="25" s="1"/>
  <c r="H16" i="25" s="1"/>
  <c r="I16" i="25" s="1"/>
  <c r="J16" i="25" s="1"/>
  <c r="K16" i="25" s="1"/>
  <c r="L16" i="25" s="1"/>
  <c r="M16" i="25" s="1"/>
  <c r="N16" i="25" s="1"/>
  <c r="O16" i="25" s="1"/>
  <c r="P16" i="25" s="1"/>
  <c r="Q16" i="25" s="1"/>
  <c r="R16" i="25" s="1"/>
  <c r="S16" i="25" s="1"/>
  <c r="T16" i="25" s="1"/>
  <c r="U16" i="25" s="1"/>
  <c r="V16" i="25" s="1"/>
  <c r="W16" i="25" s="1"/>
  <c r="X16" i="25" s="1"/>
  <c r="Y16" i="25" s="1"/>
  <c r="Z16" i="25" s="1"/>
  <c r="AA16" i="25" s="1"/>
  <c r="AB16" i="25" s="1"/>
  <c r="AC16" i="25" s="1"/>
  <c r="AD16" i="25" s="1"/>
  <c r="AE16" i="25" s="1"/>
  <c r="AF16" i="25" s="1"/>
  <c r="AG16" i="25" s="1"/>
  <c r="AH16" i="25" s="1"/>
  <c r="AI16" i="25" s="1"/>
  <c r="AJ16" i="25" s="1"/>
  <c r="AK16" i="25" s="1"/>
  <c r="AL16" i="25" s="1"/>
  <c r="AM16" i="25" s="1"/>
  <c r="AN16" i="25" s="1"/>
  <c r="AO16" i="25" s="1"/>
  <c r="AP16" i="25" s="1"/>
  <c r="AQ16" i="25" s="1"/>
  <c r="D16" i="13" s="1"/>
  <c r="AR22" i="12"/>
  <c r="AR28" i="14"/>
  <c r="AA15" i="1"/>
  <c r="AM15" i="1"/>
  <c r="A12" i="28"/>
  <c r="AG12" i="13"/>
  <c r="AL12" i="13"/>
  <c r="AG15" i="13"/>
  <c r="AK15" i="13"/>
  <c r="F3" i="39"/>
  <c r="J12" i="26"/>
  <c r="Y12" i="26"/>
  <c r="AQ12" i="26"/>
  <c r="G15" i="26"/>
  <c r="A5" i="39"/>
  <c r="A6" i="39"/>
  <c r="AC15" i="26"/>
  <c r="A10" i="39"/>
  <c r="A11" i="39"/>
  <c r="AR50" i="14"/>
  <c r="AR48" i="14"/>
  <c r="AR47" i="14"/>
  <c r="AR43" i="14"/>
  <c r="AR42" i="14"/>
  <c r="AR41" i="14"/>
  <c r="AR36" i="14"/>
  <c r="AR31" i="14"/>
  <c r="AR25" i="14"/>
  <c r="AR23" i="14"/>
  <c r="AR18" i="14"/>
  <c r="AR17" i="14"/>
  <c r="AR19" i="14"/>
  <c r="AR20" i="14"/>
  <c r="AR44" i="14"/>
  <c r="AR45" i="14"/>
  <c r="AR46" i="14"/>
  <c r="AR33" i="14"/>
  <c r="AR40" i="14"/>
  <c r="AR39" i="14"/>
  <c r="AR35" i="14"/>
  <c r="AR27" i="14"/>
  <c r="AR26" i="14"/>
  <c r="F12" i="13"/>
  <c r="E12" i="13"/>
  <c r="F3" i="32"/>
  <c r="G12" i="13"/>
  <c r="I12" i="13"/>
  <c r="K12" i="13"/>
  <c r="F4" i="32"/>
  <c r="J12" i="13"/>
  <c r="N12" i="13"/>
  <c r="O12" i="13"/>
  <c r="F5" i="32"/>
  <c r="M12" i="13"/>
  <c r="F6" i="32"/>
  <c r="R12" i="13"/>
  <c r="S12" i="13"/>
  <c r="Q12" i="13"/>
  <c r="U12" i="13"/>
  <c r="V12" i="13"/>
  <c r="F7" i="32"/>
  <c r="W12" i="13"/>
  <c r="F8" i="32"/>
  <c r="Z12" i="13"/>
  <c r="Y12" i="13"/>
  <c r="AA12" i="13"/>
  <c r="AE12" i="13"/>
  <c r="AC12" i="13"/>
  <c r="F9" i="32"/>
  <c r="AD12" i="13"/>
  <c r="E15" i="13"/>
  <c r="F15" i="13"/>
  <c r="G15" i="13"/>
  <c r="A3" i="32"/>
  <c r="A4" i="32"/>
  <c r="K15" i="13"/>
  <c r="J15" i="13"/>
  <c r="I15" i="13"/>
  <c r="M15" i="13"/>
  <c r="O15" i="13"/>
  <c r="N15" i="13"/>
  <c r="A5" i="32"/>
  <c r="S15" i="13"/>
  <c r="R15" i="13"/>
  <c r="Q15" i="13"/>
  <c r="A6" i="32"/>
  <c r="W15" i="13"/>
  <c r="A7" i="32"/>
  <c r="V15" i="13"/>
  <c r="U15" i="13"/>
  <c r="Z15" i="13"/>
  <c r="A8" i="32"/>
  <c r="Y15" i="13"/>
  <c r="AA15" i="13"/>
  <c r="A9" i="32"/>
  <c r="AC15" i="13"/>
  <c r="AE15" i="13"/>
  <c r="AD15" i="13"/>
  <c r="A6" i="28"/>
  <c r="R15" i="1"/>
  <c r="S15" i="1"/>
  <c r="Q15" i="1"/>
  <c r="M15" i="1"/>
  <c r="N15" i="1"/>
  <c r="O15" i="1"/>
  <c r="A5" i="28"/>
  <c r="A34" i="27" l="1"/>
  <c r="A34" i="14"/>
  <c r="A34" i="26"/>
  <c r="A34" i="13"/>
  <c r="A34" i="25"/>
  <c r="A34" i="12"/>
  <c r="A34" i="24"/>
  <c r="A34" i="11"/>
  <c r="A34" i="23"/>
  <c r="A34" i="10"/>
  <c r="A105" i="46"/>
  <c r="AR50" i="27"/>
  <c r="J44" i="16" s="1"/>
  <c r="K44" i="16" s="1"/>
  <c r="L44" i="16" s="1"/>
  <c r="AR49" i="13"/>
  <c r="E49" i="26"/>
  <c r="F49" i="26" s="1"/>
  <c r="G49" i="26" s="1"/>
  <c r="H49" i="26" s="1"/>
  <c r="I49" i="26" s="1"/>
  <c r="J49" i="26" s="1"/>
  <c r="K49" i="26" s="1"/>
  <c r="L49" i="26" s="1"/>
  <c r="M49" i="26" s="1"/>
  <c r="N49" i="26" s="1"/>
  <c r="O49" i="26" s="1"/>
  <c r="P49" i="26" s="1"/>
  <c r="Q49" i="26" s="1"/>
  <c r="R49" i="26" s="1"/>
  <c r="S49" i="26" s="1"/>
  <c r="T49" i="26" s="1"/>
  <c r="U49" i="26" s="1"/>
  <c r="V49" i="26" s="1"/>
  <c r="W49" i="26" s="1"/>
  <c r="X49" i="26" s="1"/>
  <c r="Y49" i="26" s="1"/>
  <c r="Z49" i="26" s="1"/>
  <c r="AA49" i="26" s="1"/>
  <c r="AB49" i="26" s="1"/>
  <c r="AC49" i="26" s="1"/>
  <c r="AD49" i="26" s="1"/>
  <c r="AE49" i="26" s="1"/>
  <c r="AF49" i="26" s="1"/>
  <c r="AG49" i="26" s="1"/>
  <c r="AH49" i="26" s="1"/>
  <c r="AI49" i="26" s="1"/>
  <c r="AJ49" i="26" s="1"/>
  <c r="AK49" i="26" s="1"/>
  <c r="AL49" i="26" s="1"/>
  <c r="AM49" i="26" s="1"/>
  <c r="AN49" i="26" s="1"/>
  <c r="AO49" i="26" s="1"/>
  <c r="AP49" i="26" s="1"/>
  <c r="AQ49" i="26" s="1"/>
  <c r="D49" i="14" s="1"/>
  <c r="AR48" i="27"/>
  <c r="J42" i="16" s="1"/>
  <c r="K42" i="16" s="1"/>
  <c r="L42" i="16" s="1"/>
  <c r="AR47" i="27"/>
  <c r="J41" i="16" s="1"/>
  <c r="K41" i="16" s="1"/>
  <c r="L41" i="16" s="1"/>
  <c r="AR46" i="27"/>
  <c r="J40" i="16" s="1"/>
  <c r="K40" i="16" s="1"/>
  <c r="L40" i="16" s="1"/>
  <c r="AR45" i="27"/>
  <c r="J39" i="16" s="1"/>
  <c r="K39" i="16" s="1"/>
  <c r="L39" i="16" s="1"/>
  <c r="AR44" i="27"/>
  <c r="J38" i="16" s="1"/>
  <c r="K38" i="16" s="1"/>
  <c r="L38" i="16" s="1"/>
  <c r="AR43" i="27"/>
  <c r="J37" i="16" s="1"/>
  <c r="K37" i="16" s="1"/>
  <c r="L37" i="16" s="1"/>
  <c r="AR42" i="27"/>
  <c r="J36" i="16" s="1"/>
  <c r="K36" i="16" s="1"/>
  <c r="L36" i="16" s="1"/>
  <c r="AR41" i="27"/>
  <c r="J35" i="16" s="1"/>
  <c r="K35" i="16" s="1"/>
  <c r="L35" i="16" s="1"/>
  <c r="AR40" i="27"/>
  <c r="J34" i="16" s="1"/>
  <c r="K34" i="16" s="1"/>
  <c r="L34" i="16" s="1"/>
  <c r="AR39" i="27"/>
  <c r="J33" i="16" s="1"/>
  <c r="K33" i="16" s="1"/>
  <c r="L33" i="16" s="1"/>
  <c r="AR38" i="12"/>
  <c r="E38" i="25"/>
  <c r="F38" i="25" s="1"/>
  <c r="G38" i="25" s="1"/>
  <c r="H38" i="25" s="1"/>
  <c r="I38" i="25" s="1"/>
  <c r="J38" i="25" s="1"/>
  <c r="K38" i="25" s="1"/>
  <c r="L38" i="25" s="1"/>
  <c r="M38" i="25" s="1"/>
  <c r="N38" i="25" s="1"/>
  <c r="O38" i="25" s="1"/>
  <c r="P38" i="25" s="1"/>
  <c r="Q38" i="25" s="1"/>
  <c r="R38" i="25" s="1"/>
  <c r="S38" i="25" s="1"/>
  <c r="T38" i="25" s="1"/>
  <c r="U38" i="25" s="1"/>
  <c r="V38" i="25" s="1"/>
  <c r="W38" i="25" s="1"/>
  <c r="X38" i="25" s="1"/>
  <c r="Y38" i="25" s="1"/>
  <c r="Z38" i="25" s="1"/>
  <c r="AA38" i="25" s="1"/>
  <c r="AB38" i="25" s="1"/>
  <c r="AC38" i="25" s="1"/>
  <c r="AD38" i="25" s="1"/>
  <c r="AE38" i="25" s="1"/>
  <c r="AF38" i="25" s="1"/>
  <c r="AG38" i="25" s="1"/>
  <c r="AH38" i="25" s="1"/>
  <c r="AI38" i="25" s="1"/>
  <c r="AJ38" i="25" s="1"/>
  <c r="AK38" i="25" s="1"/>
  <c r="AL38" i="25" s="1"/>
  <c r="AM38" i="25" s="1"/>
  <c r="AN38" i="25" s="1"/>
  <c r="AO38" i="25" s="1"/>
  <c r="AP38" i="25" s="1"/>
  <c r="AQ38" i="25" s="1"/>
  <c r="D38" i="13" s="1"/>
  <c r="AR37" i="14"/>
  <c r="AR37" i="26"/>
  <c r="I31" i="16" s="1"/>
  <c r="E37" i="27"/>
  <c r="F37" i="27" s="1"/>
  <c r="G37" i="27" s="1"/>
  <c r="H37" i="27" s="1"/>
  <c r="I37" i="27" s="1"/>
  <c r="J37" i="27" s="1"/>
  <c r="K37" i="27" s="1"/>
  <c r="L37" i="27" s="1"/>
  <c r="M37" i="27" s="1"/>
  <c r="N37" i="27" s="1"/>
  <c r="O37" i="27" s="1"/>
  <c r="P37" i="27" s="1"/>
  <c r="Q37" i="27" s="1"/>
  <c r="R37" i="27" s="1"/>
  <c r="S37" i="27" s="1"/>
  <c r="T37" i="27" s="1"/>
  <c r="U37" i="27" s="1"/>
  <c r="V37" i="27" s="1"/>
  <c r="W37" i="27" s="1"/>
  <c r="X37" i="27" s="1"/>
  <c r="Y37" i="27" s="1"/>
  <c r="Z37" i="27" s="1"/>
  <c r="AA37" i="27" s="1"/>
  <c r="AB37" i="27" s="1"/>
  <c r="AC37" i="27" s="1"/>
  <c r="AD37" i="27" s="1"/>
  <c r="AE37" i="27" s="1"/>
  <c r="AF37" i="27" s="1"/>
  <c r="AG37" i="27" s="1"/>
  <c r="AH37" i="27" s="1"/>
  <c r="AI37" i="27" s="1"/>
  <c r="AJ37" i="27" s="1"/>
  <c r="AK37" i="27" s="1"/>
  <c r="AL37" i="27" s="1"/>
  <c r="AM37" i="27" s="1"/>
  <c r="AN37" i="27" s="1"/>
  <c r="AO37" i="27" s="1"/>
  <c r="AP37" i="27" s="1"/>
  <c r="AQ37" i="27" s="1"/>
  <c r="BC120" i="46" s="1"/>
  <c r="P31" i="16" s="1"/>
  <c r="AR36" i="27"/>
  <c r="J30" i="16" s="1"/>
  <c r="K30" i="16" s="1"/>
  <c r="L30" i="16" s="1"/>
  <c r="AR35" i="27"/>
  <c r="J29" i="16" s="1"/>
  <c r="K29" i="16" s="1"/>
  <c r="L29" i="16" s="1"/>
  <c r="AR34" i="12"/>
  <c r="E34" i="25"/>
  <c r="F34" i="25" s="1"/>
  <c r="G34" i="25" s="1"/>
  <c r="H34" i="25" s="1"/>
  <c r="I34" i="25" s="1"/>
  <c r="J34" i="25" s="1"/>
  <c r="K34" i="25" s="1"/>
  <c r="L34" i="25" s="1"/>
  <c r="M34" i="25" s="1"/>
  <c r="N34" i="25" s="1"/>
  <c r="O34" i="25" s="1"/>
  <c r="P34" i="25" s="1"/>
  <c r="Q34" i="25" s="1"/>
  <c r="R34" i="25" s="1"/>
  <c r="S34" i="25" s="1"/>
  <c r="T34" i="25" s="1"/>
  <c r="U34" i="25" s="1"/>
  <c r="V34" i="25" s="1"/>
  <c r="W34" i="25" s="1"/>
  <c r="X34" i="25" s="1"/>
  <c r="Y34" i="25" s="1"/>
  <c r="Z34" i="25" s="1"/>
  <c r="AA34" i="25" s="1"/>
  <c r="AB34" i="25" s="1"/>
  <c r="AC34" i="25" s="1"/>
  <c r="AD34" i="25" s="1"/>
  <c r="AE34" i="25" s="1"/>
  <c r="AF34" i="25" s="1"/>
  <c r="AG34" i="25" s="1"/>
  <c r="AH34" i="25" s="1"/>
  <c r="AI34" i="25" s="1"/>
  <c r="AJ34" i="25" s="1"/>
  <c r="AK34" i="25" s="1"/>
  <c r="AL34" i="25" s="1"/>
  <c r="AM34" i="25" s="1"/>
  <c r="AN34" i="25" s="1"/>
  <c r="AO34" i="25" s="1"/>
  <c r="AP34" i="25" s="1"/>
  <c r="AQ34" i="25" s="1"/>
  <c r="D34" i="13" s="1"/>
  <c r="AR33" i="27"/>
  <c r="J27" i="16" s="1"/>
  <c r="K27" i="16" s="1"/>
  <c r="L27" i="16" s="1"/>
  <c r="AR32" i="11"/>
  <c r="E32" i="24"/>
  <c r="F32" i="24" s="1"/>
  <c r="G32" i="24" s="1"/>
  <c r="H32" i="24" s="1"/>
  <c r="I32" i="24" s="1"/>
  <c r="J32" i="24" s="1"/>
  <c r="K32" i="24" s="1"/>
  <c r="L32" i="24" s="1"/>
  <c r="M32" i="24" s="1"/>
  <c r="N32" i="24" s="1"/>
  <c r="O32" i="24" s="1"/>
  <c r="P32" i="24" s="1"/>
  <c r="Q32" i="24" s="1"/>
  <c r="R32" i="24" s="1"/>
  <c r="S32" i="24" s="1"/>
  <c r="T32" i="24" s="1"/>
  <c r="U32" i="24" s="1"/>
  <c r="V32" i="24" s="1"/>
  <c r="W32" i="24" s="1"/>
  <c r="X32" i="24" s="1"/>
  <c r="Y32" i="24" s="1"/>
  <c r="Z32" i="24" s="1"/>
  <c r="AA32" i="24" s="1"/>
  <c r="AB32" i="24" s="1"/>
  <c r="AC32" i="24" s="1"/>
  <c r="AD32" i="24" s="1"/>
  <c r="AE32" i="24" s="1"/>
  <c r="AF32" i="24" s="1"/>
  <c r="AG32" i="24" s="1"/>
  <c r="AH32" i="24" s="1"/>
  <c r="AI32" i="24" s="1"/>
  <c r="AJ32" i="24" s="1"/>
  <c r="AK32" i="24" s="1"/>
  <c r="AL32" i="24" s="1"/>
  <c r="AM32" i="24" s="1"/>
  <c r="AN32" i="24" s="1"/>
  <c r="AO32" i="24" s="1"/>
  <c r="AP32" i="24" s="1"/>
  <c r="AQ32" i="24" s="1"/>
  <c r="D32" i="12" s="1"/>
  <c r="AR31" i="27"/>
  <c r="J25" i="16" s="1"/>
  <c r="K25" i="16" s="1"/>
  <c r="L25" i="16" s="1"/>
  <c r="AR30" i="12"/>
  <c r="E30" i="25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P30" i="25" s="1"/>
  <c r="Q30" i="25" s="1"/>
  <c r="R30" i="25" s="1"/>
  <c r="S30" i="25" s="1"/>
  <c r="T30" i="25" s="1"/>
  <c r="U30" i="25" s="1"/>
  <c r="V30" i="25" s="1"/>
  <c r="W30" i="25" s="1"/>
  <c r="X30" i="25" s="1"/>
  <c r="Y30" i="25" s="1"/>
  <c r="Z30" i="25" s="1"/>
  <c r="AA30" i="25" s="1"/>
  <c r="AB30" i="25" s="1"/>
  <c r="AC30" i="25" s="1"/>
  <c r="AD30" i="25" s="1"/>
  <c r="AE30" i="25" s="1"/>
  <c r="AF30" i="25" s="1"/>
  <c r="AG30" i="25" s="1"/>
  <c r="AH30" i="25" s="1"/>
  <c r="AI30" i="25" s="1"/>
  <c r="AJ30" i="25" s="1"/>
  <c r="AK30" i="25" s="1"/>
  <c r="AL30" i="25" s="1"/>
  <c r="AM30" i="25" s="1"/>
  <c r="AN30" i="25" s="1"/>
  <c r="AO30" i="25" s="1"/>
  <c r="AP30" i="25" s="1"/>
  <c r="AQ30" i="25" s="1"/>
  <c r="D30" i="13" s="1"/>
  <c r="AR29" i="11"/>
  <c r="E29" i="24"/>
  <c r="F29" i="24" s="1"/>
  <c r="G29" i="24" s="1"/>
  <c r="H29" i="24" s="1"/>
  <c r="I29" i="24" s="1"/>
  <c r="J29" i="24" s="1"/>
  <c r="K29" i="24" s="1"/>
  <c r="L29" i="24" s="1"/>
  <c r="M29" i="24" s="1"/>
  <c r="N29" i="24" s="1"/>
  <c r="O29" i="24" s="1"/>
  <c r="P29" i="24" s="1"/>
  <c r="Q29" i="24" s="1"/>
  <c r="R29" i="24" s="1"/>
  <c r="S29" i="24" s="1"/>
  <c r="T29" i="24" s="1"/>
  <c r="U29" i="24" s="1"/>
  <c r="V29" i="24" s="1"/>
  <c r="W29" i="24" s="1"/>
  <c r="X29" i="24" s="1"/>
  <c r="Y29" i="24" s="1"/>
  <c r="Z29" i="24" s="1"/>
  <c r="AA29" i="24" s="1"/>
  <c r="AB29" i="24" s="1"/>
  <c r="AC29" i="24" s="1"/>
  <c r="AD29" i="24" s="1"/>
  <c r="AE29" i="24" s="1"/>
  <c r="AF29" i="24" s="1"/>
  <c r="AG29" i="24" s="1"/>
  <c r="AH29" i="24" s="1"/>
  <c r="AI29" i="24" s="1"/>
  <c r="AJ29" i="24" s="1"/>
  <c r="AK29" i="24" s="1"/>
  <c r="AL29" i="24" s="1"/>
  <c r="AM29" i="24" s="1"/>
  <c r="AN29" i="24" s="1"/>
  <c r="AO29" i="24" s="1"/>
  <c r="AP29" i="24" s="1"/>
  <c r="AQ29" i="24" s="1"/>
  <c r="D29" i="12" s="1"/>
  <c r="AR28" i="27"/>
  <c r="J22" i="16" s="1"/>
  <c r="K22" i="16" s="1"/>
  <c r="L22" i="16" s="1"/>
  <c r="AR27" i="27"/>
  <c r="J21" i="16" s="1"/>
  <c r="K21" i="16" s="1"/>
  <c r="L21" i="16" s="1"/>
  <c r="AR26" i="27"/>
  <c r="J20" i="16" s="1"/>
  <c r="K20" i="16" s="1"/>
  <c r="L20" i="16" s="1"/>
  <c r="AR25" i="27"/>
  <c r="J19" i="16" s="1"/>
  <c r="K19" i="16" s="1"/>
  <c r="L19" i="16" s="1"/>
  <c r="AR24" i="14"/>
  <c r="AR24" i="26"/>
  <c r="I18" i="16" s="1"/>
  <c r="E24" i="27"/>
  <c r="F24" i="27" s="1"/>
  <c r="G24" i="27" s="1"/>
  <c r="H24" i="27" s="1"/>
  <c r="I24" i="27" s="1"/>
  <c r="J24" i="27" s="1"/>
  <c r="K24" i="27" s="1"/>
  <c r="L24" i="27" s="1"/>
  <c r="M24" i="27" s="1"/>
  <c r="N24" i="27" s="1"/>
  <c r="O24" i="27" s="1"/>
  <c r="P24" i="27" s="1"/>
  <c r="Q24" i="27" s="1"/>
  <c r="R24" i="27" s="1"/>
  <c r="S24" i="27" s="1"/>
  <c r="T24" i="27" s="1"/>
  <c r="U24" i="27" s="1"/>
  <c r="V24" i="27" s="1"/>
  <c r="W24" i="27" s="1"/>
  <c r="X24" i="27" s="1"/>
  <c r="Y24" i="27" s="1"/>
  <c r="Z24" i="27" s="1"/>
  <c r="AA24" i="27" s="1"/>
  <c r="AB24" i="27" s="1"/>
  <c r="AC24" i="27" s="1"/>
  <c r="AD24" i="27" s="1"/>
  <c r="AE24" i="27" s="1"/>
  <c r="AF24" i="27" s="1"/>
  <c r="AG24" i="27" s="1"/>
  <c r="AH24" i="27" s="1"/>
  <c r="AI24" i="27" s="1"/>
  <c r="AJ24" i="27" s="1"/>
  <c r="AK24" i="27" s="1"/>
  <c r="AL24" i="27" s="1"/>
  <c r="AM24" i="27" s="1"/>
  <c r="AN24" i="27" s="1"/>
  <c r="AO24" i="27" s="1"/>
  <c r="AP24" i="27" s="1"/>
  <c r="AQ24" i="27" s="1"/>
  <c r="BC55" i="46" s="1"/>
  <c r="P18" i="16" s="1"/>
  <c r="AR23" i="27"/>
  <c r="J17" i="16" s="1"/>
  <c r="K17" i="16" s="1"/>
  <c r="L17" i="16" s="1"/>
  <c r="E22" i="13"/>
  <c r="F22" i="13" s="1"/>
  <c r="AR22" i="25"/>
  <c r="H16" i="16" s="1"/>
  <c r="AR20" i="27"/>
  <c r="J14" i="16" s="1"/>
  <c r="K14" i="16" s="1"/>
  <c r="L14" i="16" s="1"/>
  <c r="AR19" i="27"/>
  <c r="J13" i="16" s="1"/>
  <c r="K13" i="16" s="1"/>
  <c r="L13" i="16" s="1"/>
  <c r="AR18" i="27"/>
  <c r="J12" i="16" s="1"/>
  <c r="K12" i="16" s="1"/>
  <c r="L12" i="16" s="1"/>
  <c r="AR17" i="27"/>
  <c r="J11" i="16" s="1"/>
  <c r="K11" i="16" s="1"/>
  <c r="L11" i="16" s="1"/>
  <c r="E16" i="13"/>
  <c r="F16" i="13" s="1"/>
  <c r="AR16" i="25"/>
  <c r="H10" i="16" s="1"/>
  <c r="E50" i="16"/>
  <c r="A13" i="26"/>
  <c r="I50" i="16"/>
  <c r="A35" i="27" l="1"/>
  <c r="A35" i="14"/>
  <c r="A35" i="26"/>
  <c r="A35" i="13"/>
  <c r="A35" i="25"/>
  <c r="A35" i="12"/>
  <c r="A35" i="24"/>
  <c r="A35" i="11"/>
  <c r="A35" i="23"/>
  <c r="A35" i="10"/>
  <c r="A110" i="46"/>
  <c r="E49" i="14"/>
  <c r="F49" i="14" s="1"/>
  <c r="G49" i="14" s="1"/>
  <c r="H49" i="14" s="1"/>
  <c r="I49" i="14" s="1"/>
  <c r="J49" i="14" s="1"/>
  <c r="K49" i="14" s="1"/>
  <c r="L49" i="14" s="1"/>
  <c r="M49" i="14" s="1"/>
  <c r="N49" i="14" s="1"/>
  <c r="O49" i="14" s="1"/>
  <c r="P49" i="14" s="1"/>
  <c r="Q49" i="14" s="1"/>
  <c r="R49" i="14" s="1"/>
  <c r="S49" i="14" s="1"/>
  <c r="T49" i="14" s="1"/>
  <c r="U49" i="14" s="1"/>
  <c r="V49" i="14" s="1"/>
  <c r="W49" i="14" s="1"/>
  <c r="X49" i="14" s="1"/>
  <c r="Y49" i="14" s="1"/>
  <c r="Z49" i="14" s="1"/>
  <c r="AA49" i="14" s="1"/>
  <c r="AB49" i="14" s="1"/>
  <c r="AC49" i="14" s="1"/>
  <c r="AD49" i="14" s="1"/>
  <c r="AE49" i="14" s="1"/>
  <c r="AF49" i="14" s="1"/>
  <c r="AG49" i="14" s="1"/>
  <c r="AH49" i="14" s="1"/>
  <c r="AI49" i="14" s="1"/>
  <c r="AJ49" i="14" s="1"/>
  <c r="AK49" i="14" s="1"/>
  <c r="AL49" i="14" s="1"/>
  <c r="AM49" i="14" s="1"/>
  <c r="AN49" i="14" s="1"/>
  <c r="AO49" i="14" s="1"/>
  <c r="AP49" i="14" s="1"/>
  <c r="AQ49" i="14" s="1"/>
  <c r="D49" i="27" s="1"/>
  <c r="AR49" i="26"/>
  <c r="I43" i="16" s="1"/>
  <c r="E38" i="13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D38" i="26" s="1"/>
  <c r="AR38" i="25"/>
  <c r="H32" i="16" s="1"/>
  <c r="AR37" i="27"/>
  <c r="J31" i="16" s="1"/>
  <c r="K31" i="16" s="1"/>
  <c r="L31" i="16" s="1"/>
  <c r="E34" i="13"/>
  <c r="F34" i="13" s="1"/>
  <c r="G34" i="13" s="1"/>
  <c r="H34" i="13" s="1"/>
  <c r="I34" i="13" s="1"/>
  <c r="J34" i="13" s="1"/>
  <c r="K34" i="13" s="1"/>
  <c r="L34" i="13" s="1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D34" i="26" s="1"/>
  <c r="AR34" i="25"/>
  <c r="H28" i="16" s="1"/>
  <c r="E32" i="12"/>
  <c r="F32" i="12" s="1"/>
  <c r="AR32" i="24"/>
  <c r="G26" i="16" s="1"/>
  <c r="E30" i="13"/>
  <c r="F30" i="13" s="1"/>
  <c r="G30" i="13" s="1"/>
  <c r="H30" i="13" s="1"/>
  <c r="I30" i="13" s="1"/>
  <c r="J30" i="13" s="1"/>
  <c r="K30" i="13" s="1"/>
  <c r="L30" i="13" s="1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D30" i="26" s="1"/>
  <c r="AR30" i="25"/>
  <c r="H24" i="16" s="1"/>
  <c r="E29" i="12"/>
  <c r="F29" i="12" s="1"/>
  <c r="G29" i="12" s="1"/>
  <c r="H29" i="12" s="1"/>
  <c r="I29" i="12" s="1"/>
  <c r="J29" i="12" s="1"/>
  <c r="K29" i="12" s="1"/>
  <c r="L29" i="12" s="1"/>
  <c r="M29" i="12" s="1"/>
  <c r="N29" i="12" s="1"/>
  <c r="O29" i="12" s="1"/>
  <c r="P29" i="12" s="1"/>
  <c r="Q29" i="12" s="1"/>
  <c r="R29" i="12" s="1"/>
  <c r="S29" i="12" s="1"/>
  <c r="T29" i="12" s="1"/>
  <c r="U29" i="12" s="1"/>
  <c r="V29" i="12" s="1"/>
  <c r="W29" i="12" s="1"/>
  <c r="X29" i="12" s="1"/>
  <c r="Y29" i="12" s="1"/>
  <c r="Z29" i="12" s="1"/>
  <c r="AA29" i="12" s="1"/>
  <c r="AB29" i="12" s="1"/>
  <c r="AC29" i="12" s="1"/>
  <c r="AD29" i="12" s="1"/>
  <c r="AE29" i="12" s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D29" i="25" s="1"/>
  <c r="AR29" i="24"/>
  <c r="G23" i="16" s="1"/>
  <c r="AR24" i="27"/>
  <c r="J18" i="16" s="1"/>
  <c r="K18" i="16" s="1"/>
  <c r="L18" i="16" s="1"/>
  <c r="G22" i="13"/>
  <c r="H22" i="13" s="1"/>
  <c r="I22" i="13" s="1"/>
  <c r="J22" i="13" s="1"/>
  <c r="K22" i="13" s="1"/>
  <c r="L22" i="13" s="1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D22" i="26" s="1"/>
  <c r="G16" i="13"/>
  <c r="H16" i="13" s="1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D16" i="26" s="1"/>
  <c r="A36" i="27" l="1"/>
  <c r="A36" i="14"/>
  <c r="A36" i="26"/>
  <c r="A36" i="13"/>
  <c r="A36" i="25"/>
  <c r="A36" i="12"/>
  <c r="A36" i="24"/>
  <c r="A36" i="11"/>
  <c r="A36" i="23"/>
  <c r="A36" i="10"/>
  <c r="A115" i="46"/>
  <c r="AR49" i="14"/>
  <c r="E49" i="27"/>
  <c r="F49" i="27" s="1"/>
  <c r="G49" i="27" s="1"/>
  <c r="H49" i="27" s="1"/>
  <c r="I49" i="27" s="1"/>
  <c r="J49" i="27" s="1"/>
  <c r="K49" i="27" s="1"/>
  <c r="L49" i="27" s="1"/>
  <c r="M49" i="27" s="1"/>
  <c r="N49" i="27" s="1"/>
  <c r="O49" i="27" s="1"/>
  <c r="P49" i="27" s="1"/>
  <c r="Q49" i="27" s="1"/>
  <c r="R49" i="27" s="1"/>
  <c r="S49" i="27" s="1"/>
  <c r="T49" i="27" s="1"/>
  <c r="U49" i="27" s="1"/>
  <c r="V49" i="27" s="1"/>
  <c r="W49" i="27" s="1"/>
  <c r="X49" i="27" s="1"/>
  <c r="Y49" i="27" s="1"/>
  <c r="Z49" i="27" s="1"/>
  <c r="AA49" i="27" s="1"/>
  <c r="AB49" i="27" s="1"/>
  <c r="AC49" i="27" s="1"/>
  <c r="AD49" i="27" s="1"/>
  <c r="AE49" i="27" s="1"/>
  <c r="AF49" i="27" s="1"/>
  <c r="AG49" i="27" s="1"/>
  <c r="AH49" i="27" s="1"/>
  <c r="AI49" i="27" s="1"/>
  <c r="AJ49" i="27" s="1"/>
  <c r="AK49" i="27" s="1"/>
  <c r="AL49" i="27" s="1"/>
  <c r="AM49" i="27" s="1"/>
  <c r="AN49" i="27" s="1"/>
  <c r="AO49" i="27" s="1"/>
  <c r="AP49" i="27" s="1"/>
  <c r="AQ49" i="27" s="1"/>
  <c r="BC180" i="46" s="1"/>
  <c r="P43" i="16" s="1"/>
  <c r="AR38" i="13"/>
  <c r="E38" i="26"/>
  <c r="F38" i="26" s="1"/>
  <c r="G38" i="26" s="1"/>
  <c r="H38" i="26" s="1"/>
  <c r="I38" i="26" s="1"/>
  <c r="J38" i="26" s="1"/>
  <c r="K38" i="26" s="1"/>
  <c r="L38" i="26" s="1"/>
  <c r="M38" i="26" s="1"/>
  <c r="N38" i="26" s="1"/>
  <c r="O38" i="26" s="1"/>
  <c r="P38" i="26" s="1"/>
  <c r="Q38" i="26" s="1"/>
  <c r="R38" i="26" s="1"/>
  <c r="S38" i="26" s="1"/>
  <c r="T38" i="26" s="1"/>
  <c r="U38" i="26" s="1"/>
  <c r="V38" i="26" s="1"/>
  <c r="W38" i="26" s="1"/>
  <c r="X38" i="26" s="1"/>
  <c r="Y38" i="26" s="1"/>
  <c r="Z38" i="26" s="1"/>
  <c r="AA38" i="26" s="1"/>
  <c r="AB38" i="26" s="1"/>
  <c r="AC38" i="26" s="1"/>
  <c r="AD38" i="26" s="1"/>
  <c r="AE38" i="26" s="1"/>
  <c r="AF38" i="26" s="1"/>
  <c r="AG38" i="26" s="1"/>
  <c r="AH38" i="26" s="1"/>
  <c r="AI38" i="26" s="1"/>
  <c r="AJ38" i="26" s="1"/>
  <c r="AK38" i="26" s="1"/>
  <c r="AL38" i="26" s="1"/>
  <c r="AM38" i="26" s="1"/>
  <c r="AN38" i="26" s="1"/>
  <c r="AO38" i="26" s="1"/>
  <c r="AP38" i="26" s="1"/>
  <c r="AQ38" i="26" s="1"/>
  <c r="D38" i="14" s="1"/>
  <c r="AR34" i="13"/>
  <c r="E34" i="26"/>
  <c r="F34" i="26" s="1"/>
  <c r="G34" i="26" s="1"/>
  <c r="H34" i="26" s="1"/>
  <c r="I34" i="26" s="1"/>
  <c r="J34" i="26" s="1"/>
  <c r="K34" i="26" s="1"/>
  <c r="L34" i="26" s="1"/>
  <c r="M34" i="26" s="1"/>
  <c r="N34" i="26" s="1"/>
  <c r="O34" i="26" s="1"/>
  <c r="P34" i="26" s="1"/>
  <c r="Q34" i="26" s="1"/>
  <c r="R34" i="26" s="1"/>
  <c r="S34" i="26" s="1"/>
  <c r="T34" i="26" s="1"/>
  <c r="U34" i="26" s="1"/>
  <c r="V34" i="26" s="1"/>
  <c r="W34" i="26" s="1"/>
  <c r="X34" i="26" s="1"/>
  <c r="Y34" i="26" s="1"/>
  <c r="Z34" i="26" s="1"/>
  <c r="AA34" i="26" s="1"/>
  <c r="AB34" i="26" s="1"/>
  <c r="AC34" i="26" s="1"/>
  <c r="AD34" i="26" s="1"/>
  <c r="AE34" i="26" s="1"/>
  <c r="AF34" i="26" s="1"/>
  <c r="AG34" i="26" s="1"/>
  <c r="AH34" i="26" s="1"/>
  <c r="AI34" i="26" s="1"/>
  <c r="AJ34" i="26" s="1"/>
  <c r="AK34" i="26" s="1"/>
  <c r="AL34" i="26" s="1"/>
  <c r="AM34" i="26" s="1"/>
  <c r="AN34" i="26" s="1"/>
  <c r="AO34" i="26" s="1"/>
  <c r="AP34" i="26" s="1"/>
  <c r="AQ34" i="26" s="1"/>
  <c r="D34" i="14" s="1"/>
  <c r="G32" i="12"/>
  <c r="H32" i="12" s="1"/>
  <c r="I32" i="12" s="1"/>
  <c r="J32" i="12" s="1"/>
  <c r="K32" i="12" s="1"/>
  <c r="L32" i="12" s="1"/>
  <c r="M32" i="12" s="1"/>
  <c r="N32" i="12" s="1"/>
  <c r="O32" i="12" s="1"/>
  <c r="P32" i="12" s="1"/>
  <c r="Q32" i="12" s="1"/>
  <c r="R32" i="12" s="1"/>
  <c r="S32" i="12" s="1"/>
  <c r="T32" i="12" s="1"/>
  <c r="U32" i="12" s="1"/>
  <c r="V32" i="12" s="1"/>
  <c r="W32" i="12" s="1"/>
  <c r="X32" i="12" s="1"/>
  <c r="Y32" i="12" s="1"/>
  <c r="Z32" i="12" s="1"/>
  <c r="AA32" i="12" s="1"/>
  <c r="AB32" i="12" s="1"/>
  <c r="AC32" i="12" s="1"/>
  <c r="AD32" i="12" s="1"/>
  <c r="AE32" i="12" s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D32" i="25" s="1"/>
  <c r="AR30" i="13"/>
  <c r="E30" i="26"/>
  <c r="F30" i="26" s="1"/>
  <c r="G30" i="26" s="1"/>
  <c r="H30" i="26" s="1"/>
  <c r="I30" i="26" s="1"/>
  <c r="J30" i="26" s="1"/>
  <c r="K30" i="26" s="1"/>
  <c r="L30" i="26" s="1"/>
  <c r="M30" i="26" s="1"/>
  <c r="N30" i="26" s="1"/>
  <c r="O30" i="26" s="1"/>
  <c r="P30" i="26" s="1"/>
  <c r="Q30" i="26" s="1"/>
  <c r="R30" i="26" s="1"/>
  <c r="S30" i="26" s="1"/>
  <c r="T30" i="26" s="1"/>
  <c r="U30" i="26" s="1"/>
  <c r="V30" i="26" s="1"/>
  <c r="W30" i="26" s="1"/>
  <c r="X30" i="26" s="1"/>
  <c r="Y30" i="26" s="1"/>
  <c r="Z30" i="26" s="1"/>
  <c r="AA30" i="26" s="1"/>
  <c r="AB30" i="26" s="1"/>
  <c r="AC30" i="26" s="1"/>
  <c r="AD30" i="26" s="1"/>
  <c r="AE30" i="26" s="1"/>
  <c r="AF30" i="26" s="1"/>
  <c r="AG30" i="26" s="1"/>
  <c r="AH30" i="26" s="1"/>
  <c r="AI30" i="26" s="1"/>
  <c r="AJ30" i="26" s="1"/>
  <c r="AK30" i="26" s="1"/>
  <c r="AL30" i="26" s="1"/>
  <c r="AM30" i="26" s="1"/>
  <c r="AN30" i="26" s="1"/>
  <c r="AO30" i="26" s="1"/>
  <c r="AP30" i="26" s="1"/>
  <c r="AQ30" i="26" s="1"/>
  <c r="D30" i="14" s="1"/>
  <c r="AR29" i="12"/>
  <c r="E29" i="25"/>
  <c r="F29" i="25" s="1"/>
  <c r="G29" i="25" s="1"/>
  <c r="H29" i="25" s="1"/>
  <c r="I29" i="25" s="1"/>
  <c r="J29" i="25" s="1"/>
  <c r="K29" i="25" s="1"/>
  <c r="L29" i="25" s="1"/>
  <c r="M29" i="25" s="1"/>
  <c r="N29" i="25" s="1"/>
  <c r="O29" i="25" s="1"/>
  <c r="P29" i="25" s="1"/>
  <c r="Q29" i="25" s="1"/>
  <c r="R29" i="25" s="1"/>
  <c r="S29" i="25" s="1"/>
  <c r="T29" i="25" s="1"/>
  <c r="U29" i="25" s="1"/>
  <c r="V29" i="25" s="1"/>
  <c r="W29" i="25" s="1"/>
  <c r="X29" i="25" s="1"/>
  <c r="Y29" i="25" s="1"/>
  <c r="Z29" i="25" s="1"/>
  <c r="AA29" i="25" s="1"/>
  <c r="AB29" i="25" s="1"/>
  <c r="AC29" i="25" s="1"/>
  <c r="AD29" i="25" s="1"/>
  <c r="AE29" i="25" s="1"/>
  <c r="AF29" i="25" s="1"/>
  <c r="AG29" i="25" s="1"/>
  <c r="AH29" i="25" s="1"/>
  <c r="AI29" i="25" s="1"/>
  <c r="AJ29" i="25" s="1"/>
  <c r="AK29" i="25" s="1"/>
  <c r="AL29" i="25" s="1"/>
  <c r="AM29" i="25" s="1"/>
  <c r="AN29" i="25" s="1"/>
  <c r="AO29" i="25" s="1"/>
  <c r="AP29" i="25" s="1"/>
  <c r="AQ29" i="25" s="1"/>
  <c r="D29" i="13" s="1"/>
  <c r="E22" i="26"/>
  <c r="F22" i="26" s="1"/>
  <c r="G22" i="26" s="1"/>
  <c r="H22" i="26" s="1"/>
  <c r="I22" i="26" s="1"/>
  <c r="J22" i="26" s="1"/>
  <c r="K22" i="26" s="1"/>
  <c r="L22" i="26" s="1"/>
  <c r="M22" i="26" s="1"/>
  <c r="N22" i="26" s="1"/>
  <c r="O22" i="26" s="1"/>
  <c r="P22" i="26" s="1"/>
  <c r="Q22" i="26" s="1"/>
  <c r="R22" i="26" s="1"/>
  <c r="S22" i="26" s="1"/>
  <c r="T22" i="26" s="1"/>
  <c r="U22" i="26" s="1"/>
  <c r="V22" i="26" s="1"/>
  <c r="W22" i="26" s="1"/>
  <c r="X22" i="26" s="1"/>
  <c r="Y22" i="26" s="1"/>
  <c r="Z22" i="26" s="1"/>
  <c r="AA22" i="26" s="1"/>
  <c r="AB22" i="26" s="1"/>
  <c r="AC22" i="26" s="1"/>
  <c r="AD22" i="26" s="1"/>
  <c r="AE22" i="26" s="1"/>
  <c r="AF22" i="26" s="1"/>
  <c r="AG22" i="26" s="1"/>
  <c r="AH22" i="26" s="1"/>
  <c r="AI22" i="26" s="1"/>
  <c r="AJ22" i="26" s="1"/>
  <c r="AK22" i="26" s="1"/>
  <c r="AL22" i="26" s="1"/>
  <c r="AM22" i="26" s="1"/>
  <c r="AN22" i="26" s="1"/>
  <c r="AO22" i="26" s="1"/>
  <c r="AP22" i="26" s="1"/>
  <c r="AQ22" i="26" s="1"/>
  <c r="D22" i="14" s="1"/>
  <c r="AR22" i="13"/>
  <c r="AR16" i="13"/>
  <c r="E16" i="26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AP16" i="26" s="1"/>
  <c r="AQ16" i="26" s="1"/>
  <c r="D16" i="14" s="1"/>
  <c r="E16" i="14" s="1"/>
  <c r="B3" i="38"/>
  <c r="B4" i="38"/>
  <c r="B5" i="38"/>
  <c r="B6" i="38"/>
  <c r="B7" i="38"/>
  <c r="B8" i="38"/>
  <c r="B9" i="38"/>
  <c r="B10" i="38"/>
  <c r="B11" i="38"/>
  <c r="B12" i="38"/>
  <c r="A37" i="27" l="1"/>
  <c r="A37" i="14"/>
  <c r="A37" i="26"/>
  <c r="A37" i="13"/>
  <c r="A37" i="25"/>
  <c r="A37" i="12"/>
  <c r="A37" i="24"/>
  <c r="A37" i="11"/>
  <c r="A37" i="23"/>
  <c r="A37" i="10"/>
  <c r="A120" i="46"/>
  <c r="AR49" i="27"/>
  <c r="J43" i="16" s="1"/>
  <c r="K43" i="16" s="1"/>
  <c r="L43" i="16" s="1"/>
  <c r="E38" i="14"/>
  <c r="F38" i="14" s="1"/>
  <c r="G38" i="14" s="1"/>
  <c r="H38" i="14" s="1"/>
  <c r="I38" i="14" s="1"/>
  <c r="J38" i="14" s="1"/>
  <c r="K38" i="14" s="1"/>
  <c r="L38" i="14" s="1"/>
  <c r="M38" i="14" s="1"/>
  <c r="N38" i="14" s="1"/>
  <c r="O38" i="14" s="1"/>
  <c r="P38" i="14" s="1"/>
  <c r="Q38" i="14" s="1"/>
  <c r="R38" i="14" s="1"/>
  <c r="S38" i="14" s="1"/>
  <c r="T38" i="14" s="1"/>
  <c r="U38" i="14" s="1"/>
  <c r="V38" i="14" s="1"/>
  <c r="W38" i="14" s="1"/>
  <c r="X38" i="14" s="1"/>
  <c r="Y38" i="14" s="1"/>
  <c r="Z38" i="14" s="1"/>
  <c r="AA38" i="14" s="1"/>
  <c r="AB38" i="14" s="1"/>
  <c r="AC38" i="14" s="1"/>
  <c r="AD38" i="14" s="1"/>
  <c r="AE38" i="14" s="1"/>
  <c r="AF38" i="14" s="1"/>
  <c r="AG38" i="14" s="1"/>
  <c r="AH38" i="14" s="1"/>
  <c r="AI38" i="14" s="1"/>
  <c r="AJ38" i="14" s="1"/>
  <c r="AK38" i="14" s="1"/>
  <c r="AL38" i="14" s="1"/>
  <c r="AM38" i="14" s="1"/>
  <c r="AN38" i="14" s="1"/>
  <c r="AO38" i="14" s="1"/>
  <c r="AP38" i="14" s="1"/>
  <c r="AQ38" i="14" s="1"/>
  <c r="D38" i="27" s="1"/>
  <c r="AR38" i="26"/>
  <c r="I32" i="16" s="1"/>
  <c r="E34" i="14"/>
  <c r="F34" i="14" s="1"/>
  <c r="G34" i="14" s="1"/>
  <c r="H34" i="14" s="1"/>
  <c r="I34" i="14" s="1"/>
  <c r="J34" i="14" s="1"/>
  <c r="K34" i="14" s="1"/>
  <c r="L34" i="14" s="1"/>
  <c r="M34" i="14" s="1"/>
  <c r="N34" i="14" s="1"/>
  <c r="O34" i="14" s="1"/>
  <c r="P34" i="14" s="1"/>
  <c r="Q34" i="14" s="1"/>
  <c r="R34" i="14" s="1"/>
  <c r="S34" i="14" s="1"/>
  <c r="T34" i="14" s="1"/>
  <c r="U34" i="14" s="1"/>
  <c r="V34" i="14" s="1"/>
  <c r="W34" i="14" s="1"/>
  <c r="X34" i="14" s="1"/>
  <c r="Y34" i="14" s="1"/>
  <c r="Z34" i="14" s="1"/>
  <c r="AA34" i="14" s="1"/>
  <c r="AB34" i="14" s="1"/>
  <c r="AC34" i="14" s="1"/>
  <c r="AD34" i="14" s="1"/>
  <c r="AE34" i="14" s="1"/>
  <c r="AF34" i="14" s="1"/>
  <c r="AG34" i="14" s="1"/>
  <c r="AH34" i="14" s="1"/>
  <c r="AI34" i="14" s="1"/>
  <c r="AJ34" i="14" s="1"/>
  <c r="AK34" i="14" s="1"/>
  <c r="AL34" i="14" s="1"/>
  <c r="AM34" i="14" s="1"/>
  <c r="AN34" i="14" s="1"/>
  <c r="AO34" i="14" s="1"/>
  <c r="AP34" i="14" s="1"/>
  <c r="AQ34" i="14" s="1"/>
  <c r="D34" i="27" s="1"/>
  <c r="AR34" i="26"/>
  <c r="I28" i="16" s="1"/>
  <c r="AR32" i="12"/>
  <c r="E32" i="25"/>
  <c r="F32" i="25" s="1"/>
  <c r="G32" i="25" s="1"/>
  <c r="H32" i="25" s="1"/>
  <c r="I32" i="25" s="1"/>
  <c r="J32" i="25" s="1"/>
  <c r="K32" i="25" s="1"/>
  <c r="L32" i="25" s="1"/>
  <c r="M32" i="25" s="1"/>
  <c r="N32" i="25" s="1"/>
  <c r="O32" i="25" s="1"/>
  <c r="P32" i="25" s="1"/>
  <c r="Q32" i="25" s="1"/>
  <c r="R32" i="25" s="1"/>
  <c r="S32" i="25" s="1"/>
  <c r="T32" i="25" s="1"/>
  <c r="U32" i="25" s="1"/>
  <c r="V32" i="25" s="1"/>
  <c r="W32" i="25" s="1"/>
  <c r="X32" i="25" s="1"/>
  <c r="Y32" i="25" s="1"/>
  <c r="Z32" i="25" s="1"/>
  <c r="AA32" i="25" s="1"/>
  <c r="AB32" i="25" s="1"/>
  <c r="AC32" i="25" s="1"/>
  <c r="AD32" i="25" s="1"/>
  <c r="AE32" i="25" s="1"/>
  <c r="AF32" i="25" s="1"/>
  <c r="AG32" i="25" s="1"/>
  <c r="AH32" i="25" s="1"/>
  <c r="AI32" i="25" s="1"/>
  <c r="AJ32" i="25" s="1"/>
  <c r="AK32" i="25" s="1"/>
  <c r="AL32" i="25" s="1"/>
  <c r="AM32" i="25" s="1"/>
  <c r="AN32" i="25" s="1"/>
  <c r="AO32" i="25" s="1"/>
  <c r="AP32" i="25" s="1"/>
  <c r="AQ32" i="25" s="1"/>
  <c r="D32" i="13" s="1"/>
  <c r="E30" i="14"/>
  <c r="F30" i="14" s="1"/>
  <c r="G30" i="14" s="1"/>
  <c r="H30" i="14" s="1"/>
  <c r="I30" i="14" s="1"/>
  <c r="J30" i="14" s="1"/>
  <c r="K30" i="14" s="1"/>
  <c r="L30" i="14" s="1"/>
  <c r="M30" i="14" s="1"/>
  <c r="N30" i="14" s="1"/>
  <c r="O30" i="14" s="1"/>
  <c r="P30" i="14" s="1"/>
  <c r="Q30" i="14" s="1"/>
  <c r="R30" i="14" s="1"/>
  <c r="S30" i="14" s="1"/>
  <c r="T30" i="14" s="1"/>
  <c r="U30" i="14" s="1"/>
  <c r="V30" i="14" s="1"/>
  <c r="W30" i="14" s="1"/>
  <c r="X30" i="14" s="1"/>
  <c r="Y30" i="14" s="1"/>
  <c r="Z30" i="14" s="1"/>
  <c r="AA30" i="14" s="1"/>
  <c r="AB30" i="14" s="1"/>
  <c r="AC30" i="14" s="1"/>
  <c r="AD30" i="14" s="1"/>
  <c r="AE30" i="14" s="1"/>
  <c r="AF30" i="14" s="1"/>
  <c r="AG30" i="14" s="1"/>
  <c r="AH30" i="14" s="1"/>
  <c r="AI30" i="14" s="1"/>
  <c r="AJ30" i="14" s="1"/>
  <c r="AK30" i="14" s="1"/>
  <c r="AL30" i="14" s="1"/>
  <c r="AM30" i="14" s="1"/>
  <c r="AN30" i="14" s="1"/>
  <c r="AO30" i="14" s="1"/>
  <c r="AP30" i="14" s="1"/>
  <c r="AQ30" i="14" s="1"/>
  <c r="D30" i="27" s="1"/>
  <c r="AR30" i="26"/>
  <c r="I24" i="16" s="1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D29" i="26" s="1"/>
  <c r="AR29" i="25"/>
  <c r="H23" i="16" s="1"/>
  <c r="E22" i="14"/>
  <c r="F22" i="14" s="1"/>
  <c r="AR22" i="26"/>
  <c r="I16" i="16" s="1"/>
  <c r="F16" i="14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AK16" i="14" s="1"/>
  <c r="AL16" i="14" s="1"/>
  <c r="AM16" i="14" s="1"/>
  <c r="AN16" i="14" s="1"/>
  <c r="AO16" i="14" s="1"/>
  <c r="AP16" i="14" s="1"/>
  <c r="AQ16" i="14" s="1"/>
  <c r="D16" i="27" s="1"/>
  <c r="AR16" i="26"/>
  <c r="I10" i="16" s="1"/>
  <c r="F15" i="12"/>
  <c r="A3" i="31"/>
  <c r="G15" i="12"/>
  <c r="E15" i="12"/>
  <c r="G12" i="12"/>
  <c r="F12" i="12"/>
  <c r="E12" i="12"/>
  <c r="F3" i="31"/>
  <c r="M15" i="12"/>
  <c r="O15" i="12"/>
  <c r="N15" i="12"/>
  <c r="A5" i="31"/>
  <c r="F4" i="31"/>
  <c r="J12" i="12"/>
  <c r="K12" i="12"/>
  <c r="I12" i="12"/>
  <c r="N12" i="12"/>
  <c r="F5" i="31"/>
  <c r="M12" i="12"/>
  <c r="O12" i="12"/>
  <c r="A4" i="31"/>
  <c r="K15" i="12"/>
  <c r="J15" i="12"/>
  <c r="I15" i="12"/>
  <c r="AN15" i="25"/>
  <c r="AJ15" i="25"/>
  <c r="AF15" i="25"/>
  <c r="AB15" i="25"/>
  <c r="X15" i="25"/>
  <c r="T15" i="25"/>
  <c r="P15" i="25"/>
  <c r="L15" i="25"/>
  <c r="H15" i="25"/>
  <c r="D15" i="25"/>
  <c r="AN12" i="25"/>
  <c r="AJ12" i="25"/>
  <c r="AF12" i="25"/>
  <c r="AB12" i="25"/>
  <c r="X12" i="25"/>
  <c r="T12" i="25"/>
  <c r="P12" i="25"/>
  <c r="L12" i="25"/>
  <c r="H12" i="25"/>
  <c r="D12" i="25"/>
  <c r="A38" i="27" l="1"/>
  <c r="A38" i="14"/>
  <c r="A38" i="26"/>
  <c r="A38" i="13"/>
  <c r="A38" i="25"/>
  <c r="A38" i="12"/>
  <c r="A38" i="24"/>
  <c r="A38" i="11"/>
  <c r="A38" i="23"/>
  <c r="A38" i="10"/>
  <c r="A125" i="46"/>
  <c r="AR38" i="14"/>
  <c r="E38" i="27"/>
  <c r="F38" i="27" s="1"/>
  <c r="G38" i="27" s="1"/>
  <c r="H38" i="27" s="1"/>
  <c r="I38" i="27" s="1"/>
  <c r="J38" i="27" s="1"/>
  <c r="K38" i="27" s="1"/>
  <c r="L38" i="27" s="1"/>
  <c r="M38" i="27" s="1"/>
  <c r="N38" i="27" s="1"/>
  <c r="O38" i="27" s="1"/>
  <c r="P38" i="27" s="1"/>
  <c r="Q38" i="27" s="1"/>
  <c r="R38" i="27" s="1"/>
  <c r="S38" i="27" s="1"/>
  <c r="T38" i="27" s="1"/>
  <c r="U38" i="27" s="1"/>
  <c r="V38" i="27" s="1"/>
  <c r="W38" i="27" s="1"/>
  <c r="X38" i="27" s="1"/>
  <c r="Y38" i="27" s="1"/>
  <c r="Z38" i="27" s="1"/>
  <c r="AA38" i="27" s="1"/>
  <c r="AB38" i="27" s="1"/>
  <c r="AC38" i="27" s="1"/>
  <c r="AD38" i="27" s="1"/>
  <c r="AE38" i="27" s="1"/>
  <c r="AF38" i="27" s="1"/>
  <c r="AG38" i="27" s="1"/>
  <c r="AH38" i="27" s="1"/>
  <c r="AI38" i="27" s="1"/>
  <c r="AJ38" i="27" s="1"/>
  <c r="AK38" i="27" s="1"/>
  <c r="AL38" i="27" s="1"/>
  <c r="AM38" i="27" s="1"/>
  <c r="AN38" i="27" s="1"/>
  <c r="AO38" i="27" s="1"/>
  <c r="AP38" i="27" s="1"/>
  <c r="AQ38" i="27" s="1"/>
  <c r="BC125" i="46" s="1"/>
  <c r="P32" i="16" s="1"/>
  <c r="AR34" i="14"/>
  <c r="E34" i="27"/>
  <c r="F34" i="27" s="1"/>
  <c r="G34" i="27" s="1"/>
  <c r="H34" i="27" s="1"/>
  <c r="I34" i="27" s="1"/>
  <c r="J34" i="27" s="1"/>
  <c r="K34" i="27" s="1"/>
  <c r="L34" i="27" s="1"/>
  <c r="M34" i="27" s="1"/>
  <c r="N34" i="27" s="1"/>
  <c r="O34" i="27" s="1"/>
  <c r="P34" i="27" s="1"/>
  <c r="Q34" i="27" s="1"/>
  <c r="R34" i="27" s="1"/>
  <c r="S34" i="27" s="1"/>
  <c r="T34" i="27" s="1"/>
  <c r="U34" i="27" s="1"/>
  <c r="V34" i="27" s="1"/>
  <c r="W34" i="27" s="1"/>
  <c r="X34" i="27" s="1"/>
  <c r="Y34" i="27" s="1"/>
  <c r="Z34" i="27" s="1"/>
  <c r="AA34" i="27" s="1"/>
  <c r="AB34" i="27" s="1"/>
  <c r="AC34" i="27" s="1"/>
  <c r="AD34" i="27" s="1"/>
  <c r="AE34" i="27" s="1"/>
  <c r="AF34" i="27" s="1"/>
  <c r="AG34" i="27" s="1"/>
  <c r="AH34" i="27" s="1"/>
  <c r="AI34" i="27" s="1"/>
  <c r="AJ34" i="27" s="1"/>
  <c r="AK34" i="27" s="1"/>
  <c r="AL34" i="27" s="1"/>
  <c r="AM34" i="27" s="1"/>
  <c r="AN34" i="27" s="1"/>
  <c r="AO34" i="27" s="1"/>
  <c r="AP34" i="27" s="1"/>
  <c r="AQ34" i="27" s="1"/>
  <c r="BC105" i="46" s="1"/>
  <c r="P28" i="16" s="1"/>
  <c r="E32" i="13"/>
  <c r="F32" i="13" s="1"/>
  <c r="G32" i="13" s="1"/>
  <c r="H32" i="13" s="1"/>
  <c r="I32" i="13" s="1"/>
  <c r="J32" i="13" s="1"/>
  <c r="K32" i="13" s="1"/>
  <c r="L32" i="13" s="1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W32" i="13" s="1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D32" i="26" s="1"/>
  <c r="AR32" i="25"/>
  <c r="H26" i="16" s="1"/>
  <c r="AR30" i="14"/>
  <c r="E30" i="27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Q30" i="27" s="1"/>
  <c r="R30" i="27" s="1"/>
  <c r="S30" i="27" s="1"/>
  <c r="T30" i="27" s="1"/>
  <c r="U30" i="27" s="1"/>
  <c r="V30" i="27" s="1"/>
  <c r="W30" i="27" s="1"/>
  <c r="X30" i="27" s="1"/>
  <c r="Y30" i="27" s="1"/>
  <c r="Z30" i="27" s="1"/>
  <c r="AA30" i="27" s="1"/>
  <c r="AB30" i="27" s="1"/>
  <c r="AC30" i="27" s="1"/>
  <c r="AD30" i="27" s="1"/>
  <c r="AE30" i="27" s="1"/>
  <c r="AF30" i="27" s="1"/>
  <c r="AG30" i="27" s="1"/>
  <c r="AH30" i="27" s="1"/>
  <c r="AI30" i="27" s="1"/>
  <c r="AJ30" i="27" s="1"/>
  <c r="AK30" i="27" s="1"/>
  <c r="AL30" i="27" s="1"/>
  <c r="AM30" i="27" s="1"/>
  <c r="AN30" i="27" s="1"/>
  <c r="AO30" i="27" s="1"/>
  <c r="AP30" i="27" s="1"/>
  <c r="AQ30" i="27" s="1"/>
  <c r="BC85" i="46" s="1"/>
  <c r="P24" i="16" s="1"/>
  <c r="AR29" i="13"/>
  <c r="E29" i="26"/>
  <c r="F29" i="26" s="1"/>
  <c r="G29" i="26" s="1"/>
  <c r="H29" i="26" s="1"/>
  <c r="I29" i="26" s="1"/>
  <c r="J29" i="26" s="1"/>
  <c r="K29" i="26" s="1"/>
  <c r="L29" i="26" s="1"/>
  <c r="M29" i="26" s="1"/>
  <c r="N29" i="26" s="1"/>
  <c r="O29" i="26" s="1"/>
  <c r="P29" i="26" s="1"/>
  <c r="Q29" i="26" s="1"/>
  <c r="R29" i="26" s="1"/>
  <c r="S29" i="26" s="1"/>
  <c r="T29" i="26" s="1"/>
  <c r="U29" i="26" s="1"/>
  <c r="V29" i="26" s="1"/>
  <c r="W29" i="26" s="1"/>
  <c r="X29" i="26" s="1"/>
  <c r="Y29" i="26" s="1"/>
  <c r="Z29" i="26" s="1"/>
  <c r="AA29" i="26" s="1"/>
  <c r="AB29" i="26" s="1"/>
  <c r="AC29" i="26" s="1"/>
  <c r="AD29" i="26" s="1"/>
  <c r="AE29" i="26" s="1"/>
  <c r="AF29" i="26" s="1"/>
  <c r="AG29" i="26" s="1"/>
  <c r="AH29" i="26" s="1"/>
  <c r="AI29" i="26" s="1"/>
  <c r="AJ29" i="26" s="1"/>
  <c r="AK29" i="26" s="1"/>
  <c r="AL29" i="26" s="1"/>
  <c r="AM29" i="26" s="1"/>
  <c r="AN29" i="26" s="1"/>
  <c r="AO29" i="26" s="1"/>
  <c r="AP29" i="26" s="1"/>
  <c r="AQ29" i="26" s="1"/>
  <c r="D29" i="14" s="1"/>
  <c r="G22" i="14"/>
  <c r="H22" i="14" s="1"/>
  <c r="I22" i="14" s="1"/>
  <c r="J22" i="14" s="1"/>
  <c r="K22" i="14" s="1"/>
  <c r="L22" i="14" s="1"/>
  <c r="M22" i="14" s="1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AN22" i="14" s="1"/>
  <c r="AO22" i="14" s="1"/>
  <c r="AP22" i="14" s="1"/>
  <c r="AQ22" i="14" s="1"/>
  <c r="D22" i="27" s="1"/>
  <c r="AR16" i="14"/>
  <c r="E16" i="27"/>
  <c r="F16" i="27" s="1"/>
  <c r="G16" i="27" s="1"/>
  <c r="H16" i="27" s="1"/>
  <c r="I16" i="27" s="1"/>
  <c r="J16" i="27" s="1"/>
  <c r="K16" i="27" s="1"/>
  <c r="L16" i="27" s="1"/>
  <c r="M16" i="27" s="1"/>
  <c r="N16" i="27" s="1"/>
  <c r="O16" i="27" s="1"/>
  <c r="P16" i="27" s="1"/>
  <c r="Q16" i="27" s="1"/>
  <c r="R16" i="27" s="1"/>
  <c r="S16" i="27" s="1"/>
  <c r="T16" i="27" s="1"/>
  <c r="U16" i="27" s="1"/>
  <c r="V16" i="27" s="1"/>
  <c r="W16" i="27" s="1"/>
  <c r="X16" i="27" s="1"/>
  <c r="Y16" i="27" s="1"/>
  <c r="Z16" i="27" s="1"/>
  <c r="AA16" i="27" s="1"/>
  <c r="AB16" i="27" s="1"/>
  <c r="AC16" i="27" s="1"/>
  <c r="AD16" i="27" s="1"/>
  <c r="AE16" i="27" s="1"/>
  <c r="AF16" i="27" s="1"/>
  <c r="AG16" i="27" s="1"/>
  <c r="AH16" i="27" s="1"/>
  <c r="AI16" i="27" s="1"/>
  <c r="AJ16" i="27" s="1"/>
  <c r="AK16" i="27" s="1"/>
  <c r="AL16" i="27" s="1"/>
  <c r="AM16" i="27" s="1"/>
  <c r="AN16" i="27" s="1"/>
  <c r="AO16" i="27" s="1"/>
  <c r="AP16" i="27" s="1"/>
  <c r="AQ16" i="27" s="1"/>
  <c r="BC15" i="46" s="1"/>
  <c r="P10" i="16" s="1"/>
  <c r="AO12" i="12"/>
  <c r="AP12" i="12"/>
  <c r="F12" i="31"/>
  <c r="AQ12" i="12"/>
  <c r="AM15" i="12"/>
  <c r="A11" i="31"/>
  <c r="AL15" i="12"/>
  <c r="AK15" i="12"/>
  <c r="A12" i="31"/>
  <c r="AO15" i="12"/>
  <c r="AQ15" i="12"/>
  <c r="AP15" i="12"/>
  <c r="AK12" i="12"/>
  <c r="F11" i="31"/>
  <c r="AM12" i="12"/>
  <c r="AL12" i="12"/>
  <c r="R12" i="12"/>
  <c r="Q12" i="12"/>
  <c r="F6" i="31"/>
  <c r="S12" i="12"/>
  <c r="U12" i="12"/>
  <c r="V12" i="12"/>
  <c r="F7" i="31"/>
  <c r="W12" i="12"/>
  <c r="F8" i="31"/>
  <c r="AA12" i="12"/>
  <c r="Y12" i="12"/>
  <c r="Z12" i="12"/>
  <c r="AE12" i="12"/>
  <c r="AD12" i="12"/>
  <c r="F9" i="31"/>
  <c r="AC12" i="12"/>
  <c r="AG12" i="12"/>
  <c r="AH12" i="12"/>
  <c r="AI12" i="12"/>
  <c r="F10" i="31"/>
  <c r="S15" i="12"/>
  <c r="A6" i="31"/>
  <c r="R15" i="12"/>
  <c r="Q15" i="12"/>
  <c r="U15" i="12"/>
  <c r="W15" i="12"/>
  <c r="A7" i="31"/>
  <c r="V15" i="12"/>
  <c r="AA15" i="12"/>
  <c r="Y15" i="12"/>
  <c r="Z15" i="12"/>
  <c r="A8" i="31"/>
  <c r="AC15" i="12"/>
  <c r="AE15" i="12"/>
  <c r="A9" i="31"/>
  <c r="AD15" i="12"/>
  <c r="A10" i="31"/>
  <c r="AI15" i="12"/>
  <c r="AG15" i="12"/>
  <c r="AH15" i="12"/>
  <c r="G12" i="25"/>
  <c r="E12" i="25"/>
  <c r="F12" i="25"/>
  <c r="F3" i="38"/>
  <c r="F4" i="38"/>
  <c r="J12" i="25"/>
  <c r="I12" i="25"/>
  <c r="K12" i="25"/>
  <c r="O12" i="25"/>
  <c r="F5" i="38"/>
  <c r="N12" i="25"/>
  <c r="M12" i="25"/>
  <c r="S12" i="25"/>
  <c r="F6" i="38"/>
  <c r="Q12" i="25"/>
  <c r="R12" i="25"/>
  <c r="V12" i="25"/>
  <c r="W12" i="25"/>
  <c r="U12" i="25"/>
  <c r="F7" i="38"/>
  <c r="F8" i="38"/>
  <c r="Z12" i="25"/>
  <c r="Y12" i="25"/>
  <c r="AA12" i="25"/>
  <c r="AE12" i="25"/>
  <c r="AD12" i="25"/>
  <c r="AC12" i="25"/>
  <c r="F9" i="38"/>
  <c r="AH12" i="25"/>
  <c r="F10" i="38"/>
  <c r="AI12" i="25"/>
  <c r="AG12" i="25"/>
  <c r="F11" i="38"/>
  <c r="AL12" i="25"/>
  <c r="AK12" i="25"/>
  <c r="AM12" i="25"/>
  <c r="F12" i="38"/>
  <c r="AQ12" i="25"/>
  <c r="AP12" i="25"/>
  <c r="AO12" i="25"/>
  <c r="F15" i="25"/>
  <c r="A3" i="38"/>
  <c r="E15" i="25"/>
  <c r="G15" i="25"/>
  <c r="A4" i="38"/>
  <c r="K15" i="25"/>
  <c r="I15" i="25"/>
  <c r="J15" i="25"/>
  <c r="A5" i="38"/>
  <c r="O15" i="25"/>
  <c r="M15" i="25"/>
  <c r="N15" i="25"/>
  <c r="Q15" i="25"/>
  <c r="R15" i="25"/>
  <c r="S15" i="25"/>
  <c r="A6" i="38"/>
  <c r="U15" i="25"/>
  <c r="V15" i="25"/>
  <c r="W15" i="25"/>
  <c r="A7" i="38"/>
  <c r="Y15" i="25"/>
  <c r="Z15" i="25"/>
  <c r="A8" i="38"/>
  <c r="AA15" i="25"/>
  <c r="AE15" i="25"/>
  <c r="AD15" i="25"/>
  <c r="AC15" i="25"/>
  <c r="A9" i="38"/>
  <c r="AI15" i="25"/>
  <c r="A10" i="38"/>
  <c r="AH15" i="25"/>
  <c r="AG15" i="25"/>
  <c r="AK15" i="25"/>
  <c r="AM15" i="25"/>
  <c r="AL15" i="25"/>
  <c r="A11" i="38"/>
  <c r="AP15" i="25"/>
  <c r="A12" i="38"/>
  <c r="AO15" i="25"/>
  <c r="AQ15" i="25"/>
  <c r="A39" i="27" l="1"/>
  <c r="A39" i="14"/>
  <c r="A39" i="26"/>
  <c r="A39" i="13"/>
  <c r="A39" i="25"/>
  <c r="A39" i="12"/>
  <c r="A39" i="24"/>
  <c r="A39" i="11"/>
  <c r="A39" i="23"/>
  <c r="A39" i="10"/>
  <c r="A130" i="46"/>
  <c r="AR38" i="27"/>
  <c r="J32" i="16" s="1"/>
  <c r="K32" i="16" s="1"/>
  <c r="L32" i="16" s="1"/>
  <c r="AR34" i="27"/>
  <c r="J28" i="16" s="1"/>
  <c r="K28" i="16" s="1"/>
  <c r="L28" i="16" s="1"/>
  <c r="AR32" i="13"/>
  <c r="E32" i="26"/>
  <c r="F32" i="26" s="1"/>
  <c r="G32" i="26" s="1"/>
  <c r="H32" i="26" s="1"/>
  <c r="I32" i="26" s="1"/>
  <c r="J32" i="26" s="1"/>
  <c r="K32" i="26" s="1"/>
  <c r="L32" i="26" s="1"/>
  <c r="M32" i="26" s="1"/>
  <c r="N32" i="26" s="1"/>
  <c r="O32" i="26" s="1"/>
  <c r="P32" i="26" s="1"/>
  <c r="Q32" i="26" s="1"/>
  <c r="R32" i="26" s="1"/>
  <c r="S32" i="26" s="1"/>
  <c r="T32" i="26" s="1"/>
  <c r="U32" i="26" s="1"/>
  <c r="V32" i="26" s="1"/>
  <c r="W32" i="26" s="1"/>
  <c r="X32" i="26" s="1"/>
  <c r="Y32" i="26" s="1"/>
  <c r="Z32" i="26" s="1"/>
  <c r="AA32" i="26" s="1"/>
  <c r="AB32" i="26" s="1"/>
  <c r="AC32" i="26" s="1"/>
  <c r="AD32" i="26" s="1"/>
  <c r="AE32" i="26" s="1"/>
  <c r="AF32" i="26" s="1"/>
  <c r="AG32" i="26" s="1"/>
  <c r="AH32" i="26" s="1"/>
  <c r="AI32" i="26" s="1"/>
  <c r="AJ32" i="26" s="1"/>
  <c r="AK32" i="26" s="1"/>
  <c r="AL32" i="26" s="1"/>
  <c r="AM32" i="26" s="1"/>
  <c r="AN32" i="26" s="1"/>
  <c r="AO32" i="26" s="1"/>
  <c r="AP32" i="26" s="1"/>
  <c r="AQ32" i="26" s="1"/>
  <c r="D32" i="14" s="1"/>
  <c r="AR30" i="27"/>
  <c r="J24" i="16" s="1"/>
  <c r="K24" i="16" s="1"/>
  <c r="L24" i="16" s="1"/>
  <c r="E29" i="14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P29" i="14" s="1"/>
  <c r="Q29" i="14" s="1"/>
  <c r="R29" i="14" s="1"/>
  <c r="S29" i="14" s="1"/>
  <c r="T29" i="14" s="1"/>
  <c r="U29" i="14" s="1"/>
  <c r="V29" i="14" s="1"/>
  <c r="W29" i="14" s="1"/>
  <c r="X29" i="14" s="1"/>
  <c r="Y29" i="14" s="1"/>
  <c r="Z29" i="14" s="1"/>
  <c r="AA29" i="14" s="1"/>
  <c r="AB29" i="14" s="1"/>
  <c r="AC29" i="14" s="1"/>
  <c r="AD29" i="14" s="1"/>
  <c r="AE29" i="14" s="1"/>
  <c r="AF29" i="14" s="1"/>
  <c r="AG29" i="14" s="1"/>
  <c r="AH29" i="14" s="1"/>
  <c r="AI29" i="14" s="1"/>
  <c r="AJ29" i="14" s="1"/>
  <c r="AK29" i="14" s="1"/>
  <c r="AL29" i="14" s="1"/>
  <c r="AM29" i="14" s="1"/>
  <c r="AN29" i="14" s="1"/>
  <c r="AO29" i="14" s="1"/>
  <c r="AP29" i="14" s="1"/>
  <c r="AQ29" i="14" s="1"/>
  <c r="D29" i="27" s="1"/>
  <c r="AR29" i="26"/>
  <c r="I23" i="16" s="1"/>
  <c r="AR22" i="14"/>
  <c r="E22" i="27"/>
  <c r="F22" i="27" s="1"/>
  <c r="G22" i="27" s="1"/>
  <c r="H22" i="27" s="1"/>
  <c r="I22" i="27" s="1"/>
  <c r="J22" i="27" s="1"/>
  <c r="K22" i="27" s="1"/>
  <c r="L22" i="27" s="1"/>
  <c r="M22" i="27" s="1"/>
  <c r="N22" i="27" s="1"/>
  <c r="O22" i="27" s="1"/>
  <c r="P22" i="27" s="1"/>
  <c r="Q22" i="27" s="1"/>
  <c r="R22" i="27" s="1"/>
  <c r="S22" i="27" s="1"/>
  <c r="T22" i="27" s="1"/>
  <c r="U22" i="27" s="1"/>
  <c r="V22" i="27" s="1"/>
  <c r="W22" i="27" s="1"/>
  <c r="X22" i="27" s="1"/>
  <c r="Y22" i="27" s="1"/>
  <c r="Z22" i="27" s="1"/>
  <c r="AA22" i="27" s="1"/>
  <c r="AB22" i="27" s="1"/>
  <c r="AC22" i="27" s="1"/>
  <c r="AD22" i="27" s="1"/>
  <c r="AE22" i="27" s="1"/>
  <c r="AF22" i="27" s="1"/>
  <c r="AG22" i="27" s="1"/>
  <c r="AH22" i="27" s="1"/>
  <c r="AI22" i="27" s="1"/>
  <c r="AJ22" i="27" s="1"/>
  <c r="AK22" i="27" s="1"/>
  <c r="AL22" i="27" s="1"/>
  <c r="AM22" i="27" s="1"/>
  <c r="AN22" i="27" s="1"/>
  <c r="AO22" i="27" s="1"/>
  <c r="AP22" i="27" s="1"/>
  <c r="AQ22" i="27" s="1"/>
  <c r="BC45" i="46" s="1"/>
  <c r="P16" i="16" s="1"/>
  <c r="AR16" i="27"/>
  <c r="J10" i="16" s="1"/>
  <c r="K10" i="16" s="1"/>
  <c r="L10" i="16" s="1"/>
  <c r="A13" i="25"/>
  <c r="H50" i="16"/>
  <c r="AJ15" i="24"/>
  <c r="B3" i="37"/>
  <c r="B4" i="37"/>
  <c r="B5" i="37"/>
  <c r="A40" i="27" l="1"/>
  <c r="A40" i="14"/>
  <c r="A40" i="26"/>
  <c r="A40" i="13"/>
  <c r="A40" i="25"/>
  <c r="A40" i="12"/>
  <c r="A40" i="24"/>
  <c r="A40" i="11"/>
  <c r="A40" i="23"/>
  <c r="A40" i="10"/>
  <c r="A135" i="46"/>
  <c r="E32" i="14"/>
  <c r="F32" i="14" s="1"/>
  <c r="G32" i="14" s="1"/>
  <c r="H32" i="14" s="1"/>
  <c r="I32" i="14" s="1"/>
  <c r="J32" i="14" s="1"/>
  <c r="K32" i="14" s="1"/>
  <c r="L32" i="14" s="1"/>
  <c r="M32" i="14" s="1"/>
  <c r="N32" i="14" s="1"/>
  <c r="O32" i="14" s="1"/>
  <c r="P32" i="14" s="1"/>
  <c r="Q32" i="14" s="1"/>
  <c r="R32" i="14" s="1"/>
  <c r="S32" i="14" s="1"/>
  <c r="T32" i="14" s="1"/>
  <c r="U32" i="14" s="1"/>
  <c r="V32" i="14" s="1"/>
  <c r="W32" i="14" s="1"/>
  <c r="X32" i="14" s="1"/>
  <c r="Y32" i="14" s="1"/>
  <c r="Z32" i="14" s="1"/>
  <c r="AA32" i="14" s="1"/>
  <c r="AB32" i="14" s="1"/>
  <c r="AC32" i="14" s="1"/>
  <c r="AD32" i="14" s="1"/>
  <c r="AE32" i="14" s="1"/>
  <c r="AF32" i="14" s="1"/>
  <c r="AG32" i="14" s="1"/>
  <c r="AH32" i="14" s="1"/>
  <c r="AI32" i="14" s="1"/>
  <c r="AJ32" i="14" s="1"/>
  <c r="AK32" i="14" s="1"/>
  <c r="AL32" i="14" s="1"/>
  <c r="AM32" i="14" s="1"/>
  <c r="AN32" i="14" s="1"/>
  <c r="AO32" i="14" s="1"/>
  <c r="AP32" i="14" s="1"/>
  <c r="AQ32" i="14" s="1"/>
  <c r="D32" i="27" s="1"/>
  <c r="AR32" i="26"/>
  <c r="I26" i="16" s="1"/>
  <c r="AR29" i="14"/>
  <c r="E29" i="27"/>
  <c r="F29" i="27" s="1"/>
  <c r="G29" i="27" s="1"/>
  <c r="H29" i="27" s="1"/>
  <c r="I29" i="27" s="1"/>
  <c r="J29" i="27" s="1"/>
  <c r="K29" i="27" s="1"/>
  <c r="L29" i="27" s="1"/>
  <c r="M29" i="27" s="1"/>
  <c r="N29" i="27" s="1"/>
  <c r="O29" i="27" s="1"/>
  <c r="P29" i="27" s="1"/>
  <c r="Q29" i="27" s="1"/>
  <c r="R29" i="27" s="1"/>
  <c r="S29" i="27" s="1"/>
  <c r="T29" i="27" s="1"/>
  <c r="U29" i="27" s="1"/>
  <c r="V29" i="27" s="1"/>
  <c r="W29" i="27" s="1"/>
  <c r="X29" i="27" s="1"/>
  <c r="Y29" i="27" s="1"/>
  <c r="Z29" i="27" s="1"/>
  <c r="AA29" i="27" s="1"/>
  <c r="AB29" i="27" s="1"/>
  <c r="AC29" i="27" s="1"/>
  <c r="AD29" i="27" s="1"/>
  <c r="AE29" i="27" s="1"/>
  <c r="AF29" i="27" s="1"/>
  <c r="AG29" i="27" s="1"/>
  <c r="AH29" i="27" s="1"/>
  <c r="AI29" i="27" s="1"/>
  <c r="AJ29" i="27" s="1"/>
  <c r="AK29" i="27" s="1"/>
  <c r="AL29" i="27" s="1"/>
  <c r="AM29" i="27" s="1"/>
  <c r="AN29" i="27" s="1"/>
  <c r="AO29" i="27" s="1"/>
  <c r="AP29" i="27" s="1"/>
  <c r="AQ29" i="27" s="1"/>
  <c r="BC80" i="46" s="1"/>
  <c r="P23" i="16" s="1"/>
  <c r="AR22" i="27"/>
  <c r="J16" i="16" s="1"/>
  <c r="K16" i="16" s="1"/>
  <c r="L16" i="16" s="1"/>
  <c r="B6" i="37"/>
  <c r="B12" i="37"/>
  <c r="B8" i="37"/>
  <c r="U12" i="11"/>
  <c r="AG12" i="11"/>
  <c r="B9" i="37"/>
  <c r="AE12" i="11"/>
  <c r="AM12" i="11"/>
  <c r="A6" i="30"/>
  <c r="AD15" i="11"/>
  <c r="AL15" i="11"/>
  <c r="D12" i="24"/>
  <c r="G12" i="24" s="1"/>
  <c r="H12" i="24"/>
  <c r="K12" i="24" s="1"/>
  <c r="B11" i="37"/>
  <c r="B10" i="37"/>
  <c r="B7" i="37"/>
  <c r="P12" i="24"/>
  <c r="F6" i="37" s="1"/>
  <c r="L12" i="24"/>
  <c r="M12" i="24" s="1"/>
  <c r="X12" i="24"/>
  <c r="Z12" i="24" s="1"/>
  <c r="D15" i="24"/>
  <c r="F15" i="24" s="1"/>
  <c r="T12" i="24"/>
  <c r="F7" i="37" s="1"/>
  <c r="AJ12" i="24"/>
  <c r="AM12" i="24" s="1"/>
  <c r="H15" i="24"/>
  <c r="K15" i="24" s="1"/>
  <c r="P15" i="24"/>
  <c r="S15" i="24" s="1"/>
  <c r="AB12" i="24"/>
  <c r="F9" i="37" s="1"/>
  <c r="AF12" i="24"/>
  <c r="AG12" i="24" s="1"/>
  <c r="AN12" i="24"/>
  <c r="AP12" i="24" s="1"/>
  <c r="X15" i="24"/>
  <c r="Y15" i="24" s="1"/>
  <c r="L15" i="24"/>
  <c r="M15" i="24" s="1"/>
  <c r="T15" i="24"/>
  <c r="W15" i="24" s="1"/>
  <c r="AF15" i="24"/>
  <c r="AG15" i="24" s="1"/>
  <c r="AB15" i="24"/>
  <c r="AE15" i="24" s="1"/>
  <c r="AN15" i="24"/>
  <c r="AQ15" i="24" s="1"/>
  <c r="S12" i="11"/>
  <c r="Q12" i="11"/>
  <c r="R12" i="11"/>
  <c r="F6" i="30"/>
  <c r="W12" i="11"/>
  <c r="V12" i="11"/>
  <c r="Z12" i="11"/>
  <c r="Y12" i="11"/>
  <c r="F8" i="30"/>
  <c r="AA12" i="11"/>
  <c r="AD12" i="11"/>
  <c r="F9" i="30"/>
  <c r="AH12" i="11"/>
  <c r="AI12" i="11"/>
  <c r="AK12" i="11"/>
  <c r="F11" i="30"/>
  <c r="AP12" i="11"/>
  <c r="F12" i="30"/>
  <c r="AQ12" i="11"/>
  <c r="AO12" i="11"/>
  <c r="R15" i="11"/>
  <c r="S15" i="11"/>
  <c r="A7" i="30"/>
  <c r="W15" i="11"/>
  <c r="V15" i="11"/>
  <c r="U15" i="11"/>
  <c r="A8" i="30"/>
  <c r="Z15" i="11"/>
  <c r="AA15" i="11"/>
  <c r="Y15" i="11"/>
  <c r="AC15" i="11"/>
  <c r="AE15" i="11"/>
  <c r="AI15" i="11"/>
  <c r="A10" i="30"/>
  <c r="AG15" i="11"/>
  <c r="AH15" i="11"/>
  <c r="AK15" i="11"/>
  <c r="AM15" i="11"/>
  <c r="AP15" i="11"/>
  <c r="AQ15" i="11"/>
  <c r="A12" i="30"/>
  <c r="AO15" i="11"/>
  <c r="F3" i="37"/>
  <c r="J12" i="24"/>
  <c r="R12" i="24"/>
  <c r="U12" i="24"/>
  <c r="AA12" i="24"/>
  <c r="AE12" i="24"/>
  <c r="AO12" i="24"/>
  <c r="F12" i="37"/>
  <c r="A5" i="37"/>
  <c r="AH15" i="24"/>
  <c r="AM15" i="24"/>
  <c r="AL15" i="24"/>
  <c r="AK15" i="24"/>
  <c r="A11" i="37"/>
  <c r="AO15" i="24"/>
  <c r="J15" i="24" l="1"/>
  <c r="AI15" i="24"/>
  <c r="I15" i="24"/>
  <c r="F8" i="37"/>
  <c r="A12" i="37"/>
  <c r="O15" i="24"/>
  <c r="AC12" i="24"/>
  <c r="V12" i="24"/>
  <c r="F4" i="37"/>
  <c r="N15" i="24"/>
  <c r="S12" i="24"/>
  <c r="Q12" i="24"/>
  <c r="AP15" i="24"/>
  <c r="AD12" i="24"/>
  <c r="W12" i="24"/>
  <c r="I12" i="24"/>
  <c r="A4" i="37"/>
  <c r="A10" i="37"/>
  <c r="AQ12" i="24"/>
  <c r="Y12" i="24"/>
  <c r="R15" i="24"/>
  <c r="N12" i="24"/>
  <c r="A41" i="27"/>
  <c r="A41" i="14"/>
  <c r="A41" i="26"/>
  <c r="A41" i="13"/>
  <c r="A41" i="25"/>
  <c r="A41" i="12"/>
  <c r="A41" i="24"/>
  <c r="A41" i="11"/>
  <c r="A41" i="23"/>
  <c r="A41" i="10"/>
  <c r="A8" i="37"/>
  <c r="F11" i="37"/>
  <c r="F12" i="24"/>
  <c r="AC15" i="24"/>
  <c r="V15" i="24"/>
  <c r="G15" i="24"/>
  <c r="AH12" i="24"/>
  <c r="E12" i="24"/>
  <c r="A11" i="30"/>
  <c r="A9" i="30"/>
  <c r="Q15" i="11"/>
  <c r="AL12" i="11"/>
  <c r="F10" i="30"/>
  <c r="AC12" i="11"/>
  <c r="F7" i="30"/>
  <c r="A140" i="46"/>
  <c r="AR32" i="14"/>
  <c r="E32" i="27"/>
  <c r="F32" i="27" s="1"/>
  <c r="G32" i="27" s="1"/>
  <c r="H32" i="27" s="1"/>
  <c r="I32" i="27" s="1"/>
  <c r="J32" i="27" s="1"/>
  <c r="K32" i="27" s="1"/>
  <c r="L32" i="27" s="1"/>
  <c r="M32" i="27" s="1"/>
  <c r="N32" i="27" s="1"/>
  <c r="O32" i="27" s="1"/>
  <c r="P32" i="27" s="1"/>
  <c r="Q32" i="27" s="1"/>
  <c r="R32" i="27" s="1"/>
  <c r="S32" i="27" s="1"/>
  <c r="T32" i="27" s="1"/>
  <c r="U32" i="27" s="1"/>
  <c r="V32" i="27" s="1"/>
  <c r="W32" i="27" s="1"/>
  <c r="X32" i="27" s="1"/>
  <c r="Y32" i="27" s="1"/>
  <c r="Z32" i="27" s="1"/>
  <c r="AA32" i="27" s="1"/>
  <c r="AB32" i="27" s="1"/>
  <c r="AC32" i="27" s="1"/>
  <c r="AD32" i="27" s="1"/>
  <c r="AE32" i="27" s="1"/>
  <c r="AF32" i="27" s="1"/>
  <c r="AG32" i="27" s="1"/>
  <c r="AH32" i="27" s="1"/>
  <c r="AI32" i="27" s="1"/>
  <c r="AJ32" i="27" s="1"/>
  <c r="AK32" i="27" s="1"/>
  <c r="AL32" i="27" s="1"/>
  <c r="AM32" i="27" s="1"/>
  <c r="AN32" i="27" s="1"/>
  <c r="AO32" i="27" s="1"/>
  <c r="AP32" i="27" s="1"/>
  <c r="AQ32" i="27" s="1"/>
  <c r="BC95" i="46" s="1"/>
  <c r="P26" i="16" s="1"/>
  <c r="AR29" i="27"/>
  <c r="J23" i="16" s="1"/>
  <c r="K23" i="16" s="1"/>
  <c r="L23" i="16" s="1"/>
  <c r="A9" i="37"/>
  <c r="AA15" i="24"/>
  <c r="A7" i="37"/>
  <c r="Q15" i="24"/>
  <c r="A3" i="37"/>
  <c r="AL12" i="24"/>
  <c r="AI12" i="24"/>
  <c r="F5" i="37"/>
  <c r="AD15" i="24"/>
  <c r="Z15" i="24"/>
  <c r="U15" i="24"/>
  <c r="A6" i="37"/>
  <c r="E15" i="24"/>
  <c r="AK12" i="24"/>
  <c r="F10" i="37"/>
  <c r="O12" i="24"/>
  <c r="A42" i="27" l="1"/>
  <c r="A42" i="14"/>
  <c r="A42" i="26"/>
  <c r="A42" i="13"/>
  <c r="A42" i="25"/>
  <c r="A42" i="12"/>
  <c r="A42" i="24"/>
  <c r="A42" i="11"/>
  <c r="A42" i="23"/>
  <c r="A42" i="10"/>
  <c r="A145" i="46"/>
  <c r="AR32" i="27"/>
  <c r="J26" i="16" s="1"/>
  <c r="K26" i="16" s="1"/>
  <c r="L26" i="16" s="1"/>
  <c r="A43" i="27" l="1"/>
  <c r="A43" i="14"/>
  <c r="A43" i="26"/>
  <c r="A43" i="13"/>
  <c r="A43" i="25"/>
  <c r="A43" i="12"/>
  <c r="A43" i="24"/>
  <c r="A43" i="11"/>
  <c r="A43" i="23"/>
  <c r="A43" i="10"/>
  <c r="A150" i="46"/>
  <c r="F12" i="11"/>
  <c r="G12" i="11"/>
  <c r="F3" i="30"/>
  <c r="E12" i="11"/>
  <c r="K12" i="11"/>
  <c r="F4" i="30"/>
  <c r="I12" i="11"/>
  <c r="J12" i="11"/>
  <c r="F5" i="30"/>
  <c r="O12" i="11"/>
  <c r="M12" i="11"/>
  <c r="N12" i="11"/>
  <c r="G15" i="11"/>
  <c r="F15" i="11"/>
  <c r="E15" i="11"/>
  <c r="A3" i="30"/>
  <c r="J15" i="11"/>
  <c r="K15" i="11"/>
  <c r="I15" i="11"/>
  <c r="A4" i="30"/>
  <c r="O15" i="11"/>
  <c r="N15" i="11"/>
  <c r="M15" i="11"/>
  <c r="A5" i="30"/>
  <c r="A44" i="27" l="1"/>
  <c r="A44" i="14"/>
  <c r="A44" i="26"/>
  <c r="A44" i="13"/>
  <c r="A44" i="25"/>
  <c r="A44" i="12"/>
  <c r="A44" i="24"/>
  <c r="A44" i="11"/>
  <c r="A44" i="23"/>
  <c r="A44" i="10"/>
  <c r="A155" i="46"/>
  <c r="A13" i="24"/>
  <c r="G50" i="16"/>
  <c r="K50" i="16" s="1"/>
  <c r="A45" i="27" l="1"/>
  <c r="A45" i="14"/>
  <c r="A45" i="26"/>
  <c r="A45" i="13"/>
  <c r="A45" i="25"/>
  <c r="A45" i="12"/>
  <c r="A45" i="24"/>
  <c r="A45" i="11"/>
  <c r="A45" i="23"/>
  <c r="A45" i="10"/>
  <c r="A160" i="46"/>
  <c r="A46" i="27" l="1"/>
  <c r="A46" i="14"/>
  <c r="A46" i="26"/>
  <c r="A46" i="13"/>
  <c r="A46" i="25"/>
  <c r="A46" i="12"/>
  <c r="A46" i="24"/>
  <c r="A46" i="11"/>
  <c r="A46" i="23"/>
  <c r="A46" i="10"/>
  <c r="A165" i="46"/>
  <c r="A47" i="27" l="1"/>
  <c r="A47" i="14"/>
  <c r="A47" i="26"/>
  <c r="A47" i="13"/>
  <c r="A47" i="25"/>
  <c r="A47" i="12"/>
  <c r="A47" i="24"/>
  <c r="A47" i="11"/>
  <c r="A47" i="23"/>
  <c r="A47" i="10"/>
  <c r="A170" i="46"/>
  <c r="A48" i="27" l="1"/>
  <c r="A48" i="14"/>
  <c r="A48" i="26"/>
  <c r="A48" i="13"/>
  <c r="A48" i="25"/>
  <c r="A48" i="12"/>
  <c r="A48" i="24"/>
  <c r="A48" i="11"/>
  <c r="A48" i="23"/>
  <c r="A48" i="10"/>
  <c r="A175" i="46"/>
  <c r="A49" i="27" l="1"/>
  <c r="A49" i="14"/>
  <c r="A49" i="26"/>
  <c r="A49" i="13"/>
  <c r="A49" i="25"/>
  <c r="A49" i="12"/>
  <c r="A49" i="24"/>
  <c r="A49" i="11"/>
  <c r="A49" i="23"/>
  <c r="A49" i="10"/>
  <c r="A180" i="46"/>
  <c r="A50" i="27" l="1"/>
  <c r="A50" i="14"/>
  <c r="A50" i="26"/>
  <c r="A50" i="13"/>
  <c r="A50" i="25"/>
  <c r="A50" i="12"/>
  <c r="A50" i="24"/>
  <c r="A50" i="11"/>
  <c r="A50" i="23"/>
  <c r="A50" i="10"/>
  <c r="A185" i="46"/>
  <c r="A51" i="27" l="1"/>
  <c r="A51" i="14"/>
  <c r="A51" i="26"/>
  <c r="A51" i="13"/>
  <c r="A51" i="25"/>
  <c r="A51" i="12"/>
  <c r="A51" i="24"/>
  <c r="A51" i="11"/>
  <c r="A51" i="23"/>
  <c r="A51" i="10"/>
  <c r="A190" i="46"/>
  <c r="A52" i="27" l="1"/>
  <c r="A52" i="14"/>
  <c r="A52" i="26"/>
  <c r="A52" i="13"/>
  <c r="A52" i="25"/>
  <c r="A52" i="12"/>
  <c r="A52" i="24"/>
  <c r="A52" i="11"/>
  <c r="A52" i="23"/>
  <c r="A52" i="10"/>
  <c r="A195" i="46"/>
  <c r="A53" i="27" l="1"/>
  <c r="A53" i="14"/>
  <c r="A53" i="26"/>
  <c r="A53" i="13"/>
  <c r="A53" i="25"/>
  <c r="A53" i="12"/>
  <c r="A53" i="24"/>
  <c r="A53" i="11"/>
  <c r="A53" i="23"/>
  <c r="A53" i="10"/>
  <c r="A200" i="46"/>
  <c r="A54" i="27" l="1"/>
  <c r="A54" i="14"/>
  <c r="A54" i="26"/>
  <c r="A54" i="13"/>
  <c r="A54" i="25"/>
  <c r="A54" i="12"/>
  <c r="A54" i="24"/>
  <c r="A54" i="11"/>
  <c r="A54" i="23"/>
  <c r="A54" i="10"/>
  <c r="A205" i="46"/>
  <c r="A210" i="46" l="1"/>
  <c r="A55" i="27"/>
  <c r="A55" i="14"/>
  <c r="A55" i="26"/>
  <c r="A55" i="13"/>
  <c r="A55" i="25"/>
  <c r="A55" i="12"/>
  <c r="A55" i="24"/>
  <c r="A55" i="11"/>
  <c r="A55" i="23"/>
  <c r="A55" i="10"/>
</calcChain>
</file>

<file path=xl/comments1.xml><?xml version="1.0" encoding="utf-8"?>
<comments xmlns="http://schemas.openxmlformats.org/spreadsheetml/2006/main">
  <authors>
    <author>Renato Ely Castro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Se "Sim", a coluna "Nome do Aluno" será exibida.</t>
        </r>
      </text>
    </comment>
    <comment ref="A52" authorId="0" shapeId="0">
      <text>
        <r>
          <rPr>
            <sz val="9"/>
            <color indexed="81"/>
            <rFont val="Tahoma"/>
            <family val="2"/>
          </rPr>
          <t xml:space="preserve">
"A frequência e o aproveitamento na UC (após publicação pelo professor) ficam disponíveis para acesso pelo aluno no LINK "Produção Discente" na página inicial do MOODLE!"</t>
        </r>
      </text>
    </comment>
  </commentList>
</comments>
</file>

<file path=xl/comments2.xml><?xml version="1.0" encoding="utf-8"?>
<comments xmlns="http://schemas.openxmlformats.org/spreadsheetml/2006/main">
  <authors>
    <author>Renato Ely Castro</author>
  </authors>
  <commentList>
    <comment ref="A15" authorId="0" shapeId="0">
      <text>
        <r>
          <rPr>
            <b/>
            <sz val="8"/>
            <color indexed="81"/>
            <rFont val="Tahoma"/>
            <family val="2"/>
          </rPr>
          <t>Renato Ely Castro: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i/>
            <sz val="8"/>
            <color indexed="81"/>
            <rFont val="Tahoma"/>
            <family val="2"/>
          </rPr>
          <t xml:space="preserve">Secretaria: inserir o número sequencial (por curso). Exemplo: 
</t>
        </r>
        <r>
          <rPr>
            <b/>
            <sz val="8"/>
            <color indexed="81"/>
            <rFont val="Courier New"/>
            <family val="3"/>
          </rPr>
          <t>No CURSO NOME...
1  AUT   Aluno 1
2  AUT   Aluno 2
1  SEMB  Aluno 3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Renato Ely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Secretaria: 
1- inserir nesta coluna o nome dos alunos! 
2- Inserir o número sequencial (por curso) na coluna No. Exemplo: 
No CURSO NOME...
1  AUT   Aluno 1
2  AUT   Aluno 2
1  SEMB  Aluno 3
3- O número de matrícula deve ser inserido na coluna respectiva na planilha "Produção"!</t>
        </r>
      </text>
    </comment>
  </commentList>
</comments>
</file>

<file path=xl/comments3.xml><?xml version="1.0" encoding="utf-8"?>
<comments xmlns="http://schemas.openxmlformats.org/spreadsheetml/2006/main">
  <authors>
    <author>Fernanda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Último dia da folha anterior!
</t>
        </r>
      </text>
    </comment>
  </commentList>
</comments>
</file>

<file path=xl/comments4.xml><?xml version="1.0" encoding="utf-8"?>
<comments xmlns="http://schemas.openxmlformats.org/spreadsheetml/2006/main">
  <authors>
    <author>Fernanda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Último dia da folha anterior!
</t>
        </r>
      </text>
    </comment>
  </commentList>
</comments>
</file>

<file path=xl/comments5.xml><?xml version="1.0" encoding="utf-8"?>
<comments xmlns="http://schemas.openxmlformats.org/spreadsheetml/2006/main">
  <authors>
    <author>Fernanda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Último dia da folha anterior!
</t>
        </r>
      </text>
    </comment>
  </commentList>
</comments>
</file>

<file path=xl/comments6.xml><?xml version="1.0" encoding="utf-8"?>
<comments xmlns="http://schemas.openxmlformats.org/spreadsheetml/2006/main">
  <authors>
    <author>Fernanda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Último dia da folha anterior!
</t>
        </r>
      </text>
    </comment>
  </commentList>
</comments>
</file>

<file path=xl/comments7.xml><?xml version="1.0" encoding="utf-8"?>
<comments xmlns="http://schemas.openxmlformats.org/spreadsheetml/2006/main">
  <authors>
    <author>Fernanda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 xml:space="preserve">
Último dia da folha anterior!
</t>
        </r>
      </text>
    </comment>
  </commentList>
</comments>
</file>

<file path=xl/sharedStrings.xml><?xml version="1.0" encoding="utf-8"?>
<sst xmlns="http://schemas.openxmlformats.org/spreadsheetml/2006/main" count="1813" uniqueCount="409">
  <si>
    <t>Diário de Classe</t>
  </si>
  <si>
    <r>
      <t>N</t>
    </r>
    <r>
      <rPr>
        <b/>
        <vertAlign val="superscript"/>
        <sz val="9"/>
        <rFont val="Times New Roman"/>
        <family val="1"/>
      </rPr>
      <t>o</t>
    </r>
  </si>
  <si>
    <t>NOME DOS ALUNOS</t>
  </si>
  <si>
    <t>Dias</t>
  </si>
  <si>
    <t>Conteúdos/Atividades</t>
  </si>
  <si>
    <t>Rubrica Professor</t>
  </si>
  <si>
    <t xml:space="preserve">Turma: </t>
  </si>
  <si>
    <t>Julho</t>
  </si>
  <si>
    <t>Agosto</t>
  </si>
  <si>
    <t>Módulo:</t>
  </si>
  <si>
    <t>Professor(es):</t>
  </si>
  <si>
    <t>Unidade Curricular:</t>
  </si>
  <si>
    <t>Módulo</t>
  </si>
  <si>
    <t>UC</t>
  </si>
  <si>
    <t>Professor</t>
  </si>
  <si>
    <t>Carga</t>
  </si>
  <si>
    <t>Turno</t>
  </si>
  <si>
    <t>Manhã</t>
  </si>
  <si>
    <t>Noite</t>
  </si>
  <si>
    <t>Curso</t>
  </si>
  <si>
    <t>Ano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</si>
  <si>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</si>
  <si>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</si>
  <si>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</si>
  <si>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</si>
  <si>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</si>
  <si>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</si>
  <si>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</si>
  <si>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</si>
  <si>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</si>
  <si>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</si>
  <si>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</si>
  <si>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</si>
  <si>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</si>
  <si>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</si>
  <si>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</si>
  <si>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</si>
  <si>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</si>
  <si>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</si>
  <si>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</si>
  <si>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</si>
  <si>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</si>
  <si>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/</t>
  </si>
  <si>
    <t>Semestre</t>
  </si>
  <si>
    <t>a</t>
  </si>
  <si>
    <t>Encerrado em:</t>
  </si>
  <si>
    <t>Mês corrente:</t>
  </si>
  <si>
    <t>Mês</t>
  </si>
  <si>
    <t>Janeiro</t>
  </si>
  <si>
    <t>Fevereiro</t>
  </si>
  <si>
    <t>Março</t>
  </si>
  <si>
    <t>Abril</t>
  </si>
  <si>
    <t>Maio</t>
  </si>
  <si>
    <t>Junho</t>
  </si>
  <si>
    <t>Setembro</t>
  </si>
  <si>
    <t>Outubro</t>
  </si>
  <si>
    <t>Novembro</t>
  </si>
  <si>
    <t>Dezembro</t>
  </si>
  <si>
    <t>Especificar os instrumentos de avaliação, relacionando-os aos objetivos (conhecimentos, habilidades e atitudes) desenvolvidos.</t>
  </si>
  <si>
    <t>Registro das Avaliações em Estudos de Recuperação Paralela</t>
  </si>
  <si>
    <t>CURSO SUPERIOR DE TECNOLOGIA EM</t>
  </si>
  <si>
    <t>AUTOMAÇÃO INDUSTRIAL</t>
  </si>
  <si>
    <t>SISTEMAS DE TELECOMUNICAÇÕES</t>
  </si>
  <si>
    <t>Área</t>
  </si>
  <si>
    <t>(</t>
  </si>
  <si>
    <t>)</t>
  </si>
  <si>
    <t>Obs.:</t>
  </si>
  <si>
    <t>Prof.:</t>
  </si>
  <si>
    <t>Mês:</t>
  </si>
  <si>
    <t>Avaliação Discente</t>
  </si>
  <si>
    <t>Dia</t>
  </si>
  <si>
    <t>Turno:</t>
  </si>
  <si>
    <t>Turma:</t>
  </si>
  <si>
    <t>Coordenador</t>
  </si>
  <si>
    <t>Sup. Educ. e Tec.:</t>
  </si>
  <si>
    <t>Coord. Educ. Super.:</t>
  </si>
  <si>
    <t>Faltas</t>
  </si>
  <si>
    <t>Realização:</t>
  </si>
  <si>
    <t>AV. ASSIS BRASIL, 8450 - PORTO ALEGRE - RS</t>
  </si>
  <si>
    <t>Legenda: . = Presença  F = Falta  D = Dispensado  C = Cancelado  TR = Transferido  TC = Trancamento de Matrícula</t>
  </si>
  <si>
    <t>Carga horária:</t>
  </si>
  <si>
    <t>Ricardo Becker</t>
  </si>
  <si>
    <t>Dias letivos</t>
  </si>
  <si>
    <t>Dias/semana</t>
  </si>
  <si>
    <t>Dias/semestre</t>
  </si>
  <si>
    <t>PROJETADO:</t>
  </si>
  <si>
    <t>REALIZADO:</t>
  </si>
  <si>
    <t>SALDO:</t>
  </si>
  <si>
    <t>Dia(s)</t>
  </si>
  <si>
    <t>seg</t>
  </si>
  <si>
    <t>ter</t>
  </si>
  <si>
    <t>qua</t>
  </si>
  <si>
    <t>qui</t>
  </si>
  <si>
    <t>sex</t>
  </si>
  <si>
    <t>Prof.</t>
  </si>
  <si>
    <t>aulas/dd</t>
  </si>
  <si>
    <t>HORÁRIO DA UC:</t>
  </si>
  <si>
    <t>prof no dd</t>
  </si>
  <si>
    <t>dias letivos</t>
  </si>
  <si>
    <t>Opções</t>
  </si>
  <si>
    <t>Sim</t>
  </si>
  <si>
    <t>Não</t>
  </si>
  <si>
    <t>DADOS GERAIS DA UC</t>
  </si>
  <si>
    <t>Planejamento</t>
  </si>
  <si>
    <t>Cr</t>
  </si>
  <si>
    <t>PLANEJAMENTO DAS AULAS</t>
  </si>
  <si>
    <t>GERENCIAMENTO DA UC</t>
  </si>
  <si>
    <t>Leandro José Cassol</t>
  </si>
  <si>
    <t>Alexandre Gaspary Haupt</t>
  </si>
  <si>
    <t>MATRÍCULA DO ALUNO</t>
  </si>
  <si>
    <t>NOME DO ALUNO</t>
  </si>
  <si>
    <t>%</t>
  </si>
  <si>
    <t>S</t>
  </si>
  <si>
    <t>Faltas...</t>
  </si>
  <si>
    <t>Faltas / mês...</t>
  </si>
  <si>
    <t>Realiz.:</t>
  </si>
  <si>
    <t>Mostrar nome aluno?</t>
  </si>
  <si>
    <t>Totalização horas/mês:</t>
  </si>
  <si>
    <t>.</t>
  </si>
  <si>
    <t>F</t>
  </si>
  <si>
    <t>N</t>
  </si>
  <si>
    <t>D</t>
  </si>
  <si>
    <t>DC</t>
  </si>
  <si>
    <t>C</t>
  </si>
  <si>
    <t>TR</t>
  </si>
  <si>
    <t>TC</t>
  </si>
  <si>
    <t>Av</t>
  </si>
  <si>
    <t>Aula</t>
  </si>
  <si>
    <t>Semana</t>
  </si>
  <si>
    <t>Seq.</t>
  </si>
  <si>
    <t>h/a</t>
  </si>
  <si>
    <t>Avn</t>
  </si>
  <si>
    <t>Av1</t>
  </si>
  <si>
    <t>Av2</t>
  </si>
  <si>
    <t>Av3</t>
  </si>
  <si>
    <t>Av12</t>
  </si>
  <si>
    <t>Av13</t>
  </si>
  <si>
    <t>Av23</t>
  </si>
  <si>
    <t>Av123</t>
  </si>
  <si>
    <t>Professor: insira nesta coluna os conteúdos/atividades do dia indicado. Os valores aqui colocados serão copiados automaticamente para o verso do diário de classe.</t>
  </si>
  <si>
    <t>Professor: marque com "X" no quadro abaixo os seus dias de aula.</t>
  </si>
  <si>
    <t>A Secretaria Acadêmica deve preencher os dados gerais da UC...</t>
  </si>
  <si>
    <t>Secretaria: para inserir um professor desloque as</t>
  </si>
  <si>
    <t>células para baixo e acrescente o mesmo na lista</t>
  </si>
  <si>
    <t>!</t>
  </si>
  <si>
    <t>Snnn - XYZ</t>
  </si>
  <si>
    <t>REDES DE COMPUTADORES</t>
  </si>
  <si>
    <t>...</t>
  </si>
  <si>
    <t>SISTEMAS EMBARCADOS</t>
  </si>
  <si>
    <t>ANÁLISE DESENVOLVIMENTO SISTEMAS</t>
  </si>
  <si>
    <t>ADS</t>
  </si>
  <si>
    <t>SEMB</t>
  </si>
  <si>
    <t>G1</t>
  </si>
  <si>
    <t>Alunos</t>
  </si>
  <si>
    <t>G2</t>
  </si>
  <si>
    <t>SUB</t>
  </si>
  <si>
    <t>Avaliações</t>
  </si>
  <si>
    <t>(G1+G2)/2 =</t>
  </si>
  <si>
    <t>(Gn+SUB)/2 =</t>
  </si>
  <si>
    <t>Parcial</t>
  </si>
  <si>
    <t>&lt; Médias parciais</t>
  </si>
  <si>
    <t>R</t>
  </si>
  <si>
    <t>RES</t>
  </si>
  <si>
    <t>Avaliações...</t>
  </si>
  <si>
    <t>Resultado...</t>
  </si>
  <si>
    <t>PRODUÇÃO DISCENTE</t>
  </si>
  <si>
    <t xml:space="preserve">Valderi Leithadt </t>
  </si>
  <si>
    <t>horas</t>
  </si>
  <si>
    <t>CURSO</t>
  </si>
  <si>
    <t>Cálculos</t>
  </si>
  <si>
    <t>S007 - Cálculo Básico</t>
  </si>
  <si>
    <t>S011 - Comunicação e Metodologia de Pesquisa</t>
  </si>
  <si>
    <t>S041 - Introdução à Automação Industrial</t>
  </si>
  <si>
    <t>S002 - Análise de Circuitos</t>
  </si>
  <si>
    <t>S008 - Cálculo Diferencial e Integral</t>
  </si>
  <si>
    <t>S014 - Controladores Industriais</t>
  </si>
  <si>
    <t>S022 - Eletrotécnica</t>
  </si>
  <si>
    <t>S030 - Física Aplicada à Engenharia</t>
  </si>
  <si>
    <t>S042 - Introdução ao Curso de Sistemas Embarcados</t>
  </si>
  <si>
    <t>S032 - Fundamentos de Sistemas de Informação</t>
  </si>
  <si>
    <t>S031 - Fundamentos de Matemática e Lógica Proposicional</t>
  </si>
  <si>
    <t>S004 - Arquitetura de Computadores</t>
  </si>
  <si>
    <t>S023 - Empreendedorismo</t>
  </si>
  <si>
    <t>Edir dos S. Alves</t>
  </si>
  <si>
    <t>Edison P. Dachi</t>
  </si>
  <si>
    <t>Fausto B. Libano</t>
  </si>
  <si>
    <t>Marcia A. Mendes</t>
  </si>
  <si>
    <t>Marisa de Oliveira</t>
  </si>
  <si>
    <t>Marlon L. Moraes</t>
  </si>
  <si>
    <t>Renato Ely Castro</t>
  </si>
  <si>
    <t>Ricardo S. Hessel</t>
  </si>
  <si>
    <t>Sergio Helegda</t>
  </si>
  <si>
    <t>Tiago L. Broilo</t>
  </si>
  <si>
    <t>Vandersilvio da Silva</t>
  </si>
  <si>
    <t>AUT</t>
  </si>
  <si>
    <t>TEL</t>
  </si>
  <si>
    <t>REDES</t>
  </si>
  <si>
    <t>Elias Domenico</t>
  </si>
  <si>
    <t>Curso_EXT</t>
  </si>
  <si>
    <t>ANÁLISE E DESENVOLVIMENTO DE SISTEMAS</t>
  </si>
  <si>
    <t>sáb</t>
  </si>
  <si>
    <t>dom</t>
  </si>
  <si>
    <t>Ane Lise Pereira da Costa Dalcul</t>
  </si>
  <si>
    <t>Períodos</t>
  </si>
  <si>
    <t>Períodos/mês</t>
  </si>
  <si>
    <t>Período(s)</t>
  </si>
  <si>
    <t>Horas</t>
  </si>
  <si>
    <t>Feriado!</t>
  </si>
  <si>
    <t>Legenda: . = Presença  F = Falta  D = Dispensado  C = Cancelado  TR = Transferido  TC = Trancamento de Matrícula ED = Ensino à Distância</t>
  </si>
  <si>
    <t>ED</t>
  </si>
  <si>
    <t>Alexandre G. Haupt</t>
  </si>
  <si>
    <t>Andre F. da S. Guedes</t>
  </si>
  <si>
    <t>Elmario G. Dutra Junior</t>
  </si>
  <si>
    <t xml:space="preserve">Hermes J. Goncalves </t>
  </si>
  <si>
    <t>Leandro J. Cassol</t>
  </si>
  <si>
    <t>Luciano F. Chaves</t>
  </si>
  <si>
    <t>Luis Carlos M. Caruso</t>
  </si>
  <si>
    <t>Antonio C.de O.Pedra</t>
  </si>
  <si>
    <t>Geraldo F.de O. Neto</t>
  </si>
  <si>
    <t>Terezinha I. M.Torres</t>
  </si>
  <si>
    <t>Julieane P. Bulla</t>
  </si>
  <si>
    <t>Anselmo R. Cukla</t>
  </si>
  <si>
    <t>Taciano A. Rodolfo</t>
  </si>
  <si>
    <t>Guilherme D.Bianco</t>
  </si>
  <si>
    <t>Delmonte N. Friedrich</t>
  </si>
  <si>
    <t>Gustavo B. Brand</t>
  </si>
  <si>
    <t>Alexandre Hoff</t>
  </si>
  <si>
    <t xml:space="preserve">Valderi Reis Quietinho Leithadt </t>
  </si>
  <si>
    <t>S001 - Algoritmos e Programação Orientada a Objetos</t>
  </si>
  <si>
    <t>S003 - Antenas e Propagação</t>
  </si>
  <si>
    <t>S005 - Arquitetura de software para sistemas embarcados</t>
  </si>
  <si>
    <t>S006 - Automação para Sistemas de Energia</t>
  </si>
  <si>
    <t>S009 - Cálculo Numérico</t>
  </si>
  <si>
    <t>S010 - Comunicação Digital</t>
  </si>
  <si>
    <t>S012 - Comunicações Multimídia</t>
  </si>
  <si>
    <t>S013 - Comutação de Redes Locais</t>
  </si>
  <si>
    <t>S015 - Controle Distribuído de Processos</t>
  </si>
  <si>
    <t>S016 - Desenho Técnico</t>
  </si>
  <si>
    <t>S017 - Desenvolvimento e Gerência de Aplicações WEB</t>
  </si>
  <si>
    <t>S018 - Eficiência de Sistemas Automatizados</t>
  </si>
  <si>
    <t>S019 - Eletrônica Analógica</t>
  </si>
  <si>
    <t>S020 - Eletrônica de Potência</t>
  </si>
  <si>
    <t>S021 - Eletrônica Digital</t>
  </si>
  <si>
    <t>S024 - Engenharia de software</t>
  </si>
  <si>
    <t>S025 - Engenharia Econômica</t>
  </si>
  <si>
    <t>S026 - Equações Diferenciais e Transformadas</t>
  </si>
  <si>
    <t>S027 - Estatística aplicada à engenharia</t>
  </si>
  <si>
    <t>S028 - Estrutura de Dados</t>
  </si>
  <si>
    <t>S029 - Ética e Legislação</t>
  </si>
  <si>
    <t>S033 - Gerência de Projeto</t>
  </si>
  <si>
    <t>S034 - Gerência de Projetos de Software</t>
  </si>
  <si>
    <t>S035 - Gerenciamento de Redes</t>
  </si>
  <si>
    <t>S036- Governança de Tecnologia da Informação</t>
  </si>
  <si>
    <t>S037 - Infraestrutura de Redes de Comunicação de Dados</t>
  </si>
  <si>
    <t>S038- Instrumentação Industrial</t>
  </si>
  <si>
    <t>S039 - Inteligência Artificial</t>
  </si>
  <si>
    <t>S040 - Interfaces e protocolos para sistemas embarcados</t>
  </si>
  <si>
    <t>S043 - Libras</t>
  </si>
  <si>
    <t>S044 - Liderança e Gestão Organizacional</t>
  </si>
  <si>
    <t>S045 - Manutenção Industrial</t>
  </si>
  <si>
    <t>S046 - Máquinas Elétricas</t>
  </si>
  <si>
    <t>S047 - Matemática Aplicada</t>
  </si>
  <si>
    <t>S048 - Metodologia para Elaboração do TCC</t>
  </si>
  <si>
    <t>S049 - Modelagem de Banco de Dados</t>
  </si>
  <si>
    <t>S050 - Pneumática e Hidráulica</t>
  </si>
  <si>
    <t>S051 - Princípios de Telecomunicações</t>
  </si>
  <si>
    <t>S052 - Processamento Digital de Sinais</t>
  </si>
  <si>
    <t>S053 - Programação Básica</t>
  </si>
  <si>
    <t>S054 - Programação em sistemas embarcados</t>
  </si>
  <si>
    <t>S055 - Programação em sistemas embarcados Linux</t>
  </si>
  <si>
    <t>S056 - Programação Orientada a Objetos</t>
  </si>
  <si>
    <t>S057 - Programação WEB</t>
  </si>
  <si>
    <t>S058 - Projeto de Interfaces</t>
  </si>
  <si>
    <t>S059 - Projeto de Sistemas de Automação</t>
  </si>
  <si>
    <t>S060 - Projeto Prático de ADS</t>
  </si>
  <si>
    <t>S061 - Projeto Prático de Redes de Computadores</t>
  </si>
  <si>
    <t>S062 - Projeto Prático de Redes e Telecom</t>
  </si>
  <si>
    <t>S063 - Projeto prático de sistemas embarcados</t>
  </si>
  <si>
    <t>S064 - Qualidade de Produto e Processo de Software</t>
  </si>
  <si>
    <t>S065 - Redes de Acesso</t>
  </si>
  <si>
    <t>S066 - Redes de Comunicação de Dados</t>
  </si>
  <si>
    <t>S067 - Redes Industriais</t>
  </si>
  <si>
    <t xml:space="preserve">S068 - Redes sem Fio </t>
  </si>
  <si>
    <t>S069 - Robótica</t>
  </si>
  <si>
    <t xml:space="preserve">S070 - Roteamento em Redes </t>
  </si>
  <si>
    <t>S071 - Segurança de Redes</t>
  </si>
  <si>
    <t>S072 - Segurança em Desenvolvimento de SI</t>
  </si>
  <si>
    <t>S073 - Sensores e atuadores</t>
  </si>
  <si>
    <t>S074 - Serviços com Sistemas Operacionais de Código Aberto</t>
  </si>
  <si>
    <t>S075 - Sistema de Gerenciamento de Banco de Dados</t>
  </si>
  <si>
    <t>S076 - Sistemas de Comunicação Analógicos</t>
  </si>
  <si>
    <t>S077 - Sistemas de Controle</t>
  </si>
  <si>
    <t>DISPONÍVEL</t>
  </si>
  <si>
    <t>S079 - sistemas de Controle 2</t>
  </si>
  <si>
    <t>S080 - Sistemas de Controle Digital</t>
  </si>
  <si>
    <t>S081 - Sistemas de Informação Integrados</t>
  </si>
  <si>
    <t>S082 - Sistemas de Manufatura</t>
  </si>
  <si>
    <t>S083 - Sistemas de memória de massa</t>
  </si>
  <si>
    <t>S084 - Sistemas Digitais</t>
  </si>
  <si>
    <t>S085 - Sistemas Distribuídos</t>
  </si>
  <si>
    <t>S086 - Sistemas Microprocessados</t>
  </si>
  <si>
    <t>S087 - Sistemas Operacionais</t>
  </si>
  <si>
    <t>S088 - Sistemas Operacionais de Código Aberto</t>
  </si>
  <si>
    <t>S089 - Sistemas Operacionais de tempo real</t>
  </si>
  <si>
    <t>S090 - Sistemas Operacionais Proprietários</t>
  </si>
  <si>
    <t>S091 - Técnicas de Programação</t>
  </si>
  <si>
    <t xml:space="preserve">S092 - Tecnologia de Redes de Banda Larga </t>
  </si>
  <si>
    <t>S093 - Tecnologias de Redes de Longas Distâncias</t>
  </si>
  <si>
    <t>S094 - Teoria Geral de Sistemas</t>
  </si>
  <si>
    <t xml:space="preserve">S095 - Tópicos Especiais </t>
  </si>
  <si>
    <t>S096 - Trabalho de Conclusão de Curso</t>
  </si>
  <si>
    <t>ABNER BORDA FONSECA</t>
  </si>
  <si>
    <t>ADRIAN RUBILAR LEMES CAETANO</t>
  </si>
  <si>
    <t>ALEXANDRE GABIATTI VIEIRA</t>
  </si>
  <si>
    <t>ALEXSANDRO GIOVANNI DA SILVA DIAS</t>
  </si>
  <si>
    <t>ANA CARLA MESSIAS DE MOURA</t>
  </si>
  <si>
    <t>ANGELO VICTOR ISRAEL MUNIZ</t>
  </si>
  <si>
    <t>BRUNO DA SILVA BRIXIUS</t>
  </si>
  <si>
    <t>CRISTIANO DE MOURA</t>
  </si>
  <si>
    <t>DANIEL OLIVEIRA RODRIGUES</t>
  </si>
  <si>
    <t>DIONATA LEONEL MACHADO FERRAZ</t>
  </si>
  <si>
    <t>DOUGLAS COSTA DA ROCHA</t>
  </si>
  <si>
    <t>FABIANO BORBA VIANA FEIJÓ</t>
  </si>
  <si>
    <t>FELIPE DA SILVA PACHECO</t>
  </si>
  <si>
    <t>FERNANDO LEITE SZEZECINSKI</t>
  </si>
  <si>
    <t>GUILHERME PEREIRA SILVEIRA</t>
  </si>
  <si>
    <t>LEONARDO GOMES MONTEIRO MIGUEIS CERQUEIRA</t>
  </si>
  <si>
    <t>LOGAN OLIVEIRA LOUREIRO</t>
  </si>
  <si>
    <t>NÍKOLAS MARTINS VARGAS</t>
  </si>
  <si>
    <t>PEDRO LUIZ SROCZYNSKI</t>
  </si>
  <si>
    <t>RAFAEL LOPES SANTOS</t>
  </si>
  <si>
    <t>RENAN AGUIAR OLIVEIRA</t>
  </si>
  <si>
    <t>STEFANI SILVA DE LIMA</t>
  </si>
  <si>
    <t>VITHOR SAMPAIO MARQUES</t>
  </si>
  <si>
    <t>VITOR DA SILVA BRIXIUS</t>
  </si>
  <si>
    <t>WELLYNTON LOPES TOZON</t>
  </si>
  <si>
    <t>WILLIAN FERREIRA PEIXOTO</t>
  </si>
  <si>
    <t>X</t>
  </si>
  <si>
    <t>f</t>
  </si>
  <si>
    <t>Introdução a disciplina. Plano de ensino. Situação do tema banco de dados dentro da computação. Arquivos convencionais, problemas; conceitos de banco de dados (BD) e SGBD: noções gerais de um sistema de BD; arquitetura de SGBD; gerência de bancos funções básicas de SGBD; usuários de BD;</t>
  </si>
  <si>
    <t>Abstração de dados.  Modelo conceitual; modelo lógico; modelo físico. Introdução a modelagem conceitual.  modelo de dados entidade relacionamento (ER)</t>
  </si>
  <si>
    <t>Modelagem conceitual: objetivos; propriedades de um modelo conceitual; notações. Estudo de caso.</t>
  </si>
  <si>
    <t>modelagem conceitual (mecanismos de abstração; classificação/instanciação; generalização/especialização;). Exercícios de fixação. Descrição do trabalho G1.</t>
  </si>
  <si>
    <t>Guil</t>
  </si>
  <si>
    <t>Modelagem conceitual (restrições de integridade, construtores, notação diagramática, semelhanças e diferenças entre modelos conceituais).</t>
  </si>
  <si>
    <t>Projeto de banco de dados (transformação de diagramas  conceituais para modelos de banco de dados I ). Exercícios práticos.</t>
  </si>
  <si>
    <t>Projeto de banco de dados (transformação de diagramas conceituais para modelos de bancos de dados II). Exercícios práticos.</t>
  </si>
  <si>
    <t>Apresentação dos trabalhos. Revisão do conteúdo para a avaliação. Exercícios práticos.</t>
  </si>
  <si>
    <t>Avaliação teórica/prática grau 1.</t>
  </si>
  <si>
    <t>Entrega das notas e correção da prova. Descrição do trabalho.Introdução à normalização de modelos.</t>
  </si>
  <si>
    <t>S049</t>
  </si>
  <si>
    <t>Estudo de caso da normalização de modelos. Linguagem de definição de dados (DDL). Linguagem de modelagem de banco de dados.  Exercícios práticos.</t>
  </si>
  <si>
    <t>Manipulação de dados (DML). Andamento do trabalho.</t>
  </si>
  <si>
    <t>Restrições de integridade. Exercícios práticos.</t>
  </si>
  <si>
    <t>Turma</t>
  </si>
  <si>
    <t>S002M</t>
  </si>
  <si>
    <t>S007M</t>
  </si>
  <si>
    <t>S008M</t>
  </si>
  <si>
    <t>S011M</t>
  </si>
  <si>
    <t>S014M</t>
  </si>
  <si>
    <t>S016M</t>
  </si>
  <si>
    <t>S019M</t>
  </si>
  <si>
    <t>S021M</t>
  </si>
  <si>
    <t>S022M</t>
  </si>
  <si>
    <t>S026M</t>
  </si>
  <si>
    <t>S030M</t>
  </si>
  <si>
    <t>S041M</t>
  </si>
  <si>
    <t>S046M</t>
  </si>
  <si>
    <t>S050M</t>
  </si>
  <si>
    <t>S053M</t>
  </si>
  <si>
    <t>S001N</t>
  </si>
  <si>
    <t>1S002N</t>
  </si>
  <si>
    <t>2S002N</t>
  </si>
  <si>
    <t>1S007N</t>
  </si>
  <si>
    <t>2S007N</t>
  </si>
  <si>
    <t>1S008N</t>
  </si>
  <si>
    <t>2S008N</t>
  </si>
  <si>
    <t>1S011N</t>
  </si>
  <si>
    <t>2S011N</t>
  </si>
  <si>
    <t>S013N</t>
  </si>
  <si>
    <t>S014N</t>
  </si>
  <si>
    <t>S016N</t>
  </si>
  <si>
    <t>S019N</t>
  </si>
  <si>
    <t>1S021N</t>
  </si>
  <si>
    <t>2S021N</t>
  </si>
  <si>
    <t>S022N</t>
  </si>
  <si>
    <t>S026N</t>
  </si>
  <si>
    <t>S027N</t>
  </si>
  <si>
    <t>S030N</t>
  </si>
  <si>
    <t>S031N</t>
  </si>
  <si>
    <t>S032N</t>
  </si>
  <si>
    <t>S033N</t>
  </si>
  <si>
    <t>S037N</t>
  </si>
  <si>
    <t>S041N</t>
  </si>
  <si>
    <t>S042N</t>
  </si>
  <si>
    <t>S046N</t>
  </si>
  <si>
    <t>S047N</t>
  </si>
  <si>
    <t>S050N</t>
  </si>
  <si>
    <t>S051N</t>
  </si>
  <si>
    <t>1S053N</t>
  </si>
  <si>
    <t>2S053N</t>
  </si>
  <si>
    <t>S056N</t>
  </si>
  <si>
    <t>S066N</t>
  </si>
  <si>
    <t>S070N</t>
  </si>
  <si>
    <t>S084N</t>
  </si>
  <si>
    <t>S086N</t>
  </si>
  <si>
    <t>S087N</t>
  </si>
  <si>
    <t>S088N</t>
  </si>
  <si>
    <t>S090N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</si>
</sst>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;@"/>
    <numFmt numFmtId="165" formatCode="dd/mm/yy;@"/>
    <numFmt numFmtId="166" formatCode="0.0"/>
  </numFmts>
  <fonts count="61">
    <font>
      <sz val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vertAlign val="superscript"/>
      <sz val="9"/>
      <name val="Times New Roman"/>
      <family val="1"/>
    </font>
    <font>
      <b/>
      <sz val="9"/>
      <name val="Arial"/>
      <family val="2"/>
      <charset val="1"/>
    </font>
    <font>
      <sz val="9.5"/>
      <name val="Arial"/>
      <family val="2"/>
      <charset val="1"/>
    </font>
    <font>
      <u/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</font>
    <font>
      <sz val="11"/>
      <name val="Arial"/>
      <family val="2"/>
      <charset val="1"/>
    </font>
    <font>
      <b/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name val="Symbol"/>
      <family val="1"/>
      <charset val="2"/>
    </font>
    <font>
      <b/>
      <sz val="8"/>
      <name val="Arial"/>
      <family val="2"/>
      <charset val="1"/>
    </font>
    <font>
      <sz val="11"/>
      <name val="Arial"/>
      <family val="2"/>
    </font>
    <font>
      <sz val="9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9"/>
      <name val="Arial"/>
      <family val="2"/>
      <charset val="1"/>
    </font>
    <font>
      <b/>
      <sz val="11"/>
      <color indexed="9"/>
      <name val="Arial"/>
      <family val="2"/>
      <charset val="1"/>
    </font>
    <font>
      <sz val="8"/>
      <color indexed="55"/>
      <name val="Arial"/>
      <family val="2"/>
    </font>
    <font>
      <sz val="6"/>
      <name val="Arial"/>
      <family val="2"/>
      <charset val="1"/>
    </font>
    <font>
      <sz val="10"/>
      <color indexed="10"/>
      <name val="Arial"/>
      <family val="2"/>
    </font>
    <font>
      <u/>
      <sz val="10"/>
      <color indexed="10"/>
      <name val="Arial"/>
      <family val="2"/>
    </font>
    <font>
      <b/>
      <sz val="7"/>
      <color indexed="55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  <charset val="1"/>
    </font>
    <font>
      <sz val="10"/>
      <color rgb="FFFF0000"/>
      <name val="Arial"/>
      <family val="2"/>
    </font>
    <font>
      <sz val="10"/>
      <color indexed="9"/>
      <name val="Arial"/>
      <family val="2"/>
    </font>
    <font>
      <b/>
      <sz val="8"/>
      <color theme="0"/>
      <name val="Arial"/>
      <family val="2"/>
    </font>
    <font>
      <b/>
      <sz val="9"/>
      <name val="Arial"/>
      <family val="2"/>
    </font>
    <font>
      <b/>
      <i/>
      <sz val="8"/>
      <name val="Lucida Handwriting"/>
      <family val="4"/>
    </font>
    <font>
      <sz val="10"/>
      <color rgb="FF00B0F0"/>
      <name val="Arial"/>
      <family val="2"/>
    </font>
    <font>
      <sz val="10"/>
      <color rgb="FFFFC000"/>
      <name val="Arial"/>
      <family val="2"/>
    </font>
    <font>
      <i/>
      <sz val="8"/>
      <color rgb="FFFF0000"/>
      <name val="Arial"/>
      <family val="2"/>
    </font>
    <font>
      <i/>
      <sz val="8"/>
      <color indexed="10"/>
      <name val="Arial"/>
      <family val="2"/>
    </font>
    <font>
      <i/>
      <sz val="8"/>
      <color theme="0" tint="-0.249977111117893"/>
      <name val="Arial"/>
      <family val="2"/>
    </font>
    <font>
      <i/>
      <sz val="9"/>
      <color indexed="81"/>
      <name val="Tahoma"/>
      <family val="2"/>
    </font>
    <font>
      <sz val="10"/>
      <color theme="9" tint="-0.499984740745262"/>
      <name val="Arial"/>
      <family val="2"/>
    </font>
    <font>
      <b/>
      <sz val="8"/>
      <color rgb="FFFF0000"/>
      <name val="Arial"/>
      <family val="2"/>
    </font>
    <font>
      <b/>
      <sz val="16"/>
      <name val="Arial"/>
      <family val="2"/>
    </font>
    <font>
      <b/>
      <sz val="12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  <font>
      <b/>
      <sz val="8"/>
      <color indexed="81"/>
      <name val="Courier New"/>
      <family val="3"/>
    </font>
    <font>
      <sz val="8"/>
      <color rgb="FFFF0000"/>
      <name val="Arial"/>
      <family val="2"/>
    </font>
    <font>
      <sz val="10"/>
      <color theme="0" tint="-0.14999847407452621"/>
      <name val="Arial"/>
      <family val="2"/>
    </font>
    <font>
      <sz val="8"/>
      <color rgb="FF00B0F0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  <charset val="1"/>
    </font>
    <font>
      <sz val="11"/>
      <color theme="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e"/>
    </font>
    <font>
      <sz val="11"/>
      <color rgb="FF000000"/>
      <name val="Calibre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 style="hair">
        <color indexed="8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47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quotePrefix="1" applyFont="1" applyBorder="1" applyAlignment="1">
      <alignment horizontal="center"/>
    </xf>
    <xf numFmtId="0" fontId="1" fillId="0" borderId="0" xfId="0" applyFont="1" applyBorder="1"/>
    <xf numFmtId="0" fontId="13" fillId="0" borderId="0" xfId="0" applyFont="1" applyBorder="1" applyAlignment="1">
      <alignment horizontal="right"/>
    </xf>
    <xf numFmtId="0" fontId="13" fillId="0" borderId="0" xfId="0" applyFont="1"/>
    <xf numFmtId="0" fontId="6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right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1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vertical="center"/>
      <protection locked="0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right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0" fontId="1" fillId="0" borderId="0" xfId="0" applyFont="1" applyBorder="1" applyAlignment="1" applyProtection="1">
      <protection locked="0"/>
    </xf>
    <xf numFmtId="165" fontId="1" fillId="0" borderId="0" xfId="0" applyNumberFormat="1" applyFont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3" xfId="0" applyFont="1" applyFill="1" applyBorder="1" applyAlignment="1" applyProtection="1">
      <alignment horizontal="center" wrapText="1"/>
    </xf>
    <xf numFmtId="0" fontId="11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  <protection locked="0"/>
    </xf>
    <xf numFmtId="0" fontId="23" fillId="0" borderId="0" xfId="0" quotePrefix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left" vertical="top"/>
      <protection locked="0"/>
    </xf>
    <xf numFmtId="0" fontId="9" fillId="0" borderId="0" xfId="0" applyFont="1" applyBorder="1" applyAlignment="1" applyProtection="1">
      <alignment horizontal="center" wrapText="1"/>
      <protection locked="0"/>
    </xf>
    <xf numFmtId="0" fontId="12" fillId="0" borderId="7" xfId="0" applyFont="1" applyBorder="1" applyAlignment="1" applyProtection="1">
      <alignment horizontal="center" vertical="center" textRotation="90"/>
    </xf>
    <xf numFmtId="0" fontId="12" fillId="0" borderId="8" xfId="0" applyFont="1" applyBorder="1" applyAlignment="1" applyProtection="1">
      <alignment horizontal="center" vertical="center" textRotation="180"/>
      <protection locked="0"/>
    </xf>
    <xf numFmtId="1" fontId="12" fillId="0" borderId="9" xfId="0" applyNumberFormat="1" applyFont="1" applyBorder="1" applyAlignment="1" applyProtection="1">
      <alignment horizontal="center" vertical="center" textRotation="90"/>
      <protection locked="0"/>
    </xf>
    <xf numFmtId="1" fontId="12" fillId="0" borderId="9" xfId="0" applyNumberFormat="1" applyFont="1" applyBorder="1" applyAlignment="1" applyProtection="1">
      <alignment horizontal="center" vertical="center" textRotation="90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9" fillId="0" borderId="10" xfId="0" applyFont="1" applyBorder="1" applyAlignment="1" applyProtection="1">
      <alignment horizontal="center" wrapText="1"/>
      <protection locked="0"/>
    </xf>
    <xf numFmtId="0" fontId="22" fillId="0" borderId="0" xfId="0" applyFont="1"/>
    <xf numFmtId="0" fontId="23" fillId="0" borderId="0" xfId="0" applyFont="1" applyBorder="1" applyAlignment="1">
      <alignment horizontal="right"/>
    </xf>
    <xf numFmtId="0" fontId="1" fillId="0" borderId="0" xfId="0" applyFont="1" applyAlignment="1" applyProtection="1">
      <alignment horizontal="left"/>
    </xf>
    <xf numFmtId="1" fontId="1" fillId="0" borderId="2" xfId="0" applyNumberFormat="1" applyFont="1" applyBorder="1" applyAlignment="1" applyProtection="1">
      <alignment horizontal="center" vertical="center" wrapText="1"/>
    </xf>
    <xf numFmtId="0" fontId="19" fillId="0" borderId="11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7" fillId="0" borderId="0" xfId="0" applyFont="1" applyBorder="1"/>
    <xf numFmtId="0" fontId="1" fillId="0" borderId="0" xfId="0" applyFont="1" applyBorder="1" applyAlignment="1" applyProtection="1">
      <alignment vertical="center"/>
    </xf>
    <xf numFmtId="0" fontId="22" fillId="0" borderId="0" xfId="0" applyFont="1" applyAlignment="1" applyProtection="1">
      <alignment horizontal="left" vertical="center"/>
    </xf>
    <xf numFmtId="0" fontId="11" fillId="0" borderId="0" xfId="0" quotePrefix="1" applyFont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right"/>
    </xf>
    <xf numFmtId="0" fontId="7" fillId="0" borderId="12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right" vertical="center"/>
      <protection locked="0"/>
    </xf>
    <xf numFmtId="0" fontId="1" fillId="0" borderId="0" xfId="0" applyFont="1" applyAlignment="1"/>
    <xf numFmtId="0" fontId="25" fillId="2" borderId="5" xfId="0" applyFont="1" applyFill="1" applyBorder="1" applyAlignment="1">
      <alignment horizontal="left" vertical="center"/>
    </xf>
    <xf numFmtId="0" fontId="25" fillId="0" borderId="5" xfId="0" applyFont="1" applyBorder="1" applyAlignment="1">
      <alignment horizontal="left" vertical="center"/>
    </xf>
    <xf numFmtId="0" fontId="1" fillId="0" borderId="4" xfId="0" applyFont="1" applyBorder="1" applyAlignment="1" applyProtection="1">
      <alignment horizontal="left" vertical="center"/>
    </xf>
    <xf numFmtId="0" fontId="3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/>
    </xf>
    <xf numFmtId="0" fontId="13" fillId="0" borderId="0" xfId="0" applyFont="1" applyProtection="1"/>
    <xf numFmtId="0" fontId="1" fillId="0" borderId="0" xfId="0" applyFont="1" applyAlignment="1" applyProtection="1">
      <alignment horizontal="right"/>
    </xf>
    <xf numFmtId="0" fontId="4" fillId="0" borderId="13" xfId="0" applyFont="1" applyBorder="1" applyAlignment="1">
      <alignment horizontal="center" vertical="top"/>
    </xf>
    <xf numFmtId="0" fontId="11" fillId="0" borderId="14" xfId="0" applyFont="1" applyBorder="1" applyAlignment="1">
      <alignment horizontal="center"/>
    </xf>
    <xf numFmtId="0" fontId="10" fillId="0" borderId="15" xfId="0" applyFont="1" applyBorder="1" applyAlignment="1">
      <alignment vertical="center"/>
    </xf>
    <xf numFmtId="0" fontId="1" fillId="3" borderId="0" xfId="0" applyFont="1" applyFill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right" vertical="top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alignment horizontal="right"/>
    </xf>
    <xf numFmtId="0" fontId="13" fillId="0" borderId="5" xfId="0" applyFont="1" applyBorder="1" applyAlignment="1">
      <alignment horizontal="center" vertical="center"/>
    </xf>
    <xf numFmtId="0" fontId="12" fillId="0" borderId="8" xfId="0" applyFont="1" applyBorder="1" applyAlignment="1" applyProtection="1">
      <alignment horizontal="center" vertical="center" textRotation="90"/>
    </xf>
    <xf numFmtId="0" fontId="15" fillId="0" borderId="0" xfId="0" applyFont="1" applyBorder="1" applyAlignment="1" applyProtection="1">
      <alignment horizontal="right"/>
    </xf>
    <xf numFmtId="0" fontId="27" fillId="0" borderId="0" xfId="0" applyFont="1"/>
    <xf numFmtId="0" fontId="26" fillId="0" borderId="0" xfId="0" applyFont="1"/>
    <xf numFmtId="0" fontId="19" fillId="0" borderId="16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1" fillId="4" borderId="5" xfId="0" applyFont="1" applyFill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4" fillId="0" borderId="15" xfId="0" applyFont="1" applyBorder="1" applyAlignment="1">
      <alignment horizontal="left" vertical="top"/>
    </xf>
    <xf numFmtId="0" fontId="4" fillId="0" borderId="17" xfId="0" applyFont="1" applyBorder="1" applyAlignment="1" applyProtection="1">
      <alignment horizontal="right" vertical="center"/>
    </xf>
    <xf numFmtId="0" fontId="2" fillId="0" borderId="18" xfId="0" applyFont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8" fillId="6" borderId="0" xfId="0" applyFont="1" applyFill="1" applyAlignment="1">
      <alignment horizontal="center" vertical="center"/>
    </xf>
    <xf numFmtId="0" fontId="15" fillId="6" borderId="0" xfId="0" applyFont="1" applyFill="1" applyBorder="1" applyAlignment="1" applyProtection="1">
      <alignment horizontal="right" vertical="center"/>
    </xf>
    <xf numFmtId="0" fontId="18" fillId="6" borderId="0" xfId="0" applyFont="1" applyFill="1" applyBorder="1" applyAlignment="1">
      <alignment vertical="center"/>
    </xf>
    <xf numFmtId="0" fontId="29" fillId="0" borderId="2" xfId="0" applyFont="1" applyBorder="1" applyAlignment="1" applyProtection="1">
      <alignment horizontal="left" vertical="center"/>
      <protection locked="0"/>
    </xf>
    <xf numFmtId="0" fontId="3" fillId="4" borderId="19" xfId="0" applyFont="1" applyFill="1" applyBorder="1" applyAlignment="1">
      <alignment horizontal="center" vertical="center"/>
    </xf>
    <xf numFmtId="165" fontId="1" fillId="0" borderId="0" xfId="0" applyNumberFormat="1" applyFont="1" applyAlignment="1" applyProtection="1">
      <alignment horizontal="left" vertical="center"/>
    </xf>
    <xf numFmtId="0" fontId="29" fillId="0" borderId="2" xfId="0" applyFont="1" applyBorder="1" applyAlignment="1" applyProtection="1">
      <alignment horizontal="left" vertic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" fontId="15" fillId="0" borderId="2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164" fontId="11" fillId="0" borderId="0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right" vertical="center"/>
    </xf>
    <xf numFmtId="0" fontId="4" fillId="0" borderId="0" xfId="0" applyFont="1" applyBorder="1" applyAlignment="1" applyProtection="1">
      <alignment vertical="top"/>
    </xf>
    <xf numFmtId="0" fontId="10" fillId="0" borderId="0" xfId="0" applyFont="1" applyBorder="1" applyAlignment="1"/>
    <xf numFmtId="0" fontId="15" fillId="0" borderId="0" xfId="0" applyFont="1" applyBorder="1" applyAlignment="1" applyProtection="1">
      <alignment horizontal="right" vertical="top"/>
    </xf>
    <xf numFmtId="0" fontId="17" fillId="0" borderId="25" xfId="0" applyFont="1" applyFill="1" applyBorder="1" applyAlignment="1">
      <alignment horizontal="center" vertical="center" wrapText="1"/>
    </xf>
    <xf numFmtId="1" fontId="16" fillId="0" borderId="20" xfId="0" applyNumberFormat="1" applyFont="1" applyBorder="1" applyAlignment="1">
      <alignment horizontal="center" vertical="center"/>
    </xf>
    <xf numFmtId="0" fontId="11" fillId="0" borderId="0" xfId="0" applyFont="1" applyBorder="1" applyAlignment="1"/>
    <xf numFmtId="0" fontId="17" fillId="0" borderId="0" xfId="0" applyFont="1" applyBorder="1" applyAlignment="1">
      <alignment horizontal="left" vertical="center"/>
    </xf>
    <xf numFmtId="0" fontId="17" fillId="0" borderId="21" xfId="0" applyFont="1" applyBorder="1" applyAlignment="1">
      <alignment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7" borderId="5" xfId="0" applyNumberFormat="1" applyFont="1" applyFill="1" applyBorder="1" applyAlignment="1">
      <alignment horizontal="center" vertical="center"/>
    </xf>
    <xf numFmtId="0" fontId="3" fillId="7" borderId="0" xfId="0" applyFont="1" applyFill="1" applyAlignment="1" applyProtection="1">
      <alignment horizontal="right"/>
      <protection locked="0"/>
    </xf>
    <xf numFmtId="0" fontId="4" fillId="0" borderId="0" xfId="0" applyFont="1" applyBorder="1" applyAlignment="1">
      <alignment vertical="center"/>
    </xf>
    <xf numFmtId="0" fontId="14" fillId="0" borderId="0" xfId="0" applyFont="1" applyBorder="1" applyAlignment="1" applyProtection="1"/>
    <xf numFmtId="0" fontId="14" fillId="0" borderId="0" xfId="0" applyFont="1" applyBorder="1" applyAlignment="1" applyProtection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11" fillId="0" borderId="0" xfId="0" applyFont="1" applyBorder="1"/>
    <xf numFmtId="0" fontId="0" fillId="0" borderId="0" xfId="0" applyFont="1" applyFill="1" applyAlignment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left" vertical="center"/>
    </xf>
    <xf numFmtId="0" fontId="4" fillId="0" borderId="17" xfId="0" applyFont="1" applyBorder="1" applyAlignment="1" applyProtection="1">
      <alignment horizontal="left" vertical="center"/>
    </xf>
    <xf numFmtId="0" fontId="14" fillId="0" borderId="29" xfId="0" applyFont="1" applyBorder="1" applyAlignment="1">
      <alignment horizontal="right" vertical="center"/>
    </xf>
    <xf numFmtId="0" fontId="14" fillId="0" borderId="30" xfId="0" applyFont="1" applyBorder="1" applyAlignment="1">
      <alignment horizontal="right" vertical="center"/>
    </xf>
    <xf numFmtId="0" fontId="14" fillId="0" borderId="31" xfId="0" applyFont="1" applyBorder="1" applyAlignment="1">
      <alignment horizontal="right" vertical="center"/>
    </xf>
    <xf numFmtId="0" fontId="18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6" borderId="0" xfId="0" applyFont="1" applyFill="1" applyBorder="1" applyAlignment="1">
      <alignment vertical="center"/>
    </xf>
    <xf numFmtId="0" fontId="13" fillId="6" borderId="0" xfId="0" applyFont="1" applyFill="1" applyBorder="1" applyAlignment="1" applyProtection="1">
      <alignment horizontal="right" vertical="center"/>
    </xf>
    <xf numFmtId="0" fontId="0" fillId="6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3" fillId="0" borderId="0" xfId="0" applyFont="1" applyFill="1" applyBorder="1" applyAlignment="1" applyProtection="1">
      <alignment horizontal="right" vertical="center"/>
    </xf>
    <xf numFmtId="0" fontId="0" fillId="0" borderId="0" xfId="0" applyFont="1" applyAlignment="1">
      <alignment horizontal="left" vertical="center" wrapText="1"/>
    </xf>
    <xf numFmtId="0" fontId="33" fillId="0" borderId="25" xfId="0" applyFont="1" applyBorder="1" applyAlignment="1">
      <alignment horizontal="right" vertical="center"/>
    </xf>
    <xf numFmtId="0" fontId="33" fillId="0" borderId="14" xfId="0" applyFont="1" applyBorder="1" applyAlignment="1">
      <alignment horizontal="right" vertical="center"/>
    </xf>
    <xf numFmtId="0" fontId="33" fillId="0" borderId="32" xfId="0" applyFont="1" applyBorder="1" applyAlignment="1">
      <alignment horizontal="right" vertical="center"/>
    </xf>
    <xf numFmtId="0" fontId="35" fillId="0" borderId="5" xfId="0" applyFont="1" applyBorder="1" applyAlignment="1" applyProtection="1">
      <alignment horizontal="center" vertical="center" shrinkToFit="1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1" fontId="3" fillId="2" borderId="27" xfId="0" applyNumberFormat="1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1" fontId="3" fillId="0" borderId="27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13" borderId="0" xfId="0" applyFont="1" applyFill="1" applyBorder="1" applyAlignment="1" applyProtection="1">
      <alignment horizontal="right" vertical="center"/>
    </xf>
    <xf numFmtId="0" fontId="0" fillId="13" borderId="0" xfId="0" applyFont="1" applyFill="1" applyBorder="1" applyAlignment="1" applyProtection="1">
      <alignment horizontal="left" vertical="center"/>
    </xf>
    <xf numFmtId="0" fontId="0" fillId="13" borderId="0" xfId="0" applyFont="1" applyFill="1" applyBorder="1" applyAlignment="1">
      <alignment vertical="center"/>
    </xf>
    <xf numFmtId="0" fontId="0" fillId="13" borderId="0" xfId="0" applyFont="1" applyFill="1" applyBorder="1" applyAlignment="1" applyProtection="1">
      <alignment horizontal="left" vertical="center"/>
      <protection locked="0"/>
    </xf>
    <xf numFmtId="0" fontId="0" fillId="13" borderId="0" xfId="0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center" vertical="center"/>
    </xf>
    <xf numFmtId="0" fontId="13" fillId="13" borderId="0" xfId="0" applyFont="1" applyFill="1" applyBorder="1" applyAlignment="1" applyProtection="1">
      <alignment horizontal="left" vertical="center"/>
      <protection locked="0"/>
    </xf>
    <xf numFmtId="0" fontId="0" fillId="13" borderId="0" xfId="0" applyFont="1" applyFill="1" applyBorder="1" applyAlignment="1" applyProtection="1">
      <alignment horizontal="center" vertical="center"/>
      <protection locked="0"/>
    </xf>
    <xf numFmtId="0" fontId="32" fillId="13" borderId="0" xfId="0" applyFont="1" applyFill="1" applyBorder="1" applyAlignment="1" applyProtection="1">
      <alignment horizontal="left" vertical="center"/>
    </xf>
    <xf numFmtId="164" fontId="0" fillId="13" borderId="0" xfId="0" applyNumberFormat="1" applyFont="1" applyFill="1" applyBorder="1" applyAlignment="1" applyProtection="1">
      <alignment horizontal="center" vertical="center"/>
      <protection locked="0"/>
    </xf>
    <xf numFmtId="0" fontId="0" fillId="13" borderId="0" xfId="0" applyFont="1" applyFill="1" applyBorder="1" applyAlignment="1" applyProtection="1">
      <alignment horizontal="center" vertical="center"/>
    </xf>
    <xf numFmtId="1" fontId="0" fillId="13" borderId="0" xfId="0" applyNumberFormat="1" applyFont="1" applyFill="1" applyBorder="1" applyAlignment="1" applyProtection="1">
      <alignment horizontal="center" vertical="center"/>
      <protection locked="0"/>
    </xf>
    <xf numFmtId="0" fontId="0" fillId="13" borderId="20" xfId="0" applyFont="1" applyFill="1" applyBorder="1" applyAlignment="1" applyProtection="1">
      <alignment horizontal="center" vertical="center"/>
      <protection locked="0"/>
    </xf>
    <xf numFmtId="0" fontId="0" fillId="13" borderId="21" xfId="0" applyFont="1" applyFill="1" applyBorder="1" applyAlignment="1" applyProtection="1">
      <alignment horizontal="center" vertical="center"/>
      <protection locked="0"/>
    </xf>
    <xf numFmtId="0" fontId="0" fillId="13" borderId="21" xfId="0" quotePrefix="1" applyFont="1" applyFill="1" applyBorder="1" applyAlignment="1" applyProtection="1">
      <alignment horizontal="center" vertical="center"/>
    </xf>
    <xf numFmtId="0" fontId="0" fillId="13" borderId="22" xfId="0" applyFont="1" applyFill="1" applyBorder="1" applyAlignment="1" applyProtection="1">
      <alignment horizontal="center" vertical="center"/>
      <protection locked="0"/>
    </xf>
    <xf numFmtId="0" fontId="14" fillId="0" borderId="15" xfId="0" applyFont="1" applyBorder="1" applyAlignment="1">
      <alignment vertical="center"/>
    </xf>
    <xf numFmtId="0" fontId="4" fillId="0" borderId="15" xfId="0" applyFont="1" applyBorder="1" applyAlignment="1">
      <alignment vertical="top"/>
    </xf>
    <xf numFmtId="0" fontId="17" fillId="0" borderId="0" xfId="0" applyFont="1" applyBorder="1" applyAlignment="1">
      <alignment horizontal="center" vertical="center"/>
    </xf>
    <xf numFmtId="0" fontId="17" fillId="0" borderId="15" xfId="0" applyFont="1" applyBorder="1" applyAlignment="1">
      <alignment horizontal="right" vertical="center"/>
    </xf>
    <xf numFmtId="0" fontId="17" fillId="0" borderId="15" xfId="0" applyFont="1" applyBorder="1" applyAlignment="1">
      <alignment horizontal="center" vertical="center"/>
    </xf>
    <xf numFmtId="0" fontId="38" fillId="0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left" vertical="center"/>
    </xf>
    <xf numFmtId="0" fontId="39" fillId="0" borderId="0" xfId="0" applyFont="1" applyAlignment="1">
      <alignment horizontal="left" vertical="center"/>
    </xf>
    <xf numFmtId="0" fontId="40" fillId="0" borderId="15" xfId="0" applyFont="1" applyBorder="1" applyAlignment="1">
      <alignment vertical="center"/>
    </xf>
    <xf numFmtId="0" fontId="40" fillId="0" borderId="15" xfId="0" applyFont="1" applyBorder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1" fillId="2" borderId="20" xfId="0" applyFont="1" applyFill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4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3" fillId="0" borderId="12" xfId="0" applyFont="1" applyFill="1" applyBorder="1" applyAlignment="1">
      <alignment horizontal="left" vertical="center"/>
    </xf>
    <xf numFmtId="166" fontId="14" fillId="5" borderId="23" xfId="0" applyNumberFormat="1" applyFont="1" applyFill="1" applyBorder="1" applyAlignment="1" applyProtection="1">
      <alignment horizontal="center" vertical="center"/>
    </xf>
    <xf numFmtId="0" fontId="10" fillId="5" borderId="19" xfId="0" applyNumberFormat="1" applyFont="1" applyFill="1" applyBorder="1" applyAlignment="1" applyProtection="1">
      <alignment horizontal="center" vertical="center"/>
    </xf>
    <xf numFmtId="0" fontId="10" fillId="0" borderId="19" xfId="0" applyNumberFormat="1" applyFont="1" applyFill="1" applyBorder="1" applyAlignment="1" applyProtection="1">
      <alignment horizontal="center" vertical="center"/>
    </xf>
    <xf numFmtId="166" fontId="14" fillId="0" borderId="23" xfId="0" applyNumberFormat="1" applyFont="1" applyFill="1" applyBorder="1" applyAlignment="1" applyProtection="1">
      <alignment horizontal="center" vertical="center"/>
    </xf>
    <xf numFmtId="0" fontId="35" fillId="0" borderId="5" xfId="0" applyFont="1" applyBorder="1" applyAlignment="1" applyProtection="1">
      <alignment horizontal="center" vertical="center" shrinkToFit="1"/>
      <protection locked="0"/>
    </xf>
    <xf numFmtId="0" fontId="34" fillId="0" borderId="29" xfId="0" applyFont="1" applyBorder="1" applyAlignment="1">
      <alignment vertical="center" wrapText="1"/>
    </xf>
    <xf numFmtId="0" fontId="34" fillId="0" borderId="30" xfId="0" applyFont="1" applyBorder="1" applyAlignment="1">
      <alignment vertical="center" wrapText="1"/>
    </xf>
    <xf numFmtId="0" fontId="3" fillId="0" borderId="0" xfId="0" applyFont="1" applyBorder="1" applyAlignment="1">
      <alignment horizontal="right" vertical="center"/>
    </xf>
    <xf numFmtId="0" fontId="14" fillId="0" borderId="12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right" vertical="center"/>
    </xf>
    <xf numFmtId="166" fontId="3" fillId="2" borderId="22" xfId="0" applyNumberFormat="1" applyFont="1" applyFill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11" fillId="0" borderId="30" xfId="0" applyFont="1" applyBorder="1" applyAlignment="1">
      <alignment horizontal="center" vertical="center"/>
    </xf>
    <xf numFmtId="0" fontId="11" fillId="0" borderId="12" xfId="0" applyFont="1" applyBorder="1"/>
    <xf numFmtId="0" fontId="4" fillId="0" borderId="12" xfId="0" applyFont="1" applyBorder="1" applyAlignment="1">
      <alignment vertical="center"/>
    </xf>
    <xf numFmtId="0" fontId="45" fillId="0" borderId="30" xfId="0" applyFont="1" applyBorder="1" applyAlignment="1">
      <alignment horizontal="center" vertical="center"/>
    </xf>
    <xf numFmtId="0" fontId="10" fillId="0" borderId="15" xfId="0" applyFont="1" applyBorder="1" applyAlignment="1">
      <alignment horizontal="right" vertical="center"/>
    </xf>
    <xf numFmtId="0" fontId="23" fillId="0" borderId="0" xfId="0" applyFont="1" applyBorder="1" applyAlignment="1" applyProtection="1">
      <alignment horizontal="right"/>
    </xf>
    <xf numFmtId="0" fontId="23" fillId="0" borderId="0" xfId="0" applyFont="1" applyBorder="1" applyAlignment="1">
      <alignment horizontal="right"/>
    </xf>
    <xf numFmtId="0" fontId="6" fillId="0" borderId="24" xfId="0" applyFont="1" applyBorder="1" applyAlignment="1" applyProtection="1">
      <alignment horizontal="center" vertical="center" wrapText="1"/>
    </xf>
    <xf numFmtId="166" fontId="14" fillId="0" borderId="23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left" vertical="center"/>
    </xf>
    <xf numFmtId="0" fontId="1" fillId="0" borderId="20" xfId="0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</xf>
    <xf numFmtId="0" fontId="1" fillId="0" borderId="0" xfId="0" applyFont="1" applyFill="1"/>
    <xf numFmtId="0" fontId="3" fillId="0" borderId="19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0" borderId="19" xfId="0" applyFont="1" applyBorder="1" applyAlignment="1" applyProtection="1">
      <alignment vertical="center" wrapText="1"/>
    </xf>
    <xf numFmtId="0" fontId="17" fillId="0" borderId="24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vertical="center"/>
    </xf>
    <xf numFmtId="0" fontId="6" fillId="0" borderId="19" xfId="0" applyFont="1" applyBorder="1" applyAlignment="1" applyProtection="1">
      <alignment vertical="center" wrapText="1"/>
    </xf>
    <xf numFmtId="0" fontId="1" fillId="0" borderId="23" xfId="0" applyFont="1" applyBorder="1" applyAlignment="1" applyProtection="1">
      <alignment vertical="center"/>
    </xf>
    <xf numFmtId="0" fontId="14" fillId="0" borderId="19" xfId="0" applyNumberFormat="1" applyFont="1" applyFill="1" applyBorder="1" applyAlignment="1" applyProtection="1">
      <alignment vertical="center" wrapText="1"/>
    </xf>
    <xf numFmtId="0" fontId="14" fillId="0" borderId="24" xfId="0" applyNumberFormat="1" applyFont="1" applyFill="1" applyBorder="1" applyAlignment="1" applyProtection="1">
      <alignment horizontal="center" vertical="center" wrapText="1"/>
    </xf>
    <xf numFmtId="0" fontId="14" fillId="0" borderId="12" xfId="0" applyFont="1" applyBorder="1" applyAlignment="1">
      <alignment horizontal="right" vertical="center"/>
    </xf>
    <xf numFmtId="0" fontId="4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3" fillId="0" borderId="1" xfId="0" applyFont="1" applyFill="1" applyBorder="1" applyAlignment="1" applyProtection="1">
      <alignment horizontal="center"/>
      <protection locked="0"/>
    </xf>
    <xf numFmtId="0" fontId="25" fillId="0" borderId="1" xfId="0" applyFont="1" applyFill="1" applyBorder="1" applyAlignment="1" applyProtection="1">
      <alignment horizontal="center"/>
      <protection locked="0"/>
    </xf>
    <xf numFmtId="0" fontId="3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/>
    </xf>
    <xf numFmtId="0" fontId="3" fillId="0" borderId="3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left" vertical="center"/>
    </xf>
    <xf numFmtId="0" fontId="14" fillId="13" borderId="10" xfId="0" applyFont="1" applyFill="1" applyBorder="1" applyAlignment="1">
      <alignment vertical="center"/>
    </xf>
    <xf numFmtId="0" fontId="10" fillId="13" borderId="10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29" fillId="13" borderId="10" xfId="0" applyFont="1" applyFill="1" applyBorder="1" applyAlignment="1" applyProtection="1">
      <alignment horizontal="left" vertical="center"/>
      <protection locked="0"/>
    </xf>
    <xf numFmtId="0" fontId="10" fillId="13" borderId="10" xfId="0" applyFont="1" applyFill="1" applyBorder="1" applyAlignment="1">
      <alignment vertical="center"/>
    </xf>
    <xf numFmtId="0" fontId="50" fillId="13" borderId="10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left" vertical="center"/>
    </xf>
    <xf numFmtId="0" fontId="10" fillId="10" borderId="10" xfId="0" applyFont="1" applyFill="1" applyBorder="1" applyAlignment="1">
      <alignment horizontal="center" vertical="center"/>
    </xf>
    <xf numFmtId="0" fontId="29" fillId="10" borderId="10" xfId="0" applyFont="1" applyFill="1" applyBorder="1" applyAlignment="1" applyProtection="1">
      <alignment horizontal="left" vertical="center"/>
      <protection locked="0"/>
    </xf>
    <xf numFmtId="0" fontId="10" fillId="10" borderId="10" xfId="0" applyFont="1" applyFill="1" applyBorder="1" applyAlignment="1">
      <alignment vertical="center"/>
    </xf>
    <xf numFmtId="0" fontId="50" fillId="10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center" vertical="center"/>
    </xf>
    <xf numFmtId="0" fontId="29" fillId="8" borderId="10" xfId="0" applyFont="1" applyFill="1" applyBorder="1" applyAlignment="1" applyProtection="1">
      <alignment horizontal="left" vertical="center"/>
      <protection locked="0"/>
    </xf>
    <xf numFmtId="0" fontId="10" fillId="8" borderId="10" xfId="0" applyFont="1" applyFill="1" applyBorder="1" applyAlignment="1">
      <alignment vertical="center"/>
    </xf>
    <xf numFmtId="0" fontId="50" fillId="8" borderId="10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left" vertical="center"/>
    </xf>
    <xf numFmtId="0" fontId="10" fillId="12" borderId="10" xfId="0" applyFont="1" applyFill="1" applyBorder="1" applyAlignment="1">
      <alignment horizontal="center" vertical="center"/>
    </xf>
    <xf numFmtId="0" fontId="29" fillId="12" borderId="10" xfId="0" applyFont="1" applyFill="1" applyBorder="1" applyAlignment="1" applyProtection="1">
      <alignment horizontal="left" vertical="center"/>
      <protection locked="0"/>
    </xf>
    <xf numFmtId="0" fontId="10" fillId="12" borderId="10" xfId="0" applyFont="1" applyFill="1" applyBorder="1" applyAlignment="1">
      <alignment vertical="center"/>
    </xf>
    <xf numFmtId="0" fontId="50" fillId="12" borderId="10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left" vertical="center"/>
    </xf>
    <xf numFmtId="0" fontId="10" fillId="11" borderId="10" xfId="0" applyFont="1" applyFill="1" applyBorder="1" applyAlignment="1">
      <alignment horizontal="center" vertical="center"/>
    </xf>
    <xf numFmtId="0" fontId="29" fillId="11" borderId="10" xfId="0" applyFont="1" applyFill="1" applyBorder="1" applyAlignment="1" applyProtection="1">
      <alignment horizontal="left" vertical="center"/>
      <protection locked="0"/>
    </xf>
    <xf numFmtId="0" fontId="10" fillId="11" borderId="10" xfId="0" applyFont="1" applyFill="1" applyBorder="1" applyAlignment="1">
      <alignment vertical="center"/>
    </xf>
    <xf numFmtId="0" fontId="52" fillId="14" borderId="10" xfId="0" applyFont="1" applyFill="1" applyBorder="1" applyAlignment="1">
      <alignment horizontal="center" vertical="center"/>
    </xf>
    <xf numFmtId="0" fontId="50" fillId="11" borderId="10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center" vertical="center"/>
    </xf>
    <xf numFmtId="0" fontId="29" fillId="9" borderId="10" xfId="0" applyFont="1" applyFill="1" applyBorder="1" applyAlignment="1" applyProtection="1">
      <alignment horizontal="left" vertical="center"/>
      <protection locked="0"/>
    </xf>
    <xf numFmtId="0" fontId="10" fillId="9" borderId="10" xfId="0" applyFont="1" applyFill="1" applyBorder="1" applyAlignment="1">
      <alignment vertical="center"/>
    </xf>
    <xf numFmtId="0" fontId="50" fillId="9" borderId="1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31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" fillId="0" borderId="12" xfId="0" applyFont="1" applyBorder="1" applyAlignment="1" applyProtection="1">
      <protection locked="0"/>
    </xf>
    <xf numFmtId="0" fontId="53" fillId="15" borderId="0" xfId="0" applyFont="1" applyFill="1" applyBorder="1" applyAlignment="1" applyProtection="1">
      <alignment horizontal="right"/>
    </xf>
    <xf numFmtId="0" fontId="0" fillId="15" borderId="0" xfId="0" applyFill="1"/>
    <xf numFmtId="0" fontId="57" fillId="15" borderId="0" xfId="0" applyFont="1" applyFill="1"/>
    <xf numFmtId="0" fontId="10" fillId="8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left" vertical="center"/>
      <protection locked="0"/>
    </xf>
    <xf numFmtId="0" fontId="10" fillId="12" borderId="10" xfId="0" applyFont="1" applyFill="1" applyBorder="1" applyAlignment="1" applyProtection="1">
      <alignment horizontal="left" vertical="center" wrapText="1"/>
      <protection locked="0"/>
    </xf>
    <xf numFmtId="0" fontId="10" fillId="10" borderId="10" xfId="0" applyFont="1" applyFill="1" applyBorder="1" applyAlignment="1" applyProtection="1">
      <alignment horizontal="left" vertical="center"/>
      <protection locked="0"/>
    </xf>
    <xf numFmtId="0" fontId="58" fillId="0" borderId="0" xfId="0" applyFont="1"/>
    <xf numFmtId="0" fontId="59" fillId="0" borderId="0" xfId="0" applyFont="1" applyAlignment="1">
      <alignment horizontal="justify" vertical="center"/>
    </xf>
    <xf numFmtId="0" fontId="59" fillId="0" borderId="0" xfId="0" applyFont="1" applyAlignment="1">
      <alignment vertical="center"/>
    </xf>
    <xf numFmtId="0" fontId="2" fillId="0" borderId="0" xfId="0" applyFont="1" applyBorder="1" applyAlignment="1" applyProtection="1">
      <alignment horizontal="left" vertical="center"/>
    </xf>
    <xf numFmtId="0" fontId="32" fillId="13" borderId="0" xfId="0" applyFont="1" applyFill="1" applyBorder="1" applyAlignment="1" applyProtection="1">
      <alignment horizontal="right" vertical="center"/>
    </xf>
    <xf numFmtId="0" fontId="0" fillId="13" borderId="0" xfId="0" applyFont="1" applyFill="1" applyBorder="1" applyAlignment="1" applyProtection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7" fillId="0" borderId="2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4" fillId="15" borderId="0" xfId="0" applyFont="1" applyFill="1" applyBorder="1" applyAlignment="1">
      <alignment horizontal="left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right"/>
    </xf>
    <xf numFmtId="0" fontId="44" fillId="0" borderId="0" xfId="0" applyFont="1" applyFill="1" applyAlignment="1" applyProtection="1">
      <alignment horizontal="center" vertical="center"/>
      <protection locked="0"/>
    </xf>
    <xf numFmtId="0" fontId="44" fillId="0" borderId="15" xfId="0" applyFont="1" applyFill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top"/>
      <protection locked="0"/>
    </xf>
    <xf numFmtId="0" fontId="22" fillId="0" borderId="0" xfId="0" applyFont="1" applyAlignment="1" applyProtection="1">
      <alignment horizontal="left" vertical="center"/>
    </xf>
    <xf numFmtId="0" fontId="54" fillId="15" borderId="0" xfId="0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8" fillId="0" borderId="33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right" vertical="center"/>
    </xf>
    <xf numFmtId="0" fontId="4" fillId="0" borderId="0" xfId="0" applyFont="1" applyBorder="1" applyAlignment="1" applyProtection="1">
      <alignment horizontal="right" vertical="center"/>
    </xf>
    <xf numFmtId="0" fontId="4" fillId="16" borderId="17" xfId="0" applyFont="1" applyFill="1" applyBorder="1" applyAlignment="1" applyProtection="1">
      <alignment horizontal="left" vertical="center"/>
    </xf>
    <xf numFmtId="0" fontId="4" fillId="16" borderId="0" xfId="0" applyFont="1" applyFill="1" applyBorder="1" applyAlignment="1" applyProtection="1">
      <alignment horizontal="left" vertical="center"/>
    </xf>
    <xf numFmtId="164" fontId="11" fillId="0" borderId="0" xfId="0" applyNumberFormat="1" applyFont="1" applyBorder="1" applyAlignment="1" applyProtection="1">
      <alignment horizontal="center"/>
      <protection locked="0"/>
    </xf>
    <xf numFmtId="0" fontId="22" fillId="0" borderId="0" xfId="0" applyNumberFormat="1" applyFont="1" applyAlignment="1" applyProtection="1">
      <alignment horizontal="center" vertical="center"/>
    </xf>
    <xf numFmtId="0" fontId="53" fillId="15" borderId="0" xfId="0" applyFont="1" applyFill="1" applyBorder="1" applyAlignment="1" applyProtection="1">
      <alignment horizontal="right"/>
    </xf>
    <xf numFmtId="0" fontId="11" fillId="0" borderId="0" xfId="0" applyFont="1" applyBorder="1" applyAlignment="1" applyProtection="1">
      <alignment horizontal="left" vertical="center"/>
      <protection locked="0"/>
    </xf>
    <xf numFmtId="0" fontId="23" fillId="0" borderId="0" xfId="0" applyFont="1" applyBorder="1" applyAlignment="1" applyProtection="1">
      <alignment horizontal="right"/>
    </xf>
    <xf numFmtId="1" fontId="11" fillId="0" borderId="0" xfId="0" applyNumberFormat="1" applyFont="1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13" fillId="0" borderId="0" xfId="0" applyFont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 vertical="center"/>
    </xf>
    <xf numFmtId="0" fontId="2" fillId="0" borderId="28" xfId="0" applyFont="1" applyBorder="1" applyAlignment="1" applyProtection="1">
      <alignment horizontal="center" vertical="center"/>
    </xf>
    <xf numFmtId="0" fontId="53" fillId="0" borderId="0" xfId="0" applyFont="1" applyBorder="1" applyAlignment="1" applyProtection="1">
      <alignment horizontal="right"/>
    </xf>
    <xf numFmtId="0" fontId="54" fillId="0" borderId="0" xfId="0" applyFont="1" applyBorder="1" applyAlignment="1">
      <alignment horizontal="left"/>
    </xf>
    <xf numFmtId="0" fontId="4" fillId="0" borderId="35" xfId="0" applyFont="1" applyBorder="1" applyAlignment="1" applyProtection="1">
      <alignment horizontal="center" vertical="top"/>
      <protection locked="0"/>
    </xf>
    <xf numFmtId="0" fontId="23" fillId="0" borderId="0" xfId="0" applyFont="1" applyBorder="1" applyAlignment="1">
      <alignment horizontal="right"/>
    </xf>
    <xf numFmtId="0" fontId="4" fillId="0" borderId="0" xfId="0" applyFont="1" applyBorder="1" applyAlignment="1" applyProtection="1">
      <alignment horizontal="right" vertical="top"/>
    </xf>
    <xf numFmtId="0" fontId="22" fillId="0" borderId="0" xfId="0" applyFont="1" applyAlignment="1">
      <alignment horizontal="left"/>
    </xf>
    <xf numFmtId="0" fontId="10" fillId="0" borderId="0" xfId="0" applyFont="1" applyBorder="1" applyAlignment="1" applyProtection="1">
      <alignment horizontal="center" vertical="center"/>
    </xf>
    <xf numFmtId="1" fontId="2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right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3" fillId="0" borderId="34" xfId="0" applyFont="1" applyBorder="1" applyAlignment="1" applyProtection="1">
      <alignment horizontal="left" vertical="center" wrapText="1"/>
      <protection locked="0"/>
    </xf>
    <xf numFmtId="0" fontId="17" fillId="0" borderId="6" xfId="0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34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34" xfId="0" applyFont="1" applyBorder="1" applyAlignment="1" applyProtection="1">
      <alignment horizontal="left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66" fontId="3" fillId="0" borderId="20" xfId="0" applyNumberFormat="1" applyFont="1" applyFill="1" applyBorder="1" applyAlignment="1" applyProtection="1">
      <alignment horizontal="center" vertical="center"/>
      <protection locked="0"/>
    </xf>
    <xf numFmtId="166" fontId="3" fillId="0" borderId="21" xfId="0" applyNumberFormat="1" applyFont="1" applyFill="1" applyBorder="1" applyAlignment="1" applyProtection="1">
      <alignment horizontal="center" vertical="center"/>
      <protection locked="0"/>
    </xf>
    <xf numFmtId="166" fontId="3" fillId="0" borderId="22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166" fontId="14" fillId="0" borderId="19" xfId="0" applyNumberFormat="1" applyFont="1" applyFill="1" applyBorder="1" applyAlignment="1" applyProtection="1">
      <alignment horizontal="center" vertical="center"/>
    </xf>
    <xf numFmtId="166" fontId="14" fillId="0" borderId="23" xfId="0" applyNumberFormat="1" applyFont="1" applyFill="1" applyBorder="1" applyAlignment="1" applyProtection="1">
      <alignment horizontal="center" vertical="center"/>
    </xf>
    <xf numFmtId="166" fontId="14" fillId="0" borderId="24" xfId="0" applyNumberFormat="1" applyFont="1" applyFill="1" applyBorder="1" applyAlignment="1" applyProtection="1">
      <alignment horizontal="center" vertical="center"/>
    </xf>
    <xf numFmtId="166" fontId="3" fillId="0" borderId="20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21" xfId="0" applyNumberFormat="1" applyFont="1" applyFill="1" applyBorder="1" applyAlignment="1" applyProtection="1">
      <alignment horizontal="center" vertical="center" wrapText="1"/>
      <protection locked="0"/>
    </xf>
    <xf numFmtId="166" fontId="3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66" fontId="3" fillId="0" borderId="20" xfId="0" applyNumberFormat="1" applyFont="1" applyFill="1" applyBorder="1" applyAlignment="1" applyProtection="1">
      <alignment horizontal="center" vertical="center" wrapText="1"/>
    </xf>
    <xf numFmtId="166" fontId="3" fillId="0" borderId="21" xfId="0" applyNumberFormat="1" applyFont="1" applyFill="1" applyBorder="1" applyAlignment="1" applyProtection="1">
      <alignment horizontal="center" vertical="center" wrapText="1"/>
    </xf>
    <xf numFmtId="166" fontId="3" fillId="0" borderId="22" xfId="0" applyNumberFormat="1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left" vertical="center"/>
    </xf>
    <xf numFmtId="0" fontId="3" fillId="0" borderId="21" xfId="0" applyFont="1" applyFill="1" applyBorder="1" applyAlignment="1" applyProtection="1">
      <alignment horizontal="left" vertical="center"/>
    </xf>
    <xf numFmtId="0" fontId="3" fillId="0" borderId="22" xfId="0" applyFont="1" applyFill="1" applyBorder="1" applyAlignment="1" applyProtection="1">
      <alignment horizontal="left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66" fontId="3" fillId="5" borderId="20" xfId="0" applyNumberFormat="1" applyFont="1" applyFill="1" applyBorder="1" applyAlignment="1" applyProtection="1">
      <alignment horizontal="center" vertical="center"/>
      <protection locked="0"/>
    </xf>
    <xf numFmtId="166" fontId="3" fillId="5" borderId="21" xfId="0" applyNumberFormat="1" applyFont="1" applyFill="1" applyBorder="1" applyAlignment="1" applyProtection="1">
      <alignment horizontal="center" vertical="center"/>
      <protection locked="0"/>
    </xf>
    <xf numFmtId="166" fontId="3" fillId="5" borderId="22" xfId="0" applyNumberFormat="1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>
      <alignment horizontal="center" vertical="center"/>
    </xf>
    <xf numFmtId="166" fontId="3" fillId="5" borderId="20" xfId="0" applyNumberFormat="1" applyFont="1" applyFill="1" applyBorder="1" applyAlignment="1" applyProtection="1">
      <alignment horizontal="center" vertical="center" wrapText="1"/>
      <protection locked="0"/>
    </xf>
    <xf numFmtId="166" fontId="3" fillId="5" borderId="21" xfId="0" applyNumberFormat="1" applyFont="1" applyFill="1" applyBorder="1" applyAlignment="1" applyProtection="1">
      <alignment horizontal="center" vertical="center" wrapText="1"/>
      <protection locked="0"/>
    </xf>
    <xf numFmtId="166" fontId="3" fillId="5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5" borderId="2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66" fontId="3" fillId="5" borderId="20" xfId="0" applyNumberFormat="1" applyFont="1" applyFill="1" applyBorder="1" applyAlignment="1" applyProtection="1">
      <alignment horizontal="center" vertical="center" wrapText="1"/>
    </xf>
    <xf numFmtId="166" fontId="3" fillId="5" borderId="21" xfId="0" applyNumberFormat="1" applyFont="1" applyFill="1" applyBorder="1" applyAlignment="1" applyProtection="1">
      <alignment horizontal="center" vertical="center" wrapText="1"/>
    </xf>
    <xf numFmtId="166" fontId="3" fillId="5" borderId="22" xfId="0" applyNumberFormat="1" applyFont="1" applyFill="1" applyBorder="1" applyAlignment="1" applyProtection="1">
      <alignment horizontal="center" vertical="center" wrapText="1"/>
    </xf>
    <xf numFmtId="0" fontId="3" fillId="5" borderId="20" xfId="0" applyFont="1" applyFill="1" applyBorder="1" applyAlignment="1" applyProtection="1">
      <alignment horizontal="left" vertical="center"/>
    </xf>
    <xf numFmtId="0" fontId="3" fillId="5" borderId="21" xfId="0" applyFont="1" applyFill="1" applyBorder="1" applyAlignment="1" applyProtection="1">
      <alignment horizontal="left" vertical="center"/>
    </xf>
    <xf numFmtId="0" fontId="3" fillId="5" borderId="22" xfId="0" applyFont="1" applyFill="1" applyBorder="1" applyAlignment="1" applyProtection="1">
      <alignment horizontal="left" vertical="center"/>
    </xf>
    <xf numFmtId="0" fontId="13" fillId="0" borderId="20" xfId="0" applyNumberFormat="1" applyFont="1" applyBorder="1" applyAlignment="1" applyProtection="1">
      <alignment horizontal="center" vertical="center" wrapText="1" readingOrder="1"/>
      <protection locked="0"/>
    </xf>
    <xf numFmtId="0" fontId="13" fillId="0" borderId="21" xfId="0" applyNumberFormat="1" applyFont="1" applyBorder="1" applyAlignment="1" applyProtection="1">
      <alignment horizontal="center" vertical="center" wrapText="1" readingOrder="1"/>
      <protection locked="0"/>
    </xf>
    <xf numFmtId="0" fontId="13" fillId="0" borderId="22" xfId="0" applyNumberFormat="1" applyFont="1" applyBorder="1" applyAlignment="1" applyProtection="1">
      <alignment horizontal="center" vertical="center" wrapText="1" readingOrder="1"/>
      <protection locked="0"/>
    </xf>
    <xf numFmtId="166" fontId="14" fillId="0" borderId="5" xfId="0" applyNumberFormat="1" applyFont="1" applyFill="1" applyBorder="1" applyAlignment="1" applyProtection="1">
      <alignment horizontal="center" vertical="center"/>
    </xf>
    <xf numFmtId="0" fontId="30" fillId="0" borderId="0" xfId="0" applyFont="1" applyAlignment="1">
      <alignment horizontal="left"/>
    </xf>
    <xf numFmtId="0" fontId="11" fillId="0" borderId="0" xfId="0" applyFont="1" applyBorder="1" applyAlignment="1">
      <alignment horizontal="right"/>
    </xf>
    <xf numFmtId="0" fontId="3" fillId="0" borderId="0" xfId="0" applyFont="1" applyAlignment="1" applyProtection="1">
      <alignment horizontal="left"/>
      <protection locked="0"/>
    </xf>
    <xf numFmtId="0" fontId="14" fillId="0" borderId="5" xfId="0" applyNumberFormat="1" applyFont="1" applyFill="1" applyBorder="1" applyAlignment="1" applyProtection="1">
      <alignment horizontal="center" vertical="center" wrapText="1"/>
    </xf>
    <xf numFmtId="0" fontId="14" fillId="0" borderId="5" xfId="0" applyNumberFormat="1" applyFont="1" applyFill="1" applyBorder="1" applyAlignment="1" applyProtection="1">
      <alignment horizontal="center" vertical="center" textRotation="90" wrapText="1"/>
    </xf>
    <xf numFmtId="0" fontId="13" fillId="0" borderId="20" xfId="0" applyNumberFormat="1" applyFont="1" applyBorder="1" applyAlignment="1" applyProtection="1">
      <alignment horizontal="center" vertical="center" readingOrder="1"/>
    </xf>
    <xf numFmtId="0" fontId="13" fillId="0" borderId="21" xfId="0" applyNumberFormat="1" applyFont="1" applyBorder="1" applyAlignment="1" applyProtection="1">
      <alignment horizontal="center" vertical="center" readingOrder="1"/>
    </xf>
    <xf numFmtId="0" fontId="13" fillId="0" borderId="22" xfId="0" applyNumberFormat="1" applyFont="1" applyBorder="1" applyAlignment="1" applyProtection="1">
      <alignment horizontal="center" vertical="center" readingOrder="1"/>
    </xf>
    <xf numFmtId="164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5" fillId="0" borderId="0" xfId="0" applyFont="1" applyBorder="1" applyAlignment="1" applyProtection="1">
      <alignment horizontal="right"/>
    </xf>
    <xf numFmtId="164" fontId="11" fillId="0" borderId="0" xfId="0" applyNumberFormat="1" applyFont="1" applyBorder="1" applyAlignment="1">
      <alignment horizontal="right"/>
    </xf>
    <xf numFmtId="164" fontId="11" fillId="0" borderId="14" xfId="0" applyNumberFormat="1" applyFont="1" applyBorder="1" applyAlignment="1">
      <alignment horizontal="right"/>
    </xf>
    <xf numFmtId="1" fontId="11" fillId="0" borderId="0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14" fillId="0" borderId="29" xfId="0" applyFont="1" applyBorder="1" applyAlignment="1" applyProtection="1">
      <alignment horizontal="left" vertical="center" wrapText="1"/>
    </xf>
    <xf numFmtId="0" fontId="14" fillId="0" borderId="12" xfId="0" applyFont="1" applyBorder="1" applyAlignment="1" applyProtection="1">
      <alignment horizontal="left" vertical="center" wrapText="1"/>
    </xf>
    <xf numFmtId="0" fontId="14" fillId="0" borderId="25" xfId="0" applyFont="1" applyBorder="1" applyAlignment="1" applyProtection="1">
      <alignment horizontal="left" vertical="center" wrapText="1"/>
    </xf>
    <xf numFmtId="0" fontId="14" fillId="0" borderId="30" xfId="0" applyFont="1" applyBorder="1" applyAlignment="1" applyProtection="1">
      <alignment horizontal="left" vertical="top" wrapText="1"/>
    </xf>
    <xf numFmtId="0" fontId="14" fillId="0" borderId="0" xfId="0" applyFont="1" applyBorder="1" applyAlignment="1" applyProtection="1">
      <alignment horizontal="left" vertical="top" wrapText="1"/>
    </xf>
    <xf numFmtId="0" fontId="14" fillId="0" borderId="14" xfId="0" applyFont="1" applyBorder="1" applyAlignment="1" applyProtection="1">
      <alignment horizontal="left" vertical="top" wrapText="1"/>
    </xf>
    <xf numFmtId="0" fontId="14" fillId="0" borderId="31" xfId="0" applyFont="1" applyBorder="1" applyAlignment="1" applyProtection="1">
      <alignment horizontal="left" vertical="top" wrapText="1"/>
    </xf>
    <xf numFmtId="0" fontId="14" fillId="0" borderId="15" xfId="0" applyFont="1" applyBorder="1" applyAlignment="1" applyProtection="1">
      <alignment horizontal="left" vertical="top" wrapText="1"/>
    </xf>
    <xf numFmtId="0" fontId="14" fillId="0" borderId="32" xfId="0" applyFont="1" applyBorder="1" applyAlignment="1" applyProtection="1">
      <alignment horizontal="left" vertical="top" wrapText="1"/>
    </xf>
    <xf numFmtId="0" fontId="14" fillId="0" borderId="30" xfId="0" applyFont="1" applyBorder="1" applyAlignment="1" applyProtection="1">
      <alignment horizontal="left" vertical="top" wrapText="1"/>
      <protection locked="0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4" xfId="0" applyFont="1" applyBorder="1" applyAlignment="1" applyProtection="1">
      <alignment horizontal="left" vertical="top" wrapText="1"/>
      <protection locked="0"/>
    </xf>
    <xf numFmtId="0" fontId="14" fillId="0" borderId="31" xfId="0" applyFont="1" applyBorder="1" applyAlignment="1" applyProtection="1">
      <alignment horizontal="left" vertical="top" wrapText="1"/>
      <protection locked="0"/>
    </xf>
    <xf numFmtId="0" fontId="14" fillId="0" borderId="15" xfId="0" applyFont="1" applyBorder="1" applyAlignment="1" applyProtection="1">
      <alignment horizontal="left" vertical="top" wrapText="1"/>
      <protection locked="0"/>
    </xf>
    <xf numFmtId="0" fontId="14" fillId="0" borderId="32" xfId="0" applyFont="1" applyBorder="1" applyAlignment="1" applyProtection="1">
      <alignment horizontal="left" vertical="top" wrapText="1"/>
      <protection locked="0"/>
    </xf>
    <xf numFmtId="0" fontId="14" fillId="0" borderId="5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55" fillId="0" borderId="0" xfId="0" applyFont="1" applyBorder="1" applyAlignment="1">
      <alignment horizontal="right"/>
    </xf>
    <xf numFmtId="0" fontId="56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vertical="top"/>
    </xf>
    <xf numFmtId="1" fontId="24" fillId="0" borderId="0" xfId="0" applyNumberFormat="1" applyFont="1" applyBorder="1" applyAlignment="1">
      <alignment horizontal="left" vertical="center"/>
    </xf>
    <xf numFmtId="0" fontId="24" fillId="0" borderId="36" xfId="0" applyFont="1" applyBorder="1" applyAlignment="1">
      <alignment horizontal="left" vertical="center"/>
    </xf>
    <xf numFmtId="0" fontId="56" fillId="15" borderId="0" xfId="0" applyFont="1" applyFill="1" applyBorder="1" applyAlignment="1">
      <alignment horizontal="left"/>
    </xf>
    <xf numFmtId="0" fontId="55" fillId="15" borderId="0" xfId="0" applyFont="1" applyFill="1" applyBorder="1" applyAlignment="1" applyProtection="1">
      <alignment horizontal="right"/>
    </xf>
    <xf numFmtId="0" fontId="28" fillId="0" borderId="33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47">
    <dxf>
      <font>
        <color theme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strike val="0"/>
        <color theme="0"/>
      </font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  <name val="Cambria"/>
        <scheme val="none"/>
      </font>
      <fill>
        <patternFill patternType="none">
          <bgColor indexed="65"/>
        </patternFill>
      </fill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strike val="0"/>
        <color theme="0" tint="-0.34998626667073579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00B050"/>
      </font>
    </dxf>
    <dxf>
      <font>
        <color theme="0"/>
      </font>
    </dxf>
    <dxf>
      <fill>
        <patternFill>
          <bgColor rgb="FFFFC00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  <name val="Cambria"/>
        <scheme val="none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  <name val="Cambria"/>
        <scheme val="none"/>
      </font>
      <fill>
        <patternFill patternType="none">
          <bgColor indexed="65"/>
        </patternFill>
      </fill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ont>
        <strike val="0"/>
        <color theme="0"/>
        <name val="Cambria"/>
        <scheme val="none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0"/>
        <name val="Cambria"/>
        <scheme val="none"/>
      </font>
      <fill>
        <patternFill patternType="none">
          <bgColor indexed="65"/>
        </patternFill>
      </fill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theme="0"/>
      </font>
    </dxf>
    <dxf>
      <font>
        <color theme="8"/>
      </font>
      <fill>
        <patternFill>
          <bgColor theme="8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ill>
        <patternFill>
          <bgColor theme="1"/>
        </patternFill>
      </fill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ill>
        <patternFill>
          <bgColor theme="1"/>
        </patternFill>
      </fill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ill>
        <patternFill>
          <bgColor theme="1"/>
        </patternFill>
      </fill>
    </dxf>
    <dxf>
      <font>
        <color rgb="FFFF0000"/>
      </font>
    </dxf>
    <dxf>
      <font>
        <color auto="1"/>
      </font>
    </dxf>
    <dxf>
      <font>
        <color rgb="FF00B05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ill>
        <patternFill>
          <bgColor theme="1"/>
        </patternFill>
      </fill>
    </dxf>
    <dxf>
      <font>
        <color rgb="FFFF0000"/>
      </font>
    </dxf>
    <dxf>
      <font>
        <color auto="1"/>
      </font>
    </dxf>
    <dxf>
      <font>
        <color rgb="FF00B050"/>
      </font>
    </dxf>
    <dxf>
      <fill>
        <patternFill>
          <bgColor rgb="FFFFC000"/>
        </patternFill>
      </fill>
    </dxf>
    <dxf>
      <font>
        <color theme="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588065</xdr:colOff>
      <xdr:row>1</xdr:row>
      <xdr:rowOff>24848</xdr:rowOff>
    </xdr:from>
    <xdr:to>
      <xdr:col>4</xdr:col>
      <xdr:colOff>280951</xdr:colOff>
      <xdr:row>3</xdr:row>
      <xdr:rowOff>76395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65" y="215348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85725</xdr:rowOff>
    </xdr:from>
    <xdr:to>
      <xdr:col>5</xdr:col>
      <xdr:colOff>428625</xdr:colOff>
      <xdr:row>23</xdr:row>
      <xdr:rowOff>95250</xdr:rowOff>
    </xdr:to>
    <xdr:cxnSp macro="">
      <xdr:nvCxnSpPr>
        <xdr:cNvPr id="216100" name="Conector reto 8"/>
        <xdr:cNvCxnSpPr>
          <a:cxnSpLocks noChangeShapeType="1"/>
        </xdr:cNvCxnSpPr>
      </xdr:nvCxnSpPr>
      <xdr:spPr bwMode="auto">
        <a:xfrm>
          <a:off x="104775" y="1457325"/>
          <a:ext cx="8582025" cy="35718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16101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85725</xdr:colOff>
      <xdr:row>15</xdr:row>
      <xdr:rowOff>57150</xdr:rowOff>
    </xdr:from>
    <xdr:to>
      <xdr:col>41</xdr:col>
      <xdr:colOff>95250</xdr:colOff>
      <xdr:row>49</xdr:row>
      <xdr:rowOff>95250</xdr:rowOff>
    </xdr:to>
    <xdr:cxnSp macro="">
      <xdr:nvCxnSpPr>
        <xdr:cNvPr id="201242" name="Conector reto 4"/>
        <xdr:cNvCxnSpPr>
          <a:cxnSpLocks noChangeShapeType="1"/>
        </xdr:cNvCxnSpPr>
      </xdr:nvCxnSpPr>
      <xdr:spPr bwMode="auto">
        <a:xfrm>
          <a:off x="7419975" y="2686050"/>
          <a:ext cx="981075" cy="45720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142875</xdr:colOff>
      <xdr:row>54</xdr:row>
      <xdr:rowOff>66675</xdr:rowOff>
    </xdr:from>
    <xdr:to>
      <xdr:col>40</xdr:col>
      <xdr:colOff>66675</xdr:colOff>
      <xdr:row>54</xdr:row>
      <xdr:rowOff>66675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342900" y="7896225"/>
          <a:ext cx="78676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266700</xdr:colOff>
      <xdr:row>0</xdr:row>
      <xdr:rowOff>133350</xdr:rowOff>
    </xdr:from>
    <xdr:to>
      <xdr:col>3</xdr:col>
      <xdr:colOff>143460</xdr:colOff>
      <xdr:row>3</xdr:row>
      <xdr:rowOff>80122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33350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85725</xdr:rowOff>
    </xdr:from>
    <xdr:to>
      <xdr:col>5</xdr:col>
      <xdr:colOff>438150</xdr:colOff>
      <xdr:row>23</xdr:row>
      <xdr:rowOff>104775</xdr:rowOff>
    </xdr:to>
    <xdr:cxnSp macro="">
      <xdr:nvCxnSpPr>
        <xdr:cNvPr id="218148" name="Conector reto 8"/>
        <xdr:cNvCxnSpPr>
          <a:cxnSpLocks noChangeShapeType="1"/>
        </xdr:cNvCxnSpPr>
      </xdr:nvCxnSpPr>
      <xdr:spPr bwMode="auto">
        <a:xfrm>
          <a:off x="238125" y="2714625"/>
          <a:ext cx="8458200" cy="23241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190500</xdr:colOff>
      <xdr:row>24</xdr:row>
      <xdr:rowOff>95250</xdr:rowOff>
    </xdr:from>
    <xdr:to>
      <xdr:col>5</xdr:col>
      <xdr:colOff>638175</xdr:colOff>
      <xdr:row>25</xdr:row>
      <xdr:rowOff>104775</xdr:rowOff>
    </xdr:to>
    <xdr:cxnSp macro="">
      <xdr:nvCxnSpPr>
        <xdr:cNvPr id="218149" name="Conector reto 8"/>
        <xdr:cNvCxnSpPr>
          <a:cxnSpLocks noChangeShapeType="1"/>
        </xdr:cNvCxnSpPr>
      </xdr:nvCxnSpPr>
      <xdr:spPr bwMode="auto">
        <a:xfrm>
          <a:off x="723900" y="5238750"/>
          <a:ext cx="8172450" cy="2190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104775</xdr:colOff>
      <xdr:row>15</xdr:row>
      <xdr:rowOff>123825</xdr:rowOff>
    </xdr:from>
    <xdr:to>
      <xdr:col>42</xdr:col>
      <xdr:colOff>57150</xdr:colOff>
      <xdr:row>49</xdr:row>
      <xdr:rowOff>66675</xdr:rowOff>
    </xdr:to>
    <xdr:cxnSp macro="">
      <xdr:nvCxnSpPr>
        <xdr:cNvPr id="205336" name="Conector reto 4"/>
        <xdr:cNvCxnSpPr>
          <a:cxnSpLocks noChangeShapeType="1"/>
        </xdr:cNvCxnSpPr>
      </xdr:nvCxnSpPr>
      <xdr:spPr bwMode="auto">
        <a:xfrm>
          <a:off x="7762875" y="2752725"/>
          <a:ext cx="762000" cy="44767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142875</xdr:colOff>
      <xdr:row>54</xdr:row>
      <xdr:rowOff>66675</xdr:rowOff>
    </xdr:from>
    <xdr:to>
      <xdr:col>40</xdr:col>
      <xdr:colOff>66675</xdr:colOff>
      <xdr:row>54</xdr:row>
      <xdr:rowOff>66675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342900" y="7896225"/>
          <a:ext cx="78676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123825</xdr:colOff>
      <xdr:row>0</xdr:row>
      <xdr:rowOff>142875</xdr:rowOff>
    </xdr:from>
    <xdr:to>
      <xdr:col>3</xdr:col>
      <xdr:colOff>585</xdr:colOff>
      <xdr:row>3</xdr:row>
      <xdr:rowOff>89647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2875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123825</xdr:rowOff>
    </xdr:from>
    <xdr:to>
      <xdr:col>5</xdr:col>
      <xdr:colOff>514350</xdr:colOff>
      <xdr:row>23</xdr:row>
      <xdr:rowOff>104775</xdr:rowOff>
    </xdr:to>
    <xdr:cxnSp macro="">
      <xdr:nvCxnSpPr>
        <xdr:cNvPr id="220196" name="Conector reto 8"/>
        <xdr:cNvCxnSpPr>
          <a:cxnSpLocks noChangeShapeType="1"/>
        </xdr:cNvCxnSpPr>
      </xdr:nvCxnSpPr>
      <xdr:spPr bwMode="auto">
        <a:xfrm>
          <a:off x="238125" y="2752725"/>
          <a:ext cx="8534400" cy="22860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20197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157369</xdr:colOff>
      <xdr:row>1</xdr:row>
      <xdr:rowOff>16566</xdr:rowOff>
    </xdr:from>
    <xdr:to>
      <xdr:col>2</xdr:col>
      <xdr:colOff>1788386</xdr:colOff>
      <xdr:row>3</xdr:row>
      <xdr:rowOff>117808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69" y="182218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18</xdr:row>
      <xdr:rowOff>0</xdr:rowOff>
    </xdr:from>
    <xdr:to>
      <xdr:col>5</xdr:col>
      <xdr:colOff>647700</xdr:colOff>
      <xdr:row>21</xdr:row>
      <xdr:rowOff>57150</xdr:rowOff>
    </xdr:to>
    <xdr:cxnSp macro="">
      <xdr:nvCxnSpPr>
        <xdr:cNvPr id="222244" name="Conector reto 4"/>
        <xdr:cNvCxnSpPr>
          <a:cxnSpLocks noChangeShapeType="1"/>
        </xdr:cNvCxnSpPr>
      </xdr:nvCxnSpPr>
      <xdr:spPr bwMode="auto">
        <a:xfrm>
          <a:off x="4781550" y="3771900"/>
          <a:ext cx="4191000" cy="6858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180975</xdr:colOff>
      <xdr:row>18</xdr:row>
      <xdr:rowOff>66675</xdr:rowOff>
    </xdr:from>
    <xdr:to>
      <xdr:col>5</xdr:col>
      <xdr:colOff>666750</xdr:colOff>
      <xdr:row>26</xdr:row>
      <xdr:rowOff>104775</xdr:rowOff>
    </xdr:to>
    <xdr:cxnSp macro="">
      <xdr:nvCxnSpPr>
        <xdr:cNvPr id="222245" name="Conector reto 4"/>
        <xdr:cNvCxnSpPr>
          <a:cxnSpLocks noChangeShapeType="1"/>
        </xdr:cNvCxnSpPr>
      </xdr:nvCxnSpPr>
      <xdr:spPr bwMode="auto">
        <a:xfrm>
          <a:off x="180975" y="3838575"/>
          <a:ext cx="8810625" cy="17145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15</xdr:row>
      <xdr:rowOff>123825</xdr:rowOff>
    </xdr:from>
    <xdr:to>
      <xdr:col>42</xdr:col>
      <xdr:colOff>57150</xdr:colOff>
      <xdr:row>49</xdr:row>
      <xdr:rowOff>66675</xdr:rowOff>
    </xdr:to>
    <xdr:cxnSp macro="">
      <xdr:nvCxnSpPr>
        <xdr:cNvPr id="190999" name="Conector reto 4"/>
        <xdr:cNvCxnSpPr>
          <a:cxnSpLocks noChangeShapeType="1"/>
        </xdr:cNvCxnSpPr>
      </xdr:nvCxnSpPr>
      <xdr:spPr bwMode="auto">
        <a:xfrm rot="16200000" flipH="1">
          <a:off x="5429250" y="4133850"/>
          <a:ext cx="4476750" cy="17145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142875</xdr:colOff>
      <xdr:row>54</xdr:row>
      <xdr:rowOff>66675</xdr:rowOff>
    </xdr:from>
    <xdr:to>
      <xdr:col>40</xdr:col>
      <xdr:colOff>66675</xdr:colOff>
      <xdr:row>54</xdr:row>
      <xdr:rowOff>66675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342900" y="7896225"/>
          <a:ext cx="78676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123825</xdr:colOff>
      <xdr:row>0</xdr:row>
      <xdr:rowOff>152400</xdr:rowOff>
    </xdr:from>
    <xdr:to>
      <xdr:col>3</xdr:col>
      <xdr:colOff>585</xdr:colOff>
      <xdr:row>3</xdr:row>
      <xdr:rowOff>99172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52400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12</xdr:row>
      <xdr:rowOff>85725</xdr:rowOff>
    </xdr:from>
    <xdr:to>
      <xdr:col>5</xdr:col>
      <xdr:colOff>419100</xdr:colOff>
      <xdr:row>23</xdr:row>
      <xdr:rowOff>95250</xdr:rowOff>
    </xdr:to>
    <xdr:cxnSp macro="">
      <xdr:nvCxnSpPr>
        <xdr:cNvPr id="213028" name="Conector reto 8"/>
        <xdr:cNvCxnSpPr>
          <a:cxnSpLocks noChangeShapeType="1"/>
        </xdr:cNvCxnSpPr>
      </xdr:nvCxnSpPr>
      <xdr:spPr bwMode="auto">
        <a:xfrm>
          <a:off x="333375" y="2714625"/>
          <a:ext cx="8343900" cy="23145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13029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15</xdr:row>
      <xdr:rowOff>76200</xdr:rowOff>
    </xdr:from>
    <xdr:to>
      <xdr:col>42</xdr:col>
      <xdr:colOff>57150</xdr:colOff>
      <xdr:row>49</xdr:row>
      <xdr:rowOff>66675</xdr:rowOff>
    </xdr:to>
    <xdr:cxnSp macro="">
      <xdr:nvCxnSpPr>
        <xdr:cNvPr id="195096" name="Conector reto 4"/>
        <xdr:cNvCxnSpPr>
          <a:cxnSpLocks noChangeShapeType="1"/>
        </xdr:cNvCxnSpPr>
      </xdr:nvCxnSpPr>
      <xdr:spPr bwMode="auto">
        <a:xfrm rot="16200000" flipH="1">
          <a:off x="5238750" y="3943350"/>
          <a:ext cx="4524375" cy="20478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142875</xdr:colOff>
      <xdr:row>54</xdr:row>
      <xdr:rowOff>66675</xdr:rowOff>
    </xdr:from>
    <xdr:to>
      <xdr:col>40</xdr:col>
      <xdr:colOff>66675</xdr:colOff>
      <xdr:row>54</xdr:row>
      <xdr:rowOff>66675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342900" y="7896225"/>
          <a:ext cx="78676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180975</xdr:colOff>
      <xdr:row>1</xdr:row>
      <xdr:rowOff>57150</xdr:rowOff>
    </xdr:from>
    <xdr:to>
      <xdr:col>3</xdr:col>
      <xdr:colOff>57735</xdr:colOff>
      <xdr:row>4</xdr:row>
      <xdr:rowOff>3922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19075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1533525</xdr:colOff>
      <xdr:row>0</xdr:row>
      <xdr:rowOff>0</xdr:rowOff>
    </xdr:from>
    <xdr:ext cx="184731" cy="264560"/>
    <xdr:sp macro="" textlink="">
      <xdr:nvSpPr>
        <xdr:cNvPr id="2" name="CaixaDeTexto 1"/>
        <xdr:cNvSpPr txBox="1"/>
      </xdr:nvSpPr>
      <xdr:spPr>
        <a:xfrm>
          <a:off x="1733550" y="68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  <xdr:twoCellAnchor>
    <xdr:from>
      <xdr:col>1</xdr:col>
      <xdr:colOff>104775</xdr:colOff>
      <xdr:row>0</xdr:row>
      <xdr:rowOff>142875</xdr:rowOff>
    </xdr:from>
    <xdr:to>
      <xdr:col>2</xdr:col>
      <xdr:colOff>1934160</xdr:colOff>
      <xdr:row>3</xdr:row>
      <xdr:rowOff>61072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42875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361950</xdr:colOff>
          <xdr:row>35</xdr:row>
          <xdr:rowOff>0</xdr:rowOff>
        </xdr:from>
        <xdr:to>
          <xdr:col>2</xdr:col>
          <xdr:colOff>933450</xdr:colOff>
          <xdr:row>36</xdr:row>
          <xdr:rowOff>171450</xdr:rowOff>
        </xdr:to>
        <xdr:sp macro="" textlink="">
          <xdr:nvSpPr>
            <xdr:cNvPr id="209373" name="Button 1501" hidden="1">
              <a:extLst>
                <a:ext uri="{63B3BB69-23CF-44E3-9099-C40C66FF867C}">
                  <a14:compatExt spid="_x0000_s209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pt-BR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PUBLICAR</a:t>
              </a:r>
            </a:p>
          </xdr:txBody>
        </xdr:sp>
        <xdr:clientData fPrintsWithSheet="0"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12</xdr:row>
      <xdr:rowOff>104775</xdr:rowOff>
    </xdr:from>
    <xdr:to>
      <xdr:col>5</xdr:col>
      <xdr:colOff>457200</xdr:colOff>
      <xdr:row>23</xdr:row>
      <xdr:rowOff>95250</xdr:rowOff>
    </xdr:to>
    <xdr:cxnSp macro="">
      <xdr:nvCxnSpPr>
        <xdr:cNvPr id="215076" name="Conector reto 8"/>
        <xdr:cNvCxnSpPr>
          <a:cxnSpLocks noChangeShapeType="1"/>
        </xdr:cNvCxnSpPr>
      </xdr:nvCxnSpPr>
      <xdr:spPr bwMode="auto">
        <a:xfrm>
          <a:off x="257175" y="2733675"/>
          <a:ext cx="8458200" cy="22955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15077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85725</xdr:colOff>
      <xdr:row>15</xdr:row>
      <xdr:rowOff>66675</xdr:rowOff>
    </xdr:from>
    <xdr:to>
      <xdr:col>42</xdr:col>
      <xdr:colOff>57150</xdr:colOff>
      <xdr:row>50</xdr:row>
      <xdr:rowOff>0</xdr:rowOff>
    </xdr:to>
    <xdr:cxnSp macro="">
      <xdr:nvCxnSpPr>
        <xdr:cNvPr id="199191" name="Conector reto 4"/>
        <xdr:cNvCxnSpPr>
          <a:cxnSpLocks noChangeShapeType="1"/>
        </xdr:cNvCxnSpPr>
      </xdr:nvCxnSpPr>
      <xdr:spPr bwMode="auto">
        <a:xfrm>
          <a:off x="8391525" y="2695575"/>
          <a:ext cx="133350" cy="46005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142875</xdr:colOff>
      <xdr:row>54</xdr:row>
      <xdr:rowOff>66675</xdr:rowOff>
    </xdr:from>
    <xdr:to>
      <xdr:col>40</xdr:col>
      <xdr:colOff>66675</xdr:colOff>
      <xdr:row>54</xdr:row>
      <xdr:rowOff>66675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342900" y="7896225"/>
          <a:ext cx="78676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180975</xdr:colOff>
      <xdr:row>1</xdr:row>
      <xdr:rowOff>28575</xdr:rowOff>
    </xdr:from>
    <xdr:to>
      <xdr:col>3</xdr:col>
      <xdr:colOff>57735</xdr:colOff>
      <xdr:row>3</xdr:row>
      <xdr:rowOff>137272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90500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95250</xdr:rowOff>
    </xdr:from>
    <xdr:to>
      <xdr:col>5</xdr:col>
      <xdr:colOff>352425</xdr:colOff>
      <xdr:row>23</xdr:row>
      <xdr:rowOff>114300</xdr:rowOff>
    </xdr:to>
    <xdr:cxnSp macro="">
      <xdr:nvCxnSpPr>
        <xdr:cNvPr id="217124" name="Conector reto 8"/>
        <xdr:cNvCxnSpPr>
          <a:cxnSpLocks noChangeShapeType="1"/>
        </xdr:cNvCxnSpPr>
      </xdr:nvCxnSpPr>
      <xdr:spPr bwMode="auto">
        <a:xfrm>
          <a:off x="276225" y="2724150"/>
          <a:ext cx="8334375" cy="23241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17125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114300</xdr:colOff>
      <xdr:row>15</xdr:row>
      <xdr:rowOff>76200</xdr:rowOff>
    </xdr:from>
    <xdr:to>
      <xdr:col>42</xdr:col>
      <xdr:colOff>57150</xdr:colOff>
      <xdr:row>50</xdr:row>
      <xdr:rowOff>0</xdr:rowOff>
    </xdr:to>
    <xdr:cxnSp macro="">
      <xdr:nvCxnSpPr>
        <xdr:cNvPr id="203287" name="Conector reto 4"/>
        <xdr:cNvCxnSpPr>
          <a:cxnSpLocks noChangeShapeType="1"/>
        </xdr:cNvCxnSpPr>
      </xdr:nvCxnSpPr>
      <xdr:spPr bwMode="auto">
        <a:xfrm rot="16200000" flipH="1">
          <a:off x="5205413" y="3976687"/>
          <a:ext cx="4591050" cy="20478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142875</xdr:colOff>
      <xdr:row>54</xdr:row>
      <xdr:rowOff>66675</xdr:rowOff>
    </xdr:from>
    <xdr:to>
      <xdr:col>40</xdr:col>
      <xdr:colOff>66675</xdr:colOff>
      <xdr:row>54</xdr:row>
      <xdr:rowOff>66675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342900" y="7896225"/>
          <a:ext cx="78676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1</xdr:row>
      <xdr:rowOff>38100</xdr:rowOff>
    </xdr:from>
    <xdr:to>
      <xdr:col>3</xdr:col>
      <xdr:colOff>10110</xdr:colOff>
      <xdr:row>3</xdr:row>
      <xdr:rowOff>146797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00025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95250</xdr:rowOff>
    </xdr:from>
    <xdr:to>
      <xdr:col>5</xdr:col>
      <xdr:colOff>381000</xdr:colOff>
      <xdr:row>23</xdr:row>
      <xdr:rowOff>123825</xdr:rowOff>
    </xdr:to>
    <xdr:cxnSp macro="">
      <xdr:nvCxnSpPr>
        <xdr:cNvPr id="219172" name="Conector reto 8"/>
        <xdr:cNvCxnSpPr>
          <a:cxnSpLocks noChangeShapeType="1"/>
        </xdr:cNvCxnSpPr>
      </xdr:nvCxnSpPr>
      <xdr:spPr bwMode="auto">
        <a:xfrm>
          <a:off x="266700" y="2724150"/>
          <a:ext cx="8372475" cy="23336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19173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85728</xdr:colOff>
      <xdr:row>14</xdr:row>
      <xdr:rowOff>95250</xdr:rowOff>
    </xdr:from>
    <xdr:to>
      <xdr:col>42</xdr:col>
      <xdr:colOff>57150</xdr:colOff>
      <xdr:row>50</xdr:row>
      <xdr:rowOff>0</xdr:rowOff>
    </xdr:to>
    <xdr:cxnSp macro="">
      <xdr:nvCxnSpPr>
        <xdr:cNvPr id="207383" name="Conector reto 4"/>
        <xdr:cNvCxnSpPr>
          <a:cxnSpLocks noChangeShapeType="1"/>
        </xdr:cNvCxnSpPr>
      </xdr:nvCxnSpPr>
      <xdr:spPr bwMode="auto">
        <a:xfrm>
          <a:off x="4181478" y="2524125"/>
          <a:ext cx="4343397" cy="47720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142875</xdr:colOff>
      <xdr:row>54</xdr:row>
      <xdr:rowOff>66675</xdr:rowOff>
    </xdr:from>
    <xdr:to>
      <xdr:col>40</xdr:col>
      <xdr:colOff>66675</xdr:colOff>
      <xdr:row>54</xdr:row>
      <xdr:rowOff>66675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342900" y="7896225"/>
          <a:ext cx="78676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152400</xdr:colOff>
      <xdr:row>1</xdr:row>
      <xdr:rowOff>0</xdr:rowOff>
    </xdr:from>
    <xdr:to>
      <xdr:col>3</xdr:col>
      <xdr:colOff>29160</xdr:colOff>
      <xdr:row>3</xdr:row>
      <xdr:rowOff>108697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61925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5</xdr:row>
      <xdr:rowOff>95250</xdr:rowOff>
    </xdr:from>
    <xdr:to>
      <xdr:col>5</xdr:col>
      <xdr:colOff>419100</xdr:colOff>
      <xdr:row>23</xdr:row>
      <xdr:rowOff>85725</xdr:rowOff>
    </xdr:to>
    <xdr:cxnSp macro="">
      <xdr:nvCxnSpPr>
        <xdr:cNvPr id="221220" name="Conector reto 8"/>
        <xdr:cNvCxnSpPr>
          <a:cxnSpLocks noChangeShapeType="1"/>
        </xdr:cNvCxnSpPr>
      </xdr:nvCxnSpPr>
      <xdr:spPr bwMode="auto">
        <a:xfrm>
          <a:off x="304800" y="1257300"/>
          <a:ext cx="8372475" cy="37623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21221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54</xdr:row>
      <xdr:rowOff>66675</xdr:rowOff>
    </xdr:from>
    <xdr:to>
      <xdr:col>40</xdr:col>
      <xdr:colOff>66675</xdr:colOff>
      <xdr:row>54</xdr:row>
      <xdr:rowOff>66675</xdr:rowOff>
    </xdr:to>
    <xdr:cxnSp macro="">
      <xdr:nvCxnSpPr>
        <xdr:cNvPr id="184859" name="Conector reto 4"/>
        <xdr:cNvCxnSpPr>
          <a:cxnSpLocks noChangeShapeType="1"/>
        </xdr:cNvCxnSpPr>
      </xdr:nvCxnSpPr>
      <xdr:spPr bwMode="auto">
        <a:xfrm>
          <a:off x="342900" y="7229475"/>
          <a:ext cx="78676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42</xdr:col>
      <xdr:colOff>89648</xdr:colOff>
      <xdr:row>15</xdr:row>
      <xdr:rowOff>89647</xdr:rowOff>
    </xdr:from>
    <xdr:to>
      <xdr:col>42</xdr:col>
      <xdr:colOff>95250</xdr:colOff>
      <xdr:row>54</xdr:row>
      <xdr:rowOff>95250</xdr:rowOff>
    </xdr:to>
    <xdr:cxnSp macro="">
      <xdr:nvCxnSpPr>
        <xdr:cNvPr id="184860" name="Conector reto 4"/>
        <xdr:cNvCxnSpPr>
          <a:cxnSpLocks noChangeShapeType="1"/>
        </xdr:cNvCxnSpPr>
      </xdr:nvCxnSpPr>
      <xdr:spPr bwMode="auto">
        <a:xfrm>
          <a:off x="8807824" y="2689412"/>
          <a:ext cx="5602" cy="5249956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190500</xdr:colOff>
      <xdr:row>1</xdr:row>
      <xdr:rowOff>0</xdr:rowOff>
    </xdr:from>
    <xdr:to>
      <xdr:col>3</xdr:col>
      <xdr:colOff>67260</xdr:colOff>
      <xdr:row>3</xdr:row>
      <xdr:rowOff>108697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61925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114300</xdr:rowOff>
    </xdr:from>
    <xdr:to>
      <xdr:col>5</xdr:col>
      <xdr:colOff>609600</xdr:colOff>
      <xdr:row>23</xdr:row>
      <xdr:rowOff>133350</xdr:rowOff>
    </xdr:to>
    <xdr:cxnSp macro="">
      <xdr:nvCxnSpPr>
        <xdr:cNvPr id="210980" name="Conector reto 8"/>
        <xdr:cNvCxnSpPr>
          <a:cxnSpLocks noChangeShapeType="1"/>
        </xdr:cNvCxnSpPr>
      </xdr:nvCxnSpPr>
      <xdr:spPr bwMode="auto">
        <a:xfrm>
          <a:off x="266700" y="2743200"/>
          <a:ext cx="8601075" cy="23241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10981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14</xdr:row>
      <xdr:rowOff>95250</xdr:rowOff>
    </xdr:from>
    <xdr:to>
      <xdr:col>42</xdr:col>
      <xdr:colOff>104775</xdr:colOff>
      <xdr:row>54</xdr:row>
      <xdr:rowOff>76200</xdr:rowOff>
    </xdr:to>
    <xdr:cxnSp macro="">
      <xdr:nvCxnSpPr>
        <xdr:cNvPr id="188952" name="Conector reto 4"/>
        <xdr:cNvCxnSpPr>
          <a:cxnSpLocks noChangeShapeType="1"/>
        </xdr:cNvCxnSpPr>
      </xdr:nvCxnSpPr>
      <xdr:spPr bwMode="auto">
        <a:xfrm>
          <a:off x="5248275" y="2524125"/>
          <a:ext cx="3771900" cy="53816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85725</xdr:colOff>
      <xdr:row>41</xdr:row>
      <xdr:rowOff>85725</xdr:rowOff>
    </xdr:from>
    <xdr:to>
      <xdr:col>42</xdr:col>
      <xdr:colOff>114300</xdr:colOff>
      <xdr:row>54</xdr:row>
      <xdr:rowOff>76200</xdr:rowOff>
    </xdr:to>
    <xdr:cxnSp macro="">
      <xdr:nvCxnSpPr>
        <xdr:cNvPr id="8" name="Conector reto 4"/>
        <xdr:cNvCxnSpPr>
          <a:cxnSpLocks noChangeShapeType="1"/>
        </xdr:cNvCxnSpPr>
      </xdr:nvCxnSpPr>
      <xdr:spPr bwMode="auto">
        <a:xfrm>
          <a:off x="85725" y="6181725"/>
          <a:ext cx="8943975" cy="17240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0</xdr:row>
      <xdr:rowOff>142875</xdr:rowOff>
    </xdr:from>
    <xdr:to>
      <xdr:col>3</xdr:col>
      <xdr:colOff>10110</xdr:colOff>
      <xdr:row>3</xdr:row>
      <xdr:rowOff>89647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2875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142875</xdr:rowOff>
    </xdr:from>
    <xdr:to>
      <xdr:col>5</xdr:col>
      <xdr:colOff>581025</xdr:colOff>
      <xdr:row>23</xdr:row>
      <xdr:rowOff>123825</xdr:rowOff>
    </xdr:to>
    <xdr:cxnSp macro="">
      <xdr:nvCxnSpPr>
        <xdr:cNvPr id="212004" name="Conector reto 8"/>
        <xdr:cNvCxnSpPr>
          <a:cxnSpLocks noChangeShapeType="1"/>
        </xdr:cNvCxnSpPr>
      </xdr:nvCxnSpPr>
      <xdr:spPr bwMode="auto">
        <a:xfrm>
          <a:off x="180975" y="1514475"/>
          <a:ext cx="8658225" cy="35433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85725</xdr:colOff>
      <xdr:row>24</xdr:row>
      <xdr:rowOff>66675</xdr:rowOff>
    </xdr:from>
    <xdr:to>
      <xdr:col>5</xdr:col>
      <xdr:colOff>638175</xdr:colOff>
      <xdr:row>25</xdr:row>
      <xdr:rowOff>104775</xdr:rowOff>
    </xdr:to>
    <xdr:cxnSp macro="">
      <xdr:nvCxnSpPr>
        <xdr:cNvPr id="212005" name="Conector reto 8"/>
        <xdr:cNvCxnSpPr>
          <a:cxnSpLocks noChangeShapeType="1"/>
        </xdr:cNvCxnSpPr>
      </xdr:nvCxnSpPr>
      <xdr:spPr bwMode="auto">
        <a:xfrm>
          <a:off x="619125" y="5210175"/>
          <a:ext cx="8277225" cy="2476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85725</xdr:colOff>
      <xdr:row>14</xdr:row>
      <xdr:rowOff>95250</xdr:rowOff>
    </xdr:from>
    <xdr:to>
      <xdr:col>42</xdr:col>
      <xdr:colOff>95250</xdr:colOff>
      <xdr:row>54</xdr:row>
      <xdr:rowOff>95250</xdr:rowOff>
    </xdr:to>
    <xdr:cxnSp macro="">
      <xdr:nvCxnSpPr>
        <xdr:cNvPr id="193048" name="Conector reto 4"/>
        <xdr:cNvCxnSpPr>
          <a:cxnSpLocks noChangeShapeType="1"/>
        </xdr:cNvCxnSpPr>
      </xdr:nvCxnSpPr>
      <xdr:spPr bwMode="auto">
        <a:xfrm>
          <a:off x="5924550" y="2524125"/>
          <a:ext cx="3086100" cy="54006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76200</xdr:colOff>
      <xdr:row>41</xdr:row>
      <xdr:rowOff>76200</xdr:rowOff>
    </xdr:from>
    <xdr:to>
      <xdr:col>42</xdr:col>
      <xdr:colOff>95250</xdr:colOff>
      <xdr:row>54</xdr:row>
      <xdr:rowOff>66675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76200" y="6172200"/>
          <a:ext cx="8934450" cy="17240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38100</xdr:colOff>
      <xdr:row>0</xdr:row>
      <xdr:rowOff>152400</xdr:rowOff>
    </xdr:from>
    <xdr:to>
      <xdr:col>2</xdr:col>
      <xdr:colOff>1867485</xdr:colOff>
      <xdr:row>3</xdr:row>
      <xdr:rowOff>99172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52400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85725</xdr:rowOff>
    </xdr:from>
    <xdr:to>
      <xdr:col>5</xdr:col>
      <xdr:colOff>476250</xdr:colOff>
      <xdr:row>23</xdr:row>
      <xdr:rowOff>76200</xdr:rowOff>
    </xdr:to>
    <xdr:cxnSp macro="">
      <xdr:nvCxnSpPr>
        <xdr:cNvPr id="214052" name="Conector reto 8"/>
        <xdr:cNvCxnSpPr>
          <a:cxnSpLocks noChangeShapeType="1"/>
        </xdr:cNvCxnSpPr>
      </xdr:nvCxnSpPr>
      <xdr:spPr bwMode="auto">
        <a:xfrm>
          <a:off x="190500" y="1666875"/>
          <a:ext cx="8543925" cy="33432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133350</xdr:colOff>
      <xdr:row>24</xdr:row>
      <xdr:rowOff>104775</xdr:rowOff>
    </xdr:from>
    <xdr:to>
      <xdr:col>5</xdr:col>
      <xdr:colOff>638175</xdr:colOff>
      <xdr:row>25</xdr:row>
      <xdr:rowOff>104775</xdr:rowOff>
    </xdr:to>
    <xdr:cxnSp macro="">
      <xdr:nvCxnSpPr>
        <xdr:cNvPr id="214053" name="Conector reto 8"/>
        <xdr:cNvCxnSpPr>
          <a:cxnSpLocks noChangeShapeType="1"/>
        </xdr:cNvCxnSpPr>
      </xdr:nvCxnSpPr>
      <xdr:spPr bwMode="auto">
        <a:xfrm>
          <a:off x="666750" y="5248275"/>
          <a:ext cx="8229600" cy="2095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14</xdr:row>
      <xdr:rowOff>95250</xdr:rowOff>
    </xdr:from>
    <xdr:to>
      <xdr:col>42</xdr:col>
      <xdr:colOff>95250</xdr:colOff>
      <xdr:row>54</xdr:row>
      <xdr:rowOff>28575</xdr:rowOff>
    </xdr:to>
    <xdr:cxnSp macro="">
      <xdr:nvCxnSpPr>
        <xdr:cNvPr id="197144" name="Conector reto 6"/>
        <xdr:cNvCxnSpPr>
          <a:cxnSpLocks noChangeShapeType="1"/>
        </xdr:cNvCxnSpPr>
      </xdr:nvCxnSpPr>
      <xdr:spPr bwMode="auto">
        <a:xfrm>
          <a:off x="5295900" y="2524125"/>
          <a:ext cx="3714750" cy="53340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114300</xdr:colOff>
      <xdr:row>41</xdr:row>
      <xdr:rowOff>66675</xdr:rowOff>
    </xdr:from>
    <xdr:to>
      <xdr:col>42</xdr:col>
      <xdr:colOff>95250</xdr:colOff>
      <xdr:row>54</xdr:row>
      <xdr:rowOff>76200</xdr:rowOff>
    </xdr:to>
    <xdr:cxnSp macro="">
      <xdr:nvCxnSpPr>
        <xdr:cNvPr id="6" name="Conector reto 4"/>
        <xdr:cNvCxnSpPr>
          <a:cxnSpLocks noChangeShapeType="1"/>
        </xdr:cNvCxnSpPr>
      </xdr:nvCxnSpPr>
      <xdr:spPr bwMode="auto">
        <a:xfrm>
          <a:off x="114300" y="6162675"/>
          <a:ext cx="8896350" cy="174307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95250</xdr:colOff>
      <xdr:row>1</xdr:row>
      <xdr:rowOff>9525</xdr:rowOff>
    </xdr:from>
    <xdr:to>
      <xdr:col>2</xdr:col>
      <xdr:colOff>1924635</xdr:colOff>
      <xdr:row>3</xdr:row>
      <xdr:rowOff>118222</xdr:rowOff>
    </xdr:to>
    <xdr:pic>
      <xdr:nvPicPr>
        <xdr:cNvPr id="7" name="Imagem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71450"/>
          <a:ext cx="2277060" cy="43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5Plan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5Plan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6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H260"/>
  <sheetViews>
    <sheetView showGridLines="0" topLeftCell="B142" zoomScale="85" zoomScaleNormal="85" zoomScaleSheetLayoutView="100" workbookViewId="0">
      <selection activeCell="F23" sqref="F23"/>
    </sheetView>
  </sheetViews>
  <sheetFormatPr defaultRowHeight="12.75"/>
  <cols>
    <col min="1" max="6" width="9.7109375" style="95" customWidth="1"/>
    <col min="7" max="7" width="7.85546875" style="92" hidden="1" customWidth="1"/>
    <col min="8" max="8" width="136.140625" style="96" customWidth="1"/>
    <col min="9" max="16384" width="9.140625" style="95"/>
  </cols>
  <sheetData>
    <row r="1" spans="1:8" s="5" customFormat="1" ht="15" customHeight="1">
      <c r="B1" s="110"/>
      <c r="C1" s="110"/>
      <c r="D1" s="110"/>
      <c r="E1" s="110"/>
      <c r="F1" s="110"/>
      <c r="G1" s="110"/>
      <c r="H1" s="154"/>
    </row>
    <row r="2" spans="1:8" s="5" customFormat="1" ht="15" customHeight="1">
      <c r="A2" s="110"/>
      <c r="B2" s="110"/>
      <c r="C2" s="110"/>
      <c r="D2" s="110"/>
      <c r="E2" s="110"/>
      <c r="F2" s="110"/>
      <c r="G2" s="110"/>
      <c r="H2" s="329" t="s">
        <v>103</v>
      </c>
    </row>
    <row r="3" spans="1:8" s="5" customFormat="1" ht="15" customHeight="1">
      <c r="A3" s="110"/>
      <c r="B3" s="110"/>
      <c r="C3" s="110"/>
      <c r="D3" s="110"/>
      <c r="E3" s="110"/>
      <c r="F3" s="110"/>
      <c r="G3" s="110"/>
      <c r="H3" s="329"/>
    </row>
    <row r="4" spans="1:8" s="5" customFormat="1" ht="15" customHeight="1">
      <c r="A4" s="110"/>
      <c r="B4" s="110"/>
      <c r="C4" s="110"/>
      <c r="D4" s="110"/>
      <c r="E4" s="110"/>
      <c r="F4" s="110"/>
      <c r="G4" s="110"/>
      <c r="H4" s="329"/>
    </row>
    <row r="5" spans="1:8" s="5" customFormat="1" ht="15" customHeight="1" thickBot="1">
      <c r="A5" s="115"/>
      <c r="B5" s="110"/>
      <c r="C5" s="110"/>
      <c r="D5" s="110"/>
      <c r="E5" s="110"/>
      <c r="F5" s="110"/>
      <c r="G5" s="110"/>
      <c r="H5" s="154"/>
    </row>
    <row r="6" spans="1:8" s="118" customFormat="1" ht="15" customHeight="1" thickTop="1">
      <c r="B6" s="114"/>
      <c r="C6" s="114"/>
      <c r="D6" s="114"/>
      <c r="E6" s="114"/>
      <c r="F6" s="114"/>
      <c r="G6" s="114"/>
      <c r="H6" s="155"/>
    </row>
    <row r="7" spans="1:8" s="117" customFormat="1" ht="15" customHeight="1">
      <c r="A7" s="122"/>
      <c r="B7" s="122"/>
      <c r="C7" s="122"/>
      <c r="D7" s="122"/>
      <c r="E7" s="122"/>
      <c r="F7" s="121" t="s">
        <v>102</v>
      </c>
      <c r="G7" s="120"/>
      <c r="H7" s="159"/>
    </row>
    <row r="8" spans="1:8" s="171" customFormat="1" ht="15" customHeight="1">
      <c r="F8" s="172"/>
      <c r="G8" s="151"/>
      <c r="H8" s="204" t="s">
        <v>141</v>
      </c>
    </row>
    <row r="9" spans="1:8" s="185" customFormat="1" ht="15" customHeight="1">
      <c r="A9" s="183"/>
      <c r="B9" s="183"/>
      <c r="C9" s="183"/>
      <c r="D9" s="183"/>
      <c r="E9" s="183"/>
      <c r="F9" s="183" t="s">
        <v>60</v>
      </c>
      <c r="G9" s="183"/>
      <c r="H9" s="184">
        <f>'7'!R6</f>
        <v>0</v>
      </c>
    </row>
    <row r="10" spans="1:8" s="185" customFormat="1" ht="15" customHeight="1">
      <c r="A10" s="331" t="s">
        <v>9</v>
      </c>
      <c r="B10" s="331"/>
      <c r="C10" s="186"/>
      <c r="D10" s="186"/>
      <c r="E10" s="186"/>
      <c r="F10" s="186"/>
      <c r="G10" s="186"/>
      <c r="H10" s="187"/>
    </row>
    <row r="11" spans="1:8" s="185" customFormat="1" ht="15" customHeight="1">
      <c r="A11" s="188"/>
      <c r="B11" s="183" t="s">
        <v>11</v>
      </c>
      <c r="C11" s="189" t="s">
        <v>263</v>
      </c>
      <c r="D11" s="189"/>
      <c r="E11" s="189"/>
      <c r="F11" s="189"/>
      <c r="G11" s="186"/>
      <c r="H11" s="186"/>
    </row>
    <row r="12" spans="1:8" s="185" customFormat="1" ht="15" customHeight="1">
      <c r="A12" s="188"/>
      <c r="B12" s="183" t="s">
        <v>10</v>
      </c>
      <c r="C12" s="188">
        <v>1</v>
      </c>
      <c r="D12" s="186" t="s">
        <v>223</v>
      </c>
      <c r="E12" s="186"/>
      <c r="F12" s="190"/>
      <c r="G12" s="190"/>
      <c r="H12" s="186"/>
    </row>
    <row r="13" spans="1:8" s="185" customFormat="1" ht="15" customHeight="1">
      <c r="A13" s="330"/>
      <c r="B13" s="330"/>
      <c r="C13" s="188">
        <v>2</v>
      </c>
      <c r="D13" s="186"/>
      <c r="E13" s="186"/>
      <c r="F13" s="191"/>
      <c r="G13" s="191"/>
      <c r="H13" s="191"/>
    </row>
    <row r="14" spans="1:8" s="185" customFormat="1" ht="15" customHeight="1">
      <c r="C14" s="188">
        <v>3</v>
      </c>
      <c r="D14" s="186"/>
      <c r="E14" s="186"/>
      <c r="F14" s="190"/>
      <c r="G14" s="190"/>
      <c r="H14" s="186"/>
    </row>
    <row r="15" spans="1:8" s="185" customFormat="1" ht="15" customHeight="1">
      <c r="C15" s="188">
        <v>4</v>
      </c>
      <c r="D15" s="186"/>
      <c r="E15" s="186"/>
      <c r="F15" s="190"/>
      <c r="G15" s="190"/>
      <c r="H15" s="186"/>
    </row>
    <row r="16" spans="1:8" s="185" customFormat="1" ht="15" customHeight="1">
      <c r="B16" s="183" t="s">
        <v>77</v>
      </c>
      <c r="C16" s="192">
        <v>41851</v>
      </c>
      <c r="D16" s="193" t="s">
        <v>44</v>
      </c>
      <c r="E16" s="192">
        <v>41991</v>
      </c>
      <c r="G16" s="188"/>
      <c r="H16" s="187"/>
    </row>
    <row r="17" spans="1:8" s="185" customFormat="1" ht="15" customHeight="1">
      <c r="B17" s="183" t="s">
        <v>80</v>
      </c>
      <c r="C17" s="194">
        <v>70</v>
      </c>
      <c r="D17" s="185" t="s">
        <v>167</v>
      </c>
      <c r="G17" s="188"/>
      <c r="H17" s="187"/>
    </row>
    <row r="18" spans="1:8" s="185" customFormat="1" ht="15" customHeight="1">
      <c r="B18" s="183" t="s">
        <v>71</v>
      </c>
      <c r="C18" s="190" t="s">
        <v>18</v>
      </c>
      <c r="G18" s="188"/>
      <c r="H18" s="187"/>
    </row>
    <row r="19" spans="1:8" s="185" customFormat="1" ht="15" customHeight="1">
      <c r="B19" s="183" t="s">
        <v>72</v>
      </c>
      <c r="C19" s="195" t="s">
        <v>350</v>
      </c>
      <c r="D19" s="196" t="s">
        <v>28</v>
      </c>
      <c r="E19" s="197" t="s">
        <v>42</v>
      </c>
      <c r="F19" s="198">
        <v>2</v>
      </c>
      <c r="G19" s="188"/>
      <c r="H19" s="187"/>
    </row>
    <row r="20" spans="1:8" s="164" customFormat="1" ht="15" customHeight="1">
      <c r="G20" s="161"/>
      <c r="H20" s="173"/>
    </row>
    <row r="21" spans="1:8" s="117" customFormat="1" ht="15">
      <c r="A21" s="122"/>
      <c r="B21" s="122"/>
      <c r="C21" s="122"/>
      <c r="D21" s="122"/>
      <c r="E21" s="122"/>
      <c r="F21" s="121" t="s">
        <v>105</v>
      </c>
      <c r="G21" s="120"/>
      <c r="H21" s="160"/>
    </row>
    <row r="22" spans="1:8" s="119" customFormat="1" ht="14.25">
      <c r="A22" s="94"/>
      <c r="B22" s="92"/>
      <c r="C22" s="92"/>
      <c r="D22" s="92"/>
      <c r="E22" s="92"/>
      <c r="F22" s="92"/>
      <c r="G22" s="116"/>
      <c r="H22" s="205" t="s">
        <v>139</v>
      </c>
    </row>
    <row r="23" spans="1:8" s="276" customFormat="1" ht="11.25">
      <c r="A23" s="274" t="s">
        <v>127</v>
      </c>
      <c r="B23" s="274" t="s">
        <v>129</v>
      </c>
      <c r="C23" s="274" t="s">
        <v>47</v>
      </c>
      <c r="D23" s="274" t="s">
        <v>70</v>
      </c>
      <c r="E23" s="274" t="s">
        <v>128</v>
      </c>
      <c r="F23" s="274" t="s">
        <v>94</v>
      </c>
      <c r="G23" s="274"/>
      <c r="H23" s="275" t="s">
        <v>4</v>
      </c>
    </row>
    <row r="24" spans="1:8" s="280" customFormat="1">
      <c r="A24" s="277">
        <f>IF(F24&gt;0,1,IF(G24&gt;0,1,0))</f>
        <v>0</v>
      </c>
      <c r="B24" s="277">
        <v>1</v>
      </c>
      <c r="C24" s="194">
        <v>7</v>
      </c>
      <c r="D24" s="278"/>
      <c r="E24" s="277" t="s">
        <v>89</v>
      </c>
      <c r="F24" s="277">
        <f>IF(D24&gt;0,$B$260,0)</f>
        <v>0</v>
      </c>
      <c r="G24" s="277"/>
      <c r="H24" s="279"/>
    </row>
    <row r="25" spans="1:8" s="280" customFormat="1" ht="11.25">
      <c r="A25" s="277">
        <f t="shared" ref="A25:A57" si="0">IF(F25&gt;0,A24+1,IF(G25&gt;0,A24+1,A24))</f>
        <v>0</v>
      </c>
      <c r="B25" s="277">
        <v>2</v>
      </c>
      <c r="C25" s="277">
        <f>C24</f>
        <v>7</v>
      </c>
      <c r="D25" s="278"/>
      <c r="E25" s="277" t="s">
        <v>90</v>
      </c>
      <c r="F25" s="277">
        <f>IF(D25&gt;0,$C$260,0)</f>
        <v>0</v>
      </c>
      <c r="G25" s="277"/>
      <c r="H25" s="279"/>
    </row>
    <row r="26" spans="1:8" s="280" customFormat="1" ht="11.25">
      <c r="A26" s="277">
        <f t="shared" si="0"/>
        <v>0</v>
      </c>
      <c r="B26" s="277">
        <v>3</v>
      </c>
      <c r="C26" s="277">
        <f t="shared" ref="C26:C57" si="1">C25</f>
        <v>7</v>
      </c>
      <c r="D26" s="278"/>
      <c r="E26" s="277" t="s">
        <v>91</v>
      </c>
      <c r="F26" s="277">
        <f>IF(D26&gt;0,$D$260,0)</f>
        <v>0</v>
      </c>
      <c r="G26" s="277"/>
      <c r="H26" s="279"/>
    </row>
    <row r="27" spans="1:8" s="280" customFormat="1" ht="11.25">
      <c r="A27" s="277">
        <f t="shared" si="0"/>
        <v>0</v>
      </c>
      <c r="B27" s="277">
        <v>4</v>
      </c>
      <c r="C27" s="277">
        <f t="shared" si="1"/>
        <v>7</v>
      </c>
      <c r="D27" s="278"/>
      <c r="E27" s="277" t="s">
        <v>92</v>
      </c>
      <c r="F27" s="277">
        <f>IF(D27&gt;0,$E$260,0)</f>
        <v>0</v>
      </c>
      <c r="G27" s="277"/>
      <c r="H27" s="279"/>
    </row>
    <row r="28" spans="1:8" s="280" customFormat="1" ht="11.25">
      <c r="A28" s="277">
        <f t="shared" si="0"/>
        <v>0</v>
      </c>
      <c r="B28" s="277">
        <v>5</v>
      </c>
      <c r="C28" s="277">
        <f t="shared" si="1"/>
        <v>7</v>
      </c>
      <c r="D28" s="278"/>
      <c r="E28" s="277" t="s">
        <v>93</v>
      </c>
      <c r="F28" s="277">
        <f>IF(D28&gt;0,$F$260,0)</f>
        <v>0</v>
      </c>
      <c r="G28" s="277"/>
      <c r="H28" s="279"/>
    </row>
    <row r="29" spans="1:8" s="280" customFormat="1" ht="11.25">
      <c r="A29" s="277">
        <f t="shared" si="0"/>
        <v>0</v>
      </c>
      <c r="B29" s="277">
        <v>6</v>
      </c>
      <c r="C29" s="277">
        <f t="shared" si="1"/>
        <v>7</v>
      </c>
      <c r="D29" s="278"/>
      <c r="E29" s="277" t="s">
        <v>200</v>
      </c>
      <c r="F29" s="277">
        <v>0</v>
      </c>
      <c r="G29" s="277"/>
      <c r="H29" s="279"/>
    </row>
    <row r="30" spans="1:8" s="280" customFormat="1" ht="11.25">
      <c r="A30" s="277">
        <f t="shared" si="0"/>
        <v>0</v>
      </c>
      <c r="B30" s="277">
        <v>7</v>
      </c>
      <c r="C30" s="277">
        <f t="shared" si="1"/>
        <v>7</v>
      </c>
      <c r="D30" s="278"/>
      <c r="E30" s="281" t="s">
        <v>201</v>
      </c>
      <c r="F30" s="277">
        <v>0</v>
      </c>
      <c r="G30" s="277"/>
      <c r="H30" s="279"/>
    </row>
    <row r="31" spans="1:8" s="280" customFormat="1" ht="11.25">
      <c r="A31" s="277">
        <f t="shared" si="0"/>
        <v>0</v>
      </c>
      <c r="B31" s="277">
        <v>8</v>
      </c>
      <c r="C31" s="277">
        <f t="shared" si="1"/>
        <v>7</v>
      </c>
      <c r="D31" s="278"/>
      <c r="E31" s="277" t="s">
        <v>89</v>
      </c>
      <c r="F31" s="277">
        <f>IF(D31&gt;0,$B$260,0)</f>
        <v>0</v>
      </c>
      <c r="G31" s="277"/>
      <c r="H31" s="279"/>
    </row>
    <row r="32" spans="1:8" s="280" customFormat="1" ht="11.25">
      <c r="A32" s="277">
        <f t="shared" si="0"/>
        <v>0</v>
      </c>
      <c r="B32" s="277">
        <v>9</v>
      </c>
      <c r="C32" s="277">
        <f t="shared" si="1"/>
        <v>7</v>
      </c>
      <c r="D32" s="278"/>
      <c r="E32" s="277" t="s">
        <v>90</v>
      </c>
      <c r="F32" s="277">
        <f>IF(D32&gt;0,$C$260,0)</f>
        <v>0</v>
      </c>
      <c r="G32" s="277"/>
      <c r="H32" s="279"/>
    </row>
    <row r="33" spans="1:8" s="280" customFormat="1" ht="11.25">
      <c r="A33" s="277">
        <f t="shared" si="0"/>
        <v>0</v>
      </c>
      <c r="B33" s="277">
        <v>10</v>
      </c>
      <c r="C33" s="277">
        <f t="shared" si="1"/>
        <v>7</v>
      </c>
      <c r="D33" s="278"/>
      <c r="E33" s="277" t="s">
        <v>91</v>
      </c>
      <c r="F33" s="277">
        <f>IF(D33&gt;0,$D$260,0)</f>
        <v>0</v>
      </c>
      <c r="G33" s="277"/>
      <c r="H33" s="279"/>
    </row>
    <row r="34" spans="1:8" s="280" customFormat="1" ht="11.25">
      <c r="A34" s="277">
        <f t="shared" si="0"/>
        <v>0</v>
      </c>
      <c r="B34" s="277">
        <v>11</v>
      </c>
      <c r="C34" s="277">
        <f t="shared" si="1"/>
        <v>7</v>
      </c>
      <c r="D34" s="278"/>
      <c r="E34" s="277" t="s">
        <v>92</v>
      </c>
      <c r="F34" s="277">
        <f>IF(D34&gt;0,$E$260,0)</f>
        <v>0</v>
      </c>
      <c r="G34" s="277"/>
      <c r="H34" s="279"/>
    </row>
    <row r="35" spans="1:8" s="280" customFormat="1" ht="11.25">
      <c r="A35" s="277">
        <f t="shared" si="0"/>
        <v>0</v>
      </c>
      <c r="B35" s="277">
        <v>12</v>
      </c>
      <c r="C35" s="277">
        <f t="shared" si="1"/>
        <v>7</v>
      </c>
      <c r="D35" s="278"/>
      <c r="E35" s="277" t="s">
        <v>93</v>
      </c>
      <c r="F35" s="277">
        <f>IF(D35&gt;0,$F$260,0)</f>
        <v>0</v>
      </c>
      <c r="G35" s="277"/>
      <c r="H35" s="279"/>
    </row>
    <row r="36" spans="1:8" s="280" customFormat="1" ht="11.25">
      <c r="A36" s="277">
        <f t="shared" si="0"/>
        <v>0</v>
      </c>
      <c r="B36" s="277">
        <v>13</v>
      </c>
      <c r="C36" s="277">
        <f t="shared" si="1"/>
        <v>7</v>
      </c>
      <c r="D36" s="278"/>
      <c r="E36" s="277" t="s">
        <v>200</v>
      </c>
      <c r="F36" s="277">
        <v>0</v>
      </c>
      <c r="G36" s="277"/>
      <c r="H36" s="279"/>
    </row>
    <row r="37" spans="1:8" s="280" customFormat="1" ht="11.25">
      <c r="A37" s="277">
        <f t="shared" si="0"/>
        <v>0</v>
      </c>
      <c r="B37" s="277">
        <v>14</v>
      </c>
      <c r="C37" s="277">
        <f t="shared" si="1"/>
        <v>7</v>
      </c>
      <c r="D37" s="278"/>
      <c r="E37" s="281" t="s">
        <v>201</v>
      </c>
      <c r="F37" s="277">
        <v>0</v>
      </c>
      <c r="G37" s="277"/>
      <c r="H37" s="279"/>
    </row>
    <row r="38" spans="1:8" s="280" customFormat="1" ht="11.25">
      <c r="A38" s="277">
        <f t="shared" si="0"/>
        <v>0</v>
      </c>
      <c r="B38" s="277">
        <v>15</v>
      </c>
      <c r="C38" s="277">
        <f t="shared" si="1"/>
        <v>7</v>
      </c>
      <c r="D38" s="278"/>
      <c r="E38" s="277" t="s">
        <v>89</v>
      </c>
      <c r="F38" s="277">
        <f>IF(D38&gt;0,$B$260,0)</f>
        <v>0</v>
      </c>
      <c r="G38" s="277"/>
      <c r="H38" s="279"/>
    </row>
    <row r="39" spans="1:8" s="280" customFormat="1" ht="11.25">
      <c r="A39" s="277">
        <f t="shared" si="0"/>
        <v>0</v>
      </c>
      <c r="B39" s="277">
        <v>16</v>
      </c>
      <c r="C39" s="277">
        <f t="shared" si="1"/>
        <v>7</v>
      </c>
      <c r="D39" s="278"/>
      <c r="E39" s="277" t="s">
        <v>90</v>
      </c>
      <c r="F39" s="277">
        <f>IF(D39&gt;0,$C$260,0)</f>
        <v>0</v>
      </c>
      <c r="G39" s="277"/>
      <c r="H39" s="279"/>
    </row>
    <row r="40" spans="1:8" s="280" customFormat="1" ht="11.25">
      <c r="A40" s="277">
        <f t="shared" si="0"/>
        <v>0</v>
      </c>
      <c r="B40" s="277">
        <v>17</v>
      </c>
      <c r="C40" s="277">
        <f t="shared" si="1"/>
        <v>7</v>
      </c>
      <c r="D40" s="278"/>
      <c r="E40" s="277" t="s">
        <v>91</v>
      </c>
      <c r="F40" s="277">
        <f>IF(D40&gt;0,$D$260,0)</f>
        <v>0</v>
      </c>
      <c r="G40" s="277"/>
      <c r="H40" s="279"/>
    </row>
    <row r="41" spans="1:8" s="280" customFormat="1" ht="11.25">
      <c r="A41" s="277">
        <f t="shared" si="0"/>
        <v>0</v>
      </c>
      <c r="B41" s="277">
        <v>18</v>
      </c>
      <c r="C41" s="277">
        <f t="shared" si="1"/>
        <v>7</v>
      </c>
      <c r="D41" s="278"/>
      <c r="E41" s="277" t="s">
        <v>92</v>
      </c>
      <c r="F41" s="277">
        <f>IF(D41&gt;0,$E$260,0)</f>
        <v>0</v>
      </c>
      <c r="G41" s="277"/>
      <c r="H41" s="279"/>
    </row>
    <row r="42" spans="1:8" s="280" customFormat="1" ht="11.25">
      <c r="A42" s="277">
        <f t="shared" si="0"/>
        <v>0</v>
      </c>
      <c r="B42" s="277">
        <v>19</v>
      </c>
      <c r="C42" s="277">
        <f t="shared" si="1"/>
        <v>7</v>
      </c>
      <c r="D42" s="278"/>
      <c r="E42" s="277" t="s">
        <v>93</v>
      </c>
      <c r="F42" s="277">
        <f>IF(D42&gt;0,$F$260,0)</f>
        <v>0</v>
      </c>
      <c r="G42" s="277"/>
      <c r="H42" s="279"/>
    </row>
    <row r="43" spans="1:8" s="280" customFormat="1" ht="11.25">
      <c r="A43" s="277">
        <f t="shared" si="0"/>
        <v>0</v>
      </c>
      <c r="B43" s="277">
        <v>20</v>
      </c>
      <c r="C43" s="277">
        <f t="shared" si="1"/>
        <v>7</v>
      </c>
      <c r="D43" s="278"/>
      <c r="E43" s="277" t="s">
        <v>200</v>
      </c>
      <c r="F43" s="277">
        <v>0</v>
      </c>
      <c r="G43" s="277"/>
      <c r="H43" s="279"/>
    </row>
    <row r="44" spans="1:8" s="280" customFormat="1" ht="11.25">
      <c r="A44" s="277">
        <f t="shared" si="0"/>
        <v>0</v>
      </c>
      <c r="B44" s="277">
        <v>21</v>
      </c>
      <c r="C44" s="277">
        <f t="shared" si="1"/>
        <v>7</v>
      </c>
      <c r="D44" s="278"/>
      <c r="E44" s="281" t="s">
        <v>201</v>
      </c>
      <c r="F44" s="277">
        <v>0</v>
      </c>
      <c r="G44" s="277"/>
      <c r="H44" s="279"/>
    </row>
    <row r="45" spans="1:8" s="280" customFormat="1" ht="11.25">
      <c r="A45" s="277">
        <f t="shared" si="0"/>
        <v>0</v>
      </c>
      <c r="B45" s="277">
        <v>22</v>
      </c>
      <c r="C45" s="277">
        <f t="shared" si="1"/>
        <v>7</v>
      </c>
      <c r="D45" s="278"/>
      <c r="E45" s="277" t="s">
        <v>89</v>
      </c>
      <c r="F45" s="277">
        <f>IF(D45&gt;0,$B$260,0)</f>
        <v>0</v>
      </c>
      <c r="G45" s="277"/>
      <c r="H45" s="279"/>
    </row>
    <row r="46" spans="1:8" s="280" customFormat="1" ht="11.25">
      <c r="A46" s="277">
        <f t="shared" si="0"/>
        <v>0</v>
      </c>
      <c r="B46" s="277">
        <v>23</v>
      </c>
      <c r="C46" s="277">
        <f t="shared" si="1"/>
        <v>7</v>
      </c>
      <c r="D46" s="278"/>
      <c r="E46" s="277" t="s">
        <v>90</v>
      </c>
      <c r="F46" s="277">
        <f>IF(D46&gt;0,$C$260,0)</f>
        <v>0</v>
      </c>
      <c r="G46" s="277"/>
      <c r="H46" s="279"/>
    </row>
    <row r="47" spans="1:8" s="280" customFormat="1" ht="11.25">
      <c r="A47" s="277">
        <f t="shared" si="0"/>
        <v>0</v>
      </c>
      <c r="B47" s="277">
        <v>24</v>
      </c>
      <c r="C47" s="277">
        <f t="shared" si="1"/>
        <v>7</v>
      </c>
      <c r="D47" s="278"/>
      <c r="E47" s="277" t="s">
        <v>91</v>
      </c>
      <c r="F47" s="277">
        <f>IF(D47&gt;0,$D$260,0)</f>
        <v>0</v>
      </c>
      <c r="G47" s="277"/>
      <c r="H47" s="279"/>
    </row>
    <row r="48" spans="1:8" s="280" customFormat="1" ht="11.25">
      <c r="A48" s="277">
        <f t="shared" si="0"/>
        <v>0</v>
      </c>
      <c r="B48" s="277">
        <v>25</v>
      </c>
      <c r="C48" s="277">
        <f t="shared" si="1"/>
        <v>7</v>
      </c>
      <c r="D48" s="278"/>
      <c r="E48" s="277" t="s">
        <v>92</v>
      </c>
      <c r="F48" s="277">
        <f>IF(D48&gt;0,$E$260,0)</f>
        <v>0</v>
      </c>
      <c r="G48" s="277"/>
      <c r="H48" s="279"/>
    </row>
    <row r="49" spans="1:8" s="280" customFormat="1" ht="11.25">
      <c r="A49" s="277">
        <f t="shared" si="0"/>
        <v>0</v>
      </c>
      <c r="B49" s="277">
        <v>26</v>
      </c>
      <c r="C49" s="277">
        <f t="shared" si="1"/>
        <v>7</v>
      </c>
      <c r="D49" s="278"/>
      <c r="E49" s="277" t="s">
        <v>93</v>
      </c>
      <c r="F49" s="277">
        <f>IF(D49&gt;0,$F$260,0)</f>
        <v>0</v>
      </c>
      <c r="G49" s="277"/>
      <c r="H49" s="279"/>
    </row>
    <row r="50" spans="1:8" s="280" customFormat="1" ht="11.25">
      <c r="A50" s="277">
        <f t="shared" si="0"/>
        <v>0</v>
      </c>
      <c r="B50" s="277">
        <v>27</v>
      </c>
      <c r="C50" s="277">
        <f t="shared" si="1"/>
        <v>7</v>
      </c>
      <c r="D50" s="278"/>
      <c r="E50" s="277" t="s">
        <v>200</v>
      </c>
      <c r="F50" s="277">
        <v>0</v>
      </c>
      <c r="G50" s="277"/>
      <c r="H50" s="279"/>
    </row>
    <row r="51" spans="1:8" s="280" customFormat="1" ht="11.25">
      <c r="A51" s="277">
        <f t="shared" si="0"/>
        <v>0</v>
      </c>
      <c r="B51" s="277">
        <v>28</v>
      </c>
      <c r="C51" s="277">
        <f t="shared" si="1"/>
        <v>7</v>
      </c>
      <c r="D51" s="278"/>
      <c r="E51" s="281" t="s">
        <v>201</v>
      </c>
      <c r="F51" s="277">
        <v>0</v>
      </c>
      <c r="G51" s="277"/>
      <c r="H51" s="279"/>
    </row>
    <row r="52" spans="1:8" s="280" customFormat="1" ht="11.25">
      <c r="A52" s="277">
        <f t="shared" si="0"/>
        <v>0</v>
      </c>
      <c r="B52" s="277">
        <v>29</v>
      </c>
      <c r="C52" s="277">
        <f t="shared" si="1"/>
        <v>7</v>
      </c>
      <c r="D52" s="278"/>
      <c r="E52" s="277" t="s">
        <v>89</v>
      </c>
      <c r="F52" s="277">
        <f>IF(D52&gt;0,$B$260,0)</f>
        <v>0</v>
      </c>
      <c r="G52" s="277"/>
      <c r="H52" s="279"/>
    </row>
    <row r="53" spans="1:8" s="280" customFormat="1" ht="11.25">
      <c r="A53" s="277">
        <f t="shared" si="0"/>
        <v>0</v>
      </c>
      <c r="B53" s="277">
        <v>30</v>
      </c>
      <c r="C53" s="277">
        <f t="shared" si="1"/>
        <v>7</v>
      </c>
      <c r="D53" s="278"/>
      <c r="E53" s="277" t="s">
        <v>90</v>
      </c>
      <c r="F53" s="277">
        <f>IF(D53&gt;0,$C$260,0)</f>
        <v>0</v>
      </c>
      <c r="G53" s="277"/>
      <c r="H53" s="279"/>
    </row>
    <row r="54" spans="1:8" s="280" customFormat="1" ht="11.25">
      <c r="A54" s="277">
        <f t="shared" si="0"/>
        <v>0</v>
      </c>
      <c r="B54" s="277">
        <v>31</v>
      </c>
      <c r="C54" s="277">
        <f t="shared" si="1"/>
        <v>7</v>
      </c>
      <c r="D54" s="278"/>
      <c r="E54" s="277" t="s">
        <v>91</v>
      </c>
      <c r="F54" s="277">
        <f>IF(D54&gt;0,$D$260,0)</f>
        <v>0</v>
      </c>
      <c r="G54" s="277"/>
      <c r="H54" s="279"/>
    </row>
    <row r="55" spans="1:8" s="280" customFormat="1" ht="12" customHeight="1">
      <c r="A55" s="277">
        <f t="shared" si="0"/>
        <v>0</v>
      </c>
      <c r="B55" s="277">
        <v>32</v>
      </c>
      <c r="C55" s="277">
        <f t="shared" si="1"/>
        <v>7</v>
      </c>
      <c r="D55" s="278">
        <v>31</v>
      </c>
      <c r="E55" s="277" t="s">
        <v>92</v>
      </c>
      <c r="F55" s="277">
        <f>IF(D55&gt;0,$E$260,0)</f>
        <v>0</v>
      </c>
      <c r="G55" s="277"/>
      <c r="H55" s="279"/>
    </row>
    <row r="56" spans="1:8" s="280" customFormat="1" ht="12" customHeight="1">
      <c r="A56" s="277">
        <f t="shared" si="0"/>
        <v>0</v>
      </c>
      <c r="B56" s="277">
        <v>33</v>
      </c>
      <c r="C56" s="277">
        <f t="shared" si="1"/>
        <v>7</v>
      </c>
      <c r="D56" s="278"/>
      <c r="E56" s="277" t="s">
        <v>93</v>
      </c>
      <c r="F56" s="277">
        <f>IF(D56&gt;0,$F$260,0)</f>
        <v>0</v>
      </c>
      <c r="G56" s="277"/>
      <c r="H56" s="279"/>
    </row>
    <row r="57" spans="1:8" s="280" customFormat="1" ht="12" customHeight="1">
      <c r="A57" s="277">
        <f t="shared" si="0"/>
        <v>0</v>
      </c>
      <c r="B57" s="277">
        <v>34</v>
      </c>
      <c r="C57" s="277">
        <f t="shared" si="1"/>
        <v>7</v>
      </c>
      <c r="D57" s="278"/>
      <c r="E57" s="277" t="s">
        <v>200</v>
      </c>
      <c r="F57" s="277">
        <v>0</v>
      </c>
      <c r="G57" s="277"/>
      <c r="H57" s="279"/>
    </row>
    <row r="58" spans="1:8" s="164" customFormat="1" ht="15" customHeight="1">
      <c r="A58" s="161"/>
      <c r="B58" s="162">
        <f>A57</f>
        <v>0</v>
      </c>
      <c r="C58" s="163" t="s">
        <v>98</v>
      </c>
      <c r="D58" s="182">
        <f>B58*4</f>
        <v>0</v>
      </c>
      <c r="E58" s="170" t="s">
        <v>130</v>
      </c>
      <c r="F58" s="282"/>
      <c r="G58" s="161"/>
      <c r="H58" s="205" t="str">
        <f>CONCATENATE("Professor: favor publicar a planilha 'Produção' até:", LARGE(D24:D57,1), "/", C24)</f>
        <v>Professor: favor publicar a planilha 'Produção' até:31/7</v>
      </c>
    </row>
    <row r="59" spans="1:8" s="285" customFormat="1" ht="12" customHeight="1">
      <c r="A59" s="283" t="s">
        <v>127</v>
      </c>
      <c r="B59" s="283" t="s">
        <v>129</v>
      </c>
      <c r="C59" s="283" t="s">
        <v>47</v>
      </c>
      <c r="D59" s="283" t="s">
        <v>70</v>
      </c>
      <c r="E59" s="283" t="s">
        <v>128</v>
      </c>
      <c r="F59" s="283" t="s">
        <v>94</v>
      </c>
      <c r="G59" s="283"/>
      <c r="H59" s="284" t="s">
        <v>4</v>
      </c>
    </row>
    <row r="60" spans="1:8" s="287" customFormat="1" ht="12" customHeight="1">
      <c r="A60" s="285">
        <f>IF(F60&gt;0,A58+1,IF(G60&gt;0,A58+1,A58))</f>
        <v>0</v>
      </c>
      <c r="B60" s="285">
        <v>1</v>
      </c>
      <c r="C60" s="285">
        <f>C57+1</f>
        <v>8</v>
      </c>
      <c r="D60" s="278"/>
      <c r="E60" s="285" t="s">
        <v>89</v>
      </c>
      <c r="F60" s="277">
        <f>IF(D60&gt;0,$B$260,0)</f>
        <v>0</v>
      </c>
      <c r="G60" s="285"/>
      <c r="H60" s="286"/>
    </row>
    <row r="61" spans="1:8" s="287" customFormat="1" ht="12" customHeight="1">
      <c r="A61" s="285">
        <f t="shared" ref="A61:A93" si="2">IF(F61&gt;0,A60+1,IF(G61&gt;0,A60+1,A60))</f>
        <v>0</v>
      </c>
      <c r="B61" s="285">
        <v>2</v>
      </c>
      <c r="C61" s="285">
        <f>C60</f>
        <v>8</v>
      </c>
      <c r="D61" s="278"/>
      <c r="E61" s="285" t="s">
        <v>90</v>
      </c>
      <c r="F61" s="277">
        <f>IF(D61&gt;0,$C$260,0)</f>
        <v>0</v>
      </c>
      <c r="G61" s="285"/>
      <c r="H61" s="286"/>
    </row>
    <row r="62" spans="1:8" s="287" customFormat="1" ht="12" customHeight="1">
      <c r="A62" s="285">
        <f t="shared" si="2"/>
        <v>0</v>
      </c>
      <c r="B62" s="285">
        <v>3</v>
      </c>
      <c r="C62" s="285">
        <f t="shared" ref="C62:C93" si="3">C61</f>
        <v>8</v>
      </c>
      <c r="D62" s="278"/>
      <c r="E62" s="285" t="s">
        <v>91</v>
      </c>
      <c r="F62" s="277">
        <f>IF(D62&gt;0,$D$260,0)</f>
        <v>0</v>
      </c>
      <c r="G62" s="285"/>
      <c r="H62" s="286"/>
    </row>
    <row r="63" spans="1:8" s="287" customFormat="1" ht="12" customHeight="1">
      <c r="A63" s="285">
        <f t="shared" si="2"/>
        <v>0</v>
      </c>
      <c r="B63" s="285">
        <v>4</v>
      </c>
      <c r="C63" s="285">
        <f t="shared" si="3"/>
        <v>8</v>
      </c>
      <c r="D63" s="278"/>
      <c r="E63" s="285" t="s">
        <v>92</v>
      </c>
      <c r="F63" s="277">
        <f>IF(D63&gt;0,$E$260,0)</f>
        <v>0</v>
      </c>
      <c r="G63" s="285"/>
      <c r="H63" s="286"/>
    </row>
    <row r="64" spans="1:8" s="287" customFormat="1" ht="12" customHeight="1">
      <c r="A64" s="285">
        <f t="shared" si="2"/>
        <v>0</v>
      </c>
      <c r="B64" s="285">
        <v>5</v>
      </c>
      <c r="C64" s="285">
        <f t="shared" si="3"/>
        <v>8</v>
      </c>
      <c r="D64" s="278">
        <v>1</v>
      </c>
      <c r="E64" s="285" t="s">
        <v>93</v>
      </c>
      <c r="F64" s="277">
        <f>IF(D64&gt;0,$F$260,0)</f>
        <v>0</v>
      </c>
      <c r="G64" s="285"/>
      <c r="H64" s="286"/>
    </row>
    <row r="65" spans="1:8" s="287" customFormat="1" ht="12" customHeight="1">
      <c r="A65" s="285">
        <f t="shared" si="2"/>
        <v>0</v>
      </c>
      <c r="B65" s="285">
        <v>6</v>
      </c>
      <c r="C65" s="285">
        <f t="shared" si="3"/>
        <v>8</v>
      </c>
      <c r="D65" s="278">
        <v>2</v>
      </c>
      <c r="E65" s="285" t="s">
        <v>200</v>
      </c>
      <c r="F65" s="277">
        <v>0</v>
      </c>
      <c r="G65" s="285"/>
      <c r="H65" s="286"/>
    </row>
    <row r="66" spans="1:8" s="287" customFormat="1" ht="12" customHeight="1">
      <c r="A66" s="285">
        <f t="shared" si="2"/>
        <v>0</v>
      </c>
      <c r="B66" s="285">
        <v>7</v>
      </c>
      <c r="C66" s="285">
        <f t="shared" si="3"/>
        <v>8</v>
      </c>
      <c r="D66" s="278">
        <v>3</v>
      </c>
      <c r="E66" s="288" t="s">
        <v>201</v>
      </c>
      <c r="F66" s="277">
        <v>0</v>
      </c>
      <c r="G66" s="285"/>
      <c r="H66" s="286"/>
    </row>
    <row r="67" spans="1:8" s="287" customFormat="1" ht="12" customHeight="1">
      <c r="A67" s="285">
        <f t="shared" si="2"/>
        <v>0</v>
      </c>
      <c r="B67" s="285">
        <v>8</v>
      </c>
      <c r="C67" s="285">
        <f t="shared" si="3"/>
        <v>8</v>
      </c>
      <c r="D67" s="278">
        <v>4</v>
      </c>
      <c r="E67" s="285" t="s">
        <v>89</v>
      </c>
      <c r="F67" s="277">
        <f>IF(D67&gt;0,$B$260,0)</f>
        <v>0</v>
      </c>
      <c r="G67" s="285"/>
      <c r="H67" s="286"/>
    </row>
    <row r="68" spans="1:8" s="287" customFormat="1" ht="12" customHeight="1">
      <c r="A68" s="285">
        <f t="shared" si="2"/>
        <v>1</v>
      </c>
      <c r="B68" s="285">
        <v>9</v>
      </c>
      <c r="C68" s="285">
        <f t="shared" si="3"/>
        <v>8</v>
      </c>
      <c r="D68" s="278">
        <v>5</v>
      </c>
      <c r="E68" s="285" t="s">
        <v>90</v>
      </c>
      <c r="F68" s="277" t="str">
        <f>IF(D68&gt;0,$C$260,0)</f>
        <v>Guil</v>
      </c>
      <c r="G68" s="285"/>
      <c r="H68" s="325" t="s">
        <v>339</v>
      </c>
    </row>
    <row r="69" spans="1:8" s="287" customFormat="1" ht="12" customHeight="1">
      <c r="A69" s="285">
        <f t="shared" si="2"/>
        <v>1</v>
      </c>
      <c r="B69" s="285">
        <v>10</v>
      </c>
      <c r="C69" s="285">
        <f t="shared" si="3"/>
        <v>8</v>
      </c>
      <c r="D69" s="278">
        <v>6</v>
      </c>
      <c r="E69" s="285" t="s">
        <v>91</v>
      </c>
      <c r="F69" s="277">
        <f>IF(D69&gt;0,$D$260,0)</f>
        <v>0</v>
      </c>
      <c r="G69" s="285"/>
      <c r="H69" s="286"/>
    </row>
    <row r="70" spans="1:8" s="287" customFormat="1" ht="12" customHeight="1">
      <c r="A70" s="285">
        <f t="shared" si="2"/>
        <v>1</v>
      </c>
      <c r="B70" s="285">
        <v>11</v>
      </c>
      <c r="C70" s="285">
        <f t="shared" si="3"/>
        <v>8</v>
      </c>
      <c r="D70" s="278">
        <v>7</v>
      </c>
      <c r="E70" s="285" t="s">
        <v>92</v>
      </c>
      <c r="F70" s="277">
        <f>IF(D70&gt;0,$E$260,0)</f>
        <v>0</v>
      </c>
      <c r="G70" s="285"/>
      <c r="H70" s="286"/>
    </row>
    <row r="71" spans="1:8" s="287" customFormat="1" ht="12" customHeight="1">
      <c r="A71" s="285">
        <f t="shared" si="2"/>
        <v>1</v>
      </c>
      <c r="B71" s="285">
        <v>12</v>
      </c>
      <c r="C71" s="285">
        <f>C70</f>
        <v>8</v>
      </c>
      <c r="D71" s="278">
        <v>8</v>
      </c>
      <c r="E71" s="285" t="s">
        <v>93</v>
      </c>
      <c r="F71" s="277">
        <f>IF(D71&gt;0,$F$260,0)</f>
        <v>0</v>
      </c>
      <c r="G71" s="285"/>
      <c r="H71" s="286"/>
    </row>
    <row r="72" spans="1:8" s="287" customFormat="1" ht="12" customHeight="1">
      <c r="A72" s="285">
        <f t="shared" si="2"/>
        <v>1</v>
      </c>
      <c r="B72" s="285">
        <v>13</v>
      </c>
      <c r="C72" s="285">
        <f t="shared" si="3"/>
        <v>8</v>
      </c>
      <c r="D72" s="278">
        <v>9</v>
      </c>
      <c r="E72" s="285" t="s">
        <v>200</v>
      </c>
      <c r="F72" s="277">
        <v>0</v>
      </c>
      <c r="G72" s="285"/>
      <c r="H72" s="286"/>
    </row>
    <row r="73" spans="1:8" s="287" customFormat="1" ht="12" customHeight="1">
      <c r="A73" s="285">
        <f t="shared" si="2"/>
        <v>1</v>
      </c>
      <c r="B73" s="285">
        <v>14</v>
      </c>
      <c r="C73" s="285">
        <f t="shared" si="3"/>
        <v>8</v>
      </c>
      <c r="D73" s="278">
        <v>10</v>
      </c>
      <c r="E73" s="288" t="s">
        <v>201</v>
      </c>
      <c r="F73" s="277">
        <v>0</v>
      </c>
      <c r="G73" s="285"/>
      <c r="H73" s="286"/>
    </row>
    <row r="74" spans="1:8" s="287" customFormat="1" ht="12" customHeight="1">
      <c r="A74" s="285">
        <f t="shared" si="2"/>
        <v>1</v>
      </c>
      <c r="B74" s="285">
        <v>15</v>
      </c>
      <c r="C74" s="285">
        <f t="shared" si="3"/>
        <v>8</v>
      </c>
      <c r="D74" s="278">
        <v>11</v>
      </c>
      <c r="E74" s="285" t="s">
        <v>89</v>
      </c>
      <c r="F74" s="277">
        <f>IF(D74&gt;0,$B$260,0)</f>
        <v>0</v>
      </c>
      <c r="G74" s="285"/>
      <c r="H74" s="286"/>
    </row>
    <row r="75" spans="1:8" s="287" customFormat="1" ht="12" customHeight="1">
      <c r="A75" s="285">
        <f t="shared" si="2"/>
        <v>2</v>
      </c>
      <c r="B75" s="285">
        <v>16</v>
      </c>
      <c r="C75" s="285">
        <f t="shared" si="3"/>
        <v>8</v>
      </c>
      <c r="D75" s="278">
        <v>12</v>
      </c>
      <c r="E75" s="285" t="s">
        <v>90</v>
      </c>
      <c r="F75" s="277" t="str">
        <f>IF(D75&gt;0,$C$260,0)</f>
        <v>Guil</v>
      </c>
      <c r="G75" s="285"/>
      <c r="H75" s="325" t="s">
        <v>340</v>
      </c>
    </row>
    <row r="76" spans="1:8" s="287" customFormat="1" ht="12" customHeight="1">
      <c r="A76" s="285">
        <f t="shared" si="2"/>
        <v>2</v>
      </c>
      <c r="B76" s="285">
        <v>17</v>
      </c>
      <c r="C76" s="285">
        <f t="shared" si="3"/>
        <v>8</v>
      </c>
      <c r="D76" s="278">
        <v>13</v>
      </c>
      <c r="E76" s="285" t="s">
        <v>91</v>
      </c>
      <c r="F76" s="277">
        <f>IF(D76&gt;0,$D$260,0)</f>
        <v>0</v>
      </c>
      <c r="G76" s="285"/>
      <c r="H76" s="286"/>
    </row>
    <row r="77" spans="1:8" s="287" customFormat="1" ht="12" customHeight="1">
      <c r="A77" s="285">
        <f t="shared" si="2"/>
        <v>2</v>
      </c>
      <c r="B77" s="285">
        <v>18</v>
      </c>
      <c r="C77" s="285">
        <f t="shared" si="3"/>
        <v>8</v>
      </c>
      <c r="D77" s="278">
        <v>14</v>
      </c>
      <c r="E77" s="285" t="s">
        <v>92</v>
      </c>
      <c r="F77" s="277">
        <f>IF(D77&gt;0,$E$260,0)</f>
        <v>0</v>
      </c>
      <c r="G77" s="285"/>
      <c r="H77" s="286"/>
    </row>
    <row r="78" spans="1:8" s="287" customFormat="1" ht="12" customHeight="1">
      <c r="A78" s="285">
        <f t="shared" si="2"/>
        <v>2</v>
      </c>
      <c r="B78" s="285">
        <v>19</v>
      </c>
      <c r="C78" s="285">
        <f t="shared" si="3"/>
        <v>8</v>
      </c>
      <c r="D78" s="278">
        <v>15</v>
      </c>
      <c r="E78" s="285" t="s">
        <v>93</v>
      </c>
      <c r="F78" s="277">
        <f>IF(D78&gt;0,$F$260,0)</f>
        <v>0</v>
      </c>
      <c r="G78" s="285"/>
      <c r="H78" s="286"/>
    </row>
    <row r="79" spans="1:8" s="287" customFormat="1" ht="12" customHeight="1">
      <c r="A79" s="285">
        <f t="shared" si="2"/>
        <v>2</v>
      </c>
      <c r="B79" s="285">
        <v>20</v>
      </c>
      <c r="C79" s="285">
        <f t="shared" si="3"/>
        <v>8</v>
      </c>
      <c r="D79" s="278">
        <v>16</v>
      </c>
      <c r="E79" s="285" t="s">
        <v>200</v>
      </c>
      <c r="F79" s="277">
        <v>0</v>
      </c>
      <c r="G79" s="285"/>
      <c r="H79" s="286"/>
    </row>
    <row r="80" spans="1:8" s="287" customFormat="1" ht="12" customHeight="1">
      <c r="A80" s="285">
        <f t="shared" si="2"/>
        <v>2</v>
      </c>
      <c r="B80" s="285">
        <v>21</v>
      </c>
      <c r="C80" s="285">
        <f t="shared" si="3"/>
        <v>8</v>
      </c>
      <c r="D80" s="278">
        <v>17</v>
      </c>
      <c r="E80" s="288" t="s">
        <v>201</v>
      </c>
      <c r="F80" s="277">
        <v>0</v>
      </c>
      <c r="G80" s="285"/>
      <c r="H80" s="286"/>
    </row>
    <row r="81" spans="1:8" s="287" customFormat="1" ht="12" customHeight="1">
      <c r="A81" s="285">
        <f t="shared" si="2"/>
        <v>2</v>
      </c>
      <c r="B81" s="285">
        <v>22</v>
      </c>
      <c r="C81" s="285">
        <f t="shared" si="3"/>
        <v>8</v>
      </c>
      <c r="D81" s="278">
        <v>18</v>
      </c>
      <c r="E81" s="285" t="s">
        <v>89</v>
      </c>
      <c r="F81" s="277">
        <f>IF(D81&gt;0,$B$260,0)</f>
        <v>0</v>
      </c>
      <c r="G81" s="285"/>
      <c r="H81" s="286"/>
    </row>
    <row r="82" spans="1:8" s="287" customFormat="1" ht="12" customHeight="1">
      <c r="A82" s="285">
        <f t="shared" si="2"/>
        <v>3</v>
      </c>
      <c r="B82" s="285">
        <v>23</v>
      </c>
      <c r="C82" s="285">
        <f t="shared" si="3"/>
        <v>8</v>
      </c>
      <c r="D82" s="278">
        <v>19</v>
      </c>
      <c r="E82" s="285" t="s">
        <v>90</v>
      </c>
      <c r="F82" s="277" t="str">
        <f>IF(D82&gt;0,$C$260,0)</f>
        <v>Guil</v>
      </c>
      <c r="G82" s="285"/>
      <c r="H82" s="325" t="s">
        <v>341</v>
      </c>
    </row>
    <row r="83" spans="1:8" s="287" customFormat="1" ht="12" customHeight="1">
      <c r="A83" s="285">
        <f t="shared" si="2"/>
        <v>3</v>
      </c>
      <c r="B83" s="285">
        <v>24</v>
      </c>
      <c r="C83" s="285">
        <f t="shared" si="3"/>
        <v>8</v>
      </c>
      <c r="D83" s="278">
        <v>20</v>
      </c>
      <c r="E83" s="285" t="s">
        <v>91</v>
      </c>
      <c r="F83" s="277">
        <f>IF(D83&gt;0,$D$260,0)</f>
        <v>0</v>
      </c>
      <c r="G83" s="285"/>
      <c r="H83" s="286"/>
    </row>
    <row r="84" spans="1:8" s="287" customFormat="1" ht="12" customHeight="1">
      <c r="A84" s="285">
        <f t="shared" si="2"/>
        <v>3</v>
      </c>
      <c r="B84" s="285">
        <v>25</v>
      </c>
      <c r="C84" s="285">
        <f t="shared" si="3"/>
        <v>8</v>
      </c>
      <c r="D84" s="278">
        <v>21</v>
      </c>
      <c r="E84" s="285" t="s">
        <v>92</v>
      </c>
      <c r="F84" s="277">
        <f>IF(D84&gt;0,$E$260,0)</f>
        <v>0</v>
      </c>
      <c r="G84" s="285"/>
      <c r="H84" s="286"/>
    </row>
    <row r="85" spans="1:8" s="287" customFormat="1" ht="12" customHeight="1">
      <c r="A85" s="285">
        <f t="shared" si="2"/>
        <v>3</v>
      </c>
      <c r="B85" s="285">
        <v>26</v>
      </c>
      <c r="C85" s="285">
        <f t="shared" si="3"/>
        <v>8</v>
      </c>
      <c r="D85" s="278">
        <v>22</v>
      </c>
      <c r="E85" s="285" t="s">
        <v>93</v>
      </c>
      <c r="F85" s="277">
        <f>IF(D85&gt;0,$F$260,0)</f>
        <v>0</v>
      </c>
      <c r="G85" s="285"/>
      <c r="H85" s="286"/>
    </row>
    <row r="86" spans="1:8" s="287" customFormat="1" ht="12" customHeight="1">
      <c r="A86" s="285">
        <f t="shared" si="2"/>
        <v>3</v>
      </c>
      <c r="B86" s="285">
        <v>27</v>
      </c>
      <c r="C86" s="285">
        <f t="shared" si="3"/>
        <v>8</v>
      </c>
      <c r="D86" s="278">
        <v>23</v>
      </c>
      <c r="E86" s="285" t="s">
        <v>200</v>
      </c>
      <c r="F86" s="277">
        <v>0</v>
      </c>
      <c r="G86" s="285"/>
      <c r="H86" s="286"/>
    </row>
    <row r="87" spans="1:8" s="287" customFormat="1" ht="12" customHeight="1">
      <c r="A87" s="285">
        <f t="shared" si="2"/>
        <v>3</v>
      </c>
      <c r="B87" s="285">
        <v>28</v>
      </c>
      <c r="C87" s="285">
        <f t="shared" si="3"/>
        <v>8</v>
      </c>
      <c r="D87" s="278">
        <v>24</v>
      </c>
      <c r="E87" s="288" t="s">
        <v>201</v>
      </c>
      <c r="F87" s="277">
        <v>0</v>
      </c>
      <c r="G87" s="285"/>
      <c r="H87" s="286"/>
    </row>
    <row r="88" spans="1:8" s="287" customFormat="1" ht="12" customHeight="1">
      <c r="A88" s="285">
        <f t="shared" si="2"/>
        <v>3</v>
      </c>
      <c r="B88" s="285">
        <v>29</v>
      </c>
      <c r="C88" s="285">
        <f t="shared" si="3"/>
        <v>8</v>
      </c>
      <c r="D88" s="278">
        <v>25</v>
      </c>
      <c r="E88" s="285" t="s">
        <v>89</v>
      </c>
      <c r="F88" s="277">
        <f>IF(D88&gt;0,$B$260,0)</f>
        <v>0</v>
      </c>
      <c r="G88" s="285"/>
      <c r="H88" s="286"/>
    </row>
    <row r="89" spans="1:8" s="287" customFormat="1" ht="12" customHeight="1">
      <c r="A89" s="285">
        <f t="shared" si="2"/>
        <v>4</v>
      </c>
      <c r="B89" s="285">
        <v>30</v>
      </c>
      <c r="C89" s="285">
        <f t="shared" si="3"/>
        <v>8</v>
      </c>
      <c r="D89" s="278">
        <v>26</v>
      </c>
      <c r="E89" s="285" t="s">
        <v>90</v>
      </c>
      <c r="F89" s="277" t="str">
        <f>IF(D89&gt;0,$C$260,0)</f>
        <v>Guil</v>
      </c>
      <c r="G89" s="285"/>
      <c r="H89" s="325" t="s">
        <v>342</v>
      </c>
    </row>
    <row r="90" spans="1:8" s="287" customFormat="1" ht="12" customHeight="1">
      <c r="A90" s="285">
        <f t="shared" si="2"/>
        <v>4</v>
      </c>
      <c r="B90" s="285">
        <v>31</v>
      </c>
      <c r="C90" s="285">
        <f t="shared" si="3"/>
        <v>8</v>
      </c>
      <c r="D90" s="278">
        <v>27</v>
      </c>
      <c r="E90" s="285" t="s">
        <v>91</v>
      </c>
      <c r="F90" s="277">
        <f>IF(D90&gt;0,$D$260,0)</f>
        <v>0</v>
      </c>
      <c r="G90" s="285"/>
      <c r="H90" s="286"/>
    </row>
    <row r="91" spans="1:8" s="287" customFormat="1" ht="12" customHeight="1">
      <c r="A91" s="285">
        <f t="shared" si="2"/>
        <v>4</v>
      </c>
      <c r="B91" s="285">
        <v>32</v>
      </c>
      <c r="C91" s="285">
        <f t="shared" si="3"/>
        <v>8</v>
      </c>
      <c r="D91" s="278">
        <v>28</v>
      </c>
      <c r="E91" s="285" t="s">
        <v>92</v>
      </c>
      <c r="F91" s="277">
        <f>IF(D91&gt;0,$E$260,0)</f>
        <v>0</v>
      </c>
      <c r="G91" s="285"/>
      <c r="H91" s="286"/>
    </row>
    <row r="92" spans="1:8" s="287" customFormat="1" ht="12" customHeight="1">
      <c r="A92" s="285">
        <f t="shared" si="2"/>
        <v>4</v>
      </c>
      <c r="B92" s="285">
        <v>33</v>
      </c>
      <c r="C92" s="285">
        <f t="shared" si="3"/>
        <v>8</v>
      </c>
      <c r="D92" s="278">
        <v>29</v>
      </c>
      <c r="E92" s="285" t="s">
        <v>93</v>
      </c>
      <c r="F92" s="277">
        <f>IF(D92&gt;0,$F$260,0)</f>
        <v>0</v>
      </c>
      <c r="G92" s="285"/>
      <c r="H92" s="286"/>
    </row>
    <row r="93" spans="1:8" s="287" customFormat="1" ht="12" customHeight="1">
      <c r="A93" s="285">
        <f t="shared" si="2"/>
        <v>4</v>
      </c>
      <c r="B93" s="285">
        <v>34</v>
      </c>
      <c r="C93" s="285">
        <f t="shared" si="3"/>
        <v>8</v>
      </c>
      <c r="D93" s="278">
        <v>30</v>
      </c>
      <c r="E93" s="285" t="s">
        <v>200</v>
      </c>
      <c r="F93" s="277">
        <v>0</v>
      </c>
      <c r="G93" s="285"/>
      <c r="H93" s="286"/>
    </row>
    <row r="94" spans="1:8" s="164" customFormat="1" ht="15" customHeight="1">
      <c r="A94" s="161"/>
      <c r="B94" s="162">
        <f>A93</f>
        <v>4</v>
      </c>
      <c r="C94" s="163" t="s">
        <v>98</v>
      </c>
      <c r="D94" s="182">
        <f>B94*4</f>
        <v>16</v>
      </c>
      <c r="E94" s="170" t="s">
        <v>130</v>
      </c>
      <c r="F94" s="151"/>
      <c r="G94" s="161"/>
      <c r="H94" s="205" t="str">
        <f>CONCATENATE("Professor: favor publicar a planilha 'Produção' até:", LARGE(D60:D92,1), "/", C60)</f>
        <v>Professor: favor publicar a planilha 'Produção' até:29/8</v>
      </c>
    </row>
    <row r="95" spans="1:8" s="291" customFormat="1" ht="12" customHeight="1">
      <c r="A95" s="289" t="s">
        <v>127</v>
      </c>
      <c r="B95" s="289" t="s">
        <v>129</v>
      </c>
      <c r="C95" s="289" t="s">
        <v>47</v>
      </c>
      <c r="D95" s="289" t="s">
        <v>70</v>
      </c>
      <c r="E95" s="289" t="s">
        <v>128</v>
      </c>
      <c r="F95" s="289" t="s">
        <v>94</v>
      </c>
      <c r="G95" s="289"/>
      <c r="H95" s="290" t="s">
        <v>4</v>
      </c>
    </row>
    <row r="96" spans="1:8" s="293" customFormat="1" ht="12" customHeight="1">
      <c r="A96" s="291">
        <f>IF(F96&gt;0,A94+1,IF(G96&gt;0,A94+1,A94))</f>
        <v>0</v>
      </c>
      <c r="B96" s="291">
        <v>1</v>
      </c>
      <c r="C96" s="291">
        <v>9</v>
      </c>
      <c r="D96" s="278">
        <v>1</v>
      </c>
      <c r="E96" s="291" t="s">
        <v>89</v>
      </c>
      <c r="F96" s="277">
        <f>IF(D96&gt;0,$B$260,0)</f>
        <v>0</v>
      </c>
      <c r="G96" s="291"/>
      <c r="H96" s="292"/>
    </row>
    <row r="97" spans="1:8" s="293" customFormat="1" ht="12" customHeight="1">
      <c r="A97" s="291">
        <f t="shared" ref="A97:A129" si="4">IF(F97&gt;0,A96+1,IF(G97&gt;0,A96+1,A96))</f>
        <v>1</v>
      </c>
      <c r="B97" s="291">
        <v>2</v>
      </c>
      <c r="C97" s="291">
        <f>C96</f>
        <v>9</v>
      </c>
      <c r="D97" s="278">
        <v>2</v>
      </c>
      <c r="E97" s="291" t="s">
        <v>90</v>
      </c>
      <c r="F97" s="277" t="str">
        <f>IF(D97&gt;0,$C$260,0)</f>
        <v>Guil</v>
      </c>
      <c r="G97" s="291"/>
      <c r="H97" s="323" t="s">
        <v>344</v>
      </c>
    </row>
    <row r="98" spans="1:8" s="293" customFormat="1" ht="12" customHeight="1">
      <c r="A98" s="291">
        <f t="shared" si="4"/>
        <v>1</v>
      </c>
      <c r="B98" s="291">
        <v>3</v>
      </c>
      <c r="C98" s="291">
        <f t="shared" ref="C98:C129" si="5">C97</f>
        <v>9</v>
      </c>
      <c r="D98" s="278">
        <v>3</v>
      </c>
      <c r="E98" s="291" t="s">
        <v>91</v>
      </c>
      <c r="F98" s="277">
        <f>IF(D98&gt;0,$D$260,0)</f>
        <v>0</v>
      </c>
      <c r="G98" s="291"/>
      <c r="H98" s="292"/>
    </row>
    <row r="99" spans="1:8" s="293" customFormat="1" ht="12" customHeight="1">
      <c r="A99" s="291">
        <f t="shared" si="4"/>
        <v>1</v>
      </c>
      <c r="B99" s="291">
        <v>4</v>
      </c>
      <c r="C99" s="291">
        <f t="shared" si="5"/>
        <v>9</v>
      </c>
      <c r="D99" s="278">
        <v>4</v>
      </c>
      <c r="E99" s="291" t="s">
        <v>92</v>
      </c>
      <c r="F99" s="277">
        <f>IF(D99&gt;0,$E$260,0)</f>
        <v>0</v>
      </c>
      <c r="G99" s="291"/>
      <c r="H99" s="292"/>
    </row>
    <row r="100" spans="1:8" s="293" customFormat="1" ht="12" customHeight="1">
      <c r="A100" s="291">
        <f t="shared" si="4"/>
        <v>1</v>
      </c>
      <c r="B100" s="291">
        <v>5</v>
      </c>
      <c r="C100" s="291">
        <f t="shared" si="5"/>
        <v>9</v>
      </c>
      <c r="D100" s="278">
        <v>5</v>
      </c>
      <c r="E100" s="291" t="s">
        <v>93</v>
      </c>
      <c r="F100" s="277">
        <f>IF(D100&gt;0,$F$260,0)</f>
        <v>0</v>
      </c>
      <c r="G100" s="291"/>
      <c r="H100" s="292"/>
    </row>
    <row r="101" spans="1:8" s="293" customFormat="1" ht="12" customHeight="1">
      <c r="A101" s="291">
        <f t="shared" si="4"/>
        <v>1</v>
      </c>
      <c r="B101" s="291">
        <v>6</v>
      </c>
      <c r="C101" s="291">
        <f t="shared" si="5"/>
        <v>9</v>
      </c>
      <c r="D101" s="278">
        <v>6</v>
      </c>
      <c r="E101" s="291" t="s">
        <v>200</v>
      </c>
      <c r="F101" s="277">
        <v>0</v>
      </c>
      <c r="G101" s="291"/>
      <c r="H101" s="292"/>
    </row>
    <row r="102" spans="1:8" s="293" customFormat="1" ht="12" customHeight="1">
      <c r="A102" s="291">
        <f t="shared" si="4"/>
        <v>1</v>
      </c>
      <c r="B102" s="291">
        <v>7</v>
      </c>
      <c r="C102" s="291">
        <f t="shared" si="5"/>
        <v>9</v>
      </c>
      <c r="D102" s="278">
        <v>7</v>
      </c>
      <c r="E102" s="294" t="s">
        <v>201</v>
      </c>
      <c r="F102" s="277">
        <v>0</v>
      </c>
      <c r="G102" s="291"/>
      <c r="H102" s="292"/>
    </row>
    <row r="103" spans="1:8" s="293" customFormat="1" ht="12" customHeight="1">
      <c r="A103" s="291">
        <f t="shared" si="4"/>
        <v>1</v>
      </c>
      <c r="B103" s="291">
        <v>8</v>
      </c>
      <c r="C103" s="291">
        <f t="shared" si="5"/>
        <v>9</v>
      </c>
      <c r="D103" s="278">
        <v>8</v>
      </c>
      <c r="E103" s="291" t="s">
        <v>89</v>
      </c>
      <c r="F103" s="277">
        <f>IF(D103&gt;0,$B$260,0)</f>
        <v>0</v>
      </c>
      <c r="G103" s="291"/>
      <c r="H103" s="292"/>
    </row>
    <row r="104" spans="1:8" s="293" customFormat="1" ht="12" customHeight="1">
      <c r="A104" s="291">
        <f t="shared" si="4"/>
        <v>2</v>
      </c>
      <c r="B104" s="291">
        <v>9</v>
      </c>
      <c r="C104" s="291">
        <f t="shared" si="5"/>
        <v>9</v>
      </c>
      <c r="D104" s="278">
        <v>9</v>
      </c>
      <c r="E104" s="291" t="s">
        <v>90</v>
      </c>
      <c r="F104" s="277" t="str">
        <f>IF(D104&gt;0,$C$260,0)</f>
        <v>Guil</v>
      </c>
      <c r="G104" s="291"/>
      <c r="H104" s="322" t="s">
        <v>345</v>
      </c>
    </row>
    <row r="105" spans="1:8" s="293" customFormat="1" ht="12" customHeight="1">
      <c r="A105" s="291">
        <f t="shared" si="4"/>
        <v>2</v>
      </c>
      <c r="B105" s="291">
        <v>10</v>
      </c>
      <c r="C105" s="291">
        <f t="shared" si="5"/>
        <v>9</v>
      </c>
      <c r="D105" s="278">
        <v>10</v>
      </c>
      <c r="E105" s="291" t="s">
        <v>91</v>
      </c>
      <c r="F105" s="277">
        <f>IF(D105&gt;0,$D$260,0)</f>
        <v>0</v>
      </c>
      <c r="G105" s="291"/>
      <c r="H105" s="292"/>
    </row>
    <row r="106" spans="1:8" s="293" customFormat="1" ht="12" customHeight="1">
      <c r="A106" s="291">
        <f t="shared" si="4"/>
        <v>2</v>
      </c>
      <c r="B106" s="291">
        <v>11</v>
      </c>
      <c r="C106" s="291">
        <f t="shared" si="5"/>
        <v>9</v>
      </c>
      <c r="D106" s="278">
        <v>11</v>
      </c>
      <c r="E106" s="291" t="s">
        <v>92</v>
      </c>
      <c r="F106" s="277">
        <f>IF(D106&gt;0,$E$260,0)</f>
        <v>0</v>
      </c>
      <c r="G106" s="291"/>
      <c r="H106" s="292"/>
    </row>
    <row r="107" spans="1:8" s="293" customFormat="1" ht="12" customHeight="1">
      <c r="A107" s="291">
        <f t="shared" si="4"/>
        <v>2</v>
      </c>
      <c r="B107" s="291">
        <v>12</v>
      </c>
      <c r="C107" s="291">
        <f t="shared" si="5"/>
        <v>9</v>
      </c>
      <c r="D107" s="278">
        <v>12</v>
      </c>
      <c r="E107" s="291" t="s">
        <v>93</v>
      </c>
      <c r="F107" s="277">
        <f>IF(D107&gt;0,$F$260,0)</f>
        <v>0</v>
      </c>
      <c r="G107" s="291"/>
      <c r="H107" s="292"/>
    </row>
    <row r="108" spans="1:8" s="293" customFormat="1" ht="12" customHeight="1">
      <c r="A108" s="291">
        <f t="shared" si="4"/>
        <v>2</v>
      </c>
      <c r="B108" s="291">
        <v>13</v>
      </c>
      <c r="C108" s="291">
        <f t="shared" si="5"/>
        <v>9</v>
      </c>
      <c r="D108" s="278">
        <v>13</v>
      </c>
      <c r="E108" s="291" t="s">
        <v>200</v>
      </c>
      <c r="F108" s="277">
        <v>0</v>
      </c>
      <c r="G108" s="291"/>
      <c r="H108" s="292"/>
    </row>
    <row r="109" spans="1:8" s="293" customFormat="1" ht="12" customHeight="1">
      <c r="A109" s="291">
        <f t="shared" si="4"/>
        <v>2</v>
      </c>
      <c r="B109" s="291">
        <v>14</v>
      </c>
      <c r="C109" s="291">
        <f t="shared" si="5"/>
        <v>9</v>
      </c>
      <c r="D109" s="278">
        <v>14</v>
      </c>
      <c r="E109" s="294" t="s">
        <v>201</v>
      </c>
      <c r="F109" s="277">
        <v>0</v>
      </c>
      <c r="G109" s="291"/>
      <c r="H109" s="292"/>
    </row>
    <row r="110" spans="1:8" s="293" customFormat="1" ht="12" customHeight="1">
      <c r="A110" s="291">
        <f t="shared" si="4"/>
        <v>2</v>
      </c>
      <c r="B110" s="291">
        <v>15</v>
      </c>
      <c r="C110" s="291">
        <f t="shared" si="5"/>
        <v>9</v>
      </c>
      <c r="D110" s="278">
        <v>15</v>
      </c>
      <c r="E110" s="291" t="s">
        <v>89</v>
      </c>
      <c r="F110" s="277">
        <f>IF(D110&gt;0,$B$260,0)</f>
        <v>0</v>
      </c>
      <c r="G110" s="291"/>
      <c r="H110" s="292"/>
    </row>
    <row r="111" spans="1:8" s="293" customFormat="1" ht="12" customHeight="1">
      <c r="A111" s="291">
        <f t="shared" si="4"/>
        <v>3</v>
      </c>
      <c r="B111" s="291">
        <v>16</v>
      </c>
      <c r="C111" s="291">
        <f t="shared" si="5"/>
        <v>9</v>
      </c>
      <c r="D111" s="278">
        <v>16</v>
      </c>
      <c r="E111" s="291" t="s">
        <v>90</v>
      </c>
      <c r="F111" s="277" t="str">
        <f>IF(D111&gt;0,$C$260,0)</f>
        <v>Guil</v>
      </c>
      <c r="G111" s="291"/>
      <c r="H111" s="323" t="s">
        <v>346</v>
      </c>
    </row>
    <row r="112" spans="1:8" s="293" customFormat="1" ht="12" customHeight="1">
      <c r="A112" s="291">
        <f t="shared" si="4"/>
        <v>3</v>
      </c>
      <c r="B112" s="291">
        <v>17</v>
      </c>
      <c r="C112" s="291">
        <f t="shared" si="5"/>
        <v>9</v>
      </c>
      <c r="D112" s="278">
        <v>17</v>
      </c>
      <c r="E112" s="291" t="s">
        <v>91</v>
      </c>
      <c r="F112" s="277">
        <f>IF(D112&gt;0,$D$260,0)</f>
        <v>0</v>
      </c>
      <c r="G112" s="291"/>
      <c r="H112" s="292"/>
    </row>
    <row r="113" spans="1:8" s="293" customFormat="1" ht="12" customHeight="1">
      <c r="A113" s="291">
        <f t="shared" si="4"/>
        <v>3</v>
      </c>
      <c r="B113" s="291">
        <v>18</v>
      </c>
      <c r="C113" s="291">
        <f t="shared" si="5"/>
        <v>9</v>
      </c>
      <c r="D113" s="278">
        <v>18</v>
      </c>
      <c r="E113" s="291" t="s">
        <v>92</v>
      </c>
      <c r="F113" s="277">
        <f>IF(D113&gt;0,$E$260,0)</f>
        <v>0</v>
      </c>
      <c r="G113" s="291"/>
      <c r="H113" s="292"/>
    </row>
    <row r="114" spans="1:8" s="293" customFormat="1" ht="12" customHeight="1">
      <c r="A114" s="291">
        <f t="shared" si="4"/>
        <v>3</v>
      </c>
      <c r="B114" s="291">
        <v>19</v>
      </c>
      <c r="C114" s="291">
        <f t="shared" si="5"/>
        <v>9</v>
      </c>
      <c r="D114" s="278">
        <v>19</v>
      </c>
      <c r="E114" s="291" t="s">
        <v>93</v>
      </c>
      <c r="F114" s="277">
        <f>IF(D114&gt;0,$F$260,0)</f>
        <v>0</v>
      </c>
      <c r="G114" s="291"/>
      <c r="H114" s="292"/>
    </row>
    <row r="115" spans="1:8" s="293" customFormat="1" ht="12" customHeight="1">
      <c r="A115" s="291">
        <f t="shared" si="4"/>
        <v>3</v>
      </c>
      <c r="B115" s="291">
        <v>20</v>
      </c>
      <c r="C115" s="291">
        <f t="shared" si="5"/>
        <v>9</v>
      </c>
      <c r="D115" s="278">
        <v>20</v>
      </c>
      <c r="E115" s="291" t="s">
        <v>200</v>
      </c>
      <c r="F115" s="277">
        <v>0</v>
      </c>
      <c r="G115" s="291"/>
      <c r="H115" s="292"/>
    </row>
    <row r="116" spans="1:8" s="293" customFormat="1" ht="12" customHeight="1">
      <c r="A116" s="291">
        <f t="shared" si="4"/>
        <v>3</v>
      </c>
      <c r="B116" s="291">
        <v>21</v>
      </c>
      <c r="C116" s="291">
        <f t="shared" si="5"/>
        <v>9</v>
      </c>
      <c r="D116" s="278">
        <v>21</v>
      </c>
      <c r="E116" s="294" t="s">
        <v>201</v>
      </c>
      <c r="F116" s="277">
        <v>0</v>
      </c>
      <c r="G116" s="291"/>
      <c r="H116" s="292"/>
    </row>
    <row r="117" spans="1:8" s="293" customFormat="1" ht="12" customHeight="1">
      <c r="A117" s="291">
        <f t="shared" si="4"/>
        <v>3</v>
      </c>
      <c r="B117" s="291">
        <v>22</v>
      </c>
      <c r="C117" s="291">
        <f t="shared" si="5"/>
        <v>9</v>
      </c>
      <c r="D117" s="278">
        <v>22</v>
      </c>
      <c r="E117" s="291" t="s">
        <v>89</v>
      </c>
      <c r="F117" s="277">
        <f>IF(D117&gt;0,$B$260,0)</f>
        <v>0</v>
      </c>
      <c r="G117" s="291"/>
      <c r="H117" s="292"/>
    </row>
    <row r="118" spans="1:8" s="293" customFormat="1" ht="12" customHeight="1">
      <c r="A118" s="291">
        <f t="shared" si="4"/>
        <v>4</v>
      </c>
      <c r="B118" s="291">
        <v>23</v>
      </c>
      <c r="C118" s="291">
        <f t="shared" si="5"/>
        <v>9</v>
      </c>
      <c r="D118" s="278">
        <v>23</v>
      </c>
      <c r="E118" s="291" t="s">
        <v>90</v>
      </c>
      <c r="F118" s="277" t="str">
        <f>IF(D118&gt;0,$C$260,0)</f>
        <v>Guil</v>
      </c>
      <c r="G118" s="291"/>
      <c r="H118" s="322" t="s">
        <v>347</v>
      </c>
    </row>
    <row r="119" spans="1:8" s="293" customFormat="1" ht="12" customHeight="1">
      <c r="A119" s="291">
        <f t="shared" si="4"/>
        <v>4</v>
      </c>
      <c r="B119" s="291">
        <v>24</v>
      </c>
      <c r="C119" s="291">
        <f t="shared" si="5"/>
        <v>9</v>
      </c>
      <c r="D119" s="278">
        <v>24</v>
      </c>
      <c r="E119" s="291" t="s">
        <v>91</v>
      </c>
      <c r="F119" s="277">
        <f>IF(D119&gt;0,$D$260,0)</f>
        <v>0</v>
      </c>
      <c r="G119" s="291"/>
      <c r="H119" s="292"/>
    </row>
    <row r="120" spans="1:8" s="293" customFormat="1" ht="12" customHeight="1">
      <c r="A120" s="291">
        <f t="shared" si="4"/>
        <v>4</v>
      </c>
      <c r="B120" s="291">
        <v>25</v>
      </c>
      <c r="C120" s="291">
        <f t="shared" si="5"/>
        <v>9</v>
      </c>
      <c r="D120" s="278">
        <v>25</v>
      </c>
      <c r="E120" s="291" t="s">
        <v>92</v>
      </c>
      <c r="F120" s="277">
        <f>IF(D120&gt;0,$E$260,0)</f>
        <v>0</v>
      </c>
      <c r="G120" s="291"/>
      <c r="H120" s="292"/>
    </row>
    <row r="121" spans="1:8" s="293" customFormat="1" ht="12" customHeight="1">
      <c r="A121" s="291">
        <f t="shared" si="4"/>
        <v>4</v>
      </c>
      <c r="B121" s="291">
        <v>26</v>
      </c>
      <c r="C121" s="291">
        <f t="shared" si="5"/>
        <v>9</v>
      </c>
      <c r="D121" s="278">
        <v>26</v>
      </c>
      <c r="E121" s="291" t="s">
        <v>93</v>
      </c>
      <c r="F121" s="277">
        <f>IF(D121&gt;0,$F$260,0)</f>
        <v>0</v>
      </c>
      <c r="G121" s="291"/>
      <c r="H121" s="292"/>
    </row>
    <row r="122" spans="1:8" s="293" customFormat="1" ht="12" customHeight="1">
      <c r="A122" s="291">
        <f t="shared" si="4"/>
        <v>4</v>
      </c>
      <c r="B122" s="291">
        <v>27</v>
      </c>
      <c r="C122" s="291">
        <f t="shared" si="5"/>
        <v>9</v>
      </c>
      <c r="D122" s="278">
        <v>27</v>
      </c>
      <c r="E122" s="291" t="s">
        <v>200</v>
      </c>
      <c r="F122" s="277">
        <v>0</v>
      </c>
      <c r="G122" s="291"/>
      <c r="H122" s="292"/>
    </row>
    <row r="123" spans="1:8" s="293" customFormat="1" ht="12" customHeight="1">
      <c r="A123" s="291">
        <f t="shared" si="4"/>
        <v>4</v>
      </c>
      <c r="B123" s="291">
        <v>28</v>
      </c>
      <c r="C123" s="291">
        <f t="shared" si="5"/>
        <v>9</v>
      </c>
      <c r="D123" s="278">
        <v>28</v>
      </c>
      <c r="E123" s="294" t="s">
        <v>201</v>
      </c>
      <c r="F123" s="277">
        <v>0</v>
      </c>
      <c r="G123" s="291"/>
      <c r="H123" s="292"/>
    </row>
    <row r="124" spans="1:8" s="293" customFormat="1" ht="12" customHeight="1">
      <c r="A124" s="291">
        <f t="shared" si="4"/>
        <v>4</v>
      </c>
      <c r="B124" s="291">
        <v>29</v>
      </c>
      <c r="C124" s="291">
        <f t="shared" si="5"/>
        <v>9</v>
      </c>
      <c r="D124" s="278">
        <v>29</v>
      </c>
      <c r="E124" s="291" t="s">
        <v>89</v>
      </c>
      <c r="F124" s="277">
        <f>IF(D124&gt;0,$B$260,0)</f>
        <v>0</v>
      </c>
      <c r="G124" s="291"/>
      <c r="H124" s="292"/>
    </row>
    <row r="125" spans="1:8" s="293" customFormat="1" ht="12" customHeight="1">
      <c r="A125" s="291">
        <f t="shared" si="4"/>
        <v>5</v>
      </c>
      <c r="B125" s="291">
        <v>30</v>
      </c>
      <c r="C125" s="291">
        <f t="shared" si="5"/>
        <v>9</v>
      </c>
      <c r="D125" s="278">
        <v>30</v>
      </c>
      <c r="E125" s="291" t="s">
        <v>90</v>
      </c>
      <c r="F125" s="277" t="str">
        <f>IF(D125&gt;0,$C$260,0)</f>
        <v>Guil</v>
      </c>
      <c r="G125" s="291"/>
      <c r="H125" s="323" t="s">
        <v>348</v>
      </c>
    </row>
    <row r="126" spans="1:8" s="293" customFormat="1" ht="12" customHeight="1">
      <c r="A126" s="291">
        <f t="shared" si="4"/>
        <v>5</v>
      </c>
      <c r="B126" s="291">
        <v>31</v>
      </c>
      <c r="C126" s="291">
        <f t="shared" si="5"/>
        <v>9</v>
      </c>
      <c r="D126" s="278"/>
      <c r="E126" s="291" t="s">
        <v>91</v>
      </c>
      <c r="F126" s="277">
        <f>IF(D126&gt;0,$D$260,0)</f>
        <v>0</v>
      </c>
      <c r="G126" s="291"/>
      <c r="H126" s="292"/>
    </row>
    <row r="127" spans="1:8" s="293" customFormat="1" ht="12" customHeight="1">
      <c r="A127" s="291">
        <f t="shared" si="4"/>
        <v>5</v>
      </c>
      <c r="B127" s="291">
        <v>32</v>
      </c>
      <c r="C127" s="291">
        <f t="shared" si="5"/>
        <v>9</v>
      </c>
      <c r="D127" s="278"/>
      <c r="E127" s="291" t="s">
        <v>92</v>
      </c>
      <c r="F127" s="277">
        <f>IF(D127&gt;0,$E$260,0)</f>
        <v>0</v>
      </c>
      <c r="G127" s="291"/>
      <c r="H127" s="292"/>
    </row>
    <row r="128" spans="1:8" s="293" customFormat="1" ht="12" customHeight="1">
      <c r="A128" s="291">
        <f t="shared" si="4"/>
        <v>5</v>
      </c>
      <c r="B128" s="291">
        <v>33</v>
      </c>
      <c r="C128" s="291">
        <f t="shared" si="5"/>
        <v>9</v>
      </c>
      <c r="D128" s="278"/>
      <c r="E128" s="291" t="s">
        <v>93</v>
      </c>
      <c r="F128" s="277">
        <f>IF(D128&gt;0,$F$260,0)</f>
        <v>0</v>
      </c>
      <c r="G128" s="291"/>
      <c r="H128" s="292"/>
    </row>
    <row r="129" spans="1:8" s="293" customFormat="1" ht="12" customHeight="1">
      <c r="A129" s="291">
        <f t="shared" si="4"/>
        <v>5</v>
      </c>
      <c r="B129" s="291">
        <v>34</v>
      </c>
      <c r="C129" s="291">
        <f t="shared" si="5"/>
        <v>9</v>
      </c>
      <c r="D129" s="278"/>
      <c r="E129" s="291" t="s">
        <v>200</v>
      </c>
      <c r="F129" s="277">
        <v>0</v>
      </c>
      <c r="G129" s="291"/>
      <c r="H129" s="292"/>
    </row>
    <row r="130" spans="1:8" s="164" customFormat="1" ht="15" customHeight="1">
      <c r="A130" s="161"/>
      <c r="B130" s="162">
        <f>A129</f>
        <v>5</v>
      </c>
      <c r="C130" s="161" t="s">
        <v>98</v>
      </c>
      <c r="D130" s="182">
        <f>B130*4</f>
        <v>20</v>
      </c>
      <c r="E130" s="170" t="s">
        <v>130</v>
      </c>
      <c r="F130" s="151"/>
      <c r="G130" s="161"/>
      <c r="H130" s="205" t="str">
        <f>CONCATENATE("Professor: favor publicar a planilha 'Produção' até:", LARGE(D96:D129,1), "/",C96)</f>
        <v>Professor: favor publicar a planilha 'Produção' até:30/9</v>
      </c>
    </row>
    <row r="131" spans="1:8" s="297" customFormat="1" ht="12" customHeight="1">
      <c r="A131" s="295" t="s">
        <v>127</v>
      </c>
      <c r="B131" s="295" t="s">
        <v>129</v>
      </c>
      <c r="C131" s="295" t="s">
        <v>47</v>
      </c>
      <c r="D131" s="295" t="s">
        <v>70</v>
      </c>
      <c r="E131" s="295" t="s">
        <v>128</v>
      </c>
      <c r="F131" s="295" t="s">
        <v>94</v>
      </c>
      <c r="G131" s="295"/>
      <c r="H131" s="296" t="s">
        <v>4</v>
      </c>
    </row>
    <row r="132" spans="1:8" s="299" customFormat="1" ht="12" customHeight="1">
      <c r="A132" s="297">
        <f>IF(F132&gt;0,A130+1,IF(G132&gt;0,A130+1,A130))</f>
        <v>0</v>
      </c>
      <c r="B132" s="297">
        <v>1</v>
      </c>
      <c r="C132" s="297">
        <v>10</v>
      </c>
      <c r="D132" s="278"/>
      <c r="E132" s="297" t="s">
        <v>89</v>
      </c>
      <c r="F132" s="277">
        <f>IF(D132&gt;0,$B$260,0)</f>
        <v>0</v>
      </c>
      <c r="G132" s="297"/>
      <c r="H132" s="298"/>
    </row>
    <row r="133" spans="1:8" s="299" customFormat="1" ht="12" customHeight="1">
      <c r="A133" s="297">
        <f>IF(F133&gt;0,A132+1,IF(G133&gt;0,A132+1,A132))</f>
        <v>0</v>
      </c>
      <c r="B133" s="297">
        <v>2</v>
      </c>
      <c r="C133" s="297">
        <f>C132</f>
        <v>10</v>
      </c>
      <c r="D133" s="278"/>
      <c r="E133" s="297" t="s">
        <v>90</v>
      </c>
      <c r="F133" s="277">
        <f>IF(D133&gt;0,$C$260,0)</f>
        <v>0</v>
      </c>
      <c r="G133" s="297"/>
    </row>
    <row r="134" spans="1:8" s="299" customFormat="1" ht="12" customHeight="1">
      <c r="A134" s="297">
        <f t="shared" ref="A134:A165" si="6">IF(F134&gt;0,A133+1,IF(G134&gt;0,A133+1,A133))</f>
        <v>0</v>
      </c>
      <c r="B134" s="297">
        <v>3</v>
      </c>
      <c r="C134" s="297">
        <f t="shared" ref="C134:C165" si="7">C133</f>
        <v>10</v>
      </c>
      <c r="D134" s="278">
        <v>1</v>
      </c>
      <c r="E134" s="297" t="s">
        <v>91</v>
      </c>
      <c r="F134" s="277">
        <f>IF(D134&gt;0,$D$260,0)</f>
        <v>0</v>
      </c>
      <c r="G134" s="297"/>
      <c r="H134" s="298"/>
    </row>
    <row r="135" spans="1:8" s="299" customFormat="1" ht="12" customHeight="1">
      <c r="A135" s="297">
        <f t="shared" si="6"/>
        <v>0</v>
      </c>
      <c r="B135" s="297">
        <v>4</v>
      </c>
      <c r="C135" s="297">
        <f t="shared" si="7"/>
        <v>10</v>
      </c>
      <c r="D135" s="278">
        <v>2</v>
      </c>
      <c r="E135" s="297" t="s">
        <v>92</v>
      </c>
      <c r="F135" s="277">
        <f>IF(D135&gt;0,$E$260,0)</f>
        <v>0</v>
      </c>
      <c r="G135" s="297"/>
      <c r="H135" s="298"/>
    </row>
    <row r="136" spans="1:8" s="299" customFormat="1" ht="12" customHeight="1">
      <c r="A136" s="297">
        <f t="shared" si="6"/>
        <v>0</v>
      </c>
      <c r="B136" s="297">
        <v>5</v>
      </c>
      <c r="C136" s="297">
        <f t="shared" si="7"/>
        <v>10</v>
      </c>
      <c r="D136" s="278">
        <v>3</v>
      </c>
      <c r="E136" s="297" t="s">
        <v>93</v>
      </c>
      <c r="F136" s="277">
        <f>IF(D136&gt;0,$F$260,0)</f>
        <v>0</v>
      </c>
      <c r="G136" s="297"/>
      <c r="H136" s="298"/>
    </row>
    <row r="137" spans="1:8" s="299" customFormat="1" ht="12" customHeight="1">
      <c r="A137" s="297">
        <f t="shared" si="6"/>
        <v>0</v>
      </c>
      <c r="B137" s="297">
        <v>6</v>
      </c>
      <c r="C137" s="297">
        <f t="shared" si="7"/>
        <v>10</v>
      </c>
      <c r="D137" s="278">
        <v>4</v>
      </c>
      <c r="E137" s="297" t="s">
        <v>200</v>
      </c>
      <c r="F137" s="277">
        <v>0</v>
      </c>
      <c r="G137" s="297"/>
      <c r="H137" s="298"/>
    </row>
    <row r="138" spans="1:8" s="299" customFormat="1" ht="12" customHeight="1">
      <c r="A138" s="297">
        <f t="shared" si="6"/>
        <v>0</v>
      </c>
      <c r="B138" s="297">
        <v>7</v>
      </c>
      <c r="C138" s="297">
        <f t="shared" si="7"/>
        <v>10</v>
      </c>
      <c r="D138" s="278">
        <v>5</v>
      </c>
      <c r="E138" s="300" t="s">
        <v>201</v>
      </c>
      <c r="F138" s="277">
        <v>0</v>
      </c>
      <c r="G138" s="297"/>
      <c r="H138" s="298"/>
    </row>
    <row r="139" spans="1:8" s="299" customFormat="1" ht="12" customHeight="1">
      <c r="A139" s="297">
        <f t="shared" si="6"/>
        <v>0</v>
      </c>
      <c r="B139" s="297">
        <v>8</v>
      </c>
      <c r="C139" s="297">
        <f t="shared" si="7"/>
        <v>10</v>
      </c>
      <c r="D139" s="278">
        <v>6</v>
      </c>
      <c r="E139" s="297" t="s">
        <v>89</v>
      </c>
      <c r="F139" s="277">
        <f>IF(D139&gt;0,$B$260,0)</f>
        <v>0</v>
      </c>
      <c r="G139" s="297"/>
      <c r="H139" s="298"/>
    </row>
    <row r="140" spans="1:8" s="299" customFormat="1" ht="12" customHeight="1">
      <c r="A140" s="297">
        <f t="shared" si="6"/>
        <v>1</v>
      </c>
      <c r="B140" s="297">
        <v>9</v>
      </c>
      <c r="C140" s="297">
        <f t="shared" si="7"/>
        <v>10</v>
      </c>
      <c r="D140" s="278">
        <v>7</v>
      </c>
      <c r="E140" s="297" t="s">
        <v>90</v>
      </c>
      <c r="F140" s="277" t="str">
        <f>IF(D140&gt;0,$C$260,0)</f>
        <v>Guil</v>
      </c>
      <c r="G140" s="297"/>
      <c r="H140" s="324" t="s">
        <v>349</v>
      </c>
    </row>
    <row r="141" spans="1:8" s="299" customFormat="1" ht="12" customHeight="1">
      <c r="A141" s="297">
        <f t="shared" si="6"/>
        <v>1</v>
      </c>
      <c r="B141" s="297">
        <v>10</v>
      </c>
      <c r="C141" s="297">
        <f t="shared" si="7"/>
        <v>10</v>
      </c>
      <c r="D141" s="278">
        <v>8</v>
      </c>
      <c r="E141" s="297" t="s">
        <v>91</v>
      </c>
      <c r="F141" s="277">
        <f>IF(D141&gt;0,$D$260,0)</f>
        <v>0</v>
      </c>
      <c r="G141" s="297"/>
      <c r="H141" s="298"/>
    </row>
    <row r="142" spans="1:8" s="299" customFormat="1" ht="12" customHeight="1">
      <c r="A142" s="297">
        <f t="shared" si="6"/>
        <v>1</v>
      </c>
      <c r="B142" s="297">
        <v>11</v>
      </c>
      <c r="C142" s="297">
        <f t="shared" si="7"/>
        <v>10</v>
      </c>
      <c r="D142" s="278">
        <v>9</v>
      </c>
      <c r="E142" s="297" t="s">
        <v>92</v>
      </c>
      <c r="F142" s="277">
        <f>IF(D142&gt;0,$E$260,0)</f>
        <v>0</v>
      </c>
      <c r="G142" s="297"/>
      <c r="H142" s="298"/>
    </row>
    <row r="143" spans="1:8" s="299" customFormat="1" ht="12" customHeight="1">
      <c r="A143" s="297">
        <f t="shared" si="6"/>
        <v>1</v>
      </c>
      <c r="B143" s="297">
        <v>12</v>
      </c>
      <c r="C143" s="297">
        <f t="shared" si="7"/>
        <v>10</v>
      </c>
      <c r="D143" s="278">
        <v>10</v>
      </c>
      <c r="E143" s="297" t="s">
        <v>93</v>
      </c>
      <c r="F143" s="277">
        <f>IF(D143&gt;0,$F$260,0)</f>
        <v>0</v>
      </c>
      <c r="G143" s="297"/>
      <c r="H143" s="298"/>
    </row>
    <row r="144" spans="1:8" s="299" customFormat="1" ht="12" customHeight="1">
      <c r="A144" s="297">
        <f t="shared" si="6"/>
        <v>1</v>
      </c>
      <c r="B144" s="297">
        <v>13</v>
      </c>
      <c r="C144" s="297">
        <f t="shared" si="7"/>
        <v>10</v>
      </c>
      <c r="D144" s="278">
        <v>11</v>
      </c>
      <c r="E144" s="297" t="s">
        <v>200</v>
      </c>
      <c r="F144" s="277">
        <v>0</v>
      </c>
      <c r="G144" s="297"/>
      <c r="H144" s="298"/>
    </row>
    <row r="145" spans="1:8" s="299" customFormat="1" ht="12" customHeight="1">
      <c r="A145" s="297">
        <f t="shared" si="6"/>
        <v>1</v>
      </c>
      <c r="B145" s="297">
        <v>14</v>
      </c>
      <c r="C145" s="297">
        <f t="shared" si="7"/>
        <v>10</v>
      </c>
      <c r="D145" s="278">
        <v>12</v>
      </c>
      <c r="E145" s="300" t="s">
        <v>201</v>
      </c>
      <c r="F145" s="277">
        <v>0</v>
      </c>
      <c r="G145" s="297"/>
      <c r="H145" s="298"/>
    </row>
    <row r="146" spans="1:8" s="299" customFormat="1" ht="12" customHeight="1">
      <c r="A146" s="297">
        <f t="shared" si="6"/>
        <v>1</v>
      </c>
      <c r="B146" s="297">
        <v>4</v>
      </c>
      <c r="C146" s="297">
        <f t="shared" si="7"/>
        <v>10</v>
      </c>
      <c r="D146" s="278">
        <v>13</v>
      </c>
      <c r="E146" s="297" t="s">
        <v>89</v>
      </c>
      <c r="F146" s="277">
        <f>IF(D146&gt;0,$B$260,0)</f>
        <v>0</v>
      </c>
      <c r="G146" s="297"/>
      <c r="H146" s="298"/>
    </row>
    <row r="147" spans="1:8" s="299" customFormat="1" ht="12" customHeight="1">
      <c r="A147" s="297">
        <f t="shared" si="6"/>
        <v>2</v>
      </c>
      <c r="B147" s="297">
        <v>5</v>
      </c>
      <c r="C147" s="297">
        <f t="shared" si="7"/>
        <v>10</v>
      </c>
      <c r="D147" s="278">
        <v>14</v>
      </c>
      <c r="E147" s="297" t="s">
        <v>90</v>
      </c>
      <c r="F147" s="277" t="str">
        <f>IF(D147&gt;0,$C$260,0)</f>
        <v>Guil</v>
      </c>
      <c r="G147" s="297"/>
      <c r="H147" s="326" t="s">
        <v>351</v>
      </c>
    </row>
    <row r="148" spans="1:8" s="299" customFormat="1" ht="12" customHeight="1">
      <c r="A148" s="297">
        <f t="shared" si="6"/>
        <v>2</v>
      </c>
      <c r="B148" s="297">
        <v>6</v>
      </c>
      <c r="C148" s="297">
        <f t="shared" si="7"/>
        <v>10</v>
      </c>
      <c r="D148" s="278">
        <v>15</v>
      </c>
      <c r="E148" s="297" t="s">
        <v>91</v>
      </c>
      <c r="F148" s="277">
        <v>0</v>
      </c>
      <c r="G148" s="297"/>
      <c r="H148" s="298" t="s">
        <v>207</v>
      </c>
    </row>
    <row r="149" spans="1:8" s="299" customFormat="1" ht="12" customHeight="1">
      <c r="A149" s="297">
        <f t="shared" si="6"/>
        <v>2</v>
      </c>
      <c r="B149" s="297">
        <v>7</v>
      </c>
      <c r="C149" s="297">
        <f t="shared" si="7"/>
        <v>10</v>
      </c>
      <c r="D149" s="278">
        <v>16</v>
      </c>
      <c r="E149" s="297" t="s">
        <v>92</v>
      </c>
      <c r="F149" s="277">
        <f>IF(D149&gt;0,$E$260,0)</f>
        <v>0</v>
      </c>
      <c r="G149" s="297"/>
      <c r="H149" s="298"/>
    </row>
    <row r="150" spans="1:8" s="299" customFormat="1" ht="12" customHeight="1">
      <c r="A150" s="297">
        <f t="shared" si="6"/>
        <v>2</v>
      </c>
      <c r="B150" s="297">
        <v>8</v>
      </c>
      <c r="C150" s="297">
        <f t="shared" si="7"/>
        <v>10</v>
      </c>
      <c r="D150" s="278">
        <v>17</v>
      </c>
      <c r="E150" s="297" t="s">
        <v>93</v>
      </c>
      <c r="F150" s="277">
        <f>IF(D150&gt;0,$F$260,0)</f>
        <v>0</v>
      </c>
      <c r="G150" s="297"/>
      <c r="H150" s="298"/>
    </row>
    <row r="151" spans="1:8" s="299" customFormat="1" ht="12" customHeight="1">
      <c r="A151" s="297">
        <f t="shared" si="6"/>
        <v>2</v>
      </c>
      <c r="B151" s="297">
        <v>9</v>
      </c>
      <c r="C151" s="297">
        <f t="shared" si="7"/>
        <v>10</v>
      </c>
      <c r="D151" s="278">
        <v>18</v>
      </c>
      <c r="E151" s="297" t="s">
        <v>200</v>
      </c>
      <c r="F151" s="277">
        <v>0</v>
      </c>
      <c r="G151" s="297"/>
      <c r="H151" s="298"/>
    </row>
    <row r="152" spans="1:8" s="299" customFormat="1" ht="12" customHeight="1">
      <c r="A152" s="297">
        <f t="shared" si="6"/>
        <v>2</v>
      </c>
      <c r="B152" s="297">
        <v>10</v>
      </c>
      <c r="C152" s="297">
        <f t="shared" si="7"/>
        <v>10</v>
      </c>
      <c r="D152" s="278">
        <v>19</v>
      </c>
      <c r="E152" s="300" t="s">
        <v>201</v>
      </c>
      <c r="F152" s="277">
        <v>0</v>
      </c>
      <c r="G152" s="297"/>
      <c r="H152" s="298"/>
    </row>
    <row r="153" spans="1:8" s="299" customFormat="1" ht="12" customHeight="1">
      <c r="A153" s="297">
        <f t="shared" si="6"/>
        <v>2</v>
      </c>
      <c r="B153" s="297">
        <v>11</v>
      </c>
      <c r="C153" s="297">
        <f t="shared" si="7"/>
        <v>10</v>
      </c>
      <c r="D153" s="278">
        <v>20</v>
      </c>
      <c r="E153" s="297" t="s">
        <v>89</v>
      </c>
      <c r="F153" s="277">
        <f>IF(D153&gt;0,$B$260,0)</f>
        <v>0</v>
      </c>
      <c r="G153" s="297"/>
      <c r="H153" s="298"/>
    </row>
    <row r="154" spans="1:8" s="299" customFormat="1" ht="12" customHeight="1">
      <c r="A154" s="297">
        <f t="shared" si="6"/>
        <v>3</v>
      </c>
      <c r="B154" s="297">
        <v>12</v>
      </c>
      <c r="C154" s="297">
        <f t="shared" si="7"/>
        <v>10</v>
      </c>
      <c r="D154" s="278">
        <v>21</v>
      </c>
      <c r="E154" s="297" t="s">
        <v>90</v>
      </c>
      <c r="F154" s="277" t="str">
        <f>IF(D154&gt;0,$C$260,0)</f>
        <v>Guil</v>
      </c>
      <c r="G154" s="297"/>
      <c r="H154" s="327" t="s">
        <v>352</v>
      </c>
    </row>
    <row r="155" spans="1:8" s="299" customFormat="1" ht="12" customHeight="1">
      <c r="A155" s="297">
        <f t="shared" si="6"/>
        <v>3</v>
      </c>
      <c r="B155" s="297">
        <v>13</v>
      </c>
      <c r="C155" s="297">
        <f t="shared" si="7"/>
        <v>10</v>
      </c>
      <c r="D155" s="278">
        <v>22</v>
      </c>
      <c r="E155" s="297" t="s">
        <v>91</v>
      </c>
      <c r="F155" s="277">
        <f>IF(D155&gt;0,$D$260,0)</f>
        <v>0</v>
      </c>
      <c r="G155" s="297"/>
      <c r="H155" s="298"/>
    </row>
    <row r="156" spans="1:8" s="299" customFormat="1" ht="12" customHeight="1">
      <c r="A156" s="297">
        <f t="shared" si="6"/>
        <v>3</v>
      </c>
      <c r="B156" s="297">
        <v>14</v>
      </c>
      <c r="C156" s="297">
        <f t="shared" si="7"/>
        <v>10</v>
      </c>
      <c r="D156" s="278">
        <v>23</v>
      </c>
      <c r="E156" s="297" t="s">
        <v>92</v>
      </c>
      <c r="F156" s="277">
        <f>IF(D156&gt;0,$E$260,0)</f>
        <v>0</v>
      </c>
      <c r="G156" s="297"/>
      <c r="H156" s="298"/>
    </row>
    <row r="157" spans="1:8" s="299" customFormat="1" ht="12" customHeight="1">
      <c r="A157" s="297">
        <f t="shared" si="6"/>
        <v>3</v>
      </c>
      <c r="B157" s="297">
        <v>15</v>
      </c>
      <c r="C157" s="297">
        <f t="shared" si="7"/>
        <v>10</v>
      </c>
      <c r="D157" s="278">
        <v>24</v>
      </c>
      <c r="E157" s="297" t="s">
        <v>93</v>
      </c>
      <c r="F157" s="277">
        <f>IF(D157&gt;0,$F$260,0)</f>
        <v>0</v>
      </c>
      <c r="G157" s="297"/>
      <c r="H157" s="298"/>
    </row>
    <row r="158" spans="1:8" s="299" customFormat="1" ht="12" customHeight="1">
      <c r="A158" s="297">
        <f t="shared" si="6"/>
        <v>3</v>
      </c>
      <c r="B158" s="297">
        <v>16</v>
      </c>
      <c r="C158" s="297">
        <f t="shared" si="7"/>
        <v>10</v>
      </c>
      <c r="D158" s="278">
        <v>25</v>
      </c>
      <c r="E158" s="297" t="s">
        <v>200</v>
      </c>
      <c r="F158" s="277">
        <v>0</v>
      </c>
      <c r="G158" s="297"/>
      <c r="H158" s="298"/>
    </row>
    <row r="159" spans="1:8" s="299" customFormat="1" ht="12" customHeight="1">
      <c r="A159" s="297">
        <f t="shared" si="6"/>
        <v>3</v>
      </c>
      <c r="B159" s="297">
        <v>17</v>
      </c>
      <c r="C159" s="297">
        <f t="shared" si="7"/>
        <v>10</v>
      </c>
      <c r="D159" s="278">
        <v>26</v>
      </c>
      <c r="E159" s="300" t="s">
        <v>201</v>
      </c>
      <c r="F159" s="277">
        <v>0</v>
      </c>
      <c r="G159" s="297"/>
      <c r="H159" s="298"/>
    </row>
    <row r="160" spans="1:8" s="299" customFormat="1" ht="12" customHeight="1">
      <c r="A160" s="297">
        <f t="shared" si="6"/>
        <v>3</v>
      </c>
      <c r="B160" s="297">
        <v>18</v>
      </c>
      <c r="C160" s="297">
        <f t="shared" si="7"/>
        <v>10</v>
      </c>
      <c r="D160" s="278">
        <v>27</v>
      </c>
      <c r="E160" s="297" t="s">
        <v>89</v>
      </c>
      <c r="F160" s="277">
        <f>IF(D160&gt;0,$B$260,0)</f>
        <v>0</v>
      </c>
      <c r="G160" s="297"/>
      <c r="H160" s="298"/>
    </row>
    <row r="161" spans="1:8" s="299" customFormat="1" ht="12" customHeight="1">
      <c r="A161" s="297">
        <f t="shared" si="6"/>
        <v>4</v>
      </c>
      <c r="B161" s="297">
        <v>19</v>
      </c>
      <c r="C161" s="297">
        <f t="shared" si="7"/>
        <v>10</v>
      </c>
      <c r="D161" s="278">
        <v>28</v>
      </c>
      <c r="E161" s="297" t="s">
        <v>90</v>
      </c>
      <c r="F161" s="277" t="str">
        <f>IF(D161&gt;0,$C$260,0)</f>
        <v>Guil</v>
      </c>
      <c r="G161" s="297"/>
      <c r="H161" s="328" t="s">
        <v>353</v>
      </c>
    </row>
    <row r="162" spans="1:8" s="299" customFormat="1" ht="12" customHeight="1">
      <c r="A162" s="297">
        <f t="shared" si="6"/>
        <v>4</v>
      </c>
      <c r="B162" s="297">
        <v>20</v>
      </c>
      <c r="C162" s="297">
        <f t="shared" si="7"/>
        <v>10</v>
      </c>
      <c r="D162" s="278">
        <v>29</v>
      </c>
      <c r="E162" s="297" t="s">
        <v>91</v>
      </c>
      <c r="F162" s="277">
        <f>IF(D162&gt;0,$D$260,0)</f>
        <v>0</v>
      </c>
      <c r="G162" s="297"/>
      <c r="H162" s="298"/>
    </row>
    <row r="163" spans="1:8" s="299" customFormat="1" ht="12" customHeight="1">
      <c r="A163" s="297">
        <f t="shared" si="6"/>
        <v>4</v>
      </c>
      <c r="B163" s="297">
        <v>21</v>
      </c>
      <c r="C163" s="297">
        <f t="shared" si="7"/>
        <v>10</v>
      </c>
      <c r="D163" s="278">
        <v>30</v>
      </c>
      <c r="E163" s="297" t="s">
        <v>92</v>
      </c>
      <c r="F163" s="277">
        <f>IF(D163&gt;0,$E$260,0)</f>
        <v>0</v>
      </c>
      <c r="G163" s="297"/>
      <c r="H163" s="298"/>
    </row>
    <row r="164" spans="1:8" s="299" customFormat="1" ht="12" customHeight="1">
      <c r="A164" s="297">
        <f t="shared" si="6"/>
        <v>4</v>
      </c>
      <c r="B164" s="297">
        <v>22</v>
      </c>
      <c r="C164" s="297">
        <f t="shared" si="7"/>
        <v>10</v>
      </c>
      <c r="D164" s="278">
        <v>31</v>
      </c>
      <c r="E164" s="297" t="s">
        <v>93</v>
      </c>
      <c r="F164" s="277">
        <f>IF(D164&gt;0,$F$260,0)</f>
        <v>0</v>
      </c>
      <c r="G164" s="297"/>
      <c r="H164" s="298"/>
    </row>
    <row r="165" spans="1:8" s="299" customFormat="1" ht="12" customHeight="1">
      <c r="A165" s="297">
        <f t="shared" si="6"/>
        <v>4</v>
      </c>
      <c r="B165" s="297">
        <v>23</v>
      </c>
      <c r="C165" s="297">
        <f t="shared" si="7"/>
        <v>10</v>
      </c>
      <c r="D165" s="278"/>
      <c r="E165" s="297" t="s">
        <v>200</v>
      </c>
      <c r="F165" s="277">
        <v>0</v>
      </c>
      <c r="G165" s="297"/>
      <c r="H165" s="298"/>
    </row>
    <row r="166" spans="1:8" s="164" customFormat="1" ht="15" customHeight="1">
      <c r="A166" s="161"/>
      <c r="B166" s="162">
        <f>A164</f>
        <v>4</v>
      </c>
      <c r="C166" s="163" t="s">
        <v>98</v>
      </c>
      <c r="D166" s="182">
        <f>B166*4</f>
        <v>16</v>
      </c>
      <c r="E166" s="170" t="s">
        <v>130</v>
      </c>
      <c r="F166" s="151"/>
      <c r="G166" s="161"/>
      <c r="H166" s="205" t="str">
        <f>CONCATENATE("Professor: favor publicar a planilha 'Produção' até:", LARGE(D132:D165,1), "/", C132)</f>
        <v>Professor: favor publicar a planilha 'Produção' até:31/10</v>
      </c>
    </row>
    <row r="167" spans="1:8" s="303" customFormat="1" ht="12" customHeight="1">
      <c r="A167" s="301" t="s">
        <v>127</v>
      </c>
      <c r="B167" s="301" t="s">
        <v>129</v>
      </c>
      <c r="C167" s="301" t="s">
        <v>47</v>
      </c>
      <c r="D167" s="301" t="s">
        <v>70</v>
      </c>
      <c r="E167" s="301" t="s">
        <v>128</v>
      </c>
      <c r="F167" s="301" t="s">
        <v>94</v>
      </c>
      <c r="G167" s="301"/>
      <c r="H167" s="302" t="s">
        <v>4</v>
      </c>
    </row>
    <row r="168" spans="1:8" s="305" customFormat="1" ht="12" customHeight="1">
      <c r="A168" s="303">
        <f>IF(F168&gt;0,A166+1,IF(G168&gt;0,A166+1,A166))</f>
        <v>0</v>
      </c>
      <c r="B168" s="303">
        <v>1</v>
      </c>
      <c r="C168" s="303">
        <v>11</v>
      </c>
      <c r="D168" s="278">
        <v>3</v>
      </c>
      <c r="E168" s="303" t="s">
        <v>89</v>
      </c>
      <c r="F168" s="277">
        <f>IF(D168&gt;0,$B$260,0)</f>
        <v>0</v>
      </c>
      <c r="G168" s="303"/>
      <c r="H168" s="304"/>
    </row>
    <row r="169" spans="1:8" s="305" customFormat="1" ht="12" customHeight="1">
      <c r="A169" s="303">
        <f>IF(F169&gt;0,A168+1,IF(G169&gt;0,A168+1,A168))</f>
        <v>1</v>
      </c>
      <c r="B169" s="303">
        <v>2</v>
      </c>
      <c r="C169" s="303">
        <f>C168</f>
        <v>11</v>
      </c>
      <c r="D169" s="278">
        <v>4</v>
      </c>
      <c r="E169" s="303" t="s">
        <v>90</v>
      </c>
      <c r="F169" s="277" t="str">
        <f>IF(D169&gt;0,$C$260,0)</f>
        <v>Guil</v>
      </c>
      <c r="G169" s="303"/>
      <c r="H169" s="304"/>
    </row>
    <row r="170" spans="1:8" s="305" customFormat="1" ht="12" customHeight="1">
      <c r="A170" s="303">
        <f t="shared" ref="A170:A201" si="8">IF(F170&gt;0,A169+1,IF(G170&gt;0,A169+1,A169))</f>
        <v>1</v>
      </c>
      <c r="B170" s="303">
        <v>3</v>
      </c>
      <c r="C170" s="303">
        <f t="shared" ref="C170:C201" si="9">C169</f>
        <v>11</v>
      </c>
      <c r="D170" s="278">
        <v>5</v>
      </c>
      <c r="E170" s="303" t="s">
        <v>91</v>
      </c>
      <c r="F170" s="277">
        <f>IF(D170&gt;0,$D$260,0)</f>
        <v>0</v>
      </c>
      <c r="G170" s="303"/>
      <c r="H170" s="304"/>
    </row>
    <row r="171" spans="1:8" s="305" customFormat="1" ht="12" customHeight="1">
      <c r="A171" s="303">
        <f t="shared" si="8"/>
        <v>1</v>
      </c>
      <c r="B171" s="303">
        <v>4</v>
      </c>
      <c r="C171" s="303">
        <f t="shared" si="9"/>
        <v>11</v>
      </c>
      <c r="D171" s="306">
        <v>6</v>
      </c>
      <c r="E171" s="303" t="s">
        <v>92</v>
      </c>
      <c r="F171" s="277">
        <f>IF(D171&gt;0,$D$260,0)</f>
        <v>0</v>
      </c>
      <c r="G171" s="303"/>
      <c r="H171" s="304"/>
    </row>
    <row r="172" spans="1:8" s="305" customFormat="1" ht="12" customHeight="1">
      <c r="A172" s="303">
        <f t="shared" si="8"/>
        <v>1</v>
      </c>
      <c r="B172" s="303">
        <v>5</v>
      </c>
      <c r="C172" s="303">
        <f t="shared" si="9"/>
        <v>11</v>
      </c>
      <c r="D172" s="278">
        <v>7</v>
      </c>
      <c r="E172" s="303" t="s">
        <v>93</v>
      </c>
      <c r="F172" s="277">
        <f>IF(D172&gt;0,$F$260,0)</f>
        <v>0</v>
      </c>
      <c r="G172" s="303"/>
      <c r="H172" s="304"/>
    </row>
    <row r="173" spans="1:8" s="305" customFormat="1" ht="12" customHeight="1">
      <c r="A173" s="303">
        <f t="shared" si="8"/>
        <v>1</v>
      </c>
      <c r="B173" s="303">
        <v>6</v>
      </c>
      <c r="C173" s="303">
        <f t="shared" si="9"/>
        <v>11</v>
      </c>
      <c r="D173" s="278">
        <v>8</v>
      </c>
      <c r="E173" s="303" t="s">
        <v>200</v>
      </c>
      <c r="F173" s="277">
        <v>0</v>
      </c>
      <c r="G173" s="303"/>
      <c r="H173" s="304"/>
    </row>
    <row r="174" spans="1:8" s="305" customFormat="1" ht="12" customHeight="1">
      <c r="A174" s="303">
        <f t="shared" si="8"/>
        <v>1</v>
      </c>
      <c r="B174" s="303">
        <v>7</v>
      </c>
      <c r="C174" s="303">
        <f t="shared" si="9"/>
        <v>11</v>
      </c>
      <c r="D174" s="278">
        <v>9</v>
      </c>
      <c r="E174" s="307" t="s">
        <v>201</v>
      </c>
      <c r="F174" s="277">
        <v>0</v>
      </c>
      <c r="G174" s="303"/>
      <c r="H174" s="304"/>
    </row>
    <row r="175" spans="1:8" s="305" customFormat="1" ht="12" customHeight="1">
      <c r="A175" s="303">
        <f t="shared" si="8"/>
        <v>1</v>
      </c>
      <c r="B175" s="303">
        <v>8</v>
      </c>
      <c r="C175" s="303">
        <f t="shared" si="9"/>
        <v>11</v>
      </c>
      <c r="D175" s="278">
        <v>10</v>
      </c>
      <c r="E175" s="303" t="s">
        <v>89</v>
      </c>
      <c r="F175" s="277">
        <f>IF(D175&gt;0,$B$260,0)</f>
        <v>0</v>
      </c>
      <c r="G175" s="303"/>
      <c r="H175" s="304"/>
    </row>
    <row r="176" spans="1:8" s="305" customFormat="1" ht="12" customHeight="1">
      <c r="A176" s="303">
        <f t="shared" si="8"/>
        <v>2</v>
      </c>
      <c r="B176" s="303">
        <v>9</v>
      </c>
      <c r="C176" s="303">
        <f t="shared" si="9"/>
        <v>11</v>
      </c>
      <c r="D176" s="278">
        <v>11</v>
      </c>
      <c r="E176" s="303" t="s">
        <v>90</v>
      </c>
      <c r="F176" s="277" t="str">
        <f>IF(D176&gt;0,$C$260,0)</f>
        <v>Guil</v>
      </c>
      <c r="G176" s="303"/>
      <c r="H176" s="304"/>
    </row>
    <row r="177" spans="1:8" s="305" customFormat="1" ht="12" customHeight="1">
      <c r="A177" s="303">
        <f t="shared" si="8"/>
        <v>2</v>
      </c>
      <c r="B177" s="303">
        <v>10</v>
      </c>
      <c r="C177" s="303">
        <f t="shared" si="9"/>
        <v>11</v>
      </c>
      <c r="D177" s="278">
        <v>12</v>
      </c>
      <c r="E177" s="303" t="s">
        <v>91</v>
      </c>
      <c r="F177" s="277">
        <f>IF(D177&gt;0,$D$260,0)</f>
        <v>0</v>
      </c>
      <c r="G177" s="303"/>
      <c r="H177" s="304"/>
    </row>
    <row r="178" spans="1:8" s="305" customFormat="1" ht="12" customHeight="1">
      <c r="A178" s="303">
        <f t="shared" si="8"/>
        <v>2</v>
      </c>
      <c r="B178" s="303">
        <v>11</v>
      </c>
      <c r="C178" s="303">
        <f t="shared" si="9"/>
        <v>11</v>
      </c>
      <c r="D178" s="278">
        <v>13</v>
      </c>
      <c r="E178" s="303" t="s">
        <v>92</v>
      </c>
      <c r="F178" s="277">
        <f>IF(D178&gt;0,$E$260,0)</f>
        <v>0</v>
      </c>
      <c r="G178" s="303"/>
      <c r="H178" s="304"/>
    </row>
    <row r="179" spans="1:8" s="305" customFormat="1" ht="12" customHeight="1">
      <c r="A179" s="303">
        <f t="shared" si="8"/>
        <v>2</v>
      </c>
      <c r="B179" s="303">
        <v>12</v>
      </c>
      <c r="C179" s="303">
        <f t="shared" si="9"/>
        <v>11</v>
      </c>
      <c r="D179" s="278">
        <v>14</v>
      </c>
      <c r="E179" s="303" t="s">
        <v>93</v>
      </c>
      <c r="F179" s="277">
        <f>IF(D179&gt;0,$F$260,0)</f>
        <v>0</v>
      </c>
      <c r="G179" s="303"/>
      <c r="H179" s="304"/>
    </row>
    <row r="180" spans="1:8" s="305" customFormat="1" ht="12" customHeight="1">
      <c r="A180" s="303">
        <f t="shared" si="8"/>
        <v>2</v>
      </c>
      <c r="B180" s="303">
        <v>13</v>
      </c>
      <c r="C180" s="303">
        <f t="shared" si="9"/>
        <v>11</v>
      </c>
      <c r="D180" s="278">
        <v>15</v>
      </c>
      <c r="E180" s="303" t="s">
        <v>200</v>
      </c>
      <c r="F180" s="277">
        <v>0</v>
      </c>
      <c r="G180" s="303"/>
      <c r="H180" s="304"/>
    </row>
    <row r="181" spans="1:8" s="305" customFormat="1" ht="12" customHeight="1">
      <c r="A181" s="303">
        <f t="shared" si="8"/>
        <v>2</v>
      </c>
      <c r="B181" s="303">
        <v>14</v>
      </c>
      <c r="C181" s="303">
        <f t="shared" si="9"/>
        <v>11</v>
      </c>
      <c r="D181" s="278">
        <v>16</v>
      </c>
      <c r="E181" s="307" t="s">
        <v>201</v>
      </c>
      <c r="F181" s="277">
        <v>0</v>
      </c>
      <c r="G181" s="303"/>
      <c r="H181" s="304"/>
    </row>
    <row r="182" spans="1:8" s="305" customFormat="1" ht="12" customHeight="1">
      <c r="A182" s="303">
        <f t="shared" si="8"/>
        <v>2</v>
      </c>
      <c r="B182" s="303">
        <v>15</v>
      </c>
      <c r="C182" s="303">
        <f t="shared" si="9"/>
        <v>11</v>
      </c>
      <c r="D182" s="278">
        <v>17</v>
      </c>
      <c r="E182" s="303" t="s">
        <v>89</v>
      </c>
      <c r="F182" s="277">
        <f>IF(D182&gt;0,$B$260,0)</f>
        <v>0</v>
      </c>
      <c r="G182" s="303"/>
      <c r="H182" s="304"/>
    </row>
    <row r="183" spans="1:8" s="305" customFormat="1" ht="12" customHeight="1">
      <c r="A183" s="303">
        <f t="shared" si="8"/>
        <v>3</v>
      </c>
      <c r="B183" s="303">
        <v>16</v>
      </c>
      <c r="C183" s="303">
        <f t="shared" si="9"/>
        <v>11</v>
      </c>
      <c r="D183" s="278">
        <v>18</v>
      </c>
      <c r="E183" s="303" t="s">
        <v>90</v>
      </c>
      <c r="F183" s="277" t="str">
        <f>IF(D183&gt;0,$C$260,0)</f>
        <v>Guil</v>
      </c>
      <c r="G183" s="303"/>
      <c r="H183" s="304"/>
    </row>
    <row r="184" spans="1:8" s="305" customFormat="1" ht="12" customHeight="1">
      <c r="A184" s="303">
        <f t="shared" si="8"/>
        <v>3</v>
      </c>
      <c r="B184" s="303">
        <v>17</v>
      </c>
      <c r="C184" s="303">
        <f t="shared" si="9"/>
        <v>11</v>
      </c>
      <c r="D184" s="278">
        <v>19</v>
      </c>
      <c r="E184" s="303" t="s">
        <v>91</v>
      </c>
      <c r="F184" s="277">
        <f>IF(D184&gt;0,$D$260,0)</f>
        <v>0</v>
      </c>
      <c r="G184" s="303"/>
      <c r="H184" s="304"/>
    </row>
    <row r="185" spans="1:8" s="305" customFormat="1" ht="12" customHeight="1">
      <c r="A185" s="303">
        <f t="shared" si="8"/>
        <v>3</v>
      </c>
      <c r="B185" s="303">
        <v>18</v>
      </c>
      <c r="C185" s="303">
        <f t="shared" si="9"/>
        <v>11</v>
      </c>
      <c r="D185" s="278">
        <v>20</v>
      </c>
      <c r="E185" s="303" t="s">
        <v>92</v>
      </c>
      <c r="F185" s="277">
        <f>IF(D185&gt;0,$E$260,0)</f>
        <v>0</v>
      </c>
      <c r="G185" s="303"/>
      <c r="H185" s="304"/>
    </row>
    <row r="186" spans="1:8" s="305" customFormat="1" ht="12" customHeight="1">
      <c r="A186" s="303">
        <f t="shared" si="8"/>
        <v>3</v>
      </c>
      <c r="B186" s="303">
        <v>19</v>
      </c>
      <c r="C186" s="303">
        <f t="shared" si="9"/>
        <v>11</v>
      </c>
      <c r="D186" s="278">
        <v>21</v>
      </c>
      <c r="E186" s="303" t="s">
        <v>93</v>
      </c>
      <c r="F186" s="277">
        <f>IF(D186&gt;0,$F$260,0)</f>
        <v>0</v>
      </c>
      <c r="G186" s="303"/>
      <c r="H186" s="304"/>
    </row>
    <row r="187" spans="1:8" s="305" customFormat="1" ht="12" customHeight="1">
      <c r="A187" s="303">
        <f t="shared" si="8"/>
        <v>3</v>
      </c>
      <c r="B187" s="303">
        <v>20</v>
      </c>
      <c r="C187" s="303">
        <f t="shared" si="9"/>
        <v>11</v>
      </c>
      <c r="D187" s="278">
        <v>22</v>
      </c>
      <c r="E187" s="303" t="s">
        <v>200</v>
      </c>
      <c r="F187" s="277">
        <v>0</v>
      </c>
      <c r="G187" s="303"/>
      <c r="H187" s="304"/>
    </row>
    <row r="188" spans="1:8" s="305" customFormat="1" ht="12" customHeight="1">
      <c r="A188" s="303">
        <f t="shared" si="8"/>
        <v>3</v>
      </c>
      <c r="B188" s="303">
        <v>21</v>
      </c>
      <c r="C188" s="303">
        <f t="shared" si="9"/>
        <v>11</v>
      </c>
      <c r="D188" s="278">
        <v>23</v>
      </c>
      <c r="E188" s="307" t="s">
        <v>201</v>
      </c>
      <c r="F188" s="277">
        <v>0</v>
      </c>
      <c r="G188" s="303"/>
      <c r="H188" s="304"/>
    </row>
    <row r="189" spans="1:8" s="305" customFormat="1" ht="12" customHeight="1">
      <c r="A189" s="303">
        <f t="shared" si="8"/>
        <v>3</v>
      </c>
      <c r="B189" s="303">
        <v>22</v>
      </c>
      <c r="C189" s="303">
        <f t="shared" si="9"/>
        <v>11</v>
      </c>
      <c r="D189" s="278">
        <v>24</v>
      </c>
      <c r="E189" s="303" t="s">
        <v>89</v>
      </c>
      <c r="F189" s="277">
        <f>IF(D189&gt;0,$B$260,0)</f>
        <v>0</v>
      </c>
      <c r="G189" s="303"/>
      <c r="H189" s="304"/>
    </row>
    <row r="190" spans="1:8" s="305" customFormat="1" ht="12" customHeight="1">
      <c r="A190" s="303">
        <f t="shared" si="8"/>
        <v>4</v>
      </c>
      <c r="B190" s="303">
        <v>23</v>
      </c>
      <c r="C190" s="303">
        <f t="shared" si="9"/>
        <v>11</v>
      </c>
      <c r="D190" s="278">
        <v>25</v>
      </c>
      <c r="E190" s="303" t="s">
        <v>90</v>
      </c>
      <c r="F190" s="277" t="str">
        <f>IF(D190&gt;0,$C$260,0)</f>
        <v>Guil</v>
      </c>
      <c r="G190" s="303"/>
      <c r="H190" s="304"/>
    </row>
    <row r="191" spans="1:8" s="305" customFormat="1" ht="12" customHeight="1">
      <c r="A191" s="303">
        <f t="shared" si="8"/>
        <v>4</v>
      </c>
      <c r="B191" s="303">
        <v>24</v>
      </c>
      <c r="C191" s="303">
        <f t="shared" si="9"/>
        <v>11</v>
      </c>
      <c r="D191" s="278">
        <v>26</v>
      </c>
      <c r="E191" s="303" t="s">
        <v>91</v>
      </c>
      <c r="F191" s="277">
        <f>IF(D191&gt;0,$D$260,0)</f>
        <v>0</v>
      </c>
      <c r="G191" s="303"/>
      <c r="H191" s="304"/>
    </row>
    <row r="192" spans="1:8" s="305" customFormat="1" ht="12" customHeight="1">
      <c r="A192" s="303">
        <f t="shared" si="8"/>
        <v>4</v>
      </c>
      <c r="B192" s="303">
        <v>25</v>
      </c>
      <c r="C192" s="303">
        <f t="shared" si="9"/>
        <v>11</v>
      </c>
      <c r="D192" s="278">
        <v>27</v>
      </c>
      <c r="E192" s="303" t="s">
        <v>92</v>
      </c>
      <c r="F192" s="277">
        <f>IF(D192&gt;0,$E$260,0)</f>
        <v>0</v>
      </c>
      <c r="G192" s="303"/>
      <c r="H192" s="304"/>
    </row>
    <row r="193" spans="1:8" s="305" customFormat="1" ht="12" customHeight="1">
      <c r="A193" s="303">
        <f t="shared" si="8"/>
        <v>4</v>
      </c>
      <c r="B193" s="303">
        <v>26</v>
      </c>
      <c r="C193" s="303">
        <f t="shared" si="9"/>
        <v>11</v>
      </c>
      <c r="D193" s="278">
        <v>28</v>
      </c>
      <c r="E193" s="303" t="s">
        <v>93</v>
      </c>
      <c r="F193" s="277">
        <f>IF(D193&gt;0,$F$260,0)</f>
        <v>0</v>
      </c>
      <c r="G193" s="303"/>
      <c r="H193" s="304"/>
    </row>
    <row r="194" spans="1:8" s="305" customFormat="1" ht="12" customHeight="1">
      <c r="A194" s="303">
        <f t="shared" si="8"/>
        <v>4</v>
      </c>
      <c r="B194" s="303">
        <v>27</v>
      </c>
      <c r="C194" s="303">
        <f t="shared" si="9"/>
        <v>11</v>
      </c>
      <c r="D194" s="278">
        <v>29</v>
      </c>
      <c r="E194" s="303" t="s">
        <v>200</v>
      </c>
      <c r="F194" s="277">
        <v>0</v>
      </c>
      <c r="G194" s="303"/>
      <c r="H194" s="304"/>
    </row>
    <row r="195" spans="1:8" s="305" customFormat="1" ht="12" customHeight="1">
      <c r="A195" s="303">
        <f t="shared" si="8"/>
        <v>4</v>
      </c>
      <c r="B195" s="303">
        <v>28</v>
      </c>
      <c r="C195" s="303">
        <f t="shared" si="9"/>
        <v>11</v>
      </c>
      <c r="D195" s="278">
        <v>30</v>
      </c>
      <c r="E195" s="307" t="s">
        <v>201</v>
      </c>
      <c r="F195" s="277">
        <v>0</v>
      </c>
      <c r="G195" s="303"/>
      <c r="H195" s="304"/>
    </row>
    <row r="196" spans="1:8" s="305" customFormat="1" ht="12" customHeight="1">
      <c r="A196" s="303">
        <f t="shared" si="8"/>
        <v>4</v>
      </c>
      <c r="B196" s="303">
        <v>29</v>
      </c>
      <c r="C196" s="303">
        <f t="shared" si="9"/>
        <v>11</v>
      </c>
      <c r="D196" s="278"/>
      <c r="E196" s="303" t="s">
        <v>89</v>
      </c>
      <c r="F196" s="277">
        <f>IF(D196&gt;0,$B$260,0)</f>
        <v>0</v>
      </c>
      <c r="G196" s="303"/>
      <c r="H196" s="304"/>
    </row>
    <row r="197" spans="1:8" s="305" customFormat="1" ht="12" customHeight="1">
      <c r="A197" s="303">
        <f t="shared" si="8"/>
        <v>4</v>
      </c>
      <c r="B197" s="303">
        <v>30</v>
      </c>
      <c r="C197" s="303">
        <f t="shared" si="9"/>
        <v>11</v>
      </c>
      <c r="D197" s="278"/>
      <c r="E197" s="303" t="s">
        <v>90</v>
      </c>
      <c r="F197" s="277">
        <f>IF(D197&gt;0,$C$260,0)</f>
        <v>0</v>
      </c>
      <c r="G197" s="303"/>
      <c r="H197" s="304"/>
    </row>
    <row r="198" spans="1:8" s="305" customFormat="1" ht="12" customHeight="1">
      <c r="A198" s="303">
        <f t="shared" si="8"/>
        <v>4</v>
      </c>
      <c r="B198" s="303">
        <v>31</v>
      </c>
      <c r="C198" s="303">
        <f t="shared" si="9"/>
        <v>11</v>
      </c>
      <c r="D198" s="278"/>
      <c r="E198" s="303" t="s">
        <v>91</v>
      </c>
      <c r="F198" s="277">
        <f>IF(D198&gt;0,$D$260,0)</f>
        <v>0</v>
      </c>
      <c r="G198" s="303"/>
      <c r="H198" s="304"/>
    </row>
    <row r="199" spans="1:8" s="305" customFormat="1" ht="12" customHeight="1">
      <c r="A199" s="303">
        <f t="shared" si="8"/>
        <v>4</v>
      </c>
      <c r="B199" s="303">
        <v>32</v>
      </c>
      <c r="C199" s="303">
        <f t="shared" si="9"/>
        <v>11</v>
      </c>
      <c r="D199" s="278"/>
      <c r="E199" s="303" t="s">
        <v>92</v>
      </c>
      <c r="F199" s="277">
        <f>IF(D199&gt;0,$E$260,0)</f>
        <v>0</v>
      </c>
      <c r="G199" s="303"/>
      <c r="H199" s="304"/>
    </row>
    <row r="200" spans="1:8" s="305" customFormat="1" ht="12" customHeight="1">
      <c r="A200" s="303">
        <f t="shared" si="8"/>
        <v>4</v>
      </c>
      <c r="B200" s="303">
        <v>33</v>
      </c>
      <c r="C200" s="303">
        <f t="shared" si="9"/>
        <v>11</v>
      </c>
      <c r="D200" s="278"/>
      <c r="E200" s="303" t="s">
        <v>93</v>
      </c>
      <c r="F200" s="277">
        <f>IF(D200&gt;0,$F$260,0)</f>
        <v>0</v>
      </c>
      <c r="G200" s="303"/>
      <c r="H200" s="304"/>
    </row>
    <row r="201" spans="1:8" s="305" customFormat="1" ht="12" customHeight="1">
      <c r="A201" s="303">
        <f t="shared" si="8"/>
        <v>4</v>
      </c>
      <c r="B201" s="303">
        <v>34</v>
      </c>
      <c r="C201" s="303">
        <f t="shared" si="9"/>
        <v>11</v>
      </c>
      <c r="D201" s="278"/>
      <c r="E201" s="303" t="s">
        <v>200</v>
      </c>
      <c r="F201" s="277">
        <v>0</v>
      </c>
      <c r="G201" s="303"/>
      <c r="H201" s="304"/>
    </row>
    <row r="202" spans="1:8" s="164" customFormat="1" ht="15" customHeight="1">
      <c r="A202" s="161"/>
      <c r="B202" s="162">
        <f>A201</f>
        <v>4</v>
      </c>
      <c r="C202" s="161" t="s">
        <v>98</v>
      </c>
      <c r="D202" s="182">
        <f>B202*4</f>
        <v>16</v>
      </c>
      <c r="E202" s="170" t="s">
        <v>130</v>
      </c>
      <c r="F202" s="151"/>
      <c r="G202" s="161"/>
      <c r="H202" s="205" t="str">
        <f>CONCATENATE("Professor: favor publicar a planilha 'Produção' até:", LARGE(D168:D201,1), "/", C168)</f>
        <v>Professor: favor publicar a planilha 'Produção' até:30/11</v>
      </c>
    </row>
    <row r="203" spans="1:8" s="310" customFormat="1" ht="12" customHeight="1">
      <c r="A203" s="308" t="s">
        <v>127</v>
      </c>
      <c r="B203" s="308" t="s">
        <v>129</v>
      </c>
      <c r="C203" s="308" t="s">
        <v>47</v>
      </c>
      <c r="D203" s="308" t="s">
        <v>70</v>
      </c>
      <c r="E203" s="308" t="s">
        <v>128</v>
      </c>
      <c r="F203" s="308" t="s">
        <v>94</v>
      </c>
      <c r="G203" s="308"/>
      <c r="H203" s="309" t="s">
        <v>4</v>
      </c>
    </row>
    <row r="204" spans="1:8" s="312" customFormat="1" ht="12" customHeight="1">
      <c r="A204" s="310">
        <f>IF(F204&gt;0,A202+1,IF(G204&gt;0,A202+1,A202))</f>
        <v>0</v>
      </c>
      <c r="B204" s="310">
        <v>1</v>
      </c>
      <c r="C204" s="310">
        <v>12</v>
      </c>
      <c r="D204" s="278">
        <v>1</v>
      </c>
      <c r="E204" s="310" t="s">
        <v>89</v>
      </c>
      <c r="F204" s="277">
        <f>IF(D204&gt;0,$B$260,0)</f>
        <v>0</v>
      </c>
      <c r="G204" s="310"/>
      <c r="H204" s="311"/>
    </row>
    <row r="205" spans="1:8" s="312" customFormat="1" ht="12" customHeight="1">
      <c r="A205" s="310">
        <f>IF(F205&gt;0,A204+1,IF(G205&gt;0,A204+1,A204))</f>
        <v>1</v>
      </c>
      <c r="B205" s="310">
        <v>2</v>
      </c>
      <c r="C205" s="310">
        <f>C204</f>
        <v>12</v>
      </c>
      <c r="D205" s="278">
        <v>2</v>
      </c>
      <c r="E205" s="310" t="s">
        <v>90</v>
      </c>
      <c r="F205" s="277" t="str">
        <f>IF(D205&gt;0,$C$260,0)</f>
        <v>Guil</v>
      </c>
      <c r="G205" s="310"/>
      <c r="H205" s="311"/>
    </row>
    <row r="206" spans="1:8" s="312" customFormat="1" ht="12" customHeight="1">
      <c r="A206" s="310">
        <f t="shared" ref="A206:A237" si="10">IF(F206&gt;0,A205+1,IF(G206&gt;0,A205+1,A205))</f>
        <v>1</v>
      </c>
      <c r="B206" s="310">
        <v>3</v>
      </c>
      <c r="C206" s="310">
        <f t="shared" ref="C206:C237" si="11">C205</f>
        <v>12</v>
      </c>
      <c r="D206" s="278">
        <v>3</v>
      </c>
      <c r="E206" s="310" t="s">
        <v>91</v>
      </c>
      <c r="F206" s="277">
        <f>IF(D206&gt;0,$D$260,0)</f>
        <v>0</v>
      </c>
      <c r="G206" s="310"/>
      <c r="H206" s="311"/>
    </row>
    <row r="207" spans="1:8" s="312" customFormat="1" ht="12" customHeight="1">
      <c r="A207" s="310">
        <f t="shared" si="10"/>
        <v>1</v>
      </c>
      <c r="B207" s="310">
        <v>4</v>
      </c>
      <c r="C207" s="310">
        <f t="shared" si="11"/>
        <v>12</v>
      </c>
      <c r="D207" s="278">
        <v>4</v>
      </c>
      <c r="E207" s="310" t="s">
        <v>92</v>
      </c>
      <c r="F207" s="277">
        <f>IF(D207&gt;0,$E$260,0)</f>
        <v>0</v>
      </c>
      <c r="G207" s="310"/>
      <c r="H207" s="311"/>
    </row>
    <row r="208" spans="1:8" s="312" customFormat="1" ht="12" customHeight="1">
      <c r="A208" s="310">
        <f t="shared" si="10"/>
        <v>1</v>
      </c>
      <c r="B208" s="310">
        <v>5</v>
      </c>
      <c r="C208" s="310">
        <f t="shared" si="11"/>
        <v>12</v>
      </c>
      <c r="D208" s="278">
        <v>5</v>
      </c>
      <c r="E208" s="310" t="s">
        <v>93</v>
      </c>
      <c r="F208" s="277">
        <f>IF(D208&gt;0,$F$260,0)</f>
        <v>0</v>
      </c>
      <c r="G208" s="310"/>
      <c r="H208" s="311"/>
    </row>
    <row r="209" spans="1:8" s="312" customFormat="1" ht="12" customHeight="1">
      <c r="A209" s="310">
        <f t="shared" si="10"/>
        <v>1</v>
      </c>
      <c r="B209" s="310">
        <v>6</v>
      </c>
      <c r="C209" s="310">
        <f t="shared" si="11"/>
        <v>12</v>
      </c>
      <c r="D209" s="278">
        <v>6</v>
      </c>
      <c r="E209" s="310" t="s">
        <v>200</v>
      </c>
      <c r="F209" s="277">
        <v>0</v>
      </c>
      <c r="G209" s="310"/>
      <c r="H209" s="311"/>
    </row>
    <row r="210" spans="1:8" s="312" customFormat="1" ht="12" customHeight="1">
      <c r="A210" s="310">
        <f t="shared" si="10"/>
        <v>1</v>
      </c>
      <c r="B210" s="310">
        <v>7</v>
      </c>
      <c r="C210" s="310">
        <f t="shared" si="11"/>
        <v>12</v>
      </c>
      <c r="D210" s="278">
        <v>7</v>
      </c>
      <c r="E210" s="313" t="s">
        <v>201</v>
      </c>
      <c r="F210" s="277">
        <v>0</v>
      </c>
      <c r="G210" s="310"/>
      <c r="H210" s="311"/>
    </row>
    <row r="211" spans="1:8" s="312" customFormat="1" ht="12" customHeight="1">
      <c r="A211" s="310">
        <f t="shared" si="10"/>
        <v>1</v>
      </c>
      <c r="B211" s="310">
        <v>8</v>
      </c>
      <c r="C211" s="310">
        <f t="shared" si="11"/>
        <v>12</v>
      </c>
      <c r="D211" s="278">
        <v>8</v>
      </c>
      <c r="E211" s="310" t="s">
        <v>89</v>
      </c>
      <c r="F211" s="277">
        <f>IF(D211&gt;0,$B$260,0)</f>
        <v>0</v>
      </c>
      <c r="G211" s="310"/>
      <c r="H211" s="311"/>
    </row>
    <row r="212" spans="1:8" s="312" customFormat="1" ht="12" customHeight="1">
      <c r="A212" s="310">
        <f t="shared" si="10"/>
        <v>2</v>
      </c>
      <c r="B212" s="310">
        <v>9</v>
      </c>
      <c r="C212" s="310">
        <f t="shared" si="11"/>
        <v>12</v>
      </c>
      <c r="D212" s="278">
        <v>9</v>
      </c>
      <c r="E212" s="310" t="s">
        <v>90</v>
      </c>
      <c r="F212" s="277" t="str">
        <f>IF(D212&gt;0,$C$260,0)</f>
        <v>Guil</v>
      </c>
      <c r="G212" s="310"/>
      <c r="H212" s="311"/>
    </row>
    <row r="213" spans="1:8" s="312" customFormat="1" ht="12" customHeight="1">
      <c r="A213" s="310">
        <f t="shared" si="10"/>
        <v>2</v>
      </c>
      <c r="B213" s="310">
        <v>10</v>
      </c>
      <c r="C213" s="310">
        <f t="shared" si="11"/>
        <v>12</v>
      </c>
      <c r="D213" s="278">
        <v>10</v>
      </c>
      <c r="E213" s="310" t="s">
        <v>91</v>
      </c>
      <c r="F213" s="277">
        <f>IF(D213&gt;0,$D$260,0)</f>
        <v>0</v>
      </c>
      <c r="G213" s="310"/>
      <c r="H213" s="311"/>
    </row>
    <row r="214" spans="1:8" s="312" customFormat="1" ht="12" customHeight="1">
      <c r="A214" s="310">
        <f t="shared" si="10"/>
        <v>2</v>
      </c>
      <c r="B214" s="310">
        <v>11</v>
      </c>
      <c r="C214" s="310">
        <f t="shared" si="11"/>
        <v>12</v>
      </c>
      <c r="D214" s="278">
        <v>11</v>
      </c>
      <c r="E214" s="310" t="s">
        <v>92</v>
      </c>
      <c r="F214" s="277">
        <f>IF(D214&gt;0,$E$260,0)</f>
        <v>0</v>
      </c>
      <c r="G214" s="310"/>
      <c r="H214" s="311"/>
    </row>
    <row r="215" spans="1:8" s="312" customFormat="1" ht="12" customHeight="1">
      <c r="A215" s="310">
        <f t="shared" si="10"/>
        <v>2</v>
      </c>
      <c r="B215" s="310">
        <v>12</v>
      </c>
      <c r="C215" s="310">
        <f t="shared" si="11"/>
        <v>12</v>
      </c>
      <c r="D215" s="278">
        <v>12</v>
      </c>
      <c r="E215" s="310" t="s">
        <v>93</v>
      </c>
      <c r="F215" s="277">
        <f>IF(D215&gt;0,$F$260,0)</f>
        <v>0</v>
      </c>
      <c r="G215" s="310"/>
      <c r="H215" s="311"/>
    </row>
    <row r="216" spans="1:8" s="312" customFormat="1" ht="12" customHeight="1">
      <c r="A216" s="310">
        <f t="shared" si="10"/>
        <v>2</v>
      </c>
      <c r="B216" s="310">
        <v>13</v>
      </c>
      <c r="C216" s="310">
        <f t="shared" si="11"/>
        <v>12</v>
      </c>
      <c r="D216" s="278">
        <v>13</v>
      </c>
      <c r="E216" s="310" t="s">
        <v>200</v>
      </c>
      <c r="F216" s="277">
        <v>0</v>
      </c>
      <c r="G216" s="310"/>
      <c r="H216" s="311"/>
    </row>
    <row r="217" spans="1:8" s="312" customFormat="1" ht="12" customHeight="1">
      <c r="A217" s="310">
        <f t="shared" si="10"/>
        <v>2</v>
      </c>
      <c r="B217" s="310">
        <v>14</v>
      </c>
      <c r="C217" s="310">
        <f t="shared" si="11"/>
        <v>12</v>
      </c>
      <c r="D217" s="278">
        <v>14</v>
      </c>
      <c r="E217" s="313" t="s">
        <v>201</v>
      </c>
      <c r="F217" s="277">
        <v>0</v>
      </c>
      <c r="G217" s="310"/>
      <c r="H217" s="311"/>
    </row>
    <row r="218" spans="1:8" s="312" customFormat="1" ht="12" customHeight="1">
      <c r="A218" s="310">
        <f t="shared" si="10"/>
        <v>2</v>
      </c>
      <c r="B218" s="310">
        <v>15</v>
      </c>
      <c r="C218" s="310">
        <f t="shared" si="11"/>
        <v>12</v>
      </c>
      <c r="D218" s="278">
        <v>15</v>
      </c>
      <c r="E218" s="310" t="s">
        <v>89</v>
      </c>
      <c r="F218" s="277">
        <f>IF(D218&gt;0,$B$260,0)</f>
        <v>0</v>
      </c>
      <c r="G218" s="310"/>
      <c r="H218" s="311"/>
    </row>
    <row r="219" spans="1:8" s="312" customFormat="1" ht="12" customHeight="1">
      <c r="A219" s="310">
        <f t="shared" si="10"/>
        <v>3</v>
      </c>
      <c r="B219" s="310">
        <v>16</v>
      </c>
      <c r="C219" s="310">
        <f t="shared" si="11"/>
        <v>12</v>
      </c>
      <c r="D219" s="278">
        <v>16</v>
      </c>
      <c r="E219" s="310" t="s">
        <v>90</v>
      </c>
      <c r="F219" s="277" t="str">
        <f>IF(D219&gt;0,$C$260,0)</f>
        <v>Guil</v>
      </c>
      <c r="G219" s="310"/>
      <c r="H219" s="311"/>
    </row>
    <row r="220" spans="1:8" s="312" customFormat="1" ht="12" customHeight="1">
      <c r="A220" s="310">
        <f t="shared" si="10"/>
        <v>3</v>
      </c>
      <c r="B220" s="310">
        <v>17</v>
      </c>
      <c r="C220" s="310">
        <f t="shared" si="11"/>
        <v>12</v>
      </c>
      <c r="D220" s="278">
        <v>17</v>
      </c>
      <c r="E220" s="310" t="s">
        <v>91</v>
      </c>
      <c r="F220" s="277">
        <f>IF(D220&gt;0,$D$260,0)</f>
        <v>0</v>
      </c>
      <c r="G220" s="310"/>
      <c r="H220" s="311"/>
    </row>
    <row r="221" spans="1:8" s="312" customFormat="1" ht="12" customHeight="1">
      <c r="A221" s="310">
        <f t="shared" si="10"/>
        <v>3</v>
      </c>
      <c r="B221" s="310">
        <v>18</v>
      </c>
      <c r="C221" s="310">
        <f t="shared" si="11"/>
        <v>12</v>
      </c>
      <c r="D221" s="278">
        <v>18</v>
      </c>
      <c r="E221" s="310" t="s">
        <v>92</v>
      </c>
      <c r="F221" s="277">
        <f>IF(D221&gt;0,$E$260,0)</f>
        <v>0</v>
      </c>
      <c r="G221" s="310"/>
      <c r="H221" s="311"/>
    </row>
    <row r="222" spans="1:8" s="312" customFormat="1" ht="12" customHeight="1">
      <c r="A222" s="310">
        <f t="shared" si="10"/>
        <v>3</v>
      </c>
      <c r="B222" s="310">
        <v>19</v>
      </c>
      <c r="C222" s="310">
        <f t="shared" si="11"/>
        <v>12</v>
      </c>
      <c r="D222" s="278"/>
      <c r="E222" s="310" t="s">
        <v>93</v>
      </c>
      <c r="F222" s="277">
        <f>IF(D222&gt;0,$F$260,0)</f>
        <v>0</v>
      </c>
      <c r="G222" s="310"/>
      <c r="H222" s="311"/>
    </row>
    <row r="223" spans="1:8" s="312" customFormat="1" ht="12" customHeight="1">
      <c r="A223" s="310">
        <f t="shared" si="10"/>
        <v>3</v>
      </c>
      <c r="B223" s="310">
        <v>20</v>
      </c>
      <c r="C223" s="310">
        <f t="shared" si="11"/>
        <v>12</v>
      </c>
      <c r="D223" s="278"/>
      <c r="E223" s="310" t="s">
        <v>200</v>
      </c>
      <c r="F223" s="277">
        <v>0</v>
      </c>
      <c r="G223" s="310"/>
      <c r="H223" s="311"/>
    </row>
    <row r="224" spans="1:8" s="312" customFormat="1" ht="12" customHeight="1">
      <c r="A224" s="310">
        <f t="shared" si="10"/>
        <v>3</v>
      </c>
      <c r="B224" s="310">
        <v>21</v>
      </c>
      <c r="C224" s="310">
        <f t="shared" si="11"/>
        <v>12</v>
      </c>
      <c r="D224" s="278"/>
      <c r="E224" s="313" t="s">
        <v>201</v>
      </c>
      <c r="F224" s="277">
        <v>0</v>
      </c>
      <c r="G224" s="310"/>
      <c r="H224" s="311"/>
    </row>
    <row r="225" spans="1:8" s="312" customFormat="1" ht="12" customHeight="1">
      <c r="A225" s="310">
        <f t="shared" si="10"/>
        <v>3</v>
      </c>
      <c r="B225" s="310">
        <v>22</v>
      </c>
      <c r="C225" s="310">
        <f t="shared" si="11"/>
        <v>12</v>
      </c>
      <c r="D225" s="278"/>
      <c r="E225" s="310" t="s">
        <v>89</v>
      </c>
      <c r="F225" s="277">
        <f>IF(D225&gt;0,$B$260,0)</f>
        <v>0</v>
      </c>
      <c r="G225" s="310"/>
      <c r="H225" s="311"/>
    </row>
    <row r="226" spans="1:8" s="312" customFormat="1" ht="12" customHeight="1">
      <c r="A226" s="310">
        <f t="shared" si="10"/>
        <v>3</v>
      </c>
      <c r="B226" s="310">
        <v>23</v>
      </c>
      <c r="C226" s="310">
        <f t="shared" si="11"/>
        <v>12</v>
      </c>
      <c r="D226" s="278"/>
      <c r="E226" s="310" t="s">
        <v>90</v>
      </c>
      <c r="F226" s="277">
        <f>IF(D226&gt;0,$C$260,0)</f>
        <v>0</v>
      </c>
      <c r="G226" s="310"/>
      <c r="H226" s="311"/>
    </row>
    <row r="227" spans="1:8" s="312" customFormat="1" ht="12" customHeight="1">
      <c r="A227" s="310">
        <f t="shared" si="10"/>
        <v>3</v>
      </c>
      <c r="B227" s="310">
        <v>24</v>
      </c>
      <c r="C227" s="310">
        <f t="shared" si="11"/>
        <v>12</v>
      </c>
      <c r="D227" s="278"/>
      <c r="E227" s="310" t="s">
        <v>91</v>
      </c>
      <c r="F227" s="277">
        <f>IF(D227&gt;0,$D$260,0)</f>
        <v>0</v>
      </c>
      <c r="G227" s="310"/>
      <c r="H227" s="311"/>
    </row>
    <row r="228" spans="1:8" s="312" customFormat="1" ht="12" customHeight="1">
      <c r="A228" s="310">
        <f t="shared" si="10"/>
        <v>3</v>
      </c>
      <c r="B228" s="310">
        <v>25</v>
      </c>
      <c r="C228" s="310">
        <f t="shared" si="11"/>
        <v>12</v>
      </c>
      <c r="D228" s="278"/>
      <c r="E228" s="310" t="s">
        <v>92</v>
      </c>
      <c r="F228" s="277">
        <f>IF(D228&gt;0,$E$260,0)</f>
        <v>0</v>
      </c>
      <c r="G228" s="310"/>
      <c r="H228" s="311"/>
    </row>
    <row r="229" spans="1:8" s="312" customFormat="1" ht="12" customHeight="1">
      <c r="A229" s="310">
        <f t="shared" si="10"/>
        <v>3</v>
      </c>
      <c r="B229" s="310">
        <v>26</v>
      </c>
      <c r="C229" s="310">
        <f t="shared" si="11"/>
        <v>12</v>
      </c>
      <c r="D229" s="278"/>
      <c r="E229" s="310" t="s">
        <v>93</v>
      </c>
      <c r="F229" s="277">
        <f>IF(D229&gt;0,$F$260,0)</f>
        <v>0</v>
      </c>
      <c r="G229" s="310"/>
      <c r="H229" s="311"/>
    </row>
    <row r="230" spans="1:8" s="312" customFormat="1" ht="12" customHeight="1">
      <c r="A230" s="310">
        <f t="shared" si="10"/>
        <v>3</v>
      </c>
      <c r="B230" s="310">
        <v>27</v>
      </c>
      <c r="C230" s="310">
        <f t="shared" si="11"/>
        <v>12</v>
      </c>
      <c r="D230" s="278"/>
      <c r="E230" s="310" t="s">
        <v>200</v>
      </c>
      <c r="F230" s="277">
        <v>0</v>
      </c>
      <c r="G230" s="310"/>
      <c r="H230" s="311"/>
    </row>
    <row r="231" spans="1:8" s="312" customFormat="1" ht="12" customHeight="1">
      <c r="A231" s="310">
        <f t="shared" si="10"/>
        <v>3</v>
      </c>
      <c r="B231" s="310">
        <v>28</v>
      </c>
      <c r="C231" s="310">
        <f t="shared" si="11"/>
        <v>12</v>
      </c>
      <c r="D231" s="278"/>
      <c r="E231" s="313" t="s">
        <v>201</v>
      </c>
      <c r="F231" s="277">
        <v>0</v>
      </c>
      <c r="G231" s="310"/>
      <c r="H231" s="311"/>
    </row>
    <row r="232" spans="1:8" s="312" customFormat="1" ht="12" customHeight="1">
      <c r="A232" s="310">
        <f t="shared" si="10"/>
        <v>3</v>
      </c>
      <c r="B232" s="310">
        <v>29</v>
      </c>
      <c r="C232" s="310">
        <f t="shared" si="11"/>
        <v>12</v>
      </c>
      <c r="D232" s="278"/>
      <c r="E232" s="310" t="s">
        <v>89</v>
      </c>
      <c r="F232" s="277">
        <f>IF(D232&gt;0,$B$260,0)</f>
        <v>0</v>
      </c>
      <c r="G232" s="310"/>
      <c r="H232" s="311"/>
    </row>
    <row r="233" spans="1:8" s="312" customFormat="1" ht="12" customHeight="1">
      <c r="A233" s="310">
        <f t="shared" si="10"/>
        <v>3</v>
      </c>
      <c r="B233" s="310">
        <v>30</v>
      </c>
      <c r="C233" s="310">
        <f t="shared" si="11"/>
        <v>12</v>
      </c>
      <c r="D233" s="278"/>
      <c r="E233" s="310" t="s">
        <v>90</v>
      </c>
      <c r="F233" s="277">
        <f>IF(D233&gt;0,$C$260,0)</f>
        <v>0</v>
      </c>
      <c r="G233" s="310"/>
      <c r="H233" s="311"/>
    </row>
    <row r="234" spans="1:8" s="312" customFormat="1" ht="12" customHeight="1">
      <c r="A234" s="310">
        <f t="shared" si="10"/>
        <v>3</v>
      </c>
      <c r="B234" s="310">
        <v>31</v>
      </c>
      <c r="C234" s="310">
        <f t="shared" si="11"/>
        <v>12</v>
      </c>
      <c r="D234" s="278"/>
      <c r="E234" s="310" t="s">
        <v>91</v>
      </c>
      <c r="F234" s="277">
        <f>IF(D234&gt;0,$D$260,0)</f>
        <v>0</v>
      </c>
      <c r="G234" s="310"/>
      <c r="H234" s="311"/>
    </row>
    <row r="235" spans="1:8" s="312" customFormat="1" ht="12" customHeight="1">
      <c r="A235" s="310">
        <f t="shared" si="10"/>
        <v>3</v>
      </c>
      <c r="B235" s="310">
        <v>32</v>
      </c>
      <c r="C235" s="310">
        <f t="shared" si="11"/>
        <v>12</v>
      </c>
      <c r="D235" s="278"/>
      <c r="E235" s="310" t="s">
        <v>92</v>
      </c>
      <c r="F235" s="277">
        <f>IF(D235&gt;0,$E$260,0)</f>
        <v>0</v>
      </c>
      <c r="G235" s="310"/>
      <c r="H235" s="311"/>
    </row>
    <row r="236" spans="1:8" s="312" customFormat="1" ht="12" customHeight="1">
      <c r="A236" s="310">
        <f t="shared" si="10"/>
        <v>3</v>
      </c>
      <c r="B236" s="310">
        <v>33</v>
      </c>
      <c r="C236" s="310">
        <f t="shared" si="11"/>
        <v>12</v>
      </c>
      <c r="D236" s="278"/>
      <c r="E236" s="310" t="s">
        <v>93</v>
      </c>
      <c r="F236" s="277">
        <f>IF(D236&gt;0,$F$260,0)</f>
        <v>0</v>
      </c>
      <c r="G236" s="310"/>
      <c r="H236" s="311"/>
    </row>
    <row r="237" spans="1:8" s="312" customFormat="1" ht="12" customHeight="1">
      <c r="A237" s="310">
        <f t="shared" si="10"/>
        <v>3</v>
      </c>
      <c r="B237" s="310">
        <v>34</v>
      </c>
      <c r="C237" s="310">
        <f t="shared" si="11"/>
        <v>12</v>
      </c>
      <c r="D237" s="278"/>
      <c r="E237" s="310" t="s">
        <v>200</v>
      </c>
      <c r="F237" s="277">
        <v>0</v>
      </c>
      <c r="G237" s="310"/>
      <c r="H237" s="311"/>
    </row>
    <row r="238" spans="1:8" s="164" customFormat="1" ht="15" customHeight="1">
      <c r="A238" s="161"/>
      <c r="B238" s="162">
        <f>A237</f>
        <v>3</v>
      </c>
      <c r="C238" s="163" t="s">
        <v>98</v>
      </c>
      <c r="D238" s="182">
        <f>B238*4</f>
        <v>12</v>
      </c>
      <c r="E238" s="170" t="s">
        <v>130</v>
      </c>
      <c r="F238" s="161"/>
      <c r="G238" s="151"/>
      <c r="H238" s="205" t="str">
        <f>CONCATENATE("Professor: favor publicar a planilha 'Produção' até:", LARGE(D204:D237,1), "/", C204)</f>
        <v>Professor: favor publicar a planilha 'Produção' até:18/12</v>
      </c>
    </row>
    <row r="239" spans="1:8" s="164" customFormat="1" ht="15" customHeight="1">
      <c r="A239" s="161"/>
      <c r="B239" s="162"/>
      <c r="C239" s="163"/>
      <c r="D239" s="161"/>
      <c r="E239" s="161"/>
      <c r="F239" s="161"/>
      <c r="G239" s="151"/>
      <c r="H239" s="163"/>
    </row>
    <row r="240" spans="1:8" s="164" customFormat="1" ht="15" customHeight="1">
      <c r="A240" s="167"/>
      <c r="B240" s="167"/>
      <c r="C240" s="167"/>
      <c r="D240" s="167"/>
      <c r="E240" s="167"/>
      <c r="F240" s="168" t="s">
        <v>106</v>
      </c>
      <c r="G240" s="169"/>
      <c r="H240" s="169"/>
    </row>
    <row r="241" spans="1:8" s="164" customFormat="1" ht="15" customHeight="1">
      <c r="A241" s="161"/>
      <c r="B241" s="162"/>
      <c r="C241" s="163"/>
      <c r="D241" s="161"/>
      <c r="E241" s="161"/>
      <c r="F241" s="161"/>
      <c r="G241" s="151"/>
      <c r="H241" s="163"/>
    </row>
    <row r="242" spans="1:8" s="164" customFormat="1" ht="15" customHeight="1">
      <c r="A242" s="93" t="s">
        <v>85</v>
      </c>
      <c r="B242" s="161"/>
      <c r="C242" s="161"/>
      <c r="D242" s="314"/>
      <c r="E242" s="214"/>
      <c r="F242" s="214"/>
      <c r="G242" s="214"/>
      <c r="H242" s="213"/>
    </row>
    <row r="243" spans="1:8" s="164" customFormat="1" ht="15" customHeight="1">
      <c r="A243" s="162">
        <f>5-COUNTIF(B260:F260,0)</f>
        <v>1</v>
      </c>
      <c r="B243" s="164" t="s">
        <v>83</v>
      </c>
      <c r="C243" s="161"/>
      <c r="D243" s="315"/>
      <c r="E243" s="213"/>
      <c r="F243" s="214"/>
      <c r="G243" s="214"/>
      <c r="H243" s="213"/>
    </row>
    <row r="244" spans="1:8" s="164" customFormat="1" ht="15" customHeight="1">
      <c r="A244" s="162">
        <f>A243*20</f>
        <v>20</v>
      </c>
      <c r="B244" s="164" t="s">
        <v>84</v>
      </c>
      <c r="C244" s="161"/>
      <c r="D244" s="316"/>
      <c r="E244" s="213"/>
      <c r="F244" s="214"/>
      <c r="G244" s="214"/>
      <c r="H244" s="213"/>
    </row>
    <row r="245" spans="1:8" s="164" customFormat="1" ht="15" customHeight="1">
      <c r="A245" s="162">
        <f>A244*4</f>
        <v>80</v>
      </c>
      <c r="B245" s="164" t="s">
        <v>204</v>
      </c>
      <c r="C245" s="161"/>
      <c r="D245" s="317"/>
      <c r="E245" s="213"/>
      <c r="F245" s="214"/>
      <c r="G245" s="214"/>
      <c r="H245" s="213"/>
    </row>
    <row r="246" spans="1:8" s="164" customFormat="1" ht="15" customHeight="1">
      <c r="A246" s="93" t="s">
        <v>86</v>
      </c>
      <c r="C246" s="161"/>
      <c r="D246" s="212"/>
      <c r="E246" s="213"/>
      <c r="F246" s="214"/>
      <c r="G246" s="214"/>
      <c r="H246" s="213"/>
    </row>
    <row r="247" spans="1:8" s="164" customFormat="1" ht="15" customHeight="1">
      <c r="A247" s="162">
        <f>B238+B202+B166+B130+B94+B58</f>
        <v>20</v>
      </c>
      <c r="B247" s="163" t="s">
        <v>82</v>
      </c>
      <c r="C247" s="161"/>
      <c r="D247" s="161"/>
      <c r="E247" s="161"/>
      <c r="F247" s="161"/>
      <c r="G247" s="161"/>
      <c r="H247" s="163"/>
    </row>
    <row r="248" spans="1:8" s="164" customFormat="1" ht="15" customHeight="1">
      <c r="A248" s="162">
        <f>A247*4</f>
        <v>80</v>
      </c>
      <c r="B248" s="163" t="s">
        <v>203</v>
      </c>
      <c r="C248" s="161">
        <f>A248*0.875</f>
        <v>70</v>
      </c>
      <c r="D248" s="163" t="s">
        <v>206</v>
      </c>
      <c r="E248" s="161"/>
      <c r="F248" s="161"/>
      <c r="G248" s="161"/>
      <c r="H248" s="163"/>
    </row>
    <row r="249" spans="1:8" s="164" customFormat="1" ht="15" customHeight="1">
      <c r="A249" s="93" t="s">
        <v>87</v>
      </c>
      <c r="B249" s="161"/>
      <c r="C249" s="161"/>
      <c r="D249" s="161"/>
      <c r="E249" s="161"/>
      <c r="F249" s="161"/>
      <c r="G249" s="161"/>
      <c r="H249" s="163"/>
    </row>
    <row r="250" spans="1:8" s="164" customFormat="1" ht="15" customHeight="1">
      <c r="A250" s="162">
        <f>A247-A244</f>
        <v>0</v>
      </c>
      <c r="B250" s="163" t="s">
        <v>88</v>
      </c>
      <c r="C250" s="161"/>
      <c r="D250" s="161"/>
      <c r="E250" s="161"/>
      <c r="F250" s="161"/>
      <c r="G250" s="161"/>
      <c r="H250" s="163"/>
    </row>
    <row r="251" spans="1:8" s="164" customFormat="1" ht="15" customHeight="1">
      <c r="A251" s="162">
        <f>A248-A245</f>
        <v>0</v>
      </c>
      <c r="B251" s="163" t="s">
        <v>205</v>
      </c>
      <c r="C251" s="161"/>
      <c r="D251" s="161"/>
      <c r="E251" s="161"/>
      <c r="F251" s="161"/>
      <c r="G251" s="161"/>
      <c r="H251" s="163"/>
    </row>
    <row r="252" spans="1:8" s="164" customFormat="1" ht="15" customHeight="1">
      <c r="B252" s="163"/>
      <c r="C252" s="161"/>
      <c r="D252" s="161"/>
      <c r="E252" s="161"/>
      <c r="F252" s="161"/>
      <c r="G252" s="161"/>
      <c r="H252" s="206" t="s">
        <v>140</v>
      </c>
    </row>
    <row r="253" spans="1:8" s="164" customFormat="1" ht="15" customHeight="1">
      <c r="A253" s="93" t="s">
        <v>96</v>
      </c>
      <c r="C253" s="161"/>
      <c r="D253" s="161"/>
      <c r="E253" s="161"/>
      <c r="F253" s="161"/>
      <c r="G253" s="161"/>
      <c r="H253" s="163"/>
    </row>
    <row r="254" spans="1:8" s="164" customFormat="1" ht="15" customHeight="1">
      <c r="A254" s="104" t="s">
        <v>94</v>
      </c>
      <c r="B254" s="104" t="s">
        <v>89</v>
      </c>
      <c r="C254" s="104" t="s">
        <v>90</v>
      </c>
      <c r="D254" s="104" t="s">
        <v>91</v>
      </c>
      <c r="E254" s="104" t="s">
        <v>92</v>
      </c>
      <c r="F254" s="104" t="s">
        <v>93</v>
      </c>
      <c r="G254" s="161"/>
      <c r="H254" s="163"/>
    </row>
    <row r="255" spans="1:8" s="164" customFormat="1" ht="15" customHeight="1">
      <c r="A255" s="165" t="str">
        <f>LEFT(D12,4)</f>
        <v>Guil</v>
      </c>
      <c r="B255" s="166"/>
      <c r="C255" s="166" t="s">
        <v>337</v>
      </c>
      <c r="D255" s="166"/>
      <c r="E255" s="166"/>
      <c r="F255" s="166"/>
      <c r="G255" s="161"/>
      <c r="H255" s="163"/>
    </row>
    <row r="256" spans="1:8" s="164" customFormat="1" ht="15" customHeight="1">
      <c r="A256" s="165" t="str">
        <f>LEFT(D13,4)</f>
        <v/>
      </c>
      <c r="B256" s="166"/>
      <c r="C256" s="166"/>
      <c r="D256" s="166"/>
      <c r="E256" s="166"/>
      <c r="F256" s="166"/>
      <c r="G256" s="161"/>
      <c r="H256" s="163"/>
    </row>
    <row r="257" spans="1:8" s="164" customFormat="1" ht="15" customHeight="1">
      <c r="A257" s="165" t="str">
        <f>LEFT(D14,4)</f>
        <v/>
      </c>
      <c r="B257" s="166"/>
      <c r="C257" s="166"/>
      <c r="D257" s="166"/>
      <c r="E257" s="166"/>
      <c r="F257" s="166"/>
      <c r="G257" s="161"/>
      <c r="H257" s="163"/>
    </row>
    <row r="258" spans="1:8" s="164" customFormat="1" ht="15" customHeight="1">
      <c r="A258" s="165" t="str">
        <f>LEFT(D15,4)</f>
        <v/>
      </c>
      <c r="B258" s="166"/>
      <c r="C258" s="166"/>
      <c r="D258" s="166"/>
      <c r="E258" s="166"/>
      <c r="F258" s="166"/>
      <c r="G258" s="161"/>
      <c r="H258" s="163"/>
    </row>
    <row r="259" spans="1:8" s="164" customFormat="1" ht="15" customHeight="1">
      <c r="A259" s="91" t="s">
        <v>95</v>
      </c>
      <c r="B259" s="161">
        <f>COUNTIF(B255:B258,"X")</f>
        <v>0</v>
      </c>
      <c r="C259" s="161">
        <f>COUNTIF(C255:C258,"X")</f>
        <v>1</v>
      </c>
      <c r="D259" s="161">
        <f>COUNTIF(D255:D258,"X")</f>
        <v>0</v>
      </c>
      <c r="E259" s="161">
        <f>COUNTIF(E255:E258,"X")</f>
        <v>0</v>
      </c>
      <c r="F259" s="161">
        <f>COUNTIF(F255:F258,"X")</f>
        <v>0</v>
      </c>
      <c r="G259" s="161"/>
      <c r="H259" s="163"/>
    </row>
    <row r="260" spans="1:8" s="164" customFormat="1" ht="15" customHeight="1">
      <c r="A260" s="91" t="s">
        <v>97</v>
      </c>
      <c r="B260" s="161">
        <f>IF(B255="X",$A$255,IF(B256="X",$A$256,IF(B257="X",$A$257,IF(B258="X",$A$258,0))))</f>
        <v>0</v>
      </c>
      <c r="C260" s="161" t="str">
        <f>IF(C255="X",$A$255,IF(C256="X",$A$256,IF(C257="X",$A$257,IF(C258="X",$A$258,0))))</f>
        <v>Guil</v>
      </c>
      <c r="D260" s="161">
        <f>IF(D255="X",$A$255,IF(D256="X",$A$256,IF(D257="X",$A$257,IF(D258="X",$A$258,0))))</f>
        <v>0</v>
      </c>
      <c r="E260" s="161">
        <f>IF(E255="X",$A$255,IF(E256="X",$A$256,IF(E257="X",$A$257,IF(E258="X",$A$258,0))))</f>
        <v>0</v>
      </c>
      <c r="F260" s="161">
        <f>IF(F255="X",$A$255,IF(F256="X",$A$256,IF(F257="X",$A$257,IF(F258="X",$A$258,0))))</f>
        <v>0</v>
      </c>
      <c r="G260" s="161"/>
      <c r="H260" s="163"/>
    </row>
  </sheetData>
  <mergeCells count="3">
    <mergeCell ref="H2:H4"/>
    <mergeCell ref="A13:B13"/>
    <mergeCell ref="A10:B10"/>
  </mergeCells>
  <phoneticPr fontId="10" type="noConversion"/>
  <conditionalFormatting sqref="H9 G13 D19 C17:C19 D12 C10:C11 F19">
    <cfRule type="containsBlanks" dxfId="246" priority="116" stopIfTrue="1">
      <formula>LEN(TRIM(C9))=0</formula>
    </cfRule>
  </conditionalFormatting>
  <conditionalFormatting sqref="C16">
    <cfRule type="containsBlanks" dxfId="245" priority="58" stopIfTrue="1">
      <formula>LEN(TRIM(C16))=0</formula>
    </cfRule>
  </conditionalFormatting>
  <conditionalFormatting sqref="E16">
    <cfRule type="containsBlanks" dxfId="244" priority="57" stopIfTrue="1">
      <formula>LEN(TRIM(E16))=0</formula>
    </cfRule>
  </conditionalFormatting>
  <conditionalFormatting sqref="F24:F57 F60:F93 F96:F129">
    <cfRule type="containsBlanks" dxfId="243" priority="6" stopIfTrue="1">
      <formula>LEN(TRIM(F24))=0</formula>
    </cfRule>
  </conditionalFormatting>
  <conditionalFormatting sqref="C24">
    <cfRule type="containsBlanks" dxfId="242" priority="5" stopIfTrue="1">
      <formula>LEN(TRIM(C24))=0</formula>
    </cfRule>
  </conditionalFormatting>
  <conditionalFormatting sqref="F132 F134:F165">
    <cfRule type="containsBlanks" dxfId="241" priority="4" stopIfTrue="1">
      <formula>LEN(TRIM(F132))=0</formula>
    </cfRule>
  </conditionalFormatting>
  <conditionalFormatting sqref="F168:F201">
    <cfRule type="containsBlanks" dxfId="240" priority="3" stopIfTrue="1">
      <formula>LEN(TRIM(F168))=0</formula>
    </cfRule>
  </conditionalFormatting>
  <conditionalFormatting sqref="F204:F237">
    <cfRule type="containsBlanks" dxfId="239" priority="2" stopIfTrue="1">
      <formula>LEN(TRIM(F204))=0</formula>
    </cfRule>
  </conditionalFormatting>
  <conditionalFormatting sqref="F133">
    <cfRule type="containsBlanks" dxfId="238" priority="1" stopIfTrue="1">
      <formula>LEN(TRIM(F133))=0</formula>
    </cfRule>
  </conditionalFormatting>
  <dataValidations count="8">
    <dataValidation type="custom" allowBlank="1" showInputMessage="1" showErrorMessage="1" error="Insira somente a letra X" prompt="Insira X se você tiver aula nesse dia!" sqref="B255:F258">
      <formula1>B255="X"</formula1>
    </dataValidation>
    <dataValidation type="list" allowBlank="1" showInputMessage="1" showErrorMessage="1" sqref="C17">
      <formula1>Carga</formula1>
    </dataValidation>
    <dataValidation type="list" allowBlank="1" showInputMessage="1" showErrorMessage="1" sqref="D12:D15">
      <formula1>Professor</formula1>
    </dataValidation>
    <dataValidation type="list" allowBlank="1" showInputMessage="1" showErrorMessage="1" sqref="F19">
      <formula1>Semestre</formula1>
    </dataValidation>
    <dataValidation type="list" allowBlank="1" showInputMessage="1" showErrorMessage="1" sqref="D19">
      <formula1>Ano</formula1>
    </dataValidation>
    <dataValidation type="list" allowBlank="1" showInputMessage="1" showErrorMessage="1" sqref="C18">
      <formula1>Turno</formula1>
    </dataValidation>
    <dataValidation type="list" allowBlank="1" showInputMessage="1" showErrorMessage="1" sqref="C11">
      <formula1>UC</formula1>
    </dataValidation>
    <dataValidation type="list" allowBlank="1" showInputMessage="1" showErrorMessage="1" sqref="C10">
      <formula1>Módulo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23" fitToWidth="0" orientation="portrait" r:id="rId1"/>
  <headerFooter>
    <oddFooter>Página &amp;P de &amp;N</oddFooter>
  </headerFooter>
  <rowBreaks count="3" manualBreakCount="3">
    <brk id="20" max="7" man="1"/>
    <brk id="135" max="7" man="1"/>
    <brk id="14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>
    <pageSetUpPr fitToPage="1"/>
  </sheetPr>
  <dimension ref="A1:F30"/>
  <sheetViews>
    <sheetView showGridLines="0" workbookViewId="0">
      <selection activeCell="B11" sqref="B11:E11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'10'!D11</f>
        <v>Outubro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>
        <f>'10'!D$15</f>
        <v>7</v>
      </c>
      <c r="B3" s="381" t="str">
        <f>VLOOKUP(1,Plano!$A$132:$H$165,8,FALSE)</f>
        <v>Entrega das notas e correção da prova. Descrição do trabalho.Introdução à normalização de modelos.</v>
      </c>
      <c r="C3" s="382"/>
      <c r="D3" s="382"/>
      <c r="E3" s="383"/>
      <c r="F3" s="123" t="str">
        <f>'10'!D$12</f>
        <v>Guil</v>
      </c>
    </row>
    <row r="4" spans="1:6" ht="17.100000000000001" customHeight="1">
      <c r="A4" s="34">
        <f>'10'!H$15</f>
        <v>14</v>
      </c>
      <c r="B4" s="381" t="str">
        <f>VLOOKUP(2,Plano!$A$132:$H$165,8,FALSE)</f>
        <v>Estudo de caso da normalização de modelos. Linguagem de definição de dados (DDL). Linguagem de modelagem de banco de dados.  Exercícios práticos.</v>
      </c>
      <c r="C4" s="382"/>
      <c r="D4" s="382"/>
      <c r="E4" s="383"/>
      <c r="F4" s="123" t="str">
        <f>'10'!H$12</f>
        <v>Guil</v>
      </c>
    </row>
    <row r="5" spans="1:6" ht="17.100000000000001" customHeight="1">
      <c r="A5" s="34">
        <f>'10'!L$15</f>
        <v>21</v>
      </c>
      <c r="B5" s="381" t="str">
        <f>VLOOKUP(3,Plano!$A$132:$H$165,8,FALSE)</f>
        <v>Manipulação de dados (DML). Andamento do trabalho.</v>
      </c>
      <c r="C5" s="382"/>
      <c r="D5" s="382"/>
      <c r="E5" s="383"/>
      <c r="F5" s="123" t="str">
        <f>'10'!L$12</f>
        <v>Guil</v>
      </c>
    </row>
    <row r="6" spans="1:6" ht="17.100000000000001" customHeight="1">
      <c r="A6" s="34">
        <f>'10'!P$15</f>
        <v>28</v>
      </c>
      <c r="B6" s="381" t="str">
        <f>VLOOKUP(4,Plano!$A$132:$H$165,8,FALSE)</f>
        <v>Restrições de integridade. Exercícios práticos.</v>
      </c>
      <c r="C6" s="382"/>
      <c r="D6" s="382"/>
      <c r="E6" s="383"/>
      <c r="F6" s="123" t="str">
        <f>'10'!P$12</f>
        <v>Guil</v>
      </c>
    </row>
    <row r="7" spans="1:6" ht="17.100000000000001" customHeight="1">
      <c r="A7" s="34" t="e">
        <f>'10'!T$15</f>
        <v>#N/A</v>
      </c>
      <c r="B7" s="381" t="e">
        <f>VLOOKUP(5,Plano!$A$132:$H$165,8,FALSE)</f>
        <v>#N/A</v>
      </c>
      <c r="C7" s="382"/>
      <c r="D7" s="382"/>
      <c r="E7" s="383"/>
      <c r="F7" s="123" t="e">
        <f>'10'!T$12</f>
        <v>#N/A</v>
      </c>
    </row>
    <row r="8" spans="1:6" ht="17.100000000000001" customHeight="1">
      <c r="A8" s="34" t="e">
        <f>'10'!X$15</f>
        <v>#N/A</v>
      </c>
      <c r="B8" s="381" t="e">
        <f>VLOOKUP(6,Plano!$A$132:$H$165,8,FALSE)</f>
        <v>#N/A</v>
      </c>
      <c r="C8" s="382"/>
      <c r="D8" s="382"/>
      <c r="E8" s="383"/>
      <c r="F8" s="123" t="e">
        <f>'10'!X$12</f>
        <v>#N/A</v>
      </c>
    </row>
    <row r="9" spans="1:6" ht="17.100000000000001" customHeight="1">
      <c r="A9" s="34" t="e">
        <f>'10'!AB$15</f>
        <v>#N/A</v>
      </c>
      <c r="B9" s="381" t="e">
        <f>VLOOKUP(7,Plano!$A$132:$H$165,8,FALSE)</f>
        <v>#N/A</v>
      </c>
      <c r="C9" s="382"/>
      <c r="D9" s="382"/>
      <c r="E9" s="383"/>
      <c r="F9" s="123" t="e">
        <f>'10'!AB$12</f>
        <v>#N/A</v>
      </c>
    </row>
    <row r="10" spans="1:6" ht="17.100000000000001" customHeight="1">
      <c r="A10" s="34" t="e">
        <f>'10'!AF$15</f>
        <v>#N/A</v>
      </c>
      <c r="B10" s="381" t="e">
        <f>VLOOKUP(8,Plano!$A$132:$H$165,8,FALSE)</f>
        <v>#N/A</v>
      </c>
      <c r="C10" s="382"/>
      <c r="D10" s="382"/>
      <c r="E10" s="383"/>
      <c r="F10" s="123" t="e">
        <f>'10'!AF$12</f>
        <v>#N/A</v>
      </c>
    </row>
    <row r="11" spans="1:6" ht="17.100000000000001" customHeight="1">
      <c r="A11" s="34" t="e">
        <f>'10'!AJ$15</f>
        <v>#N/A</v>
      </c>
      <c r="B11" s="381" t="e">
        <f>VLOOKUP(9,Plano!$A$132:$H$165,8,FALSE)</f>
        <v>#N/A</v>
      </c>
      <c r="C11" s="382"/>
      <c r="D11" s="382"/>
      <c r="E11" s="383"/>
      <c r="F11" s="123" t="e">
        <f>'10'!AJ$12</f>
        <v>#N/A</v>
      </c>
    </row>
    <row r="12" spans="1:6" ht="17.100000000000001" customHeight="1">
      <c r="A12" s="34" t="e">
        <f>'10'!AN$15</f>
        <v>#N/A</v>
      </c>
      <c r="B12" s="381" t="e">
        <f>VLOOKUP(10,Plano!$A$132:$H$165,8,FALSE)</f>
        <v>#N/A</v>
      </c>
      <c r="C12" s="382"/>
      <c r="D12" s="382"/>
      <c r="E12" s="383"/>
      <c r="F12" s="123" t="e">
        <f>'10'!AN$12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154" priority="83" stopIfTrue="1">
      <formula>LEN(TRIM(B27))=0</formula>
    </cfRule>
  </conditionalFormatting>
  <conditionalFormatting sqref="F30">
    <cfRule type="containsBlanks" dxfId="153" priority="82" stopIfTrue="1">
      <formula>LEN(TRIM(F30))=0</formula>
    </cfRule>
  </conditionalFormatting>
  <conditionalFormatting sqref="B28">
    <cfRule type="containsBlanks" dxfId="152" priority="81" stopIfTrue="1">
      <formula>LEN(TRIM(B28))=0</formula>
    </cfRule>
  </conditionalFormatting>
  <conditionalFormatting sqref="A3:F24">
    <cfRule type="containsErrors" dxfId="151" priority="79" stopIfTrue="1">
      <formula>ISERROR(A3)</formula>
    </cfRule>
  </conditionalFormatting>
  <dataValidations count="2">
    <dataValidation type="list" allowBlank="1" showInputMessage="1" showErrorMessage="1" sqref="B27:B30">
      <formula1>Professor</formula1>
    </dataValidation>
    <dataValidation type="list" allowBlank="1" showInputMessage="1" showErrorMessage="1" sqref="E29">
      <formula1>Coordenador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>
    <pageSetUpPr fitToPage="1"/>
  </sheetPr>
  <dimension ref="A1:AR90"/>
  <sheetViews>
    <sheetView showGridLines="0" view="pageBreakPreview" zoomScaleNormal="125" zoomScaleSheetLayoutView="100" workbookViewId="0">
      <pane ySplit="5" topLeftCell="A6" activePane="bottomLeft" state="frozen"/>
      <selection activeCell="B12" sqref="B12:E12"/>
      <selection pane="bottomLeft" activeCell="G22" sqref="G22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72" t="s">
        <v>9</v>
      </c>
      <c r="B8" s="372"/>
      <c r="C8" s="372"/>
      <c r="D8" s="373">
        <f>'7'!D8:AB8</f>
        <v>0</v>
      </c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41" t="s">
        <v>11</v>
      </c>
      <c r="B9" s="341"/>
      <c r="C9" s="341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Novembro</v>
      </c>
      <c r="E11" s="377"/>
      <c r="F11" s="377"/>
      <c r="G11" s="377"/>
      <c r="H11" s="377"/>
      <c r="I11" s="58" t="s">
        <v>64</v>
      </c>
      <c r="J11" s="379">
        <f>'10'!J11:K11+1</f>
        <v>11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380" t="s">
        <v>6</v>
      </c>
      <c r="AD11" s="380"/>
      <c r="AE11" s="380"/>
      <c r="AF11" s="380"/>
      <c r="AG11" s="380"/>
      <c r="AH11" s="380"/>
      <c r="AI11" s="380"/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str">
        <f>VLOOKUP(1,Plano!$A$168:$H$201,6,FALSE)</f>
        <v>Guil</v>
      </c>
      <c r="E12" s="348" t="str">
        <f>D12</f>
        <v>Guil</v>
      </c>
      <c r="F12" s="348" t="str">
        <f>D12</f>
        <v>Guil</v>
      </c>
      <c r="G12" s="348" t="str">
        <f>D12</f>
        <v>Guil</v>
      </c>
      <c r="H12" s="348" t="str">
        <f>VLOOKUP(2,Plano!$A$168:$H$201,6,FALSE)</f>
        <v>Guil</v>
      </c>
      <c r="I12" s="348" t="str">
        <f>H12</f>
        <v>Guil</v>
      </c>
      <c r="J12" s="348" t="str">
        <f>H12</f>
        <v>Guil</v>
      </c>
      <c r="K12" s="348" t="str">
        <f>H12</f>
        <v>Guil</v>
      </c>
      <c r="L12" s="348" t="str">
        <f>VLOOKUP(3,Plano!$A$168:$H$201,6,FALSE)</f>
        <v>Guil</v>
      </c>
      <c r="M12" s="348" t="str">
        <f>L12</f>
        <v>Guil</v>
      </c>
      <c r="N12" s="348" t="str">
        <f>L12</f>
        <v>Guil</v>
      </c>
      <c r="O12" s="348" t="str">
        <f>L12</f>
        <v>Guil</v>
      </c>
      <c r="P12" s="348" t="str">
        <f>VLOOKUP(4,Plano!$A$168:$H$201,6,FALSE)</f>
        <v>Guil</v>
      </c>
      <c r="Q12" s="348" t="str">
        <f>P12</f>
        <v>Guil</v>
      </c>
      <c r="R12" s="348" t="str">
        <f>P12</f>
        <v>Guil</v>
      </c>
      <c r="S12" s="348" t="str">
        <f>P12</f>
        <v>Guil</v>
      </c>
      <c r="T12" s="348" t="e">
        <f>VLOOKUP(5,Plano!$A$168:$H$201,6,FALSE)</f>
        <v>#N/A</v>
      </c>
      <c r="U12" s="348" t="e">
        <f>T12</f>
        <v>#N/A</v>
      </c>
      <c r="V12" s="348" t="e">
        <f>T12</f>
        <v>#N/A</v>
      </c>
      <c r="W12" s="348" t="e">
        <f>T12</f>
        <v>#N/A</v>
      </c>
      <c r="X12" s="348" t="e">
        <f>VLOOKUP(6,Plano!$A$168:$H$201,6,FALSE)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VLOOKUP(7,Plano!$A$168:$H$201,6,FALSE)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VLOOKUP(8,Plano!$A$168:$H$201,6,FALSE)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VLOOKUP(9,Plano!$A$168:$H$201,6,FALSE)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VLOOKUP(10,Plano!$A$168:$H$201,6,FALSE)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8"/>
      <c r="B13" s="48"/>
      <c r="C13" s="48"/>
      <c r="D13" s="54">
        <f>'10'!$D$13+1</f>
        <v>11</v>
      </c>
      <c r="E13" s="54">
        <f>'10'!$D$13+1</f>
        <v>11</v>
      </c>
      <c r="F13" s="54">
        <f>'10'!$D$13+1</f>
        <v>11</v>
      </c>
      <c r="G13" s="54">
        <f>'10'!$D$13+1</f>
        <v>11</v>
      </c>
      <c r="H13" s="54">
        <f>'10'!$D$13+1</f>
        <v>11</v>
      </c>
      <c r="I13" s="54">
        <f>'10'!$D$13+1</f>
        <v>11</v>
      </c>
      <c r="J13" s="54">
        <f>'10'!$D$13+1</f>
        <v>11</v>
      </c>
      <c r="K13" s="54">
        <f>'10'!$D$13+1</f>
        <v>11</v>
      </c>
      <c r="L13" s="54">
        <f>'10'!$D$13+1</f>
        <v>11</v>
      </c>
      <c r="M13" s="54">
        <f>'10'!$D$13+1</f>
        <v>11</v>
      </c>
      <c r="N13" s="54">
        <f>'10'!$D$13+1</f>
        <v>11</v>
      </c>
      <c r="O13" s="54">
        <f>'10'!$D$13+1</f>
        <v>11</v>
      </c>
      <c r="P13" s="54">
        <f>'10'!$D$13+1</f>
        <v>11</v>
      </c>
      <c r="Q13" s="54">
        <f>'10'!$D$13+1</f>
        <v>11</v>
      </c>
      <c r="R13" s="54">
        <f>'10'!$D$13+1</f>
        <v>11</v>
      </c>
      <c r="S13" s="54">
        <f>'10'!$D$13+1</f>
        <v>11</v>
      </c>
      <c r="T13" s="54">
        <f>'10'!$D$13+1</f>
        <v>11</v>
      </c>
      <c r="U13" s="54">
        <f>'10'!$D$13+1</f>
        <v>11</v>
      </c>
      <c r="V13" s="54">
        <f>'10'!$D$13+1</f>
        <v>11</v>
      </c>
      <c r="W13" s="54">
        <f>'10'!$D$13+1</f>
        <v>11</v>
      </c>
      <c r="X13" s="54">
        <f>'10'!$D$13+1</f>
        <v>11</v>
      </c>
      <c r="Y13" s="54">
        <f>'10'!$D$13+1</f>
        <v>11</v>
      </c>
      <c r="Z13" s="54">
        <f>'10'!$D$13+1</f>
        <v>11</v>
      </c>
      <c r="AA13" s="54">
        <f>'10'!$D$13+1</f>
        <v>11</v>
      </c>
      <c r="AB13" s="54">
        <f>'10'!$D$13+1</f>
        <v>11</v>
      </c>
      <c r="AC13" s="54">
        <f>'10'!$D$13+1</f>
        <v>11</v>
      </c>
      <c r="AD13" s="54">
        <f>'10'!$D$13+1</f>
        <v>11</v>
      </c>
      <c r="AE13" s="54">
        <f>'10'!$D$13+1</f>
        <v>11</v>
      </c>
      <c r="AF13" s="54">
        <f>'10'!$D$13+1</f>
        <v>11</v>
      </c>
      <c r="AG13" s="54">
        <f>'10'!$D$13+1</f>
        <v>11</v>
      </c>
      <c r="AH13" s="54">
        <f>'10'!$D$13+1</f>
        <v>11</v>
      </c>
      <c r="AI13" s="54">
        <f>'10'!$D$13+1</f>
        <v>11</v>
      </c>
      <c r="AJ13" s="54">
        <f>'10'!$D$13+1</f>
        <v>11</v>
      </c>
      <c r="AK13" s="54">
        <f>'10'!$D$13+1</f>
        <v>11</v>
      </c>
      <c r="AL13" s="54">
        <f>'10'!$D$13+1</f>
        <v>11</v>
      </c>
      <c r="AM13" s="54">
        <f>'10'!$D$13+1</f>
        <v>11</v>
      </c>
      <c r="AN13" s="54">
        <f>'10'!$D$13+1</f>
        <v>11</v>
      </c>
      <c r="AO13" s="54">
        <f>'10'!$D$13+1</f>
        <v>11</v>
      </c>
      <c r="AP13" s="54">
        <f>'10'!$D$13+1</f>
        <v>11</v>
      </c>
      <c r="AQ13" s="54">
        <f>'10'!$D$13+1</f>
        <v>11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>
        <f>VLOOKUP(1,Plano!$A$168:$D$201,4,FALSE)</f>
        <v>4</v>
      </c>
      <c r="E15" s="57">
        <f>D15</f>
        <v>4</v>
      </c>
      <c r="F15" s="57">
        <f>D15</f>
        <v>4</v>
      </c>
      <c r="G15" s="57">
        <f>D15</f>
        <v>4</v>
      </c>
      <c r="H15" s="56">
        <f>VLOOKUP(2,Plano!$A$168:$D$201,4,FALSE)</f>
        <v>11</v>
      </c>
      <c r="I15" s="57">
        <f>H15</f>
        <v>11</v>
      </c>
      <c r="J15" s="57">
        <f>H15</f>
        <v>11</v>
      </c>
      <c r="K15" s="57">
        <f>H15</f>
        <v>11</v>
      </c>
      <c r="L15" s="56">
        <f>VLOOKUP(3,Plano!$A$168:$D$201,4,FALSE)</f>
        <v>18</v>
      </c>
      <c r="M15" s="57">
        <f>L15</f>
        <v>18</v>
      </c>
      <c r="N15" s="57">
        <f>L15</f>
        <v>18</v>
      </c>
      <c r="O15" s="57">
        <f>L15</f>
        <v>18</v>
      </c>
      <c r="P15" s="56">
        <f>VLOOKUP(4,Plano!$A$168:$D$201,4,FALSE)</f>
        <v>25</v>
      </c>
      <c r="Q15" s="57">
        <f>P15</f>
        <v>25</v>
      </c>
      <c r="R15" s="57">
        <f>P15</f>
        <v>25</v>
      </c>
      <c r="S15" s="57">
        <f>P15</f>
        <v>25</v>
      </c>
      <c r="T15" s="56" t="e">
        <f>VLOOKUP(5,Plano!$A$168:$D$201,4,FALSE)</f>
        <v>#N/A</v>
      </c>
      <c r="U15" s="56" t="e">
        <f>T15</f>
        <v>#N/A</v>
      </c>
      <c r="V15" s="57" t="e">
        <f>T15</f>
        <v>#N/A</v>
      </c>
      <c r="W15" s="57" t="e">
        <f>T15</f>
        <v>#N/A</v>
      </c>
      <c r="X15" s="56" t="e">
        <f>VLOOKUP(6,Plano!$A$168:$D$201,4,FALSE)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VLOOKUP(7,Plano!$A$168:$D$201,4,FALSE)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VLOOKUP(8,Plano!$A$168:$D$201,4,FALSE)</f>
        <v>#N/A</v>
      </c>
      <c r="AG15" s="57" t="e">
        <f>AF15</f>
        <v>#N/A</v>
      </c>
      <c r="AH15" s="57" t="e">
        <f>AF15</f>
        <v>#N/A</v>
      </c>
      <c r="AI15" s="57" t="e">
        <f>AF15</f>
        <v>#N/A</v>
      </c>
      <c r="AJ15" s="56" t="e">
        <f>VLOOKUP(9,Plano!$A$168:$D$201,4,FALSE)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VLOOKUP(10,Plano!$A$168:$D$201,4,FALSE)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70" t="str">
        <f>'10 (2)'!C16</f>
        <v>ABNER BORDA FONSECA</v>
      </c>
      <c r="D16" s="264" t="str">
        <f>IF('10 (2)'!AQ16="C","C",IF('10 (2)'!AQ16="D","D",IF('10 (2)'!AQ16="TR","TR",IF('10 (2)'!AQ16="TC","TC","."))))</f>
        <v>C</v>
      </c>
      <c r="E16" s="264" t="str">
        <f t="shared" ref="E16:F21" si="0">IF(D16="C","C",IF(D16="D","D",IF(D16="TR","TR",IF(D16="TC","TC","."))))</f>
        <v>C</v>
      </c>
      <c r="F16" s="264" t="str">
        <f t="shared" si="0"/>
        <v>C</v>
      </c>
      <c r="G16" s="264" t="str">
        <f t="shared" ref="G16:G21" si="1">IF(F16="C","C",IF(F16="D","D",IF(F16="TR","TR",IF(F16="TC","TC","."))))</f>
        <v>C</v>
      </c>
      <c r="H16" s="264" t="str">
        <f t="shared" ref="H16:H21" si="2">IF(G16="C","C",IF(G16="D","D",IF(G16="TR","TR",IF(G16="TC","TC","."))))</f>
        <v>C</v>
      </c>
      <c r="I16" s="264" t="str">
        <f t="shared" ref="I16:I21" si="3">IF(H16="C","C",IF(H16="D","D",IF(H16="TR","TR",IF(H16="TC","TC","."))))</f>
        <v>C</v>
      </c>
      <c r="J16" s="264" t="str">
        <f t="shared" ref="J16:J21" si="4">IF(I16="C","C",IF(I16="D","D",IF(I16="TR","TR",IF(I16="TC","TC","."))))</f>
        <v>C</v>
      </c>
      <c r="K16" s="264" t="str">
        <f t="shared" ref="K16:K21" si="5">IF(J16="C","C",IF(J16="D","D",IF(J16="TR","TR",IF(J16="TC","TC","."))))</f>
        <v>C</v>
      </c>
      <c r="L16" s="264" t="str">
        <f t="shared" ref="L16:L21" si="6">IF(K16="C","C",IF(K16="D","D",IF(K16="TR","TR",IF(K16="TC","TC","."))))</f>
        <v>C</v>
      </c>
      <c r="M16" s="264" t="str">
        <f t="shared" ref="M16:M21" si="7">IF(L16="C","C",IF(L16="D","D",IF(L16="TR","TR",IF(L16="TC","TC","."))))</f>
        <v>C</v>
      </c>
      <c r="N16" s="264" t="str">
        <f t="shared" ref="N16:N21" si="8">IF(M16="C","C",IF(M16="D","D",IF(M16="TR","TR",IF(M16="TC","TC","."))))</f>
        <v>C</v>
      </c>
      <c r="O16" s="264" t="str">
        <f t="shared" ref="O16:O21" si="9">IF(N16="C","C",IF(N16="D","D",IF(N16="TR","TR",IF(N16="TC","TC","."))))</f>
        <v>C</v>
      </c>
      <c r="P16" s="264" t="str">
        <f t="shared" ref="P16:P21" si="10">IF(O16="C","C",IF(O16="D","D",IF(O16="TR","TR",IF(O16="TC","TC","."))))</f>
        <v>C</v>
      </c>
      <c r="Q16" s="264" t="str">
        <f t="shared" ref="Q16:Q21" si="11">IF(P16="C","C",IF(P16="D","D",IF(P16="TR","TR",IF(P16="TC","TC","."))))</f>
        <v>C</v>
      </c>
      <c r="R16" s="264" t="str">
        <f t="shared" ref="R16:R21" si="12">IF(Q16="C","C",IF(Q16="D","D",IF(Q16="TR","TR",IF(Q16="TC","TC","."))))</f>
        <v>C</v>
      </c>
      <c r="S16" s="264" t="str">
        <f t="shared" ref="S16:S21" si="13">IF(R16="C","C",IF(R16="D","D",IF(R16="TR","TR",IF(R16="TC","TC","."))))</f>
        <v>C</v>
      </c>
      <c r="T16" s="264" t="str">
        <f t="shared" ref="T16:T21" si="14">IF(S16="C","C",IF(S16="D","D",IF(S16="TR","TR",IF(S16="TC","TC","."))))</f>
        <v>C</v>
      </c>
      <c r="U16" s="264" t="str">
        <f t="shared" ref="U16:U21" si="15">IF(T16="C","C",IF(T16="D","D",IF(T16="TR","TR",IF(T16="TC","TC","."))))</f>
        <v>C</v>
      </c>
      <c r="V16" s="264" t="str">
        <f t="shared" ref="V16:V21" si="16">IF(U16="C","C",IF(U16="D","D",IF(U16="TR","TR",IF(U16="TC","TC","."))))</f>
        <v>C</v>
      </c>
      <c r="W16" s="264" t="str">
        <f t="shared" ref="W16:W21" si="17">IF(V16="C","C",IF(V16="D","D",IF(V16="TR","TR",IF(V16="TC","TC","."))))</f>
        <v>C</v>
      </c>
      <c r="X16" s="264" t="str">
        <f t="shared" ref="X16:X32" si="18">IF(W16="C","C",IF(W16="D","D",IF(W16="TR","TR",IF(W16="TC","TC","."))))</f>
        <v>C</v>
      </c>
      <c r="Y16" s="264" t="str">
        <f t="shared" ref="Y16:Y30" si="19">IF(X16="C","C",IF(X16="D","D",IF(X16="TR","TR",IF(X16="TC","TC","."))))</f>
        <v>C</v>
      </c>
      <c r="Z16" s="264" t="str">
        <f t="shared" ref="Z16:Z30" si="20">IF(Y16="C","C",IF(Y16="D","D",IF(Y16="TR","TR",IF(Y16="TC","TC","."))))</f>
        <v>C</v>
      </c>
      <c r="AA16" s="264" t="str">
        <f t="shared" ref="AA16:AA30" si="21">IF(Z16="C","C",IF(Z16="D","D",IF(Z16="TR","TR",IF(Z16="TC","TC","."))))</f>
        <v>C</v>
      </c>
      <c r="AB16" s="264" t="str">
        <f t="shared" ref="AB16:AB30" si="22">IF(AA16="C","C",IF(AA16="D","D",IF(AA16="TR","TR",IF(AA16="TC","TC","."))))</f>
        <v>C</v>
      </c>
      <c r="AC16" s="264" t="str">
        <f t="shared" ref="AC16:AC30" si="23">IF(AB16="C","C",IF(AB16="D","D",IF(AB16="TR","TR",IF(AB16="TC","TC","."))))</f>
        <v>C</v>
      </c>
      <c r="AD16" s="264" t="str">
        <f t="shared" ref="AD16:AD30" si="24">IF(AC16="C","C",IF(AC16="D","D",IF(AC16="TR","TR",IF(AC16="TC","TC","."))))</f>
        <v>C</v>
      </c>
      <c r="AE16" s="264" t="str">
        <f t="shared" ref="AE16:AE30" si="25">IF(AD16="C","C",IF(AD16="D","D",IF(AD16="TR","TR",IF(AD16="TC","TC","."))))</f>
        <v>C</v>
      </c>
      <c r="AF16" s="264" t="str">
        <f t="shared" ref="AF16:AF30" si="26">IF(AE16="C","C",IF(AE16="D","D",IF(AE16="TR","TR",IF(AE16="TC","TC","."))))</f>
        <v>C</v>
      </c>
      <c r="AG16" s="264" t="str">
        <f t="shared" ref="AG16:AG30" si="27">IF(AF16="C","C",IF(AF16="D","D",IF(AF16="TR","TR",IF(AF16="TC","TC","."))))</f>
        <v>C</v>
      </c>
      <c r="AH16" s="264" t="str">
        <f t="shared" ref="AH16:AH30" si="28">IF(AG16="C","C",IF(AG16="D","D",IF(AG16="TR","TR",IF(AG16="TC","TC","."))))</f>
        <v>C</v>
      </c>
      <c r="AI16" s="264" t="str">
        <f t="shared" ref="AI16:AI30" si="29">IF(AH16="C","C",IF(AH16="D","D",IF(AH16="TR","TR",IF(AH16="TC","TC","."))))</f>
        <v>C</v>
      </c>
      <c r="AJ16" s="264" t="str">
        <f t="shared" ref="AJ16:AP27" si="30">IF(AI16="C","C",IF(AI16="D","D",IF(AI16="TR","TR",IF(AI16="TC","TC","."))))</f>
        <v>C</v>
      </c>
      <c r="AK16" s="264" t="str">
        <f t="shared" si="30"/>
        <v>C</v>
      </c>
      <c r="AL16" s="264" t="str">
        <f t="shared" si="30"/>
        <v>C</v>
      </c>
      <c r="AM16" s="264" t="str">
        <f t="shared" si="30"/>
        <v>C</v>
      </c>
      <c r="AN16" s="264" t="str">
        <f t="shared" si="30"/>
        <v>C</v>
      </c>
      <c r="AO16" s="264" t="str">
        <f t="shared" si="30"/>
        <v>C</v>
      </c>
      <c r="AP16" s="264" t="str">
        <f t="shared" si="30"/>
        <v>C</v>
      </c>
      <c r="AQ16" s="264" t="str">
        <f t="shared" ref="AQ16:AQ43" si="31">IF(AP16="C","C",IF(AP16="D","D",IF(AP16="TR","TR",IF(AP16="TC","TC","."))))</f>
        <v>C</v>
      </c>
      <c r="AR16" s="268">
        <f t="shared" ref="AR16:AR43" si="32">COUNTIF(D16:AQ16,"F")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70" t="str">
        <f>'10 (2)'!C17</f>
        <v>ADRIAN RUBILAR LEMES CAETANO</v>
      </c>
      <c r="D17" s="240" t="str">
        <f>IF('10 (2)'!AQ17="C","C",IF('10 (2)'!AQ17="D","D",IF('10 (2)'!AQ17="TR","TR",IF('10 (2)'!AQ17="TC","TC","."))))</f>
        <v>.</v>
      </c>
      <c r="E17" s="240" t="str">
        <f t="shared" si="0"/>
        <v>.</v>
      </c>
      <c r="F17" s="240" t="str">
        <f t="shared" si="0"/>
        <v>.</v>
      </c>
      <c r="G17" s="240" t="str">
        <f t="shared" si="1"/>
        <v>.</v>
      </c>
      <c r="H17" s="240" t="str">
        <f t="shared" si="2"/>
        <v>.</v>
      </c>
      <c r="I17" s="240" t="str">
        <f t="shared" si="3"/>
        <v>.</v>
      </c>
      <c r="J17" s="240" t="str">
        <f t="shared" si="4"/>
        <v>.</v>
      </c>
      <c r="K17" s="240" t="str">
        <f t="shared" si="5"/>
        <v>.</v>
      </c>
      <c r="L17" s="240" t="str">
        <f t="shared" si="6"/>
        <v>.</v>
      </c>
      <c r="M17" s="240" t="str">
        <f t="shared" si="7"/>
        <v>.</v>
      </c>
      <c r="N17" s="240" t="str">
        <f t="shared" si="8"/>
        <v>.</v>
      </c>
      <c r="O17" s="240" t="str">
        <f t="shared" si="9"/>
        <v>.</v>
      </c>
      <c r="P17" s="240" t="str">
        <f t="shared" si="10"/>
        <v>.</v>
      </c>
      <c r="Q17" s="240" t="str">
        <f t="shared" si="11"/>
        <v>.</v>
      </c>
      <c r="R17" s="240" t="str">
        <f t="shared" si="12"/>
        <v>.</v>
      </c>
      <c r="S17" s="240" t="str">
        <f t="shared" si="13"/>
        <v>.</v>
      </c>
      <c r="T17" s="240" t="str">
        <f t="shared" si="14"/>
        <v>.</v>
      </c>
      <c r="U17" s="240" t="str">
        <f t="shared" si="15"/>
        <v>.</v>
      </c>
      <c r="V17" s="240" t="str">
        <f t="shared" si="16"/>
        <v>.</v>
      </c>
      <c r="W17" s="240" t="str">
        <f t="shared" si="17"/>
        <v>.</v>
      </c>
      <c r="X17" s="240" t="str">
        <f t="shared" si="18"/>
        <v>.</v>
      </c>
      <c r="Y17" s="240" t="str">
        <f t="shared" si="19"/>
        <v>.</v>
      </c>
      <c r="Z17" s="240" t="str">
        <f t="shared" si="20"/>
        <v>.</v>
      </c>
      <c r="AA17" s="240" t="str">
        <f t="shared" si="21"/>
        <v>.</v>
      </c>
      <c r="AB17" s="240" t="str">
        <f t="shared" si="22"/>
        <v>.</v>
      </c>
      <c r="AC17" s="240" t="str">
        <f t="shared" si="23"/>
        <v>.</v>
      </c>
      <c r="AD17" s="240" t="str">
        <f t="shared" si="24"/>
        <v>.</v>
      </c>
      <c r="AE17" s="240" t="str">
        <f t="shared" si="25"/>
        <v>.</v>
      </c>
      <c r="AF17" s="240" t="str">
        <f t="shared" si="26"/>
        <v>.</v>
      </c>
      <c r="AG17" s="240" t="str">
        <f t="shared" si="27"/>
        <v>.</v>
      </c>
      <c r="AH17" s="240" t="str">
        <f t="shared" si="28"/>
        <v>.</v>
      </c>
      <c r="AI17" s="240" t="str">
        <f t="shared" si="29"/>
        <v>.</v>
      </c>
      <c r="AJ17" s="240" t="str">
        <f t="shared" si="30"/>
        <v>.</v>
      </c>
      <c r="AK17" s="240" t="str">
        <f t="shared" si="30"/>
        <v>.</v>
      </c>
      <c r="AL17" s="240" t="str">
        <f t="shared" si="30"/>
        <v>.</v>
      </c>
      <c r="AM17" s="240" t="str">
        <f t="shared" si="30"/>
        <v>.</v>
      </c>
      <c r="AN17" s="240" t="str">
        <f t="shared" si="30"/>
        <v>.</v>
      </c>
      <c r="AO17" s="240" t="str">
        <f t="shared" si="30"/>
        <v>.</v>
      </c>
      <c r="AP17" s="240" t="str">
        <f t="shared" si="30"/>
        <v>.</v>
      </c>
      <c r="AQ17" s="240" t="str">
        <f t="shared" si="31"/>
        <v>.</v>
      </c>
      <c r="AR17" s="3">
        <f t="shared" si="32"/>
        <v>0</v>
      </c>
    </row>
    <row r="18" spans="1:44" ht="10.5" customHeight="1">
      <c r="A18" s="265">
        <f>'7'!A18</f>
        <v>3</v>
      </c>
      <c r="B18" s="265" t="str">
        <f>'7'!B18</f>
        <v>ADS</v>
      </c>
      <c r="C18" s="270" t="str">
        <f>'10 (2)'!C18</f>
        <v>ALEXANDRE GABIATTI VIEIRA</v>
      </c>
      <c r="D18" s="264" t="str">
        <f>IF('10 (2)'!AQ18="C","C",IF('10 (2)'!AQ18="D","D",IF('10 (2)'!AQ18="TR","TR",IF('10 (2)'!AQ18="TC","TC","."))))</f>
        <v>.</v>
      </c>
      <c r="E18" s="264" t="str">
        <f t="shared" si="0"/>
        <v>.</v>
      </c>
      <c r="F18" s="264" t="str">
        <f t="shared" si="0"/>
        <v>.</v>
      </c>
      <c r="G18" s="264" t="str">
        <f t="shared" si="1"/>
        <v>.</v>
      </c>
      <c r="H18" s="264" t="str">
        <f t="shared" si="2"/>
        <v>.</v>
      </c>
      <c r="I18" s="264" t="str">
        <f t="shared" si="3"/>
        <v>.</v>
      </c>
      <c r="J18" s="264" t="str">
        <f t="shared" si="4"/>
        <v>.</v>
      </c>
      <c r="K18" s="264" t="str">
        <f t="shared" si="5"/>
        <v>.</v>
      </c>
      <c r="L18" s="264" t="str">
        <f t="shared" si="6"/>
        <v>.</v>
      </c>
      <c r="M18" s="264" t="str">
        <f t="shared" si="7"/>
        <v>.</v>
      </c>
      <c r="N18" s="264" t="str">
        <f t="shared" si="8"/>
        <v>.</v>
      </c>
      <c r="O18" s="264" t="str">
        <f t="shared" si="9"/>
        <v>.</v>
      </c>
      <c r="P18" s="264" t="str">
        <f t="shared" si="10"/>
        <v>.</v>
      </c>
      <c r="Q18" s="264" t="str">
        <f t="shared" si="11"/>
        <v>.</v>
      </c>
      <c r="R18" s="264" t="str">
        <f t="shared" si="12"/>
        <v>.</v>
      </c>
      <c r="S18" s="264" t="str">
        <f t="shared" si="13"/>
        <v>.</v>
      </c>
      <c r="T18" s="264" t="str">
        <f t="shared" si="14"/>
        <v>.</v>
      </c>
      <c r="U18" s="264" t="str">
        <f t="shared" si="15"/>
        <v>.</v>
      </c>
      <c r="V18" s="264" t="str">
        <f t="shared" si="16"/>
        <v>.</v>
      </c>
      <c r="W18" s="264" t="str">
        <f t="shared" si="17"/>
        <v>.</v>
      </c>
      <c r="X18" s="264" t="str">
        <f t="shared" si="18"/>
        <v>.</v>
      </c>
      <c r="Y18" s="264" t="str">
        <f t="shared" si="19"/>
        <v>.</v>
      </c>
      <c r="Z18" s="264" t="str">
        <f t="shared" si="20"/>
        <v>.</v>
      </c>
      <c r="AA18" s="264" t="str">
        <f t="shared" si="21"/>
        <v>.</v>
      </c>
      <c r="AB18" s="264" t="str">
        <f t="shared" si="22"/>
        <v>.</v>
      </c>
      <c r="AC18" s="264" t="str">
        <f t="shared" si="23"/>
        <v>.</v>
      </c>
      <c r="AD18" s="264" t="str">
        <f t="shared" si="24"/>
        <v>.</v>
      </c>
      <c r="AE18" s="264" t="str">
        <f t="shared" si="25"/>
        <v>.</v>
      </c>
      <c r="AF18" s="264" t="str">
        <f t="shared" si="26"/>
        <v>.</v>
      </c>
      <c r="AG18" s="264" t="str">
        <f t="shared" si="27"/>
        <v>.</v>
      </c>
      <c r="AH18" s="264" t="str">
        <f t="shared" si="28"/>
        <v>.</v>
      </c>
      <c r="AI18" s="264" t="str">
        <f t="shared" si="29"/>
        <v>.</v>
      </c>
      <c r="AJ18" s="264" t="str">
        <f t="shared" si="30"/>
        <v>.</v>
      </c>
      <c r="AK18" s="264" t="str">
        <f t="shared" si="30"/>
        <v>.</v>
      </c>
      <c r="AL18" s="264" t="str">
        <f t="shared" si="30"/>
        <v>.</v>
      </c>
      <c r="AM18" s="264" t="str">
        <f t="shared" si="30"/>
        <v>.</v>
      </c>
      <c r="AN18" s="264" t="str">
        <f t="shared" si="30"/>
        <v>.</v>
      </c>
      <c r="AO18" s="264" t="str">
        <f t="shared" si="30"/>
        <v>.</v>
      </c>
      <c r="AP18" s="264" t="str">
        <f t="shared" si="30"/>
        <v>.</v>
      </c>
      <c r="AQ18" s="264" t="str">
        <f t="shared" si="31"/>
        <v>.</v>
      </c>
      <c r="AR18" s="268">
        <f t="shared" si="32"/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70" t="str">
        <f>'10 (2)'!C19</f>
        <v>ALEXSANDRO GIOVANNI DA SILVA DIAS</v>
      </c>
      <c r="D19" s="240" t="str">
        <f>IF('10 (2)'!AQ19="C","C",IF('10 (2)'!AQ19="D","D",IF('10 (2)'!AQ19="TR","TR",IF('10 (2)'!AQ19="TC","TC","."))))</f>
        <v>.</v>
      </c>
      <c r="E19" s="240" t="str">
        <f t="shared" si="0"/>
        <v>.</v>
      </c>
      <c r="F19" s="240" t="str">
        <f t="shared" si="0"/>
        <v>.</v>
      </c>
      <c r="G19" s="240" t="str">
        <f t="shared" si="1"/>
        <v>.</v>
      </c>
      <c r="H19" s="240" t="str">
        <f t="shared" si="2"/>
        <v>.</v>
      </c>
      <c r="I19" s="240" t="str">
        <f t="shared" si="3"/>
        <v>.</v>
      </c>
      <c r="J19" s="240" t="str">
        <f t="shared" si="4"/>
        <v>.</v>
      </c>
      <c r="K19" s="240" t="str">
        <f t="shared" si="5"/>
        <v>.</v>
      </c>
      <c r="L19" s="240" t="str">
        <f t="shared" si="6"/>
        <v>.</v>
      </c>
      <c r="M19" s="240" t="str">
        <f t="shared" si="7"/>
        <v>.</v>
      </c>
      <c r="N19" s="240" t="str">
        <f t="shared" si="8"/>
        <v>.</v>
      </c>
      <c r="O19" s="240" t="str">
        <f t="shared" si="9"/>
        <v>.</v>
      </c>
      <c r="P19" s="240" t="str">
        <f t="shared" si="10"/>
        <v>.</v>
      </c>
      <c r="Q19" s="240" t="str">
        <f t="shared" si="11"/>
        <v>.</v>
      </c>
      <c r="R19" s="240" t="str">
        <f t="shared" si="12"/>
        <v>.</v>
      </c>
      <c r="S19" s="240" t="str">
        <f t="shared" si="13"/>
        <v>.</v>
      </c>
      <c r="T19" s="240" t="str">
        <f t="shared" si="14"/>
        <v>.</v>
      </c>
      <c r="U19" s="240" t="str">
        <f t="shared" si="15"/>
        <v>.</v>
      </c>
      <c r="V19" s="240" t="str">
        <f t="shared" si="16"/>
        <v>.</v>
      </c>
      <c r="W19" s="240" t="str">
        <f t="shared" si="17"/>
        <v>.</v>
      </c>
      <c r="X19" s="240" t="str">
        <f t="shared" si="18"/>
        <v>.</v>
      </c>
      <c r="Y19" s="240" t="str">
        <f t="shared" si="19"/>
        <v>.</v>
      </c>
      <c r="Z19" s="240" t="str">
        <f t="shared" si="20"/>
        <v>.</v>
      </c>
      <c r="AA19" s="240" t="str">
        <f t="shared" si="21"/>
        <v>.</v>
      </c>
      <c r="AB19" s="240" t="str">
        <f t="shared" si="22"/>
        <v>.</v>
      </c>
      <c r="AC19" s="240" t="str">
        <f t="shared" si="23"/>
        <v>.</v>
      </c>
      <c r="AD19" s="240" t="str">
        <f t="shared" si="24"/>
        <v>.</v>
      </c>
      <c r="AE19" s="240" t="str">
        <f t="shared" si="25"/>
        <v>.</v>
      </c>
      <c r="AF19" s="240" t="str">
        <f t="shared" si="26"/>
        <v>.</v>
      </c>
      <c r="AG19" s="240" t="str">
        <f t="shared" si="27"/>
        <v>.</v>
      </c>
      <c r="AH19" s="240" t="str">
        <f t="shared" si="28"/>
        <v>.</v>
      </c>
      <c r="AI19" s="240" t="str">
        <f t="shared" si="29"/>
        <v>.</v>
      </c>
      <c r="AJ19" s="240" t="str">
        <f t="shared" si="30"/>
        <v>.</v>
      </c>
      <c r="AK19" s="240" t="str">
        <f t="shared" si="30"/>
        <v>.</v>
      </c>
      <c r="AL19" s="240" t="str">
        <f t="shared" si="30"/>
        <v>.</v>
      </c>
      <c r="AM19" s="240" t="str">
        <f t="shared" si="30"/>
        <v>.</v>
      </c>
      <c r="AN19" s="240" t="str">
        <f t="shared" si="30"/>
        <v>.</v>
      </c>
      <c r="AO19" s="240" t="str">
        <f t="shared" si="30"/>
        <v>.</v>
      </c>
      <c r="AP19" s="240" t="str">
        <f t="shared" si="30"/>
        <v>.</v>
      </c>
      <c r="AQ19" s="240" t="str">
        <f t="shared" si="31"/>
        <v>.</v>
      </c>
      <c r="AR19" s="3">
        <f t="shared" si="32"/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70" t="str">
        <f>'10 (2)'!C20</f>
        <v>ANA CARLA MESSIAS DE MOURA</v>
      </c>
      <c r="D20" s="240" t="str">
        <f>IF('10 (2)'!AQ20="C","C",IF('10 (2)'!AQ20="D","D",IF('10 (2)'!AQ20="TR","TR",IF('10 (2)'!AQ20="TC","TC","."))))</f>
        <v>.</v>
      </c>
      <c r="E20" s="240" t="str">
        <f t="shared" si="0"/>
        <v>.</v>
      </c>
      <c r="F20" s="240" t="str">
        <f t="shared" si="0"/>
        <v>.</v>
      </c>
      <c r="G20" s="240" t="str">
        <f t="shared" si="1"/>
        <v>.</v>
      </c>
      <c r="H20" s="240" t="str">
        <f t="shared" si="2"/>
        <v>.</v>
      </c>
      <c r="I20" s="240" t="str">
        <f t="shared" si="3"/>
        <v>.</v>
      </c>
      <c r="J20" s="240" t="str">
        <f t="shared" si="4"/>
        <v>.</v>
      </c>
      <c r="K20" s="240" t="str">
        <f t="shared" si="5"/>
        <v>.</v>
      </c>
      <c r="L20" s="240" t="str">
        <f t="shared" si="6"/>
        <v>.</v>
      </c>
      <c r="M20" s="240" t="str">
        <f t="shared" si="7"/>
        <v>.</v>
      </c>
      <c r="N20" s="240" t="str">
        <f t="shared" si="8"/>
        <v>.</v>
      </c>
      <c r="O20" s="240" t="str">
        <f t="shared" si="9"/>
        <v>.</v>
      </c>
      <c r="P20" s="240" t="str">
        <f t="shared" si="10"/>
        <v>.</v>
      </c>
      <c r="Q20" s="240" t="str">
        <f t="shared" si="11"/>
        <v>.</v>
      </c>
      <c r="R20" s="240" t="str">
        <f t="shared" si="12"/>
        <v>.</v>
      </c>
      <c r="S20" s="240" t="str">
        <f t="shared" si="13"/>
        <v>.</v>
      </c>
      <c r="T20" s="240" t="str">
        <f t="shared" si="14"/>
        <v>.</v>
      </c>
      <c r="U20" s="240" t="str">
        <f t="shared" si="15"/>
        <v>.</v>
      </c>
      <c r="V20" s="240" t="str">
        <f t="shared" si="16"/>
        <v>.</v>
      </c>
      <c r="W20" s="240" t="str">
        <f t="shared" si="17"/>
        <v>.</v>
      </c>
      <c r="X20" s="240" t="str">
        <f t="shared" si="18"/>
        <v>.</v>
      </c>
      <c r="Y20" s="240" t="str">
        <f t="shared" si="19"/>
        <v>.</v>
      </c>
      <c r="Z20" s="240" t="str">
        <f t="shared" si="20"/>
        <v>.</v>
      </c>
      <c r="AA20" s="240" t="str">
        <f t="shared" si="21"/>
        <v>.</v>
      </c>
      <c r="AB20" s="240" t="str">
        <f t="shared" si="22"/>
        <v>.</v>
      </c>
      <c r="AC20" s="240" t="str">
        <f t="shared" si="23"/>
        <v>.</v>
      </c>
      <c r="AD20" s="240" t="str">
        <f t="shared" si="24"/>
        <v>.</v>
      </c>
      <c r="AE20" s="240" t="str">
        <f t="shared" si="25"/>
        <v>.</v>
      </c>
      <c r="AF20" s="240" t="str">
        <f t="shared" si="26"/>
        <v>.</v>
      </c>
      <c r="AG20" s="240" t="str">
        <f t="shared" si="27"/>
        <v>.</v>
      </c>
      <c r="AH20" s="240" t="str">
        <f t="shared" si="28"/>
        <v>.</v>
      </c>
      <c r="AI20" s="240" t="str">
        <f t="shared" si="29"/>
        <v>.</v>
      </c>
      <c r="AJ20" s="240" t="str">
        <f t="shared" si="30"/>
        <v>.</v>
      </c>
      <c r="AK20" s="240" t="str">
        <f t="shared" si="30"/>
        <v>.</v>
      </c>
      <c r="AL20" s="240" t="str">
        <f t="shared" si="30"/>
        <v>.</v>
      </c>
      <c r="AM20" s="240" t="str">
        <f t="shared" si="30"/>
        <v>.</v>
      </c>
      <c r="AN20" s="240" t="str">
        <f t="shared" si="30"/>
        <v>.</v>
      </c>
      <c r="AO20" s="240" t="str">
        <f t="shared" si="30"/>
        <v>.</v>
      </c>
      <c r="AP20" s="240" t="str">
        <f t="shared" si="30"/>
        <v>.</v>
      </c>
      <c r="AQ20" s="240" t="str">
        <f t="shared" si="31"/>
        <v>.</v>
      </c>
      <c r="AR20" s="4">
        <f t="shared" si="32"/>
        <v>0</v>
      </c>
    </row>
    <row r="21" spans="1:44" ht="10.5" customHeight="1">
      <c r="A21" s="265">
        <f>'7'!A21</f>
        <v>6</v>
      </c>
      <c r="B21" s="265" t="str">
        <f>'7'!B21</f>
        <v>ADS</v>
      </c>
      <c r="C21" s="270" t="str">
        <f>'10 (2)'!C21</f>
        <v>ANGELO VICTOR ISRAEL MUNIZ</v>
      </c>
      <c r="D21" s="240" t="str">
        <f>IF('10 (2)'!AQ21="C","C",IF('10 (2)'!AQ21="D","D",IF('10 (2)'!AQ21="TR","TR",IF('10 (2)'!AQ21="TC","TC","."))))</f>
        <v>.</v>
      </c>
      <c r="E21" s="240" t="str">
        <f t="shared" si="0"/>
        <v>.</v>
      </c>
      <c r="F21" s="240" t="str">
        <f t="shared" si="0"/>
        <v>.</v>
      </c>
      <c r="G21" s="240" t="str">
        <f t="shared" si="1"/>
        <v>.</v>
      </c>
      <c r="H21" s="240" t="str">
        <f t="shared" si="2"/>
        <v>.</v>
      </c>
      <c r="I21" s="240" t="str">
        <f t="shared" si="3"/>
        <v>.</v>
      </c>
      <c r="J21" s="240" t="str">
        <f t="shared" si="4"/>
        <v>.</v>
      </c>
      <c r="K21" s="240" t="str">
        <f t="shared" si="5"/>
        <v>.</v>
      </c>
      <c r="L21" s="240" t="str">
        <f t="shared" si="6"/>
        <v>.</v>
      </c>
      <c r="M21" s="240" t="str">
        <f t="shared" si="7"/>
        <v>.</v>
      </c>
      <c r="N21" s="240" t="str">
        <f t="shared" si="8"/>
        <v>.</v>
      </c>
      <c r="O21" s="240" t="str">
        <f t="shared" si="9"/>
        <v>.</v>
      </c>
      <c r="P21" s="240" t="str">
        <f t="shared" si="10"/>
        <v>.</v>
      </c>
      <c r="Q21" s="240" t="str">
        <f t="shared" si="11"/>
        <v>.</v>
      </c>
      <c r="R21" s="240" t="str">
        <f t="shared" si="12"/>
        <v>.</v>
      </c>
      <c r="S21" s="240" t="str">
        <f t="shared" si="13"/>
        <v>.</v>
      </c>
      <c r="T21" s="240" t="str">
        <f t="shared" si="14"/>
        <v>.</v>
      </c>
      <c r="U21" s="240" t="str">
        <f t="shared" si="15"/>
        <v>.</v>
      </c>
      <c r="V21" s="240" t="str">
        <f t="shared" si="16"/>
        <v>.</v>
      </c>
      <c r="W21" s="240" t="str">
        <f t="shared" si="17"/>
        <v>.</v>
      </c>
      <c r="X21" s="240" t="str">
        <f t="shared" si="18"/>
        <v>.</v>
      </c>
      <c r="Y21" s="240" t="str">
        <f t="shared" si="19"/>
        <v>.</v>
      </c>
      <c r="Z21" s="240" t="str">
        <f t="shared" si="20"/>
        <v>.</v>
      </c>
      <c r="AA21" s="240" t="str">
        <f t="shared" si="21"/>
        <v>.</v>
      </c>
      <c r="AB21" s="240" t="str">
        <f t="shared" si="22"/>
        <v>.</v>
      </c>
      <c r="AC21" s="240" t="str">
        <f t="shared" si="23"/>
        <v>.</v>
      </c>
      <c r="AD21" s="240" t="str">
        <f t="shared" si="24"/>
        <v>.</v>
      </c>
      <c r="AE21" s="240" t="str">
        <f t="shared" si="25"/>
        <v>.</v>
      </c>
      <c r="AF21" s="240" t="str">
        <f t="shared" si="26"/>
        <v>.</v>
      </c>
      <c r="AG21" s="240" t="str">
        <f t="shared" si="27"/>
        <v>.</v>
      </c>
      <c r="AH21" s="240" t="str">
        <f t="shared" si="28"/>
        <v>.</v>
      </c>
      <c r="AI21" s="240" t="str">
        <f t="shared" si="29"/>
        <v>.</v>
      </c>
      <c r="AJ21" s="240" t="str">
        <f t="shared" si="30"/>
        <v>.</v>
      </c>
      <c r="AK21" s="240" t="str">
        <f t="shared" si="30"/>
        <v>.</v>
      </c>
      <c r="AL21" s="240" t="str">
        <f t="shared" si="30"/>
        <v>.</v>
      </c>
      <c r="AM21" s="240" t="str">
        <f t="shared" si="30"/>
        <v>.</v>
      </c>
      <c r="AN21" s="240" t="str">
        <f t="shared" si="30"/>
        <v>.</v>
      </c>
      <c r="AO21" s="240" t="str">
        <f t="shared" si="30"/>
        <v>.</v>
      </c>
      <c r="AP21" s="240" t="str">
        <f t="shared" si="30"/>
        <v>.</v>
      </c>
      <c r="AQ21" s="240" t="str">
        <f t="shared" si="31"/>
        <v>.</v>
      </c>
      <c r="AR21" s="4">
        <f t="shared" si="32"/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70" t="str">
        <f>'10 (2)'!C22</f>
        <v>BRUNO DA SILVA BRIXIUS</v>
      </c>
      <c r="D22" s="240" t="str">
        <f>IF('10 (2)'!AQ22="C","C",IF('10 (2)'!AQ22="D","D",IF('10 (2)'!AQ22="TR","TR",IF('10 (2)'!AQ22="TC","TC","."))))</f>
        <v>.</v>
      </c>
      <c r="E22" s="240" t="str">
        <f t="shared" ref="E22:Q32" si="33">IF(D22="C","C",IF(D22="D","D",IF(D22="TR","TR",IF(D22="TC","TC","."))))</f>
        <v>.</v>
      </c>
      <c r="F22" s="240" t="str">
        <f t="shared" si="33"/>
        <v>.</v>
      </c>
      <c r="G22" s="240" t="str">
        <f t="shared" si="33"/>
        <v>.</v>
      </c>
      <c r="H22" s="240" t="str">
        <f t="shared" si="33"/>
        <v>.</v>
      </c>
      <c r="I22" s="240" t="str">
        <f t="shared" si="33"/>
        <v>.</v>
      </c>
      <c r="J22" s="240" t="str">
        <f t="shared" si="33"/>
        <v>.</v>
      </c>
      <c r="K22" s="240" t="str">
        <f t="shared" si="33"/>
        <v>.</v>
      </c>
      <c r="L22" s="240" t="str">
        <f t="shared" si="33"/>
        <v>.</v>
      </c>
      <c r="M22" s="240" t="str">
        <f t="shared" si="33"/>
        <v>.</v>
      </c>
      <c r="N22" s="240" t="str">
        <f t="shared" si="33"/>
        <v>.</v>
      </c>
      <c r="O22" s="240" t="str">
        <f t="shared" si="33"/>
        <v>.</v>
      </c>
      <c r="P22" s="240" t="str">
        <f t="shared" si="33"/>
        <v>.</v>
      </c>
      <c r="Q22" s="240" t="str">
        <f t="shared" si="33"/>
        <v>.</v>
      </c>
      <c r="R22" s="240" t="str">
        <f t="shared" ref="R22:R32" si="34">IF(Q22="C","C",IF(Q22="D","D",IF(Q22="TR","TR",IF(Q22="TC","TC","."))))</f>
        <v>.</v>
      </c>
      <c r="S22" s="240" t="str">
        <f t="shared" ref="S22:S32" si="35">IF(R22="C","C",IF(R22="D","D",IF(R22="TR","TR",IF(R22="TC","TC","."))))</f>
        <v>.</v>
      </c>
      <c r="T22" s="240" t="str">
        <f t="shared" ref="T22:T32" si="36">IF(S22="C","C",IF(S22="D","D",IF(S22="TR","TR",IF(S22="TC","TC","."))))</f>
        <v>.</v>
      </c>
      <c r="U22" s="240" t="str">
        <f t="shared" ref="U22:U32" si="37">IF(T22="C","C",IF(T22="D","D",IF(T22="TR","TR",IF(T22="TC","TC","."))))</f>
        <v>.</v>
      </c>
      <c r="V22" s="240" t="str">
        <f t="shared" ref="V22:V32" si="38">IF(U22="C","C",IF(U22="D","D",IF(U22="TR","TR",IF(U22="TC","TC","."))))</f>
        <v>.</v>
      </c>
      <c r="W22" s="240" t="str">
        <f t="shared" ref="W22:W32" si="39">IF(V22="C","C",IF(V22="D","D",IF(V22="TR","TR",IF(V22="TC","TC","."))))</f>
        <v>.</v>
      </c>
      <c r="X22" s="240" t="str">
        <f t="shared" si="18"/>
        <v>.</v>
      </c>
      <c r="Y22" s="240" t="str">
        <f t="shared" si="19"/>
        <v>.</v>
      </c>
      <c r="Z22" s="240" t="str">
        <f t="shared" si="20"/>
        <v>.</v>
      </c>
      <c r="AA22" s="240" t="str">
        <f t="shared" si="21"/>
        <v>.</v>
      </c>
      <c r="AB22" s="240" t="str">
        <f t="shared" si="22"/>
        <v>.</v>
      </c>
      <c r="AC22" s="240" t="str">
        <f t="shared" si="23"/>
        <v>.</v>
      </c>
      <c r="AD22" s="240" t="str">
        <f t="shared" si="24"/>
        <v>.</v>
      </c>
      <c r="AE22" s="240" t="str">
        <f t="shared" si="25"/>
        <v>.</v>
      </c>
      <c r="AF22" s="240" t="str">
        <f t="shared" si="26"/>
        <v>.</v>
      </c>
      <c r="AG22" s="240" t="str">
        <f t="shared" si="27"/>
        <v>.</v>
      </c>
      <c r="AH22" s="240" t="str">
        <f t="shared" si="28"/>
        <v>.</v>
      </c>
      <c r="AI22" s="240" t="str">
        <f t="shared" si="29"/>
        <v>.</v>
      </c>
      <c r="AJ22" s="240" t="str">
        <f t="shared" si="30"/>
        <v>.</v>
      </c>
      <c r="AK22" s="240" t="str">
        <f t="shared" si="30"/>
        <v>.</v>
      </c>
      <c r="AL22" s="240" t="str">
        <f t="shared" si="30"/>
        <v>.</v>
      </c>
      <c r="AM22" s="240" t="str">
        <f t="shared" si="30"/>
        <v>.</v>
      </c>
      <c r="AN22" s="240" t="str">
        <f t="shared" si="30"/>
        <v>.</v>
      </c>
      <c r="AO22" s="240" t="str">
        <f t="shared" si="30"/>
        <v>.</v>
      </c>
      <c r="AP22" s="240" t="str">
        <f t="shared" si="30"/>
        <v>.</v>
      </c>
      <c r="AQ22" s="240" t="str">
        <f t="shared" si="31"/>
        <v>.</v>
      </c>
      <c r="AR22" s="4">
        <f t="shared" si="32"/>
        <v>0</v>
      </c>
    </row>
    <row r="23" spans="1:44" ht="10.5" customHeight="1">
      <c r="A23" s="265">
        <f>'7'!A23</f>
        <v>1</v>
      </c>
      <c r="B23" s="265" t="str">
        <f>'7'!B23</f>
        <v>TEL</v>
      </c>
      <c r="C23" s="270" t="str">
        <f>'10 (2)'!C23</f>
        <v>CRISTIANO DE MOURA</v>
      </c>
      <c r="D23" s="240" t="str">
        <f>IF('10 (2)'!AQ23="C","C",IF('10 (2)'!AQ23="D","D",IF('10 (2)'!AQ23="TR","TR",IF('10 (2)'!AQ23="TC","TC","."))))</f>
        <v>.</v>
      </c>
      <c r="E23" s="240" t="str">
        <f t="shared" si="33"/>
        <v>.</v>
      </c>
      <c r="F23" s="240" t="str">
        <f t="shared" si="33"/>
        <v>.</v>
      </c>
      <c r="G23" s="240" t="str">
        <f t="shared" si="33"/>
        <v>.</v>
      </c>
      <c r="H23" s="240" t="str">
        <f t="shared" si="33"/>
        <v>.</v>
      </c>
      <c r="I23" s="240" t="str">
        <f t="shared" si="33"/>
        <v>.</v>
      </c>
      <c r="J23" s="240" t="str">
        <f t="shared" si="33"/>
        <v>.</v>
      </c>
      <c r="K23" s="240" t="str">
        <f t="shared" si="33"/>
        <v>.</v>
      </c>
      <c r="L23" s="240" t="str">
        <f t="shared" si="33"/>
        <v>.</v>
      </c>
      <c r="M23" s="240" t="str">
        <f t="shared" si="33"/>
        <v>.</v>
      </c>
      <c r="N23" s="240" t="str">
        <f t="shared" si="33"/>
        <v>.</v>
      </c>
      <c r="O23" s="240" t="str">
        <f t="shared" si="33"/>
        <v>.</v>
      </c>
      <c r="P23" s="240" t="str">
        <f t="shared" si="33"/>
        <v>.</v>
      </c>
      <c r="Q23" s="240" t="str">
        <f t="shared" si="33"/>
        <v>.</v>
      </c>
      <c r="R23" s="240" t="str">
        <f t="shared" si="34"/>
        <v>.</v>
      </c>
      <c r="S23" s="240" t="str">
        <f t="shared" si="35"/>
        <v>.</v>
      </c>
      <c r="T23" s="240" t="str">
        <f t="shared" si="36"/>
        <v>.</v>
      </c>
      <c r="U23" s="240" t="str">
        <f t="shared" si="37"/>
        <v>.</v>
      </c>
      <c r="V23" s="240" t="str">
        <f t="shared" si="38"/>
        <v>.</v>
      </c>
      <c r="W23" s="240" t="str">
        <f t="shared" si="39"/>
        <v>.</v>
      </c>
      <c r="X23" s="240" t="str">
        <f t="shared" si="18"/>
        <v>.</v>
      </c>
      <c r="Y23" s="240" t="str">
        <f t="shared" si="19"/>
        <v>.</v>
      </c>
      <c r="Z23" s="240" t="str">
        <f t="shared" si="20"/>
        <v>.</v>
      </c>
      <c r="AA23" s="240" t="str">
        <f t="shared" si="21"/>
        <v>.</v>
      </c>
      <c r="AB23" s="240" t="str">
        <f t="shared" si="22"/>
        <v>.</v>
      </c>
      <c r="AC23" s="240" t="str">
        <f t="shared" si="23"/>
        <v>.</v>
      </c>
      <c r="AD23" s="240" t="str">
        <f t="shared" si="24"/>
        <v>.</v>
      </c>
      <c r="AE23" s="240" t="str">
        <f t="shared" si="25"/>
        <v>.</v>
      </c>
      <c r="AF23" s="240" t="str">
        <f t="shared" si="26"/>
        <v>.</v>
      </c>
      <c r="AG23" s="240" t="str">
        <f t="shared" si="27"/>
        <v>.</v>
      </c>
      <c r="AH23" s="240" t="str">
        <f t="shared" si="28"/>
        <v>.</v>
      </c>
      <c r="AI23" s="240" t="str">
        <f t="shared" si="29"/>
        <v>.</v>
      </c>
      <c r="AJ23" s="240" t="str">
        <f t="shared" si="30"/>
        <v>.</v>
      </c>
      <c r="AK23" s="240" t="str">
        <f t="shared" si="30"/>
        <v>.</v>
      </c>
      <c r="AL23" s="240" t="str">
        <f t="shared" si="30"/>
        <v>.</v>
      </c>
      <c r="AM23" s="240" t="str">
        <f t="shared" si="30"/>
        <v>.</v>
      </c>
      <c r="AN23" s="240" t="str">
        <f t="shared" si="30"/>
        <v>.</v>
      </c>
      <c r="AO23" s="240" t="str">
        <f t="shared" si="30"/>
        <v>.</v>
      </c>
      <c r="AP23" s="240" t="str">
        <f t="shared" si="30"/>
        <v>.</v>
      </c>
      <c r="AQ23" s="240" t="str">
        <f t="shared" si="31"/>
        <v>.</v>
      </c>
      <c r="AR23" s="4">
        <f t="shared" si="32"/>
        <v>0</v>
      </c>
    </row>
    <row r="24" spans="1:44" ht="10.5" customHeight="1">
      <c r="A24" s="265">
        <f>'7'!A24</f>
        <v>6</v>
      </c>
      <c r="B24" s="265" t="str">
        <f>'7'!B24</f>
        <v>ADS</v>
      </c>
      <c r="C24" s="270" t="str">
        <f>'10 (2)'!C24</f>
        <v>DANIEL OLIVEIRA RODRIGUES</v>
      </c>
      <c r="D24" s="240" t="str">
        <f>IF('10 (2)'!AQ24="C","C",IF('10 (2)'!AQ24="D","D",IF('10 (2)'!AQ24="TR","TR",IF('10 (2)'!AQ24="TC","TC","."))))</f>
        <v>C</v>
      </c>
      <c r="E24" s="240" t="str">
        <f t="shared" si="33"/>
        <v>C</v>
      </c>
      <c r="F24" s="240" t="str">
        <f t="shared" si="33"/>
        <v>C</v>
      </c>
      <c r="G24" s="240" t="str">
        <f t="shared" si="33"/>
        <v>C</v>
      </c>
      <c r="H24" s="240" t="str">
        <f t="shared" si="33"/>
        <v>C</v>
      </c>
      <c r="I24" s="240" t="str">
        <f t="shared" si="33"/>
        <v>C</v>
      </c>
      <c r="J24" s="240" t="str">
        <f t="shared" si="33"/>
        <v>C</v>
      </c>
      <c r="K24" s="240" t="str">
        <f t="shared" si="33"/>
        <v>C</v>
      </c>
      <c r="L24" s="240" t="str">
        <f t="shared" si="33"/>
        <v>C</v>
      </c>
      <c r="M24" s="240" t="str">
        <f t="shared" si="33"/>
        <v>C</v>
      </c>
      <c r="N24" s="240" t="str">
        <f t="shared" si="33"/>
        <v>C</v>
      </c>
      <c r="O24" s="240" t="str">
        <f t="shared" si="33"/>
        <v>C</v>
      </c>
      <c r="P24" s="240" t="str">
        <f t="shared" si="33"/>
        <v>C</v>
      </c>
      <c r="Q24" s="240" t="str">
        <f t="shared" si="33"/>
        <v>C</v>
      </c>
      <c r="R24" s="240" t="str">
        <f t="shared" si="34"/>
        <v>C</v>
      </c>
      <c r="S24" s="240" t="str">
        <f t="shared" si="35"/>
        <v>C</v>
      </c>
      <c r="T24" s="240" t="str">
        <f t="shared" si="36"/>
        <v>C</v>
      </c>
      <c r="U24" s="240" t="str">
        <f t="shared" si="37"/>
        <v>C</v>
      </c>
      <c r="V24" s="240" t="str">
        <f t="shared" si="38"/>
        <v>C</v>
      </c>
      <c r="W24" s="240" t="str">
        <f t="shared" si="39"/>
        <v>C</v>
      </c>
      <c r="X24" s="240" t="str">
        <f t="shared" si="18"/>
        <v>C</v>
      </c>
      <c r="Y24" s="240" t="str">
        <f t="shared" si="19"/>
        <v>C</v>
      </c>
      <c r="Z24" s="240" t="str">
        <f t="shared" si="20"/>
        <v>C</v>
      </c>
      <c r="AA24" s="240" t="str">
        <f t="shared" si="21"/>
        <v>C</v>
      </c>
      <c r="AB24" s="240" t="str">
        <f t="shared" si="22"/>
        <v>C</v>
      </c>
      <c r="AC24" s="240" t="str">
        <f t="shared" si="23"/>
        <v>C</v>
      </c>
      <c r="AD24" s="240" t="str">
        <f t="shared" si="24"/>
        <v>C</v>
      </c>
      <c r="AE24" s="240" t="str">
        <f t="shared" si="25"/>
        <v>C</v>
      </c>
      <c r="AF24" s="240" t="str">
        <f t="shared" si="26"/>
        <v>C</v>
      </c>
      <c r="AG24" s="240" t="str">
        <f t="shared" si="27"/>
        <v>C</v>
      </c>
      <c r="AH24" s="240" t="str">
        <f t="shared" si="28"/>
        <v>C</v>
      </c>
      <c r="AI24" s="240" t="str">
        <f t="shared" si="29"/>
        <v>C</v>
      </c>
      <c r="AJ24" s="240" t="str">
        <f t="shared" si="30"/>
        <v>C</v>
      </c>
      <c r="AK24" s="240" t="str">
        <f t="shared" si="30"/>
        <v>C</v>
      </c>
      <c r="AL24" s="240" t="str">
        <f t="shared" si="30"/>
        <v>C</v>
      </c>
      <c r="AM24" s="240" t="str">
        <f t="shared" si="30"/>
        <v>C</v>
      </c>
      <c r="AN24" s="240" t="str">
        <f t="shared" si="30"/>
        <v>C</v>
      </c>
      <c r="AO24" s="240" t="str">
        <f t="shared" si="30"/>
        <v>C</v>
      </c>
      <c r="AP24" s="240" t="str">
        <f t="shared" si="30"/>
        <v>C</v>
      </c>
      <c r="AQ24" s="240" t="str">
        <f t="shared" si="31"/>
        <v>C</v>
      </c>
      <c r="AR24" s="4">
        <f t="shared" si="32"/>
        <v>0</v>
      </c>
    </row>
    <row r="25" spans="1:44" ht="10.5" customHeight="1">
      <c r="A25" s="265">
        <f>'7'!A25</f>
        <v>7</v>
      </c>
      <c r="B25" s="265" t="str">
        <f>'7'!B25</f>
        <v>ADS</v>
      </c>
      <c r="C25" s="270" t="str">
        <f>'10 (2)'!C25</f>
        <v>DIONATA LEONEL MACHADO FERRAZ</v>
      </c>
      <c r="D25" s="240" t="str">
        <f>IF('10 (2)'!AQ25="C","C",IF('10 (2)'!AQ25="D","D",IF('10 (2)'!AQ25="TR","TR",IF('10 (2)'!AQ25="TC","TC","."))))</f>
        <v>.</v>
      </c>
      <c r="E25" s="240" t="str">
        <f t="shared" si="33"/>
        <v>.</v>
      </c>
      <c r="F25" s="240" t="str">
        <f t="shared" si="33"/>
        <v>.</v>
      </c>
      <c r="G25" s="240" t="str">
        <f t="shared" si="33"/>
        <v>.</v>
      </c>
      <c r="H25" s="240" t="str">
        <f t="shared" si="33"/>
        <v>.</v>
      </c>
      <c r="I25" s="240" t="str">
        <f t="shared" si="33"/>
        <v>.</v>
      </c>
      <c r="J25" s="240" t="str">
        <f t="shared" si="33"/>
        <v>.</v>
      </c>
      <c r="K25" s="240" t="str">
        <f t="shared" si="33"/>
        <v>.</v>
      </c>
      <c r="L25" s="240" t="str">
        <f t="shared" si="33"/>
        <v>.</v>
      </c>
      <c r="M25" s="240" t="str">
        <f t="shared" si="33"/>
        <v>.</v>
      </c>
      <c r="N25" s="240" t="str">
        <f t="shared" si="33"/>
        <v>.</v>
      </c>
      <c r="O25" s="240" t="str">
        <f t="shared" si="33"/>
        <v>.</v>
      </c>
      <c r="P25" s="240" t="str">
        <f t="shared" si="33"/>
        <v>.</v>
      </c>
      <c r="Q25" s="240" t="str">
        <f t="shared" si="33"/>
        <v>.</v>
      </c>
      <c r="R25" s="240" t="str">
        <f t="shared" si="34"/>
        <v>.</v>
      </c>
      <c r="S25" s="240" t="str">
        <f t="shared" si="35"/>
        <v>.</v>
      </c>
      <c r="T25" s="240" t="str">
        <f t="shared" si="36"/>
        <v>.</v>
      </c>
      <c r="U25" s="240" t="str">
        <f t="shared" si="37"/>
        <v>.</v>
      </c>
      <c r="V25" s="240" t="str">
        <f t="shared" si="38"/>
        <v>.</v>
      </c>
      <c r="W25" s="240" t="str">
        <f t="shared" si="39"/>
        <v>.</v>
      </c>
      <c r="X25" s="240" t="str">
        <f t="shared" si="18"/>
        <v>.</v>
      </c>
      <c r="Y25" s="240" t="str">
        <f t="shared" si="19"/>
        <v>.</v>
      </c>
      <c r="Z25" s="240" t="str">
        <f t="shared" si="20"/>
        <v>.</v>
      </c>
      <c r="AA25" s="240" t="str">
        <f t="shared" si="21"/>
        <v>.</v>
      </c>
      <c r="AB25" s="240" t="str">
        <f t="shared" si="22"/>
        <v>.</v>
      </c>
      <c r="AC25" s="240" t="str">
        <f t="shared" si="23"/>
        <v>.</v>
      </c>
      <c r="AD25" s="240" t="str">
        <f t="shared" si="24"/>
        <v>.</v>
      </c>
      <c r="AE25" s="240" t="str">
        <f t="shared" si="25"/>
        <v>.</v>
      </c>
      <c r="AF25" s="240" t="str">
        <f t="shared" si="26"/>
        <v>.</v>
      </c>
      <c r="AG25" s="240" t="str">
        <f t="shared" si="27"/>
        <v>.</v>
      </c>
      <c r="AH25" s="240" t="str">
        <f t="shared" si="28"/>
        <v>.</v>
      </c>
      <c r="AI25" s="240" t="str">
        <f t="shared" si="29"/>
        <v>.</v>
      </c>
      <c r="AJ25" s="240" t="str">
        <f t="shared" si="30"/>
        <v>.</v>
      </c>
      <c r="AK25" s="240" t="str">
        <f t="shared" si="30"/>
        <v>.</v>
      </c>
      <c r="AL25" s="240" t="str">
        <f t="shared" si="30"/>
        <v>.</v>
      </c>
      <c r="AM25" s="240" t="str">
        <f t="shared" si="30"/>
        <v>.</v>
      </c>
      <c r="AN25" s="240" t="str">
        <f t="shared" si="30"/>
        <v>.</v>
      </c>
      <c r="AO25" s="240" t="str">
        <f t="shared" si="30"/>
        <v>.</v>
      </c>
      <c r="AP25" s="240" t="str">
        <f t="shared" si="30"/>
        <v>.</v>
      </c>
      <c r="AQ25" s="240" t="str">
        <f t="shared" si="31"/>
        <v>.</v>
      </c>
      <c r="AR25" s="4">
        <f t="shared" si="32"/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70" t="str">
        <f>'10 (2)'!C26</f>
        <v>DOUGLAS COSTA DA ROCHA</v>
      </c>
      <c r="D26" s="240" t="str">
        <f>IF('10 (2)'!AQ26="C","C",IF('10 (2)'!AQ26="D","D",IF('10 (2)'!AQ26="TR","TR",IF('10 (2)'!AQ26="TC","TC","."))))</f>
        <v>.</v>
      </c>
      <c r="E26" s="240" t="str">
        <f t="shared" ref="E26:Q26" si="40">IF(D26="C","C",IF(D26="D","D",IF(D26="TR","TR",IF(D26="TC","TC","."))))</f>
        <v>.</v>
      </c>
      <c r="F26" s="240" t="str">
        <f t="shared" si="40"/>
        <v>.</v>
      </c>
      <c r="G26" s="240" t="str">
        <f t="shared" si="40"/>
        <v>.</v>
      </c>
      <c r="H26" s="240" t="str">
        <f t="shared" si="40"/>
        <v>.</v>
      </c>
      <c r="I26" s="240" t="str">
        <f t="shared" si="40"/>
        <v>.</v>
      </c>
      <c r="J26" s="240" t="str">
        <f t="shared" si="40"/>
        <v>.</v>
      </c>
      <c r="K26" s="240" t="str">
        <f t="shared" si="40"/>
        <v>.</v>
      </c>
      <c r="L26" s="240" t="str">
        <f t="shared" si="40"/>
        <v>.</v>
      </c>
      <c r="M26" s="240" t="str">
        <f t="shared" si="40"/>
        <v>.</v>
      </c>
      <c r="N26" s="240" t="str">
        <f t="shared" si="40"/>
        <v>.</v>
      </c>
      <c r="O26" s="240" t="str">
        <f t="shared" si="40"/>
        <v>.</v>
      </c>
      <c r="P26" s="240" t="str">
        <f t="shared" si="40"/>
        <v>.</v>
      </c>
      <c r="Q26" s="240" t="str">
        <f t="shared" si="40"/>
        <v>.</v>
      </c>
      <c r="R26" s="240" t="str">
        <f t="shared" si="34"/>
        <v>.</v>
      </c>
      <c r="S26" s="240" t="str">
        <f t="shared" si="35"/>
        <v>.</v>
      </c>
      <c r="T26" s="240" t="str">
        <f t="shared" si="36"/>
        <v>.</v>
      </c>
      <c r="U26" s="240" t="str">
        <f t="shared" si="37"/>
        <v>.</v>
      </c>
      <c r="V26" s="240" t="str">
        <f t="shared" si="38"/>
        <v>.</v>
      </c>
      <c r="W26" s="240" t="str">
        <f t="shared" si="39"/>
        <v>.</v>
      </c>
      <c r="X26" s="240" t="str">
        <f t="shared" si="18"/>
        <v>.</v>
      </c>
      <c r="Y26" s="240" t="str">
        <f t="shared" si="19"/>
        <v>.</v>
      </c>
      <c r="Z26" s="240" t="str">
        <f t="shared" si="20"/>
        <v>.</v>
      </c>
      <c r="AA26" s="240" t="str">
        <f t="shared" si="21"/>
        <v>.</v>
      </c>
      <c r="AB26" s="240" t="str">
        <f t="shared" si="22"/>
        <v>.</v>
      </c>
      <c r="AC26" s="240" t="str">
        <f t="shared" si="23"/>
        <v>.</v>
      </c>
      <c r="AD26" s="240" t="str">
        <f t="shared" si="24"/>
        <v>.</v>
      </c>
      <c r="AE26" s="240" t="str">
        <f t="shared" si="25"/>
        <v>.</v>
      </c>
      <c r="AF26" s="240" t="str">
        <f t="shared" si="26"/>
        <v>.</v>
      </c>
      <c r="AG26" s="240" t="str">
        <f t="shared" si="27"/>
        <v>.</v>
      </c>
      <c r="AH26" s="240" t="str">
        <f t="shared" si="28"/>
        <v>.</v>
      </c>
      <c r="AI26" s="240" t="str">
        <f t="shared" si="29"/>
        <v>.</v>
      </c>
      <c r="AJ26" s="240" t="str">
        <f t="shared" si="30"/>
        <v>.</v>
      </c>
      <c r="AK26" s="240" t="str">
        <f t="shared" si="30"/>
        <v>.</v>
      </c>
      <c r="AL26" s="240" t="str">
        <f t="shared" si="30"/>
        <v>.</v>
      </c>
      <c r="AM26" s="240" t="str">
        <f t="shared" si="30"/>
        <v>.</v>
      </c>
      <c r="AN26" s="240" t="str">
        <f t="shared" si="30"/>
        <v>.</v>
      </c>
      <c r="AO26" s="240" t="str">
        <f t="shared" si="30"/>
        <v>.</v>
      </c>
      <c r="AP26" s="240" t="str">
        <f t="shared" si="30"/>
        <v>.</v>
      </c>
      <c r="AQ26" s="240" t="str">
        <f t="shared" si="31"/>
        <v>.</v>
      </c>
      <c r="AR26" s="4">
        <f t="shared" si="32"/>
        <v>0</v>
      </c>
    </row>
    <row r="27" spans="1:44" ht="10.5" customHeight="1">
      <c r="A27" s="265">
        <f>'7'!A27</f>
        <v>3</v>
      </c>
      <c r="B27" s="265" t="str">
        <f>'7'!B27</f>
        <v>REDES</v>
      </c>
      <c r="C27" s="270" t="str">
        <f>'10 (2)'!C27</f>
        <v>FABIANO BORBA VIANA FEIJÓ</v>
      </c>
      <c r="D27" s="240" t="str">
        <f>IF('10 (2)'!AQ27="C","C",IF('10 (2)'!AQ27="D","D",IF('10 (2)'!AQ27="TR","TR",IF('10 (2)'!AQ27="TC","TC","."))))</f>
        <v>C</v>
      </c>
      <c r="E27" s="240" t="str">
        <f t="shared" si="33"/>
        <v>C</v>
      </c>
      <c r="F27" s="240" t="str">
        <f t="shared" si="33"/>
        <v>C</v>
      </c>
      <c r="G27" s="240" t="str">
        <f t="shared" si="33"/>
        <v>C</v>
      </c>
      <c r="H27" s="240" t="str">
        <f t="shared" si="33"/>
        <v>C</v>
      </c>
      <c r="I27" s="240" t="str">
        <f t="shared" si="33"/>
        <v>C</v>
      </c>
      <c r="J27" s="240" t="str">
        <f t="shared" si="33"/>
        <v>C</v>
      </c>
      <c r="K27" s="240" t="str">
        <f t="shared" si="33"/>
        <v>C</v>
      </c>
      <c r="L27" s="240" t="str">
        <f t="shared" si="33"/>
        <v>C</v>
      </c>
      <c r="M27" s="240" t="str">
        <f t="shared" si="33"/>
        <v>C</v>
      </c>
      <c r="N27" s="240" t="str">
        <f t="shared" si="33"/>
        <v>C</v>
      </c>
      <c r="O27" s="240" t="str">
        <f t="shared" si="33"/>
        <v>C</v>
      </c>
      <c r="P27" s="240" t="str">
        <f t="shared" si="33"/>
        <v>C</v>
      </c>
      <c r="Q27" s="240" t="str">
        <f t="shared" si="33"/>
        <v>C</v>
      </c>
      <c r="R27" s="240" t="str">
        <f t="shared" si="34"/>
        <v>C</v>
      </c>
      <c r="S27" s="240" t="str">
        <f t="shared" si="35"/>
        <v>C</v>
      </c>
      <c r="T27" s="240" t="str">
        <f t="shared" si="36"/>
        <v>C</v>
      </c>
      <c r="U27" s="240" t="str">
        <f t="shared" si="37"/>
        <v>C</v>
      </c>
      <c r="V27" s="240" t="str">
        <f t="shared" si="38"/>
        <v>C</v>
      </c>
      <c r="W27" s="240" t="str">
        <f t="shared" si="39"/>
        <v>C</v>
      </c>
      <c r="X27" s="240" t="str">
        <f t="shared" si="18"/>
        <v>C</v>
      </c>
      <c r="Y27" s="240" t="str">
        <f t="shared" si="19"/>
        <v>C</v>
      </c>
      <c r="Z27" s="240" t="str">
        <f t="shared" si="20"/>
        <v>C</v>
      </c>
      <c r="AA27" s="240" t="str">
        <f t="shared" si="21"/>
        <v>C</v>
      </c>
      <c r="AB27" s="240" t="str">
        <f t="shared" si="22"/>
        <v>C</v>
      </c>
      <c r="AC27" s="240" t="str">
        <f t="shared" si="23"/>
        <v>C</v>
      </c>
      <c r="AD27" s="240" t="str">
        <f t="shared" si="24"/>
        <v>C</v>
      </c>
      <c r="AE27" s="240" t="str">
        <f t="shared" si="25"/>
        <v>C</v>
      </c>
      <c r="AF27" s="240" t="str">
        <f t="shared" si="26"/>
        <v>C</v>
      </c>
      <c r="AG27" s="240" t="str">
        <f t="shared" si="27"/>
        <v>C</v>
      </c>
      <c r="AH27" s="240" t="str">
        <f t="shared" si="28"/>
        <v>C</v>
      </c>
      <c r="AI27" s="240" t="str">
        <f t="shared" si="29"/>
        <v>C</v>
      </c>
      <c r="AJ27" s="240" t="str">
        <f t="shared" si="30"/>
        <v>C</v>
      </c>
      <c r="AK27" s="240" t="str">
        <f t="shared" si="30"/>
        <v>C</v>
      </c>
      <c r="AL27" s="240" t="str">
        <f t="shared" si="30"/>
        <v>C</v>
      </c>
      <c r="AM27" s="240" t="str">
        <f t="shared" si="30"/>
        <v>C</v>
      </c>
      <c r="AN27" s="240" t="str">
        <f t="shared" si="30"/>
        <v>C</v>
      </c>
      <c r="AO27" s="240" t="str">
        <f t="shared" si="30"/>
        <v>C</v>
      </c>
      <c r="AP27" s="240" t="str">
        <f t="shared" si="30"/>
        <v>C</v>
      </c>
      <c r="AQ27" s="240" t="str">
        <f t="shared" si="31"/>
        <v>C</v>
      </c>
      <c r="AR27" s="4">
        <f t="shared" si="32"/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70" t="str">
        <f>'10 (2)'!C28</f>
        <v>FELIPE DA SILVA PACHECO</v>
      </c>
      <c r="D28" s="240" t="str">
        <f>IF('10 (2)'!AQ28="C","C",IF('10 (2)'!AQ28="D","D",IF('10 (2)'!AQ28="TR","TR",IF('10 (2)'!AQ28="TC","TC","."))))</f>
        <v>C</v>
      </c>
      <c r="E28" s="240" t="str">
        <f t="shared" si="33"/>
        <v>C</v>
      </c>
      <c r="F28" s="240" t="str">
        <f t="shared" si="33"/>
        <v>C</v>
      </c>
      <c r="G28" s="240" t="str">
        <f t="shared" si="33"/>
        <v>C</v>
      </c>
      <c r="H28" s="240" t="str">
        <f t="shared" si="33"/>
        <v>C</v>
      </c>
      <c r="I28" s="240" t="str">
        <f t="shared" si="33"/>
        <v>C</v>
      </c>
      <c r="J28" s="240" t="str">
        <f t="shared" si="33"/>
        <v>C</v>
      </c>
      <c r="K28" s="240" t="str">
        <f t="shared" si="33"/>
        <v>C</v>
      </c>
      <c r="L28" s="240" t="str">
        <f t="shared" si="33"/>
        <v>C</v>
      </c>
      <c r="M28" s="240" t="str">
        <f t="shared" si="33"/>
        <v>C</v>
      </c>
      <c r="N28" s="240" t="str">
        <f t="shared" si="33"/>
        <v>C</v>
      </c>
      <c r="O28" s="240" t="str">
        <f t="shared" si="33"/>
        <v>C</v>
      </c>
      <c r="P28" s="240" t="str">
        <f t="shared" si="33"/>
        <v>C</v>
      </c>
      <c r="Q28" s="240" t="str">
        <f t="shared" si="33"/>
        <v>C</v>
      </c>
      <c r="R28" s="240" t="str">
        <f t="shared" si="34"/>
        <v>C</v>
      </c>
      <c r="S28" s="240" t="str">
        <f t="shared" si="35"/>
        <v>C</v>
      </c>
      <c r="T28" s="240" t="str">
        <f t="shared" si="36"/>
        <v>C</v>
      </c>
      <c r="U28" s="240" t="str">
        <f t="shared" si="37"/>
        <v>C</v>
      </c>
      <c r="V28" s="240" t="str">
        <f t="shared" si="38"/>
        <v>C</v>
      </c>
      <c r="W28" s="240" t="str">
        <f t="shared" si="39"/>
        <v>C</v>
      </c>
      <c r="X28" s="240" t="str">
        <f t="shared" si="18"/>
        <v>C</v>
      </c>
      <c r="Y28" s="240" t="str">
        <f t="shared" si="19"/>
        <v>C</v>
      </c>
      <c r="Z28" s="240" t="str">
        <f t="shared" si="20"/>
        <v>C</v>
      </c>
      <c r="AA28" s="240" t="str">
        <f t="shared" si="21"/>
        <v>C</v>
      </c>
      <c r="AB28" s="240" t="str">
        <f t="shared" si="22"/>
        <v>C</v>
      </c>
      <c r="AC28" s="240" t="str">
        <f t="shared" si="23"/>
        <v>C</v>
      </c>
      <c r="AD28" s="240" t="str">
        <f t="shared" si="24"/>
        <v>C</v>
      </c>
      <c r="AE28" s="240" t="str">
        <f t="shared" si="25"/>
        <v>C</v>
      </c>
      <c r="AF28" s="240" t="str">
        <f t="shared" si="26"/>
        <v>C</v>
      </c>
      <c r="AG28" s="240" t="str">
        <f t="shared" si="27"/>
        <v>C</v>
      </c>
      <c r="AH28" s="240" t="str">
        <f t="shared" si="28"/>
        <v>C</v>
      </c>
      <c r="AI28" s="240" t="str">
        <f t="shared" si="29"/>
        <v>C</v>
      </c>
      <c r="AJ28" s="240" t="str">
        <f t="shared" ref="AJ28:AP33" si="41">IF(AI28="C","C",IF(AI28="D","D",IF(AI28="TR","TR",IF(AI28="TC","TC","."))))</f>
        <v>C</v>
      </c>
      <c r="AK28" s="240" t="str">
        <f t="shared" si="41"/>
        <v>C</v>
      </c>
      <c r="AL28" s="240" t="str">
        <f t="shared" si="41"/>
        <v>C</v>
      </c>
      <c r="AM28" s="240" t="str">
        <f t="shared" si="41"/>
        <v>C</v>
      </c>
      <c r="AN28" s="240" t="str">
        <f t="shared" si="41"/>
        <v>C</v>
      </c>
      <c r="AO28" s="240" t="str">
        <f t="shared" si="41"/>
        <v>C</v>
      </c>
      <c r="AP28" s="240" t="str">
        <f t="shared" si="41"/>
        <v>C</v>
      </c>
      <c r="AQ28" s="240" t="str">
        <f t="shared" si="31"/>
        <v>C</v>
      </c>
      <c r="AR28" s="4">
        <f t="shared" si="32"/>
        <v>0</v>
      </c>
    </row>
    <row r="29" spans="1:44" ht="10.5" customHeight="1">
      <c r="A29" s="265">
        <f>'7'!A29</f>
        <v>10</v>
      </c>
      <c r="B29" s="265" t="str">
        <f>'7'!B29</f>
        <v>ADS</v>
      </c>
      <c r="C29" s="270" t="str">
        <f>'10 (2)'!C29</f>
        <v>FERNANDO LEITE SZEZECINSKI</v>
      </c>
      <c r="D29" s="240" t="str">
        <f>IF('10 (2)'!AQ29="C","C",IF('10 (2)'!AQ29="D","D",IF('10 (2)'!AQ29="TR","TR",IF('10 (2)'!AQ29="TC","TC","."))))</f>
        <v>.</v>
      </c>
      <c r="E29" s="240" t="str">
        <f t="shared" si="33"/>
        <v>.</v>
      </c>
      <c r="F29" s="240" t="str">
        <f t="shared" si="33"/>
        <v>.</v>
      </c>
      <c r="G29" s="240" t="str">
        <f t="shared" si="33"/>
        <v>.</v>
      </c>
      <c r="H29" s="240" t="str">
        <f t="shared" si="33"/>
        <v>.</v>
      </c>
      <c r="I29" s="240" t="str">
        <f t="shared" si="33"/>
        <v>.</v>
      </c>
      <c r="J29" s="240" t="str">
        <f t="shared" si="33"/>
        <v>.</v>
      </c>
      <c r="K29" s="240" t="str">
        <f t="shared" si="33"/>
        <v>.</v>
      </c>
      <c r="L29" s="240" t="str">
        <f t="shared" si="33"/>
        <v>.</v>
      </c>
      <c r="M29" s="240" t="str">
        <f t="shared" si="33"/>
        <v>.</v>
      </c>
      <c r="N29" s="240" t="str">
        <f t="shared" si="33"/>
        <v>.</v>
      </c>
      <c r="O29" s="240" t="str">
        <f t="shared" si="33"/>
        <v>.</v>
      </c>
      <c r="P29" s="240" t="str">
        <f t="shared" si="33"/>
        <v>.</v>
      </c>
      <c r="Q29" s="240" t="str">
        <f t="shared" si="33"/>
        <v>.</v>
      </c>
      <c r="R29" s="240" t="str">
        <f t="shared" si="34"/>
        <v>.</v>
      </c>
      <c r="S29" s="240" t="str">
        <f t="shared" si="35"/>
        <v>.</v>
      </c>
      <c r="T29" s="240" t="str">
        <f t="shared" si="36"/>
        <v>.</v>
      </c>
      <c r="U29" s="240" t="str">
        <f t="shared" si="37"/>
        <v>.</v>
      </c>
      <c r="V29" s="240" t="str">
        <f t="shared" si="38"/>
        <v>.</v>
      </c>
      <c r="W29" s="240" t="str">
        <f t="shared" si="39"/>
        <v>.</v>
      </c>
      <c r="X29" s="240" t="str">
        <f t="shared" si="18"/>
        <v>.</v>
      </c>
      <c r="Y29" s="240" t="str">
        <f t="shared" si="19"/>
        <v>.</v>
      </c>
      <c r="Z29" s="240" t="str">
        <f t="shared" si="20"/>
        <v>.</v>
      </c>
      <c r="AA29" s="240" t="str">
        <f t="shared" si="21"/>
        <v>.</v>
      </c>
      <c r="AB29" s="240" t="str">
        <f t="shared" si="22"/>
        <v>.</v>
      </c>
      <c r="AC29" s="240" t="str">
        <f t="shared" si="23"/>
        <v>.</v>
      </c>
      <c r="AD29" s="240" t="str">
        <f t="shared" si="24"/>
        <v>.</v>
      </c>
      <c r="AE29" s="240" t="str">
        <f t="shared" si="25"/>
        <v>.</v>
      </c>
      <c r="AF29" s="240" t="str">
        <f t="shared" si="26"/>
        <v>.</v>
      </c>
      <c r="AG29" s="240" t="str">
        <f t="shared" si="27"/>
        <v>.</v>
      </c>
      <c r="AH29" s="240" t="str">
        <f t="shared" si="28"/>
        <v>.</v>
      </c>
      <c r="AI29" s="240" t="str">
        <f t="shared" si="29"/>
        <v>.</v>
      </c>
      <c r="AJ29" s="240" t="str">
        <f t="shared" si="41"/>
        <v>.</v>
      </c>
      <c r="AK29" s="240" t="str">
        <f t="shared" si="41"/>
        <v>.</v>
      </c>
      <c r="AL29" s="240" t="str">
        <f t="shared" si="41"/>
        <v>.</v>
      </c>
      <c r="AM29" s="240" t="str">
        <f t="shared" si="41"/>
        <v>.</v>
      </c>
      <c r="AN29" s="240" t="str">
        <f t="shared" si="41"/>
        <v>.</v>
      </c>
      <c r="AO29" s="240" t="str">
        <f t="shared" si="41"/>
        <v>.</v>
      </c>
      <c r="AP29" s="240" t="str">
        <f t="shared" si="41"/>
        <v>.</v>
      </c>
      <c r="AQ29" s="240" t="str">
        <f t="shared" si="31"/>
        <v>.</v>
      </c>
      <c r="AR29" s="4">
        <f t="shared" si="32"/>
        <v>0</v>
      </c>
    </row>
    <row r="30" spans="1:44" ht="10.5" customHeight="1">
      <c r="A30" s="265">
        <f>'7'!A30</f>
        <v>11</v>
      </c>
      <c r="B30" s="265" t="str">
        <f>'7'!B30</f>
        <v>ADS</v>
      </c>
      <c r="C30" s="270" t="str">
        <f>'10 (2)'!C30</f>
        <v>GUILHERME PEREIRA SILVEIRA</v>
      </c>
      <c r="D30" s="240" t="str">
        <f>IF('10 (2)'!AQ30="C","C",IF('10 (2)'!AQ30="D","D",IF('10 (2)'!AQ30="TR","TR",IF('10 (2)'!AQ30="TC","TC","."))))</f>
        <v>.</v>
      </c>
      <c r="E30" s="240" t="str">
        <f t="shared" si="33"/>
        <v>.</v>
      </c>
      <c r="F30" s="240" t="str">
        <f t="shared" si="33"/>
        <v>.</v>
      </c>
      <c r="G30" s="240" t="str">
        <f t="shared" si="33"/>
        <v>.</v>
      </c>
      <c r="H30" s="240" t="str">
        <f t="shared" si="33"/>
        <v>.</v>
      </c>
      <c r="I30" s="240" t="str">
        <f t="shared" si="33"/>
        <v>.</v>
      </c>
      <c r="J30" s="240" t="str">
        <f t="shared" si="33"/>
        <v>.</v>
      </c>
      <c r="K30" s="240" t="str">
        <f t="shared" si="33"/>
        <v>.</v>
      </c>
      <c r="L30" s="240" t="str">
        <f t="shared" si="33"/>
        <v>.</v>
      </c>
      <c r="M30" s="240" t="str">
        <f t="shared" si="33"/>
        <v>.</v>
      </c>
      <c r="N30" s="240" t="str">
        <f t="shared" si="33"/>
        <v>.</v>
      </c>
      <c r="O30" s="240" t="str">
        <f t="shared" si="33"/>
        <v>.</v>
      </c>
      <c r="P30" s="240" t="str">
        <f t="shared" si="33"/>
        <v>.</v>
      </c>
      <c r="Q30" s="240" t="str">
        <f t="shared" si="33"/>
        <v>.</v>
      </c>
      <c r="R30" s="240" t="str">
        <f t="shared" si="34"/>
        <v>.</v>
      </c>
      <c r="S30" s="240" t="str">
        <f t="shared" si="35"/>
        <v>.</v>
      </c>
      <c r="T30" s="240" t="str">
        <f t="shared" si="36"/>
        <v>.</v>
      </c>
      <c r="U30" s="240" t="str">
        <f t="shared" si="37"/>
        <v>.</v>
      </c>
      <c r="V30" s="240" t="str">
        <f t="shared" si="38"/>
        <v>.</v>
      </c>
      <c r="W30" s="240" t="str">
        <f t="shared" si="39"/>
        <v>.</v>
      </c>
      <c r="X30" s="240" t="str">
        <f t="shared" si="18"/>
        <v>.</v>
      </c>
      <c r="Y30" s="240" t="str">
        <f t="shared" si="19"/>
        <v>.</v>
      </c>
      <c r="Z30" s="240" t="str">
        <f t="shared" si="20"/>
        <v>.</v>
      </c>
      <c r="AA30" s="240" t="str">
        <f t="shared" si="21"/>
        <v>.</v>
      </c>
      <c r="AB30" s="240" t="str">
        <f t="shared" si="22"/>
        <v>.</v>
      </c>
      <c r="AC30" s="240" t="str">
        <f t="shared" si="23"/>
        <v>.</v>
      </c>
      <c r="AD30" s="240" t="str">
        <f t="shared" si="24"/>
        <v>.</v>
      </c>
      <c r="AE30" s="240" t="str">
        <f t="shared" si="25"/>
        <v>.</v>
      </c>
      <c r="AF30" s="240" t="str">
        <f t="shared" si="26"/>
        <v>.</v>
      </c>
      <c r="AG30" s="240" t="str">
        <f t="shared" si="27"/>
        <v>.</v>
      </c>
      <c r="AH30" s="240" t="str">
        <f t="shared" si="28"/>
        <v>.</v>
      </c>
      <c r="AI30" s="240" t="str">
        <f t="shared" si="29"/>
        <v>.</v>
      </c>
      <c r="AJ30" s="240" t="str">
        <f t="shared" si="41"/>
        <v>.</v>
      </c>
      <c r="AK30" s="240" t="str">
        <f t="shared" si="41"/>
        <v>.</v>
      </c>
      <c r="AL30" s="240" t="str">
        <f t="shared" si="41"/>
        <v>.</v>
      </c>
      <c r="AM30" s="240" t="str">
        <f t="shared" si="41"/>
        <v>.</v>
      </c>
      <c r="AN30" s="240" t="str">
        <f t="shared" si="41"/>
        <v>.</v>
      </c>
      <c r="AO30" s="240" t="str">
        <f t="shared" si="41"/>
        <v>.</v>
      </c>
      <c r="AP30" s="240" t="str">
        <f t="shared" si="41"/>
        <v>.</v>
      </c>
      <c r="AQ30" s="240" t="str">
        <f t="shared" si="31"/>
        <v>.</v>
      </c>
      <c r="AR30" s="4">
        <f t="shared" si="32"/>
        <v>0</v>
      </c>
    </row>
    <row r="31" spans="1:44" ht="10.5" customHeight="1">
      <c r="A31" s="265">
        <f>'7'!A31</f>
        <v>12</v>
      </c>
      <c r="B31" s="265" t="str">
        <f>'7'!B31</f>
        <v>ADS</v>
      </c>
      <c r="C31" s="270" t="str">
        <f>'10 (2)'!C31</f>
        <v>LEONARDO GOMES MONTEIRO MIGUEIS CERQUEIRA</v>
      </c>
      <c r="D31" s="240" t="str">
        <f>IF('10 (2)'!AQ31="C","C",IF('10 (2)'!AQ31="D","D",IF('10 (2)'!AQ31="TR","TR",IF('10 (2)'!AQ31="TC","TC","."))))</f>
        <v>.</v>
      </c>
      <c r="E31" s="240" t="str">
        <f t="shared" si="33"/>
        <v>.</v>
      </c>
      <c r="F31" s="240" t="str">
        <f t="shared" si="33"/>
        <v>.</v>
      </c>
      <c r="G31" s="240" t="str">
        <f t="shared" si="33"/>
        <v>.</v>
      </c>
      <c r="H31" s="240" t="str">
        <f t="shared" si="33"/>
        <v>.</v>
      </c>
      <c r="I31" s="240" t="str">
        <f t="shared" si="33"/>
        <v>.</v>
      </c>
      <c r="J31" s="240" t="str">
        <f t="shared" si="33"/>
        <v>.</v>
      </c>
      <c r="K31" s="240" t="str">
        <f t="shared" si="33"/>
        <v>.</v>
      </c>
      <c r="L31" s="240" t="str">
        <f t="shared" si="33"/>
        <v>.</v>
      </c>
      <c r="M31" s="240" t="str">
        <f t="shared" si="33"/>
        <v>.</v>
      </c>
      <c r="N31" s="240" t="str">
        <f t="shared" si="33"/>
        <v>.</v>
      </c>
      <c r="O31" s="240" t="str">
        <f t="shared" si="33"/>
        <v>.</v>
      </c>
      <c r="P31" s="240" t="str">
        <f t="shared" si="33"/>
        <v>.</v>
      </c>
      <c r="Q31" s="240" t="str">
        <f t="shared" si="33"/>
        <v>.</v>
      </c>
      <c r="R31" s="240" t="str">
        <f t="shared" si="34"/>
        <v>.</v>
      </c>
      <c r="S31" s="240" t="str">
        <f t="shared" si="35"/>
        <v>.</v>
      </c>
      <c r="T31" s="240" t="str">
        <f t="shared" si="36"/>
        <v>.</v>
      </c>
      <c r="U31" s="240" t="str">
        <f t="shared" si="37"/>
        <v>.</v>
      </c>
      <c r="V31" s="240" t="str">
        <f t="shared" si="38"/>
        <v>.</v>
      </c>
      <c r="W31" s="240" t="str">
        <f t="shared" si="39"/>
        <v>.</v>
      </c>
      <c r="X31" s="240" t="str">
        <f t="shared" si="18"/>
        <v>.</v>
      </c>
      <c r="Y31" s="240" t="str">
        <f t="shared" ref="Y31:AI31" si="42">IF(X31="C","C",IF(X31="D","D",IF(X31="TR","TR",IF(X31="TC","TC","."))))</f>
        <v>.</v>
      </c>
      <c r="Z31" s="240" t="str">
        <f t="shared" si="42"/>
        <v>.</v>
      </c>
      <c r="AA31" s="240" t="str">
        <f t="shared" si="42"/>
        <v>.</v>
      </c>
      <c r="AB31" s="240" t="str">
        <f t="shared" si="42"/>
        <v>.</v>
      </c>
      <c r="AC31" s="240" t="str">
        <f t="shared" si="42"/>
        <v>.</v>
      </c>
      <c r="AD31" s="240" t="str">
        <f t="shared" si="42"/>
        <v>.</v>
      </c>
      <c r="AE31" s="240" t="str">
        <f t="shared" si="42"/>
        <v>.</v>
      </c>
      <c r="AF31" s="240" t="str">
        <f t="shared" si="42"/>
        <v>.</v>
      </c>
      <c r="AG31" s="240" t="str">
        <f t="shared" si="42"/>
        <v>.</v>
      </c>
      <c r="AH31" s="240" t="str">
        <f t="shared" si="42"/>
        <v>.</v>
      </c>
      <c r="AI31" s="240" t="str">
        <f t="shared" si="42"/>
        <v>.</v>
      </c>
      <c r="AJ31" s="240" t="str">
        <f t="shared" si="41"/>
        <v>.</v>
      </c>
      <c r="AK31" s="240" t="str">
        <f t="shared" si="41"/>
        <v>.</v>
      </c>
      <c r="AL31" s="240" t="str">
        <f t="shared" si="41"/>
        <v>.</v>
      </c>
      <c r="AM31" s="240" t="str">
        <f t="shared" si="41"/>
        <v>.</v>
      </c>
      <c r="AN31" s="240" t="str">
        <f t="shared" si="41"/>
        <v>.</v>
      </c>
      <c r="AO31" s="240" t="str">
        <f t="shared" si="41"/>
        <v>.</v>
      </c>
      <c r="AP31" s="240" t="str">
        <f t="shared" si="41"/>
        <v>.</v>
      </c>
      <c r="AQ31" s="240" t="str">
        <f t="shared" si="31"/>
        <v>.</v>
      </c>
      <c r="AR31" s="4">
        <f t="shared" si="32"/>
        <v>0</v>
      </c>
    </row>
    <row r="32" spans="1:44" ht="10.5" customHeight="1">
      <c r="A32" s="265">
        <f>'7'!A32</f>
        <v>13</v>
      </c>
      <c r="B32" s="265" t="str">
        <f>'7'!B32</f>
        <v>ADS</v>
      </c>
      <c r="C32" s="270" t="str">
        <f>'10 (2)'!C32</f>
        <v>LOGAN OLIVEIRA LOUREIRO</v>
      </c>
      <c r="D32" s="240" t="str">
        <f>IF('10 (2)'!AQ32="C","C",IF('10 (2)'!AQ32="D","D",IF('10 (2)'!AQ32="TR","TR",IF('10 (2)'!AQ32="TC","TC","."))))</f>
        <v>.</v>
      </c>
      <c r="E32" s="240" t="str">
        <f t="shared" si="33"/>
        <v>.</v>
      </c>
      <c r="F32" s="240" t="str">
        <f t="shared" si="33"/>
        <v>.</v>
      </c>
      <c r="G32" s="240" t="str">
        <f t="shared" si="33"/>
        <v>.</v>
      </c>
      <c r="H32" s="240" t="str">
        <f t="shared" si="33"/>
        <v>.</v>
      </c>
      <c r="I32" s="240" t="str">
        <f t="shared" si="33"/>
        <v>.</v>
      </c>
      <c r="J32" s="240" t="str">
        <f t="shared" si="33"/>
        <v>.</v>
      </c>
      <c r="K32" s="240" t="str">
        <f t="shared" si="33"/>
        <v>.</v>
      </c>
      <c r="L32" s="240" t="str">
        <f t="shared" si="33"/>
        <v>.</v>
      </c>
      <c r="M32" s="240" t="str">
        <f t="shared" si="33"/>
        <v>.</v>
      </c>
      <c r="N32" s="240" t="str">
        <f t="shared" si="33"/>
        <v>.</v>
      </c>
      <c r="O32" s="240" t="str">
        <f t="shared" si="33"/>
        <v>.</v>
      </c>
      <c r="P32" s="240" t="str">
        <f t="shared" si="33"/>
        <v>.</v>
      </c>
      <c r="Q32" s="240" t="str">
        <f t="shared" si="33"/>
        <v>.</v>
      </c>
      <c r="R32" s="240" t="str">
        <f t="shared" si="34"/>
        <v>.</v>
      </c>
      <c r="S32" s="240" t="str">
        <f t="shared" si="35"/>
        <v>.</v>
      </c>
      <c r="T32" s="240" t="str">
        <f t="shared" si="36"/>
        <v>.</v>
      </c>
      <c r="U32" s="240" t="str">
        <f t="shared" si="37"/>
        <v>.</v>
      </c>
      <c r="V32" s="240" t="str">
        <f t="shared" si="38"/>
        <v>.</v>
      </c>
      <c r="W32" s="240" t="str">
        <f t="shared" si="39"/>
        <v>.</v>
      </c>
      <c r="X32" s="240" t="str">
        <f t="shared" si="18"/>
        <v>.</v>
      </c>
      <c r="Y32" s="240" t="str">
        <f t="shared" ref="Y32:AI32" si="43">IF(X32="C","C",IF(X32="D","D",IF(X32="TR","TR",IF(X32="TC","TC","."))))</f>
        <v>.</v>
      </c>
      <c r="Z32" s="240" t="str">
        <f t="shared" si="43"/>
        <v>.</v>
      </c>
      <c r="AA32" s="240" t="str">
        <f t="shared" si="43"/>
        <v>.</v>
      </c>
      <c r="AB32" s="240" t="str">
        <f t="shared" si="43"/>
        <v>.</v>
      </c>
      <c r="AC32" s="240" t="str">
        <f t="shared" si="43"/>
        <v>.</v>
      </c>
      <c r="AD32" s="240" t="str">
        <f t="shared" si="43"/>
        <v>.</v>
      </c>
      <c r="AE32" s="240" t="str">
        <f t="shared" si="43"/>
        <v>.</v>
      </c>
      <c r="AF32" s="240" t="str">
        <f t="shared" si="43"/>
        <v>.</v>
      </c>
      <c r="AG32" s="240" t="str">
        <f t="shared" si="43"/>
        <v>.</v>
      </c>
      <c r="AH32" s="240" t="str">
        <f t="shared" si="43"/>
        <v>.</v>
      </c>
      <c r="AI32" s="240" t="str">
        <f t="shared" si="43"/>
        <v>.</v>
      </c>
      <c r="AJ32" s="240" t="str">
        <f t="shared" si="41"/>
        <v>.</v>
      </c>
      <c r="AK32" s="240" t="str">
        <f t="shared" si="41"/>
        <v>.</v>
      </c>
      <c r="AL32" s="240" t="str">
        <f t="shared" si="41"/>
        <v>.</v>
      </c>
      <c r="AM32" s="240" t="str">
        <f t="shared" si="41"/>
        <v>.</v>
      </c>
      <c r="AN32" s="240" t="str">
        <f t="shared" si="41"/>
        <v>.</v>
      </c>
      <c r="AO32" s="240" t="str">
        <f t="shared" si="41"/>
        <v>.</v>
      </c>
      <c r="AP32" s="240" t="str">
        <f t="shared" si="41"/>
        <v>.</v>
      </c>
      <c r="AQ32" s="240" t="str">
        <f t="shared" si="31"/>
        <v>.</v>
      </c>
      <c r="AR32" s="4">
        <f t="shared" si="32"/>
        <v>0</v>
      </c>
    </row>
    <row r="33" spans="1:44" ht="10.5" customHeight="1">
      <c r="A33" s="265">
        <f>'7'!A33</f>
        <v>14</v>
      </c>
      <c r="B33" s="265" t="str">
        <f>'7'!B33</f>
        <v>ADS</v>
      </c>
      <c r="C33" s="270" t="str">
        <f>'10 (2)'!C33</f>
        <v>NÍKOLAS MARTINS VARGAS</v>
      </c>
      <c r="D33" s="240" t="str">
        <f>IF('10 (2)'!AQ33="C","C",IF('10 (2)'!AQ33="D","D",IF('10 (2)'!AQ33="TR","TR",IF('10 (2)'!AQ33="TC","TC","."))))</f>
        <v>.</v>
      </c>
      <c r="E33" s="240" t="str">
        <f t="shared" ref="E33:X33" si="44">IF(D33="C","C",IF(D33="D","D",IF(D33="TR","TR",IF(D33="TC","TC","."))))</f>
        <v>.</v>
      </c>
      <c r="F33" s="240" t="str">
        <f t="shared" si="44"/>
        <v>.</v>
      </c>
      <c r="G33" s="240" t="str">
        <f t="shared" si="44"/>
        <v>.</v>
      </c>
      <c r="H33" s="240" t="str">
        <f t="shared" si="44"/>
        <v>.</v>
      </c>
      <c r="I33" s="240" t="str">
        <f t="shared" si="44"/>
        <v>.</v>
      </c>
      <c r="J33" s="240" t="str">
        <f t="shared" si="44"/>
        <v>.</v>
      </c>
      <c r="K33" s="240" t="str">
        <f t="shared" si="44"/>
        <v>.</v>
      </c>
      <c r="L33" s="240" t="str">
        <f t="shared" si="44"/>
        <v>.</v>
      </c>
      <c r="M33" s="240" t="str">
        <f t="shared" si="44"/>
        <v>.</v>
      </c>
      <c r="N33" s="240" t="str">
        <f t="shared" si="44"/>
        <v>.</v>
      </c>
      <c r="O33" s="240" t="str">
        <f t="shared" si="44"/>
        <v>.</v>
      </c>
      <c r="P33" s="240" t="str">
        <f t="shared" si="44"/>
        <v>.</v>
      </c>
      <c r="Q33" s="240" t="str">
        <f t="shared" si="44"/>
        <v>.</v>
      </c>
      <c r="R33" s="240" t="str">
        <f t="shared" si="44"/>
        <v>.</v>
      </c>
      <c r="S33" s="240" t="str">
        <f t="shared" si="44"/>
        <v>.</v>
      </c>
      <c r="T33" s="240" t="str">
        <f t="shared" si="44"/>
        <v>.</v>
      </c>
      <c r="U33" s="240" t="str">
        <f t="shared" si="44"/>
        <v>.</v>
      </c>
      <c r="V33" s="240" t="str">
        <f t="shared" si="44"/>
        <v>.</v>
      </c>
      <c r="W33" s="240" t="str">
        <f t="shared" si="44"/>
        <v>.</v>
      </c>
      <c r="X33" s="240" t="str">
        <f t="shared" si="44"/>
        <v>.</v>
      </c>
      <c r="Y33" s="240" t="str">
        <f t="shared" ref="Y33:AI33" si="45">IF(X33="C","C",IF(X33="D","D",IF(X33="TR","TR",IF(X33="TC","TC","."))))</f>
        <v>.</v>
      </c>
      <c r="Z33" s="240" t="str">
        <f t="shared" si="45"/>
        <v>.</v>
      </c>
      <c r="AA33" s="240" t="str">
        <f t="shared" si="45"/>
        <v>.</v>
      </c>
      <c r="AB33" s="240" t="str">
        <f t="shared" si="45"/>
        <v>.</v>
      </c>
      <c r="AC33" s="240" t="str">
        <f t="shared" si="45"/>
        <v>.</v>
      </c>
      <c r="AD33" s="240" t="str">
        <f t="shared" si="45"/>
        <v>.</v>
      </c>
      <c r="AE33" s="240" t="str">
        <f t="shared" si="45"/>
        <v>.</v>
      </c>
      <c r="AF33" s="240" t="str">
        <f t="shared" si="45"/>
        <v>.</v>
      </c>
      <c r="AG33" s="240" t="str">
        <f t="shared" si="45"/>
        <v>.</v>
      </c>
      <c r="AH33" s="240" t="str">
        <f t="shared" si="45"/>
        <v>.</v>
      </c>
      <c r="AI33" s="240" t="str">
        <f t="shared" si="45"/>
        <v>.</v>
      </c>
      <c r="AJ33" s="240" t="str">
        <f t="shared" si="41"/>
        <v>.</v>
      </c>
      <c r="AK33" s="240" t="str">
        <f t="shared" si="41"/>
        <v>.</v>
      </c>
      <c r="AL33" s="240" t="str">
        <f t="shared" si="41"/>
        <v>.</v>
      </c>
      <c r="AM33" s="240" t="str">
        <f t="shared" si="41"/>
        <v>.</v>
      </c>
      <c r="AN33" s="240" t="str">
        <f t="shared" si="41"/>
        <v>.</v>
      </c>
      <c r="AO33" s="240" t="str">
        <f t="shared" si="41"/>
        <v>.</v>
      </c>
      <c r="AP33" s="240" t="str">
        <f t="shared" si="41"/>
        <v>.</v>
      </c>
      <c r="AQ33" s="240" t="str">
        <f t="shared" si="31"/>
        <v>.</v>
      </c>
      <c r="AR33" s="4">
        <f t="shared" si="32"/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70" t="str">
        <f>'10 (2)'!C34</f>
        <v>PEDRO LUIZ SROCZYNSKI</v>
      </c>
      <c r="D34" s="240" t="str">
        <f>IF('10 (2)'!AQ34="C","C",IF('10 (2)'!AQ34="D","D",IF('10 (2)'!AQ34="TR","TR",IF('10 (2)'!AQ34="TC","TC","."))))</f>
        <v>.</v>
      </c>
      <c r="E34" s="240" t="str">
        <f t="shared" ref="E34:X34" si="46">IF(D34="C","C",IF(D34="D","D",IF(D34="TR","TR",IF(D34="TC","TC","."))))</f>
        <v>.</v>
      </c>
      <c r="F34" s="240" t="str">
        <f t="shared" si="46"/>
        <v>.</v>
      </c>
      <c r="G34" s="240" t="str">
        <f t="shared" si="46"/>
        <v>.</v>
      </c>
      <c r="H34" s="240" t="str">
        <f t="shared" si="46"/>
        <v>.</v>
      </c>
      <c r="I34" s="240" t="str">
        <f t="shared" si="46"/>
        <v>.</v>
      </c>
      <c r="J34" s="240" t="str">
        <f t="shared" si="46"/>
        <v>.</v>
      </c>
      <c r="K34" s="240" t="str">
        <f t="shared" si="46"/>
        <v>.</v>
      </c>
      <c r="L34" s="240" t="str">
        <f t="shared" si="46"/>
        <v>.</v>
      </c>
      <c r="M34" s="240" t="str">
        <f t="shared" si="46"/>
        <v>.</v>
      </c>
      <c r="N34" s="240" t="str">
        <f t="shared" si="46"/>
        <v>.</v>
      </c>
      <c r="O34" s="240" t="str">
        <f t="shared" si="46"/>
        <v>.</v>
      </c>
      <c r="P34" s="240" t="str">
        <f t="shared" si="46"/>
        <v>.</v>
      </c>
      <c r="Q34" s="240" t="str">
        <f t="shared" si="46"/>
        <v>.</v>
      </c>
      <c r="R34" s="240" t="str">
        <f t="shared" si="46"/>
        <v>.</v>
      </c>
      <c r="S34" s="240" t="str">
        <f t="shared" si="46"/>
        <v>.</v>
      </c>
      <c r="T34" s="240" t="str">
        <f t="shared" si="46"/>
        <v>.</v>
      </c>
      <c r="U34" s="240" t="str">
        <f t="shared" si="46"/>
        <v>.</v>
      </c>
      <c r="V34" s="240" t="str">
        <f t="shared" si="46"/>
        <v>.</v>
      </c>
      <c r="W34" s="240" t="str">
        <f t="shared" si="46"/>
        <v>.</v>
      </c>
      <c r="X34" s="240" t="str">
        <f t="shared" si="46"/>
        <v>.</v>
      </c>
      <c r="Y34" s="240" t="str">
        <f t="shared" ref="Y34:AE34" si="47">IF(X34="C","C",IF(X34="D","D",IF(X34="TR","TR",IF(X34="TC","TC","."))))</f>
        <v>.</v>
      </c>
      <c r="Z34" s="240" t="str">
        <f t="shared" si="47"/>
        <v>.</v>
      </c>
      <c r="AA34" s="240" t="str">
        <f t="shared" si="47"/>
        <v>.</v>
      </c>
      <c r="AB34" s="240" t="str">
        <f t="shared" si="47"/>
        <v>.</v>
      </c>
      <c r="AC34" s="240" t="str">
        <f t="shared" si="47"/>
        <v>.</v>
      </c>
      <c r="AD34" s="240" t="str">
        <f t="shared" si="47"/>
        <v>.</v>
      </c>
      <c r="AE34" s="240" t="str">
        <f t="shared" si="47"/>
        <v>.</v>
      </c>
      <c r="AF34" s="240" t="str">
        <f t="shared" ref="E34:AP41" si="48">IF(AE34="C","C",IF(AE34="D","D",IF(AE34="TR","TR",IF(AE34="TC","TC","."))))</f>
        <v>.</v>
      </c>
      <c r="AG34" s="240" t="str">
        <f t="shared" si="48"/>
        <v>.</v>
      </c>
      <c r="AH34" s="240" t="str">
        <f t="shared" si="48"/>
        <v>.</v>
      </c>
      <c r="AI34" s="240" t="str">
        <f t="shared" si="48"/>
        <v>.</v>
      </c>
      <c r="AJ34" s="240" t="str">
        <f t="shared" si="48"/>
        <v>.</v>
      </c>
      <c r="AK34" s="240" t="str">
        <f t="shared" si="48"/>
        <v>.</v>
      </c>
      <c r="AL34" s="240" t="str">
        <f t="shared" si="48"/>
        <v>.</v>
      </c>
      <c r="AM34" s="240" t="str">
        <f t="shared" si="48"/>
        <v>.</v>
      </c>
      <c r="AN34" s="240" t="str">
        <f t="shared" si="48"/>
        <v>.</v>
      </c>
      <c r="AO34" s="240" t="str">
        <f t="shared" si="48"/>
        <v>.</v>
      </c>
      <c r="AP34" s="240" t="str">
        <f t="shared" si="48"/>
        <v>.</v>
      </c>
      <c r="AQ34" s="240" t="str">
        <f t="shared" si="31"/>
        <v>.</v>
      </c>
      <c r="AR34" s="269">
        <f t="shared" si="32"/>
        <v>0</v>
      </c>
    </row>
    <row r="35" spans="1:44" ht="10.5" customHeight="1">
      <c r="A35" s="265">
        <f>'7'!A35</f>
        <v>4</v>
      </c>
      <c r="B35" s="265" t="str">
        <f>'7'!B35</f>
        <v>REDES</v>
      </c>
      <c r="C35" s="270" t="str">
        <f>'10 (2)'!C35</f>
        <v>RAFAEL LOPES SANTOS</v>
      </c>
      <c r="D35" s="240" t="str">
        <f>IF('10 (2)'!AQ35="C","C",IF('10 (2)'!AQ35="D","D",IF('10 (2)'!AQ35="TR","TR",IF('10 (2)'!AQ35="TC","TC","."))))</f>
        <v>.</v>
      </c>
      <c r="E35" s="240" t="str">
        <f t="shared" si="48"/>
        <v>.</v>
      </c>
      <c r="F35" s="240" t="str">
        <f t="shared" si="48"/>
        <v>.</v>
      </c>
      <c r="G35" s="240" t="str">
        <f t="shared" si="48"/>
        <v>.</v>
      </c>
      <c r="H35" s="240" t="str">
        <f t="shared" si="48"/>
        <v>.</v>
      </c>
      <c r="I35" s="240" t="str">
        <f t="shared" si="48"/>
        <v>.</v>
      </c>
      <c r="J35" s="240" t="str">
        <f t="shared" si="48"/>
        <v>.</v>
      </c>
      <c r="K35" s="240" t="str">
        <f t="shared" si="48"/>
        <v>.</v>
      </c>
      <c r="L35" s="240" t="str">
        <f t="shared" si="48"/>
        <v>.</v>
      </c>
      <c r="M35" s="240" t="str">
        <f t="shared" si="48"/>
        <v>.</v>
      </c>
      <c r="N35" s="240" t="str">
        <f t="shared" si="48"/>
        <v>.</v>
      </c>
      <c r="O35" s="240" t="str">
        <f t="shared" si="48"/>
        <v>.</v>
      </c>
      <c r="P35" s="240" t="str">
        <f t="shared" si="48"/>
        <v>.</v>
      </c>
      <c r="Q35" s="240" t="str">
        <f t="shared" si="48"/>
        <v>.</v>
      </c>
      <c r="R35" s="240" t="str">
        <f t="shared" si="48"/>
        <v>.</v>
      </c>
      <c r="S35" s="240" t="str">
        <f t="shared" si="48"/>
        <v>.</v>
      </c>
      <c r="T35" s="240" t="str">
        <f t="shared" si="48"/>
        <v>.</v>
      </c>
      <c r="U35" s="240" t="str">
        <f t="shared" si="48"/>
        <v>.</v>
      </c>
      <c r="V35" s="240" t="str">
        <f t="shared" si="48"/>
        <v>.</v>
      </c>
      <c r="W35" s="240" t="str">
        <f t="shared" si="48"/>
        <v>.</v>
      </c>
      <c r="X35" s="240" t="str">
        <f t="shared" si="48"/>
        <v>.</v>
      </c>
      <c r="Y35" s="240" t="str">
        <f t="shared" si="48"/>
        <v>.</v>
      </c>
      <c r="Z35" s="240" t="str">
        <f t="shared" si="48"/>
        <v>.</v>
      </c>
      <c r="AA35" s="240" t="str">
        <f t="shared" si="48"/>
        <v>.</v>
      </c>
      <c r="AB35" s="240" t="str">
        <f t="shared" si="48"/>
        <v>.</v>
      </c>
      <c r="AC35" s="240" t="str">
        <f t="shared" si="48"/>
        <v>.</v>
      </c>
      <c r="AD35" s="240" t="str">
        <f t="shared" si="48"/>
        <v>.</v>
      </c>
      <c r="AE35" s="240" t="str">
        <f t="shared" si="48"/>
        <v>.</v>
      </c>
      <c r="AF35" s="240" t="str">
        <f t="shared" si="48"/>
        <v>.</v>
      </c>
      <c r="AG35" s="240" t="str">
        <f t="shared" si="48"/>
        <v>.</v>
      </c>
      <c r="AH35" s="240" t="str">
        <f t="shared" si="48"/>
        <v>.</v>
      </c>
      <c r="AI35" s="240" t="str">
        <f t="shared" si="48"/>
        <v>.</v>
      </c>
      <c r="AJ35" s="240" t="str">
        <f t="shared" si="48"/>
        <v>.</v>
      </c>
      <c r="AK35" s="240" t="str">
        <f t="shared" si="48"/>
        <v>.</v>
      </c>
      <c r="AL35" s="240" t="str">
        <f t="shared" si="48"/>
        <v>.</v>
      </c>
      <c r="AM35" s="240" t="str">
        <f t="shared" si="48"/>
        <v>.</v>
      </c>
      <c r="AN35" s="240" t="str">
        <f t="shared" si="48"/>
        <v>.</v>
      </c>
      <c r="AO35" s="240" t="str">
        <f t="shared" si="48"/>
        <v>.</v>
      </c>
      <c r="AP35" s="240" t="str">
        <f t="shared" si="48"/>
        <v>.</v>
      </c>
      <c r="AQ35" s="240" t="str">
        <f t="shared" si="31"/>
        <v>.</v>
      </c>
      <c r="AR35" s="4">
        <f t="shared" si="32"/>
        <v>0</v>
      </c>
    </row>
    <row r="36" spans="1:44" ht="10.5" customHeight="1">
      <c r="A36" s="265">
        <f>'7'!A36</f>
        <v>5</v>
      </c>
      <c r="B36" s="265" t="str">
        <f>'7'!B36</f>
        <v>REDES</v>
      </c>
      <c r="C36" s="270" t="str">
        <f>'10 (2)'!C36</f>
        <v>RENAN AGUIAR OLIVEIRA</v>
      </c>
      <c r="D36" s="240" t="str">
        <f>IF('10 (2)'!AQ36="C","C",IF('10 (2)'!AQ36="D","D",IF('10 (2)'!AQ36="TR","TR",IF('10 (2)'!AQ36="TC","TC","."))))</f>
        <v>.</v>
      </c>
      <c r="E36" s="240" t="str">
        <f t="shared" si="48"/>
        <v>.</v>
      </c>
      <c r="F36" s="240" t="str">
        <f t="shared" si="48"/>
        <v>.</v>
      </c>
      <c r="G36" s="240" t="str">
        <f t="shared" si="48"/>
        <v>.</v>
      </c>
      <c r="H36" s="240" t="str">
        <f t="shared" si="48"/>
        <v>.</v>
      </c>
      <c r="I36" s="240" t="str">
        <f t="shared" si="48"/>
        <v>.</v>
      </c>
      <c r="J36" s="240" t="str">
        <f t="shared" si="48"/>
        <v>.</v>
      </c>
      <c r="K36" s="240" t="str">
        <f t="shared" si="48"/>
        <v>.</v>
      </c>
      <c r="L36" s="240" t="str">
        <f t="shared" si="48"/>
        <v>.</v>
      </c>
      <c r="M36" s="240" t="str">
        <f t="shared" si="48"/>
        <v>.</v>
      </c>
      <c r="N36" s="240" t="str">
        <f t="shared" si="48"/>
        <v>.</v>
      </c>
      <c r="O36" s="240" t="str">
        <f t="shared" si="48"/>
        <v>.</v>
      </c>
      <c r="P36" s="240" t="str">
        <f t="shared" si="48"/>
        <v>.</v>
      </c>
      <c r="Q36" s="240" t="str">
        <f t="shared" si="48"/>
        <v>.</v>
      </c>
      <c r="R36" s="240" t="str">
        <f t="shared" si="48"/>
        <v>.</v>
      </c>
      <c r="S36" s="240" t="str">
        <f t="shared" si="48"/>
        <v>.</v>
      </c>
      <c r="T36" s="240" t="str">
        <f t="shared" si="48"/>
        <v>.</v>
      </c>
      <c r="U36" s="240" t="str">
        <f t="shared" si="48"/>
        <v>.</v>
      </c>
      <c r="V36" s="240" t="str">
        <f t="shared" si="48"/>
        <v>.</v>
      </c>
      <c r="W36" s="240" t="str">
        <f t="shared" si="48"/>
        <v>.</v>
      </c>
      <c r="X36" s="240" t="str">
        <f t="shared" si="48"/>
        <v>.</v>
      </c>
      <c r="Y36" s="240" t="str">
        <f t="shared" si="48"/>
        <v>.</v>
      </c>
      <c r="Z36" s="240" t="str">
        <f t="shared" si="48"/>
        <v>.</v>
      </c>
      <c r="AA36" s="240" t="str">
        <f t="shared" si="48"/>
        <v>.</v>
      </c>
      <c r="AB36" s="240" t="str">
        <f t="shared" si="48"/>
        <v>.</v>
      </c>
      <c r="AC36" s="240" t="str">
        <f t="shared" si="48"/>
        <v>.</v>
      </c>
      <c r="AD36" s="240" t="str">
        <f t="shared" si="48"/>
        <v>.</v>
      </c>
      <c r="AE36" s="240" t="str">
        <f t="shared" si="48"/>
        <v>.</v>
      </c>
      <c r="AF36" s="240" t="str">
        <f t="shared" si="48"/>
        <v>.</v>
      </c>
      <c r="AG36" s="240" t="str">
        <f t="shared" si="48"/>
        <v>.</v>
      </c>
      <c r="AH36" s="240" t="str">
        <f t="shared" si="48"/>
        <v>.</v>
      </c>
      <c r="AI36" s="240" t="str">
        <f t="shared" si="48"/>
        <v>.</v>
      </c>
      <c r="AJ36" s="240" t="str">
        <f t="shared" si="48"/>
        <v>.</v>
      </c>
      <c r="AK36" s="240" t="str">
        <f t="shared" si="48"/>
        <v>.</v>
      </c>
      <c r="AL36" s="240" t="str">
        <f t="shared" si="48"/>
        <v>.</v>
      </c>
      <c r="AM36" s="240" t="str">
        <f t="shared" si="48"/>
        <v>.</v>
      </c>
      <c r="AN36" s="240" t="str">
        <f t="shared" si="48"/>
        <v>.</v>
      </c>
      <c r="AO36" s="240" t="str">
        <f t="shared" si="48"/>
        <v>.</v>
      </c>
      <c r="AP36" s="240" t="str">
        <f t="shared" si="48"/>
        <v>.</v>
      </c>
      <c r="AQ36" s="240" t="str">
        <f t="shared" si="31"/>
        <v>.</v>
      </c>
      <c r="AR36" s="4">
        <f t="shared" si="32"/>
        <v>0</v>
      </c>
    </row>
    <row r="37" spans="1:44" ht="10.5" customHeight="1">
      <c r="A37" s="265">
        <f>'7'!A37</f>
        <v>19</v>
      </c>
      <c r="B37" s="265" t="str">
        <f>'7'!B37</f>
        <v>ADS</v>
      </c>
      <c r="C37" s="270" t="str">
        <f>'10 (2)'!C37</f>
        <v>STEFANI SILVA DE LIMA</v>
      </c>
      <c r="D37" s="240" t="str">
        <f>IF('10 (2)'!AQ37="C","C",IF('10 (2)'!AQ37="D","D",IF('10 (2)'!AQ37="TR","TR",IF('10 (2)'!AQ37="TC","TC","."))))</f>
        <v>.</v>
      </c>
      <c r="E37" s="240" t="str">
        <f t="shared" si="48"/>
        <v>.</v>
      </c>
      <c r="F37" s="240" t="str">
        <f t="shared" si="48"/>
        <v>.</v>
      </c>
      <c r="G37" s="240" t="str">
        <f t="shared" si="48"/>
        <v>.</v>
      </c>
      <c r="H37" s="240" t="str">
        <f t="shared" si="48"/>
        <v>.</v>
      </c>
      <c r="I37" s="240" t="str">
        <f t="shared" si="48"/>
        <v>.</v>
      </c>
      <c r="J37" s="240" t="str">
        <f t="shared" si="48"/>
        <v>.</v>
      </c>
      <c r="K37" s="240" t="str">
        <f t="shared" si="48"/>
        <v>.</v>
      </c>
      <c r="L37" s="240" t="str">
        <f t="shared" si="48"/>
        <v>.</v>
      </c>
      <c r="M37" s="240" t="str">
        <f t="shared" si="48"/>
        <v>.</v>
      </c>
      <c r="N37" s="240" t="str">
        <f t="shared" si="48"/>
        <v>.</v>
      </c>
      <c r="O37" s="240" t="str">
        <f t="shared" si="48"/>
        <v>.</v>
      </c>
      <c r="P37" s="240" t="str">
        <f t="shared" si="48"/>
        <v>.</v>
      </c>
      <c r="Q37" s="240" t="str">
        <f t="shared" si="48"/>
        <v>.</v>
      </c>
      <c r="R37" s="240" t="str">
        <f t="shared" si="48"/>
        <v>.</v>
      </c>
      <c r="S37" s="240" t="str">
        <f t="shared" si="48"/>
        <v>.</v>
      </c>
      <c r="T37" s="240" t="str">
        <f t="shared" si="48"/>
        <v>.</v>
      </c>
      <c r="U37" s="240" t="str">
        <f t="shared" si="48"/>
        <v>.</v>
      </c>
      <c r="V37" s="240" t="str">
        <f t="shared" si="48"/>
        <v>.</v>
      </c>
      <c r="W37" s="240" t="str">
        <f t="shared" si="48"/>
        <v>.</v>
      </c>
      <c r="X37" s="240" t="str">
        <f t="shared" si="48"/>
        <v>.</v>
      </c>
      <c r="Y37" s="240" t="str">
        <f t="shared" si="48"/>
        <v>.</v>
      </c>
      <c r="Z37" s="240" t="str">
        <f t="shared" si="48"/>
        <v>.</v>
      </c>
      <c r="AA37" s="240" t="str">
        <f t="shared" si="48"/>
        <v>.</v>
      </c>
      <c r="AB37" s="240" t="str">
        <f t="shared" si="48"/>
        <v>.</v>
      </c>
      <c r="AC37" s="240" t="str">
        <f t="shared" si="48"/>
        <v>.</v>
      </c>
      <c r="AD37" s="240" t="str">
        <f t="shared" si="48"/>
        <v>.</v>
      </c>
      <c r="AE37" s="240" t="str">
        <f t="shared" si="48"/>
        <v>.</v>
      </c>
      <c r="AF37" s="240" t="str">
        <f t="shared" si="48"/>
        <v>.</v>
      </c>
      <c r="AG37" s="240" t="str">
        <f t="shared" si="48"/>
        <v>.</v>
      </c>
      <c r="AH37" s="240" t="str">
        <f t="shared" si="48"/>
        <v>.</v>
      </c>
      <c r="AI37" s="240" t="str">
        <f t="shared" si="48"/>
        <v>.</v>
      </c>
      <c r="AJ37" s="240" t="str">
        <f t="shared" si="48"/>
        <v>.</v>
      </c>
      <c r="AK37" s="240" t="str">
        <f t="shared" si="48"/>
        <v>.</v>
      </c>
      <c r="AL37" s="240" t="str">
        <f t="shared" si="48"/>
        <v>.</v>
      </c>
      <c r="AM37" s="240" t="str">
        <f t="shared" si="48"/>
        <v>.</v>
      </c>
      <c r="AN37" s="240" t="str">
        <f t="shared" si="48"/>
        <v>.</v>
      </c>
      <c r="AO37" s="240" t="str">
        <f t="shared" si="48"/>
        <v>.</v>
      </c>
      <c r="AP37" s="240" t="str">
        <f t="shared" si="48"/>
        <v>.</v>
      </c>
      <c r="AQ37" s="240" t="str">
        <f t="shared" si="31"/>
        <v>.</v>
      </c>
      <c r="AR37" s="4">
        <f t="shared" si="32"/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70" t="str">
        <f>'10 (2)'!C38</f>
        <v>VITHOR SAMPAIO MARQUES</v>
      </c>
      <c r="D38" s="240" t="str">
        <f>IF('10 (2)'!AQ38="C","C",IF('10 (2)'!AQ38="D","D",IF('10 (2)'!AQ38="TR","TR",IF('10 (2)'!AQ38="TC","TC","."))))</f>
        <v>.</v>
      </c>
      <c r="E38" s="240" t="str">
        <f t="shared" si="48"/>
        <v>.</v>
      </c>
      <c r="F38" s="240" t="str">
        <f t="shared" si="48"/>
        <v>.</v>
      </c>
      <c r="G38" s="240" t="str">
        <f t="shared" si="48"/>
        <v>.</v>
      </c>
      <c r="H38" s="240" t="str">
        <f t="shared" si="48"/>
        <v>.</v>
      </c>
      <c r="I38" s="240" t="str">
        <f t="shared" si="48"/>
        <v>.</v>
      </c>
      <c r="J38" s="240" t="str">
        <f t="shared" si="48"/>
        <v>.</v>
      </c>
      <c r="K38" s="240" t="str">
        <f t="shared" si="48"/>
        <v>.</v>
      </c>
      <c r="L38" s="240" t="str">
        <f t="shared" si="48"/>
        <v>.</v>
      </c>
      <c r="M38" s="240" t="str">
        <f t="shared" si="48"/>
        <v>.</v>
      </c>
      <c r="N38" s="240" t="str">
        <f t="shared" si="48"/>
        <v>.</v>
      </c>
      <c r="O38" s="240" t="str">
        <f t="shared" si="48"/>
        <v>.</v>
      </c>
      <c r="P38" s="240" t="str">
        <f t="shared" si="48"/>
        <v>.</v>
      </c>
      <c r="Q38" s="240" t="str">
        <f t="shared" si="48"/>
        <v>.</v>
      </c>
      <c r="R38" s="240" t="str">
        <f t="shared" si="48"/>
        <v>.</v>
      </c>
      <c r="S38" s="240" t="str">
        <f t="shared" si="48"/>
        <v>.</v>
      </c>
      <c r="T38" s="240" t="str">
        <f t="shared" si="48"/>
        <v>.</v>
      </c>
      <c r="U38" s="240" t="str">
        <f t="shared" si="48"/>
        <v>.</v>
      </c>
      <c r="V38" s="240" t="str">
        <f t="shared" si="48"/>
        <v>.</v>
      </c>
      <c r="W38" s="240" t="str">
        <f t="shared" si="48"/>
        <v>.</v>
      </c>
      <c r="X38" s="240" t="str">
        <f t="shared" si="48"/>
        <v>.</v>
      </c>
      <c r="Y38" s="240" t="str">
        <f t="shared" si="48"/>
        <v>.</v>
      </c>
      <c r="Z38" s="240" t="str">
        <f t="shared" si="48"/>
        <v>.</v>
      </c>
      <c r="AA38" s="240" t="str">
        <f t="shared" si="48"/>
        <v>.</v>
      </c>
      <c r="AB38" s="240" t="str">
        <f t="shared" si="48"/>
        <v>.</v>
      </c>
      <c r="AC38" s="240" t="str">
        <f t="shared" si="48"/>
        <v>.</v>
      </c>
      <c r="AD38" s="240" t="str">
        <f t="shared" si="48"/>
        <v>.</v>
      </c>
      <c r="AE38" s="240" t="str">
        <f t="shared" si="48"/>
        <v>.</v>
      </c>
      <c r="AF38" s="240" t="str">
        <f t="shared" si="48"/>
        <v>.</v>
      </c>
      <c r="AG38" s="240" t="str">
        <f t="shared" si="48"/>
        <v>.</v>
      </c>
      <c r="AH38" s="240" t="str">
        <f t="shared" si="48"/>
        <v>.</v>
      </c>
      <c r="AI38" s="240" t="str">
        <f t="shared" si="48"/>
        <v>.</v>
      </c>
      <c r="AJ38" s="240" t="str">
        <f t="shared" si="48"/>
        <v>.</v>
      </c>
      <c r="AK38" s="240" t="str">
        <f t="shared" si="48"/>
        <v>.</v>
      </c>
      <c r="AL38" s="240" t="str">
        <f t="shared" si="48"/>
        <v>.</v>
      </c>
      <c r="AM38" s="240" t="str">
        <f t="shared" si="48"/>
        <v>.</v>
      </c>
      <c r="AN38" s="240" t="str">
        <f t="shared" si="48"/>
        <v>.</v>
      </c>
      <c r="AO38" s="240" t="str">
        <f t="shared" si="48"/>
        <v>.</v>
      </c>
      <c r="AP38" s="240" t="str">
        <f t="shared" si="48"/>
        <v>.</v>
      </c>
      <c r="AQ38" s="240" t="str">
        <f t="shared" si="31"/>
        <v>.</v>
      </c>
      <c r="AR38" s="4">
        <f t="shared" si="32"/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70" t="str">
        <f>'10 (2)'!C39</f>
        <v>VITOR DA SILVA BRIXIUS</v>
      </c>
      <c r="D39" s="240" t="str">
        <f>IF('10 (2)'!AQ39="C","C",IF('10 (2)'!AQ39="D","D",IF('10 (2)'!AQ39="TR","TR",IF('10 (2)'!AQ39="TC","TC","."))))</f>
        <v>.</v>
      </c>
      <c r="E39" s="240" t="str">
        <f t="shared" si="48"/>
        <v>.</v>
      </c>
      <c r="F39" s="240" t="str">
        <f t="shared" si="48"/>
        <v>.</v>
      </c>
      <c r="G39" s="240" t="str">
        <f t="shared" si="48"/>
        <v>.</v>
      </c>
      <c r="H39" s="240" t="str">
        <f t="shared" si="48"/>
        <v>.</v>
      </c>
      <c r="I39" s="240" t="str">
        <f t="shared" si="48"/>
        <v>.</v>
      </c>
      <c r="J39" s="240" t="str">
        <f t="shared" si="48"/>
        <v>.</v>
      </c>
      <c r="K39" s="240" t="str">
        <f t="shared" si="48"/>
        <v>.</v>
      </c>
      <c r="L39" s="240" t="str">
        <f t="shared" si="48"/>
        <v>.</v>
      </c>
      <c r="M39" s="240" t="str">
        <f t="shared" si="48"/>
        <v>.</v>
      </c>
      <c r="N39" s="240" t="str">
        <f t="shared" si="48"/>
        <v>.</v>
      </c>
      <c r="O39" s="240" t="str">
        <f t="shared" si="48"/>
        <v>.</v>
      </c>
      <c r="P39" s="240" t="str">
        <f t="shared" si="48"/>
        <v>.</v>
      </c>
      <c r="Q39" s="240" t="str">
        <f t="shared" si="48"/>
        <v>.</v>
      </c>
      <c r="R39" s="240" t="str">
        <f t="shared" si="48"/>
        <v>.</v>
      </c>
      <c r="S39" s="240" t="str">
        <f t="shared" si="48"/>
        <v>.</v>
      </c>
      <c r="T39" s="240" t="str">
        <f t="shared" si="48"/>
        <v>.</v>
      </c>
      <c r="U39" s="240" t="str">
        <f t="shared" si="48"/>
        <v>.</v>
      </c>
      <c r="V39" s="240" t="str">
        <f t="shared" si="48"/>
        <v>.</v>
      </c>
      <c r="W39" s="240" t="str">
        <f t="shared" si="48"/>
        <v>.</v>
      </c>
      <c r="X39" s="240" t="str">
        <f t="shared" si="48"/>
        <v>.</v>
      </c>
      <c r="Y39" s="240" t="str">
        <f t="shared" si="48"/>
        <v>.</v>
      </c>
      <c r="Z39" s="240" t="str">
        <f t="shared" si="48"/>
        <v>.</v>
      </c>
      <c r="AA39" s="240" t="str">
        <f t="shared" si="48"/>
        <v>.</v>
      </c>
      <c r="AB39" s="240" t="str">
        <f t="shared" si="48"/>
        <v>.</v>
      </c>
      <c r="AC39" s="240" t="str">
        <f t="shared" si="48"/>
        <v>.</v>
      </c>
      <c r="AD39" s="240" t="str">
        <f t="shared" si="48"/>
        <v>.</v>
      </c>
      <c r="AE39" s="240" t="str">
        <f t="shared" si="48"/>
        <v>.</v>
      </c>
      <c r="AF39" s="240" t="str">
        <f t="shared" si="48"/>
        <v>.</v>
      </c>
      <c r="AG39" s="240" t="str">
        <f t="shared" si="48"/>
        <v>.</v>
      </c>
      <c r="AH39" s="240" t="str">
        <f t="shared" si="48"/>
        <v>.</v>
      </c>
      <c r="AI39" s="240" t="str">
        <f t="shared" si="48"/>
        <v>.</v>
      </c>
      <c r="AJ39" s="240" t="str">
        <f t="shared" si="48"/>
        <v>.</v>
      </c>
      <c r="AK39" s="240" t="str">
        <f t="shared" si="48"/>
        <v>.</v>
      </c>
      <c r="AL39" s="240" t="str">
        <f t="shared" si="48"/>
        <v>.</v>
      </c>
      <c r="AM39" s="240" t="str">
        <f t="shared" si="48"/>
        <v>.</v>
      </c>
      <c r="AN39" s="240" t="str">
        <f t="shared" si="48"/>
        <v>.</v>
      </c>
      <c r="AO39" s="240" t="str">
        <f t="shared" si="48"/>
        <v>.</v>
      </c>
      <c r="AP39" s="240" t="str">
        <f t="shared" si="48"/>
        <v>.</v>
      </c>
      <c r="AQ39" s="240" t="str">
        <f t="shared" si="31"/>
        <v>.</v>
      </c>
      <c r="AR39" s="4">
        <f t="shared" si="32"/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70" t="str">
        <f>'10 (2)'!C40</f>
        <v>WELLYNTON LOPES TOZON</v>
      </c>
      <c r="D40" s="240" t="str">
        <f>IF('10 (2)'!AQ40="C","C",IF('10 (2)'!AQ40="D","D",IF('10 (2)'!AQ40="TR","TR",IF('10 (2)'!AQ40="TC","TC","."))))</f>
        <v>.</v>
      </c>
      <c r="E40" s="240" t="str">
        <f t="shared" si="48"/>
        <v>.</v>
      </c>
      <c r="F40" s="240" t="str">
        <f t="shared" si="48"/>
        <v>.</v>
      </c>
      <c r="G40" s="240" t="str">
        <f t="shared" si="48"/>
        <v>.</v>
      </c>
      <c r="H40" s="240" t="str">
        <f t="shared" si="48"/>
        <v>.</v>
      </c>
      <c r="I40" s="240" t="str">
        <f t="shared" si="48"/>
        <v>.</v>
      </c>
      <c r="J40" s="240" t="str">
        <f t="shared" si="48"/>
        <v>.</v>
      </c>
      <c r="K40" s="240" t="str">
        <f t="shared" si="48"/>
        <v>.</v>
      </c>
      <c r="L40" s="240" t="str">
        <f t="shared" si="48"/>
        <v>.</v>
      </c>
      <c r="M40" s="240" t="str">
        <f t="shared" si="48"/>
        <v>.</v>
      </c>
      <c r="N40" s="240" t="str">
        <f t="shared" si="48"/>
        <v>.</v>
      </c>
      <c r="O40" s="240" t="str">
        <f t="shared" si="48"/>
        <v>.</v>
      </c>
      <c r="P40" s="240" t="str">
        <f t="shared" si="48"/>
        <v>.</v>
      </c>
      <c r="Q40" s="240" t="str">
        <f t="shared" si="48"/>
        <v>.</v>
      </c>
      <c r="R40" s="240" t="str">
        <f t="shared" si="48"/>
        <v>.</v>
      </c>
      <c r="S40" s="240" t="str">
        <f t="shared" si="48"/>
        <v>.</v>
      </c>
      <c r="T40" s="240" t="str">
        <f t="shared" si="48"/>
        <v>.</v>
      </c>
      <c r="U40" s="240" t="str">
        <f t="shared" si="48"/>
        <v>.</v>
      </c>
      <c r="V40" s="240" t="str">
        <f t="shared" si="48"/>
        <v>.</v>
      </c>
      <c r="W40" s="240" t="str">
        <f t="shared" si="48"/>
        <v>.</v>
      </c>
      <c r="X40" s="240" t="str">
        <f t="shared" si="48"/>
        <v>.</v>
      </c>
      <c r="Y40" s="240" t="str">
        <f t="shared" si="48"/>
        <v>.</v>
      </c>
      <c r="Z40" s="240" t="str">
        <f t="shared" si="48"/>
        <v>.</v>
      </c>
      <c r="AA40" s="240" t="str">
        <f t="shared" si="48"/>
        <v>.</v>
      </c>
      <c r="AB40" s="240" t="str">
        <f t="shared" si="48"/>
        <v>.</v>
      </c>
      <c r="AC40" s="240" t="str">
        <f t="shared" si="48"/>
        <v>.</v>
      </c>
      <c r="AD40" s="240" t="str">
        <f t="shared" si="48"/>
        <v>.</v>
      </c>
      <c r="AE40" s="240" t="str">
        <f t="shared" si="48"/>
        <v>.</v>
      </c>
      <c r="AF40" s="240" t="str">
        <f t="shared" si="48"/>
        <v>.</v>
      </c>
      <c r="AG40" s="240" t="str">
        <f t="shared" si="48"/>
        <v>.</v>
      </c>
      <c r="AH40" s="240" t="str">
        <f t="shared" si="48"/>
        <v>.</v>
      </c>
      <c r="AI40" s="240" t="str">
        <f t="shared" si="48"/>
        <v>.</v>
      </c>
      <c r="AJ40" s="240" t="str">
        <f t="shared" si="48"/>
        <v>.</v>
      </c>
      <c r="AK40" s="240" t="str">
        <f t="shared" si="48"/>
        <v>.</v>
      </c>
      <c r="AL40" s="240" t="str">
        <f t="shared" si="48"/>
        <v>.</v>
      </c>
      <c r="AM40" s="240" t="str">
        <f t="shared" si="48"/>
        <v>.</v>
      </c>
      <c r="AN40" s="240" t="str">
        <f t="shared" si="48"/>
        <v>.</v>
      </c>
      <c r="AO40" s="240" t="str">
        <f t="shared" si="48"/>
        <v>.</v>
      </c>
      <c r="AP40" s="240" t="str">
        <f t="shared" si="48"/>
        <v>.</v>
      </c>
      <c r="AQ40" s="240" t="str">
        <f t="shared" si="31"/>
        <v>.</v>
      </c>
      <c r="AR40" s="4">
        <f t="shared" si="32"/>
        <v>0</v>
      </c>
    </row>
    <row r="41" spans="1:44" ht="10.5" customHeight="1">
      <c r="A41" s="265">
        <f>'7'!A41</f>
        <v>18</v>
      </c>
      <c r="B41" s="265" t="str">
        <f>'7'!B41</f>
        <v>ADS</v>
      </c>
      <c r="C41" s="270" t="str">
        <f>'10 (2)'!C41</f>
        <v>WILLIAN FERREIRA PEIXOTO</v>
      </c>
      <c r="D41" s="240" t="str">
        <f>IF('10 (2)'!AQ41="C","C",IF('10 (2)'!AQ41="D","D",IF('10 (2)'!AQ41="TR","TR",IF('10 (2)'!AQ41="TC","TC","."))))</f>
        <v>.</v>
      </c>
      <c r="E41" s="240" t="str">
        <f t="shared" si="48"/>
        <v>.</v>
      </c>
      <c r="F41" s="240" t="str">
        <f t="shared" si="48"/>
        <v>.</v>
      </c>
      <c r="G41" s="240" t="str">
        <f t="shared" si="48"/>
        <v>.</v>
      </c>
      <c r="H41" s="240" t="str">
        <f t="shared" si="48"/>
        <v>.</v>
      </c>
      <c r="I41" s="240" t="str">
        <f t="shared" si="48"/>
        <v>.</v>
      </c>
      <c r="J41" s="240" t="str">
        <f t="shared" si="48"/>
        <v>.</v>
      </c>
      <c r="K41" s="240" t="str">
        <f t="shared" si="48"/>
        <v>.</v>
      </c>
      <c r="L41" s="240" t="str">
        <f t="shared" si="48"/>
        <v>.</v>
      </c>
      <c r="M41" s="240" t="str">
        <f t="shared" si="48"/>
        <v>.</v>
      </c>
      <c r="N41" s="240" t="str">
        <f t="shared" si="48"/>
        <v>.</v>
      </c>
      <c r="O41" s="240" t="str">
        <f t="shared" si="48"/>
        <v>.</v>
      </c>
      <c r="P41" s="240" t="str">
        <f t="shared" si="48"/>
        <v>.</v>
      </c>
      <c r="Q41" s="240" t="str">
        <f t="shared" si="48"/>
        <v>.</v>
      </c>
      <c r="R41" s="240" t="str">
        <f t="shared" si="48"/>
        <v>.</v>
      </c>
      <c r="S41" s="240" t="str">
        <f t="shared" si="48"/>
        <v>.</v>
      </c>
      <c r="T41" s="240" t="str">
        <f t="shared" si="48"/>
        <v>.</v>
      </c>
      <c r="U41" s="240" t="str">
        <f t="shared" ref="E41:AP42" si="49">IF(T41="C","C",IF(T41="D","D",IF(T41="TR","TR",IF(T41="TC","TC","."))))</f>
        <v>.</v>
      </c>
      <c r="V41" s="240" t="str">
        <f t="shared" si="49"/>
        <v>.</v>
      </c>
      <c r="W41" s="240" t="str">
        <f t="shared" si="49"/>
        <v>.</v>
      </c>
      <c r="X41" s="240" t="str">
        <f t="shared" si="49"/>
        <v>.</v>
      </c>
      <c r="Y41" s="240" t="str">
        <f t="shared" si="49"/>
        <v>.</v>
      </c>
      <c r="Z41" s="240" t="str">
        <f t="shared" si="49"/>
        <v>.</v>
      </c>
      <c r="AA41" s="240" t="str">
        <f t="shared" si="49"/>
        <v>.</v>
      </c>
      <c r="AB41" s="240" t="str">
        <f t="shared" si="49"/>
        <v>.</v>
      </c>
      <c r="AC41" s="240" t="str">
        <f t="shared" si="49"/>
        <v>.</v>
      </c>
      <c r="AD41" s="240" t="str">
        <f t="shared" si="49"/>
        <v>.</v>
      </c>
      <c r="AE41" s="240" t="str">
        <f t="shared" si="49"/>
        <v>.</v>
      </c>
      <c r="AF41" s="240" t="str">
        <f t="shared" si="49"/>
        <v>.</v>
      </c>
      <c r="AG41" s="240" t="str">
        <f t="shared" si="49"/>
        <v>.</v>
      </c>
      <c r="AH41" s="240" t="str">
        <f t="shared" si="49"/>
        <v>.</v>
      </c>
      <c r="AI41" s="240" t="str">
        <f t="shared" si="49"/>
        <v>.</v>
      </c>
      <c r="AJ41" s="240" t="str">
        <f t="shared" si="49"/>
        <v>.</v>
      </c>
      <c r="AK41" s="240" t="str">
        <f t="shared" si="49"/>
        <v>.</v>
      </c>
      <c r="AL41" s="240" t="str">
        <f t="shared" si="49"/>
        <v>.</v>
      </c>
      <c r="AM41" s="240" t="str">
        <f t="shared" si="49"/>
        <v>.</v>
      </c>
      <c r="AN41" s="240" t="str">
        <f t="shared" si="49"/>
        <v>.</v>
      </c>
      <c r="AO41" s="240" t="str">
        <f t="shared" si="49"/>
        <v>.</v>
      </c>
      <c r="AP41" s="240" t="str">
        <f t="shared" si="49"/>
        <v>.</v>
      </c>
      <c r="AQ41" s="240" t="str">
        <f t="shared" si="31"/>
        <v>.</v>
      </c>
      <c r="AR41" s="4">
        <f t="shared" si="32"/>
        <v>0</v>
      </c>
    </row>
    <row r="42" spans="1:44" ht="10.5" customHeight="1">
      <c r="A42" s="265">
        <f>'7'!A42</f>
        <v>0</v>
      </c>
      <c r="B42" s="265">
        <f>'7'!B42</f>
        <v>0</v>
      </c>
      <c r="C42" s="270">
        <f>'10 (2)'!C42</f>
        <v>0</v>
      </c>
      <c r="D42" s="240" t="str">
        <f>IF('10 (2)'!AQ42="C","C",IF('10 (2)'!AQ42="D","D",IF('10 (2)'!AQ42="TR","TR",IF('10 (2)'!AQ42="TC","TC","."))))</f>
        <v>.</v>
      </c>
      <c r="E42" s="240" t="str">
        <f t="shared" si="49"/>
        <v>.</v>
      </c>
      <c r="F42" s="240" t="str">
        <f t="shared" si="49"/>
        <v>.</v>
      </c>
      <c r="G42" s="240" t="str">
        <f t="shared" si="49"/>
        <v>.</v>
      </c>
      <c r="H42" s="240" t="str">
        <f t="shared" si="49"/>
        <v>.</v>
      </c>
      <c r="I42" s="240" t="str">
        <f t="shared" si="49"/>
        <v>.</v>
      </c>
      <c r="J42" s="240" t="str">
        <f t="shared" si="49"/>
        <v>.</v>
      </c>
      <c r="K42" s="240" t="str">
        <f t="shared" si="49"/>
        <v>.</v>
      </c>
      <c r="L42" s="240" t="str">
        <f t="shared" si="49"/>
        <v>.</v>
      </c>
      <c r="M42" s="240" t="str">
        <f t="shared" si="49"/>
        <v>.</v>
      </c>
      <c r="N42" s="240" t="str">
        <f t="shared" si="49"/>
        <v>.</v>
      </c>
      <c r="O42" s="240" t="str">
        <f t="shared" si="49"/>
        <v>.</v>
      </c>
      <c r="P42" s="240" t="str">
        <f t="shared" si="49"/>
        <v>.</v>
      </c>
      <c r="Q42" s="240" t="str">
        <f t="shared" si="49"/>
        <v>.</v>
      </c>
      <c r="R42" s="240" t="str">
        <f t="shared" si="49"/>
        <v>.</v>
      </c>
      <c r="S42" s="240" t="str">
        <f t="shared" si="49"/>
        <v>.</v>
      </c>
      <c r="T42" s="240" t="str">
        <f t="shared" si="49"/>
        <v>.</v>
      </c>
      <c r="U42" s="240" t="str">
        <f t="shared" si="49"/>
        <v>.</v>
      </c>
      <c r="V42" s="240" t="str">
        <f t="shared" si="49"/>
        <v>.</v>
      </c>
      <c r="W42" s="240" t="str">
        <f t="shared" si="49"/>
        <v>.</v>
      </c>
      <c r="X42" s="240" t="str">
        <f t="shared" si="49"/>
        <v>.</v>
      </c>
      <c r="Y42" s="240" t="str">
        <f t="shared" si="49"/>
        <v>.</v>
      </c>
      <c r="Z42" s="240" t="str">
        <f t="shared" si="49"/>
        <v>.</v>
      </c>
      <c r="AA42" s="240" t="str">
        <f t="shared" si="49"/>
        <v>.</v>
      </c>
      <c r="AB42" s="240" t="str">
        <f t="shared" si="49"/>
        <v>.</v>
      </c>
      <c r="AC42" s="240" t="str">
        <f t="shared" si="49"/>
        <v>.</v>
      </c>
      <c r="AD42" s="240" t="str">
        <f t="shared" si="49"/>
        <v>.</v>
      </c>
      <c r="AE42" s="240" t="str">
        <f t="shared" si="49"/>
        <v>.</v>
      </c>
      <c r="AF42" s="240" t="str">
        <f t="shared" si="49"/>
        <v>.</v>
      </c>
      <c r="AG42" s="240" t="str">
        <f t="shared" si="49"/>
        <v>.</v>
      </c>
      <c r="AH42" s="240" t="str">
        <f t="shared" si="49"/>
        <v>.</v>
      </c>
      <c r="AI42" s="240" t="str">
        <f t="shared" si="49"/>
        <v>.</v>
      </c>
      <c r="AJ42" s="240" t="str">
        <f t="shared" si="49"/>
        <v>.</v>
      </c>
      <c r="AK42" s="240" t="str">
        <f t="shared" si="49"/>
        <v>.</v>
      </c>
      <c r="AL42" s="240" t="str">
        <f t="shared" si="49"/>
        <v>.</v>
      </c>
      <c r="AM42" s="240" t="str">
        <f t="shared" si="49"/>
        <v>.</v>
      </c>
      <c r="AN42" s="240" t="str">
        <f t="shared" si="49"/>
        <v>.</v>
      </c>
      <c r="AO42" s="240" t="str">
        <f t="shared" si="49"/>
        <v>.</v>
      </c>
      <c r="AP42" s="240" t="str">
        <f t="shared" si="49"/>
        <v>.</v>
      </c>
      <c r="AQ42" s="240" t="str">
        <f t="shared" si="31"/>
        <v>.</v>
      </c>
      <c r="AR42" s="4">
        <f t="shared" si="32"/>
        <v>0</v>
      </c>
    </row>
    <row r="43" spans="1:44" ht="10.5" customHeight="1">
      <c r="A43" s="265">
        <f>'7'!A43</f>
        <v>0</v>
      </c>
      <c r="B43" s="265">
        <f>'7'!B43</f>
        <v>0</v>
      </c>
      <c r="C43" s="270">
        <f>'10 (2)'!C43</f>
        <v>0</v>
      </c>
      <c r="D43" s="240" t="str">
        <f>IF('10 (2)'!AQ43="C","C",IF('10 (2)'!AQ43="D","D",IF('10 (2)'!AQ43="TR","TR",IF('10 (2)'!AQ43="TC","TC","."))))</f>
        <v>.</v>
      </c>
      <c r="E43" s="240" t="str">
        <f t="shared" ref="E43:AP49" si="50">IF(D43="C","C",IF(D43="D","D",IF(D43="TR","TR",IF(D43="TC","TC","."))))</f>
        <v>.</v>
      </c>
      <c r="F43" s="240" t="str">
        <f t="shared" si="50"/>
        <v>.</v>
      </c>
      <c r="G43" s="240" t="str">
        <f t="shared" si="50"/>
        <v>.</v>
      </c>
      <c r="H43" s="240" t="str">
        <f t="shared" si="50"/>
        <v>.</v>
      </c>
      <c r="I43" s="240" t="str">
        <f t="shared" si="50"/>
        <v>.</v>
      </c>
      <c r="J43" s="240" t="str">
        <f t="shared" si="50"/>
        <v>.</v>
      </c>
      <c r="K43" s="240" t="str">
        <f t="shared" si="50"/>
        <v>.</v>
      </c>
      <c r="L43" s="240" t="str">
        <f t="shared" si="50"/>
        <v>.</v>
      </c>
      <c r="M43" s="240" t="str">
        <f t="shared" si="50"/>
        <v>.</v>
      </c>
      <c r="N43" s="240" t="str">
        <f t="shared" si="50"/>
        <v>.</v>
      </c>
      <c r="O43" s="240" t="str">
        <f t="shared" si="50"/>
        <v>.</v>
      </c>
      <c r="P43" s="240" t="str">
        <f t="shared" si="50"/>
        <v>.</v>
      </c>
      <c r="Q43" s="240" t="str">
        <f t="shared" si="50"/>
        <v>.</v>
      </c>
      <c r="R43" s="240" t="str">
        <f t="shared" si="50"/>
        <v>.</v>
      </c>
      <c r="S43" s="240" t="str">
        <f t="shared" si="50"/>
        <v>.</v>
      </c>
      <c r="T43" s="240" t="str">
        <f t="shared" si="50"/>
        <v>.</v>
      </c>
      <c r="U43" s="240" t="str">
        <f t="shared" si="50"/>
        <v>.</v>
      </c>
      <c r="V43" s="240" t="str">
        <f t="shared" si="50"/>
        <v>.</v>
      </c>
      <c r="W43" s="240" t="str">
        <f t="shared" si="50"/>
        <v>.</v>
      </c>
      <c r="X43" s="240" t="str">
        <f t="shared" si="50"/>
        <v>.</v>
      </c>
      <c r="Y43" s="240" t="str">
        <f t="shared" si="50"/>
        <v>.</v>
      </c>
      <c r="Z43" s="240" t="str">
        <f t="shared" si="50"/>
        <v>.</v>
      </c>
      <c r="AA43" s="240" t="str">
        <f t="shared" si="50"/>
        <v>.</v>
      </c>
      <c r="AB43" s="240" t="str">
        <f t="shared" si="50"/>
        <v>.</v>
      </c>
      <c r="AC43" s="240" t="str">
        <f t="shared" si="50"/>
        <v>.</v>
      </c>
      <c r="AD43" s="240" t="str">
        <f t="shared" si="50"/>
        <v>.</v>
      </c>
      <c r="AE43" s="240" t="str">
        <f t="shared" si="50"/>
        <v>.</v>
      </c>
      <c r="AF43" s="240" t="str">
        <f t="shared" si="50"/>
        <v>.</v>
      </c>
      <c r="AG43" s="240" t="str">
        <f t="shared" si="50"/>
        <v>.</v>
      </c>
      <c r="AH43" s="240" t="str">
        <f t="shared" si="50"/>
        <v>.</v>
      </c>
      <c r="AI43" s="240" t="str">
        <f t="shared" si="50"/>
        <v>.</v>
      </c>
      <c r="AJ43" s="240" t="str">
        <f t="shared" si="50"/>
        <v>.</v>
      </c>
      <c r="AK43" s="240" t="str">
        <f t="shared" si="50"/>
        <v>.</v>
      </c>
      <c r="AL43" s="240" t="str">
        <f t="shared" si="50"/>
        <v>.</v>
      </c>
      <c r="AM43" s="240" t="str">
        <f t="shared" si="50"/>
        <v>.</v>
      </c>
      <c r="AN43" s="240" t="str">
        <f t="shared" si="50"/>
        <v>.</v>
      </c>
      <c r="AO43" s="240" t="str">
        <f t="shared" si="50"/>
        <v>.</v>
      </c>
      <c r="AP43" s="240" t="str">
        <f t="shared" si="50"/>
        <v>.</v>
      </c>
      <c r="AQ43" s="240" t="str">
        <f t="shared" si="31"/>
        <v>.</v>
      </c>
      <c r="AR43" s="4">
        <f t="shared" si="32"/>
        <v>0</v>
      </c>
    </row>
    <row r="44" spans="1:44" ht="10.5" customHeight="1">
      <c r="A44" s="265">
        <f>'7'!A44</f>
        <v>0</v>
      </c>
      <c r="B44" s="265">
        <f>'7'!B44</f>
        <v>0</v>
      </c>
      <c r="C44" s="270">
        <f>'10 (2)'!C44</f>
        <v>0</v>
      </c>
      <c r="D44" s="240" t="str">
        <f>IF('10 (2)'!AQ44="C","C",IF('10 (2)'!AQ44="D","D",IF('10 (2)'!AQ44="TR","TR",IF('10 (2)'!AQ44="TC","TC","."))))</f>
        <v>.</v>
      </c>
      <c r="E44" s="240" t="str">
        <f t="shared" si="50"/>
        <v>.</v>
      </c>
      <c r="F44" s="240" t="str">
        <f t="shared" si="50"/>
        <v>.</v>
      </c>
      <c r="G44" s="240" t="str">
        <f t="shared" si="50"/>
        <v>.</v>
      </c>
      <c r="H44" s="240" t="str">
        <f t="shared" si="50"/>
        <v>.</v>
      </c>
      <c r="I44" s="240" t="str">
        <f t="shared" si="50"/>
        <v>.</v>
      </c>
      <c r="J44" s="240" t="str">
        <f t="shared" si="50"/>
        <v>.</v>
      </c>
      <c r="K44" s="240" t="str">
        <f t="shared" si="50"/>
        <v>.</v>
      </c>
      <c r="L44" s="240" t="str">
        <f t="shared" si="50"/>
        <v>.</v>
      </c>
      <c r="M44" s="240" t="str">
        <f t="shared" si="50"/>
        <v>.</v>
      </c>
      <c r="N44" s="240" t="str">
        <f t="shared" si="50"/>
        <v>.</v>
      </c>
      <c r="O44" s="240" t="str">
        <f t="shared" si="50"/>
        <v>.</v>
      </c>
      <c r="P44" s="240" t="str">
        <f t="shared" si="50"/>
        <v>.</v>
      </c>
      <c r="Q44" s="240" t="str">
        <f t="shared" si="50"/>
        <v>.</v>
      </c>
      <c r="R44" s="240" t="str">
        <f t="shared" si="50"/>
        <v>.</v>
      </c>
      <c r="S44" s="240" t="str">
        <f t="shared" si="50"/>
        <v>.</v>
      </c>
      <c r="T44" s="240" t="str">
        <f t="shared" si="50"/>
        <v>.</v>
      </c>
      <c r="U44" s="240" t="str">
        <f t="shared" si="50"/>
        <v>.</v>
      </c>
      <c r="V44" s="240" t="str">
        <f t="shared" si="50"/>
        <v>.</v>
      </c>
      <c r="W44" s="240" t="str">
        <f t="shared" si="50"/>
        <v>.</v>
      </c>
      <c r="X44" s="240" t="str">
        <f t="shared" si="50"/>
        <v>.</v>
      </c>
      <c r="Y44" s="240" t="str">
        <f t="shared" si="50"/>
        <v>.</v>
      </c>
      <c r="Z44" s="240" t="str">
        <f t="shared" si="50"/>
        <v>.</v>
      </c>
      <c r="AA44" s="240" t="str">
        <f t="shared" si="50"/>
        <v>.</v>
      </c>
      <c r="AB44" s="240" t="str">
        <f t="shared" si="50"/>
        <v>.</v>
      </c>
      <c r="AC44" s="240" t="str">
        <f t="shared" si="50"/>
        <v>.</v>
      </c>
      <c r="AD44" s="240" t="str">
        <f t="shared" si="50"/>
        <v>.</v>
      </c>
      <c r="AE44" s="240" t="str">
        <f t="shared" si="50"/>
        <v>.</v>
      </c>
      <c r="AF44" s="240" t="str">
        <f t="shared" si="50"/>
        <v>.</v>
      </c>
      <c r="AG44" s="240" t="str">
        <f t="shared" si="50"/>
        <v>.</v>
      </c>
      <c r="AH44" s="240" t="str">
        <f t="shared" si="50"/>
        <v>.</v>
      </c>
      <c r="AI44" s="240" t="str">
        <f t="shared" si="50"/>
        <v>.</v>
      </c>
      <c r="AJ44" s="240" t="str">
        <f t="shared" si="50"/>
        <v>.</v>
      </c>
      <c r="AK44" s="240" t="str">
        <f t="shared" si="50"/>
        <v>.</v>
      </c>
      <c r="AL44" s="240" t="str">
        <f t="shared" si="50"/>
        <v>.</v>
      </c>
      <c r="AM44" s="240" t="str">
        <f t="shared" si="50"/>
        <v>.</v>
      </c>
      <c r="AN44" s="240" t="str">
        <f t="shared" si="50"/>
        <v>.</v>
      </c>
      <c r="AO44" s="240" t="str">
        <f t="shared" si="50"/>
        <v>.</v>
      </c>
      <c r="AP44" s="240" t="str">
        <f t="shared" si="50"/>
        <v>.</v>
      </c>
      <c r="AQ44" s="240" t="str">
        <f t="shared" ref="U44:AQ55" si="51">IF(AP44="C","C",IF(AP44="D","D",IF(AP44="TR","TR",IF(AP44="TC","TC","."))))</f>
        <v>.</v>
      </c>
      <c r="AR44" s="4">
        <f t="shared" ref="AR44:AR55" si="52">COUNTIF(D44:AQ44,"F")</f>
        <v>0</v>
      </c>
    </row>
    <row r="45" spans="1:44" ht="10.5" customHeight="1">
      <c r="A45" s="265">
        <f>'7'!A45</f>
        <v>0</v>
      </c>
      <c r="B45" s="265">
        <f>'7'!B45</f>
        <v>0</v>
      </c>
      <c r="C45" s="270">
        <f>'10 (2)'!C45</f>
        <v>0</v>
      </c>
      <c r="D45" s="240" t="str">
        <f>IF('10 (2)'!AQ45="C","C",IF('10 (2)'!AQ45="D","D",IF('10 (2)'!AQ45="TR","TR",IF('10 (2)'!AQ45="TC","TC","."))))</f>
        <v>.</v>
      </c>
      <c r="E45" s="240" t="str">
        <f t="shared" si="50"/>
        <v>.</v>
      </c>
      <c r="F45" s="240" t="str">
        <f t="shared" si="50"/>
        <v>.</v>
      </c>
      <c r="G45" s="240" t="str">
        <f t="shared" si="50"/>
        <v>.</v>
      </c>
      <c r="H45" s="240" t="str">
        <f t="shared" si="50"/>
        <v>.</v>
      </c>
      <c r="I45" s="240" t="str">
        <f t="shared" si="50"/>
        <v>.</v>
      </c>
      <c r="J45" s="240" t="str">
        <f t="shared" si="50"/>
        <v>.</v>
      </c>
      <c r="K45" s="240" t="str">
        <f t="shared" si="50"/>
        <v>.</v>
      </c>
      <c r="L45" s="240" t="str">
        <f t="shared" si="50"/>
        <v>.</v>
      </c>
      <c r="M45" s="240" t="str">
        <f t="shared" si="50"/>
        <v>.</v>
      </c>
      <c r="N45" s="240" t="str">
        <f t="shared" si="50"/>
        <v>.</v>
      </c>
      <c r="O45" s="240" t="str">
        <f t="shared" si="50"/>
        <v>.</v>
      </c>
      <c r="P45" s="240" t="str">
        <f t="shared" si="50"/>
        <v>.</v>
      </c>
      <c r="Q45" s="240" t="str">
        <f t="shared" si="50"/>
        <v>.</v>
      </c>
      <c r="R45" s="240" t="str">
        <f t="shared" si="50"/>
        <v>.</v>
      </c>
      <c r="S45" s="240" t="str">
        <f t="shared" si="50"/>
        <v>.</v>
      </c>
      <c r="T45" s="240" t="str">
        <f t="shared" si="50"/>
        <v>.</v>
      </c>
      <c r="U45" s="240" t="str">
        <f t="shared" si="50"/>
        <v>.</v>
      </c>
      <c r="V45" s="240" t="str">
        <f t="shared" si="50"/>
        <v>.</v>
      </c>
      <c r="W45" s="240" t="str">
        <f t="shared" si="50"/>
        <v>.</v>
      </c>
      <c r="X45" s="240" t="str">
        <f t="shared" si="50"/>
        <v>.</v>
      </c>
      <c r="Y45" s="240" t="str">
        <f t="shared" si="50"/>
        <v>.</v>
      </c>
      <c r="Z45" s="240" t="str">
        <f t="shared" si="50"/>
        <v>.</v>
      </c>
      <c r="AA45" s="240" t="str">
        <f t="shared" si="50"/>
        <v>.</v>
      </c>
      <c r="AB45" s="240" t="str">
        <f t="shared" si="50"/>
        <v>.</v>
      </c>
      <c r="AC45" s="240" t="str">
        <f t="shared" si="50"/>
        <v>.</v>
      </c>
      <c r="AD45" s="240" t="str">
        <f t="shared" si="50"/>
        <v>.</v>
      </c>
      <c r="AE45" s="240" t="str">
        <f t="shared" si="50"/>
        <v>.</v>
      </c>
      <c r="AF45" s="240" t="str">
        <f t="shared" si="50"/>
        <v>.</v>
      </c>
      <c r="AG45" s="240" t="str">
        <f t="shared" si="50"/>
        <v>.</v>
      </c>
      <c r="AH45" s="240" t="str">
        <f t="shared" si="50"/>
        <v>.</v>
      </c>
      <c r="AI45" s="240" t="str">
        <f t="shared" si="50"/>
        <v>.</v>
      </c>
      <c r="AJ45" s="240" t="str">
        <f t="shared" si="50"/>
        <v>.</v>
      </c>
      <c r="AK45" s="240" t="str">
        <f t="shared" si="50"/>
        <v>.</v>
      </c>
      <c r="AL45" s="240" t="str">
        <f t="shared" si="50"/>
        <v>.</v>
      </c>
      <c r="AM45" s="240" t="str">
        <f t="shared" si="50"/>
        <v>.</v>
      </c>
      <c r="AN45" s="240" t="str">
        <f t="shared" si="50"/>
        <v>.</v>
      </c>
      <c r="AO45" s="240" t="str">
        <f t="shared" si="50"/>
        <v>.</v>
      </c>
      <c r="AP45" s="240" t="str">
        <f t="shared" si="50"/>
        <v>.</v>
      </c>
      <c r="AQ45" s="240" t="str">
        <f t="shared" si="51"/>
        <v>.</v>
      </c>
      <c r="AR45" s="4">
        <f t="shared" si="52"/>
        <v>0</v>
      </c>
    </row>
    <row r="46" spans="1:44" ht="10.5" customHeight="1">
      <c r="A46" s="265">
        <f>'7'!A46</f>
        <v>0</v>
      </c>
      <c r="B46" s="265">
        <f>'7'!B46</f>
        <v>0</v>
      </c>
      <c r="C46" s="270">
        <f>'10 (2)'!C46</f>
        <v>0</v>
      </c>
      <c r="D46" s="240" t="str">
        <f>IF('10 (2)'!AQ46="C","C",IF('10 (2)'!AQ46="D","D",IF('10 (2)'!AQ46="TR","TR",IF('10 (2)'!AQ46="TC","TC","."))))</f>
        <v>.</v>
      </c>
      <c r="E46" s="240" t="str">
        <f t="shared" si="50"/>
        <v>.</v>
      </c>
      <c r="F46" s="240" t="str">
        <f t="shared" si="50"/>
        <v>.</v>
      </c>
      <c r="G46" s="240" t="str">
        <f t="shared" si="50"/>
        <v>.</v>
      </c>
      <c r="H46" s="240" t="str">
        <f t="shared" si="50"/>
        <v>.</v>
      </c>
      <c r="I46" s="240" t="str">
        <f t="shared" si="50"/>
        <v>.</v>
      </c>
      <c r="J46" s="240" t="str">
        <f t="shared" si="50"/>
        <v>.</v>
      </c>
      <c r="K46" s="240" t="str">
        <f t="shared" si="50"/>
        <v>.</v>
      </c>
      <c r="L46" s="240" t="str">
        <f t="shared" si="50"/>
        <v>.</v>
      </c>
      <c r="M46" s="240" t="str">
        <f t="shared" si="50"/>
        <v>.</v>
      </c>
      <c r="N46" s="240" t="str">
        <f t="shared" si="50"/>
        <v>.</v>
      </c>
      <c r="O46" s="240" t="str">
        <f t="shared" si="50"/>
        <v>.</v>
      </c>
      <c r="P46" s="240" t="str">
        <f t="shared" si="50"/>
        <v>.</v>
      </c>
      <c r="Q46" s="240" t="str">
        <f t="shared" si="50"/>
        <v>.</v>
      </c>
      <c r="R46" s="240" t="str">
        <f t="shared" si="50"/>
        <v>.</v>
      </c>
      <c r="S46" s="240" t="str">
        <f t="shared" si="50"/>
        <v>.</v>
      </c>
      <c r="T46" s="240" t="str">
        <f t="shared" si="50"/>
        <v>.</v>
      </c>
      <c r="U46" s="240" t="str">
        <f t="shared" si="50"/>
        <v>.</v>
      </c>
      <c r="V46" s="240" t="str">
        <f t="shared" si="50"/>
        <v>.</v>
      </c>
      <c r="W46" s="240" t="str">
        <f t="shared" si="50"/>
        <v>.</v>
      </c>
      <c r="X46" s="240" t="str">
        <f t="shared" si="50"/>
        <v>.</v>
      </c>
      <c r="Y46" s="240" t="str">
        <f t="shared" si="50"/>
        <v>.</v>
      </c>
      <c r="Z46" s="240" t="str">
        <f t="shared" si="50"/>
        <v>.</v>
      </c>
      <c r="AA46" s="240" t="str">
        <f t="shared" si="50"/>
        <v>.</v>
      </c>
      <c r="AB46" s="240" t="str">
        <f t="shared" si="50"/>
        <v>.</v>
      </c>
      <c r="AC46" s="240" t="str">
        <f t="shared" si="50"/>
        <v>.</v>
      </c>
      <c r="AD46" s="240" t="str">
        <f t="shared" si="50"/>
        <v>.</v>
      </c>
      <c r="AE46" s="240" t="str">
        <f t="shared" si="50"/>
        <v>.</v>
      </c>
      <c r="AF46" s="240" t="str">
        <f t="shared" si="50"/>
        <v>.</v>
      </c>
      <c r="AG46" s="240" t="str">
        <f t="shared" si="50"/>
        <v>.</v>
      </c>
      <c r="AH46" s="240" t="str">
        <f t="shared" si="50"/>
        <v>.</v>
      </c>
      <c r="AI46" s="240" t="str">
        <f t="shared" si="50"/>
        <v>.</v>
      </c>
      <c r="AJ46" s="240" t="str">
        <f t="shared" si="50"/>
        <v>.</v>
      </c>
      <c r="AK46" s="240" t="str">
        <f t="shared" si="50"/>
        <v>.</v>
      </c>
      <c r="AL46" s="240" t="str">
        <f t="shared" si="50"/>
        <v>.</v>
      </c>
      <c r="AM46" s="240" t="str">
        <f t="shared" si="50"/>
        <v>.</v>
      </c>
      <c r="AN46" s="240" t="str">
        <f t="shared" si="50"/>
        <v>.</v>
      </c>
      <c r="AO46" s="240" t="str">
        <f t="shared" si="50"/>
        <v>.</v>
      </c>
      <c r="AP46" s="240" t="str">
        <f t="shared" si="50"/>
        <v>.</v>
      </c>
      <c r="AQ46" s="240" t="str">
        <f t="shared" si="51"/>
        <v>.</v>
      </c>
      <c r="AR46" s="4">
        <f t="shared" si="52"/>
        <v>0</v>
      </c>
    </row>
    <row r="47" spans="1:44" ht="10.5" customHeight="1">
      <c r="A47" s="265">
        <f>'7'!A47</f>
        <v>0</v>
      </c>
      <c r="B47" s="265">
        <f>'7'!B47</f>
        <v>0</v>
      </c>
      <c r="C47" s="270">
        <f>'10 (2)'!C47</f>
        <v>0</v>
      </c>
      <c r="D47" s="240" t="str">
        <f>IF('10 (2)'!AQ47="C","C",IF('10 (2)'!AQ47="D","D",IF('10 (2)'!AQ47="TR","TR",IF('10 (2)'!AQ47="TC","TC","."))))</f>
        <v>.</v>
      </c>
      <c r="E47" s="240" t="str">
        <f t="shared" si="50"/>
        <v>.</v>
      </c>
      <c r="F47" s="240" t="str">
        <f t="shared" si="50"/>
        <v>.</v>
      </c>
      <c r="G47" s="240" t="str">
        <f t="shared" si="50"/>
        <v>.</v>
      </c>
      <c r="H47" s="240" t="str">
        <f t="shared" si="50"/>
        <v>.</v>
      </c>
      <c r="I47" s="240" t="str">
        <f t="shared" si="50"/>
        <v>.</v>
      </c>
      <c r="J47" s="240" t="str">
        <f t="shared" si="50"/>
        <v>.</v>
      </c>
      <c r="K47" s="240" t="str">
        <f t="shared" si="50"/>
        <v>.</v>
      </c>
      <c r="L47" s="240" t="str">
        <f t="shared" si="50"/>
        <v>.</v>
      </c>
      <c r="M47" s="240" t="str">
        <f t="shared" si="50"/>
        <v>.</v>
      </c>
      <c r="N47" s="240" t="str">
        <f t="shared" si="50"/>
        <v>.</v>
      </c>
      <c r="O47" s="240" t="str">
        <f t="shared" si="50"/>
        <v>.</v>
      </c>
      <c r="P47" s="240" t="str">
        <f t="shared" si="50"/>
        <v>.</v>
      </c>
      <c r="Q47" s="240" t="str">
        <f t="shared" si="50"/>
        <v>.</v>
      </c>
      <c r="R47" s="240" t="str">
        <f t="shared" si="50"/>
        <v>.</v>
      </c>
      <c r="S47" s="240" t="str">
        <f t="shared" si="50"/>
        <v>.</v>
      </c>
      <c r="T47" s="240" t="str">
        <f t="shared" si="50"/>
        <v>.</v>
      </c>
      <c r="U47" s="240" t="str">
        <f t="shared" si="50"/>
        <v>.</v>
      </c>
      <c r="V47" s="240" t="str">
        <f t="shared" si="50"/>
        <v>.</v>
      </c>
      <c r="W47" s="240" t="str">
        <f t="shared" si="50"/>
        <v>.</v>
      </c>
      <c r="X47" s="240" t="str">
        <f t="shared" si="50"/>
        <v>.</v>
      </c>
      <c r="Y47" s="240" t="str">
        <f t="shared" si="50"/>
        <v>.</v>
      </c>
      <c r="Z47" s="240" t="str">
        <f t="shared" si="50"/>
        <v>.</v>
      </c>
      <c r="AA47" s="240" t="str">
        <f t="shared" si="50"/>
        <v>.</v>
      </c>
      <c r="AB47" s="240" t="str">
        <f t="shared" si="50"/>
        <v>.</v>
      </c>
      <c r="AC47" s="240" t="str">
        <f t="shared" si="50"/>
        <v>.</v>
      </c>
      <c r="AD47" s="240" t="str">
        <f t="shared" si="50"/>
        <v>.</v>
      </c>
      <c r="AE47" s="240" t="str">
        <f t="shared" si="50"/>
        <v>.</v>
      </c>
      <c r="AF47" s="240" t="str">
        <f t="shared" si="50"/>
        <v>.</v>
      </c>
      <c r="AG47" s="240" t="str">
        <f t="shared" si="50"/>
        <v>.</v>
      </c>
      <c r="AH47" s="240" t="str">
        <f t="shared" si="50"/>
        <v>.</v>
      </c>
      <c r="AI47" s="240" t="str">
        <f t="shared" si="50"/>
        <v>.</v>
      </c>
      <c r="AJ47" s="240" t="str">
        <f t="shared" si="50"/>
        <v>.</v>
      </c>
      <c r="AK47" s="240" t="str">
        <f t="shared" si="50"/>
        <v>.</v>
      </c>
      <c r="AL47" s="240" t="str">
        <f t="shared" si="50"/>
        <v>.</v>
      </c>
      <c r="AM47" s="240" t="str">
        <f t="shared" si="50"/>
        <v>.</v>
      </c>
      <c r="AN47" s="240" t="str">
        <f t="shared" si="50"/>
        <v>.</v>
      </c>
      <c r="AO47" s="240" t="str">
        <f t="shared" si="50"/>
        <v>.</v>
      </c>
      <c r="AP47" s="240" t="str">
        <f t="shared" si="50"/>
        <v>.</v>
      </c>
      <c r="AQ47" s="240" t="str">
        <f t="shared" si="51"/>
        <v>.</v>
      </c>
      <c r="AR47" s="4">
        <f t="shared" si="52"/>
        <v>0</v>
      </c>
    </row>
    <row r="48" spans="1:44" ht="10.5" customHeight="1">
      <c r="A48" s="265">
        <f>'7'!A48</f>
        <v>0</v>
      </c>
      <c r="B48" s="265">
        <f>'7'!B48</f>
        <v>0</v>
      </c>
      <c r="C48" s="270">
        <f>'10 (2)'!C48</f>
        <v>0</v>
      </c>
      <c r="D48" s="240" t="str">
        <f>IF('10 (2)'!AQ48="C","C",IF('10 (2)'!AQ48="D","D",IF('10 (2)'!AQ48="TR","TR",IF('10 (2)'!AQ48="TC","TC","."))))</f>
        <v>.</v>
      </c>
      <c r="E48" s="240" t="str">
        <f t="shared" si="50"/>
        <v>.</v>
      </c>
      <c r="F48" s="240" t="str">
        <f t="shared" si="50"/>
        <v>.</v>
      </c>
      <c r="G48" s="240" t="str">
        <f t="shared" si="50"/>
        <v>.</v>
      </c>
      <c r="H48" s="240" t="str">
        <f t="shared" si="50"/>
        <v>.</v>
      </c>
      <c r="I48" s="240" t="str">
        <f t="shared" si="50"/>
        <v>.</v>
      </c>
      <c r="J48" s="240" t="str">
        <f t="shared" si="50"/>
        <v>.</v>
      </c>
      <c r="K48" s="240" t="str">
        <f t="shared" si="50"/>
        <v>.</v>
      </c>
      <c r="L48" s="240" t="str">
        <f t="shared" si="50"/>
        <v>.</v>
      </c>
      <c r="M48" s="240" t="str">
        <f t="shared" si="50"/>
        <v>.</v>
      </c>
      <c r="N48" s="240" t="str">
        <f t="shared" si="50"/>
        <v>.</v>
      </c>
      <c r="O48" s="240" t="str">
        <f t="shared" si="50"/>
        <v>.</v>
      </c>
      <c r="P48" s="240" t="str">
        <f t="shared" si="50"/>
        <v>.</v>
      </c>
      <c r="Q48" s="240" t="str">
        <f t="shared" si="50"/>
        <v>.</v>
      </c>
      <c r="R48" s="240" t="str">
        <f t="shared" si="50"/>
        <v>.</v>
      </c>
      <c r="S48" s="240" t="str">
        <f t="shared" si="50"/>
        <v>.</v>
      </c>
      <c r="T48" s="240" t="str">
        <f t="shared" si="50"/>
        <v>.</v>
      </c>
      <c r="U48" s="240" t="str">
        <f t="shared" si="50"/>
        <v>.</v>
      </c>
      <c r="V48" s="240" t="str">
        <f t="shared" si="50"/>
        <v>.</v>
      </c>
      <c r="W48" s="240" t="str">
        <f t="shared" si="50"/>
        <v>.</v>
      </c>
      <c r="X48" s="240" t="str">
        <f t="shared" si="50"/>
        <v>.</v>
      </c>
      <c r="Y48" s="240" t="str">
        <f t="shared" si="50"/>
        <v>.</v>
      </c>
      <c r="Z48" s="240" t="str">
        <f t="shared" si="50"/>
        <v>.</v>
      </c>
      <c r="AA48" s="240" t="str">
        <f t="shared" si="50"/>
        <v>.</v>
      </c>
      <c r="AB48" s="240" t="str">
        <f t="shared" si="50"/>
        <v>.</v>
      </c>
      <c r="AC48" s="240" t="str">
        <f t="shared" si="50"/>
        <v>.</v>
      </c>
      <c r="AD48" s="240" t="str">
        <f t="shared" si="50"/>
        <v>.</v>
      </c>
      <c r="AE48" s="240" t="str">
        <f t="shared" si="50"/>
        <v>.</v>
      </c>
      <c r="AF48" s="240" t="str">
        <f t="shared" si="50"/>
        <v>.</v>
      </c>
      <c r="AG48" s="240" t="str">
        <f t="shared" si="50"/>
        <v>.</v>
      </c>
      <c r="AH48" s="240" t="str">
        <f t="shared" si="50"/>
        <v>.</v>
      </c>
      <c r="AI48" s="240" t="str">
        <f t="shared" si="50"/>
        <v>.</v>
      </c>
      <c r="AJ48" s="240" t="str">
        <f t="shared" si="50"/>
        <v>.</v>
      </c>
      <c r="AK48" s="240" t="str">
        <f t="shared" si="50"/>
        <v>.</v>
      </c>
      <c r="AL48" s="240" t="str">
        <f t="shared" si="50"/>
        <v>.</v>
      </c>
      <c r="AM48" s="240" t="str">
        <f t="shared" si="50"/>
        <v>.</v>
      </c>
      <c r="AN48" s="240" t="str">
        <f t="shared" si="50"/>
        <v>.</v>
      </c>
      <c r="AO48" s="240" t="str">
        <f t="shared" si="50"/>
        <v>.</v>
      </c>
      <c r="AP48" s="240" t="str">
        <f t="shared" si="50"/>
        <v>.</v>
      </c>
      <c r="AQ48" s="240" t="str">
        <f t="shared" si="51"/>
        <v>.</v>
      </c>
      <c r="AR48" s="4">
        <f t="shared" si="52"/>
        <v>0</v>
      </c>
    </row>
    <row r="49" spans="1:44" ht="10.5" customHeight="1">
      <c r="A49" s="265">
        <f>'7'!A49</f>
        <v>0</v>
      </c>
      <c r="B49" s="265">
        <f>'7'!B49</f>
        <v>0</v>
      </c>
      <c r="C49" s="270">
        <f>'10 (2)'!C49</f>
        <v>0</v>
      </c>
      <c r="D49" s="240" t="str">
        <f>IF('10 (2)'!AQ49="C","C",IF('10 (2)'!AQ49="D","D",IF('10 (2)'!AQ49="TR","TR",IF('10 (2)'!AQ49="TC","TC","."))))</f>
        <v>.</v>
      </c>
      <c r="E49" s="240" t="str">
        <f t="shared" si="50"/>
        <v>.</v>
      </c>
      <c r="F49" s="240" t="str">
        <f t="shared" si="50"/>
        <v>.</v>
      </c>
      <c r="G49" s="240" t="str">
        <f t="shared" si="50"/>
        <v>.</v>
      </c>
      <c r="H49" s="240" t="str">
        <f t="shared" si="50"/>
        <v>.</v>
      </c>
      <c r="I49" s="240" t="str">
        <f t="shared" si="50"/>
        <v>.</v>
      </c>
      <c r="J49" s="240" t="str">
        <f t="shared" si="50"/>
        <v>.</v>
      </c>
      <c r="K49" s="240" t="str">
        <f t="shared" si="50"/>
        <v>.</v>
      </c>
      <c r="L49" s="240" t="str">
        <f t="shared" si="50"/>
        <v>.</v>
      </c>
      <c r="M49" s="240" t="str">
        <f t="shared" si="50"/>
        <v>.</v>
      </c>
      <c r="N49" s="240" t="str">
        <f t="shared" si="50"/>
        <v>.</v>
      </c>
      <c r="O49" s="240" t="str">
        <f t="shared" si="50"/>
        <v>.</v>
      </c>
      <c r="P49" s="240" t="str">
        <f t="shared" si="50"/>
        <v>.</v>
      </c>
      <c r="Q49" s="240" t="str">
        <f t="shared" si="50"/>
        <v>.</v>
      </c>
      <c r="R49" s="240" t="str">
        <f t="shared" si="50"/>
        <v>.</v>
      </c>
      <c r="S49" s="240" t="str">
        <f t="shared" si="50"/>
        <v>.</v>
      </c>
      <c r="T49" s="240" t="str">
        <f t="shared" si="50"/>
        <v>.</v>
      </c>
      <c r="U49" s="240" t="str">
        <f t="shared" si="50"/>
        <v>.</v>
      </c>
      <c r="V49" s="240" t="str">
        <f t="shared" si="50"/>
        <v>.</v>
      </c>
      <c r="W49" s="240" t="str">
        <f t="shared" si="50"/>
        <v>.</v>
      </c>
      <c r="X49" s="240" t="str">
        <f t="shared" si="50"/>
        <v>.</v>
      </c>
      <c r="Y49" s="240" t="str">
        <f t="shared" si="50"/>
        <v>.</v>
      </c>
      <c r="Z49" s="240" t="str">
        <f t="shared" si="50"/>
        <v>.</v>
      </c>
      <c r="AA49" s="240" t="str">
        <f t="shared" si="50"/>
        <v>.</v>
      </c>
      <c r="AB49" s="240" t="str">
        <f t="shared" si="50"/>
        <v>.</v>
      </c>
      <c r="AC49" s="240" t="str">
        <f t="shared" si="50"/>
        <v>.</v>
      </c>
      <c r="AD49" s="240" t="str">
        <f t="shared" si="50"/>
        <v>.</v>
      </c>
      <c r="AE49" s="240" t="str">
        <f t="shared" si="50"/>
        <v>.</v>
      </c>
      <c r="AF49" s="240" t="str">
        <f t="shared" ref="E49:AP55" si="53">IF(AE49="C","C",IF(AE49="D","D",IF(AE49="TR","TR",IF(AE49="TC","TC","."))))</f>
        <v>.</v>
      </c>
      <c r="AG49" s="240" t="str">
        <f t="shared" si="53"/>
        <v>.</v>
      </c>
      <c r="AH49" s="240" t="str">
        <f t="shared" si="53"/>
        <v>.</v>
      </c>
      <c r="AI49" s="240" t="str">
        <f t="shared" si="53"/>
        <v>.</v>
      </c>
      <c r="AJ49" s="240" t="str">
        <f t="shared" si="53"/>
        <v>.</v>
      </c>
      <c r="AK49" s="240" t="str">
        <f t="shared" si="53"/>
        <v>.</v>
      </c>
      <c r="AL49" s="240" t="str">
        <f t="shared" si="53"/>
        <v>.</v>
      </c>
      <c r="AM49" s="240" t="str">
        <f t="shared" si="53"/>
        <v>.</v>
      </c>
      <c r="AN49" s="240" t="str">
        <f t="shared" si="53"/>
        <v>.</v>
      </c>
      <c r="AO49" s="240" t="str">
        <f t="shared" si="53"/>
        <v>.</v>
      </c>
      <c r="AP49" s="240" t="str">
        <f t="shared" si="53"/>
        <v>.</v>
      </c>
      <c r="AQ49" s="240" t="str">
        <f t="shared" si="51"/>
        <v>.</v>
      </c>
      <c r="AR49" s="4">
        <f t="shared" si="52"/>
        <v>0</v>
      </c>
    </row>
    <row r="50" spans="1:44" ht="10.5" customHeight="1">
      <c r="A50" s="265">
        <f>'7'!A50</f>
        <v>0</v>
      </c>
      <c r="B50" s="265">
        <f>'7'!B50</f>
        <v>0</v>
      </c>
      <c r="C50" s="270">
        <f>'10 (2)'!C50</f>
        <v>0</v>
      </c>
      <c r="D50" s="240" t="str">
        <f>IF('10 (2)'!AQ50="C","C",IF('10 (2)'!AQ50="D","D",IF('10 (2)'!AQ50="TR","TR",IF('10 (2)'!AQ50="TC","TC","."))))</f>
        <v>.</v>
      </c>
      <c r="E50" s="240" t="str">
        <f t="shared" si="53"/>
        <v>.</v>
      </c>
      <c r="F50" s="240" t="str">
        <f t="shared" si="53"/>
        <v>.</v>
      </c>
      <c r="G50" s="240" t="str">
        <f t="shared" si="53"/>
        <v>.</v>
      </c>
      <c r="H50" s="240" t="str">
        <f t="shared" si="53"/>
        <v>.</v>
      </c>
      <c r="I50" s="240" t="str">
        <f t="shared" si="53"/>
        <v>.</v>
      </c>
      <c r="J50" s="240" t="str">
        <f t="shared" si="53"/>
        <v>.</v>
      </c>
      <c r="K50" s="240" t="str">
        <f t="shared" si="53"/>
        <v>.</v>
      </c>
      <c r="L50" s="240" t="str">
        <f t="shared" si="53"/>
        <v>.</v>
      </c>
      <c r="M50" s="240" t="str">
        <f t="shared" si="53"/>
        <v>.</v>
      </c>
      <c r="N50" s="240" t="str">
        <f t="shared" si="53"/>
        <v>.</v>
      </c>
      <c r="O50" s="240" t="str">
        <f t="shared" si="53"/>
        <v>.</v>
      </c>
      <c r="P50" s="240" t="str">
        <f t="shared" si="53"/>
        <v>.</v>
      </c>
      <c r="Q50" s="240" t="str">
        <f t="shared" si="53"/>
        <v>.</v>
      </c>
      <c r="R50" s="240" t="str">
        <f t="shared" si="53"/>
        <v>.</v>
      </c>
      <c r="S50" s="240" t="str">
        <f t="shared" si="53"/>
        <v>.</v>
      </c>
      <c r="T50" s="240" t="str">
        <f t="shared" si="53"/>
        <v>.</v>
      </c>
      <c r="U50" s="240" t="str">
        <f t="shared" si="53"/>
        <v>.</v>
      </c>
      <c r="V50" s="240" t="str">
        <f t="shared" si="53"/>
        <v>.</v>
      </c>
      <c r="W50" s="240" t="str">
        <f t="shared" si="53"/>
        <v>.</v>
      </c>
      <c r="X50" s="240" t="str">
        <f t="shared" si="53"/>
        <v>.</v>
      </c>
      <c r="Y50" s="240" t="str">
        <f t="shared" si="53"/>
        <v>.</v>
      </c>
      <c r="Z50" s="240" t="str">
        <f t="shared" si="53"/>
        <v>.</v>
      </c>
      <c r="AA50" s="240" t="str">
        <f t="shared" si="53"/>
        <v>.</v>
      </c>
      <c r="AB50" s="240" t="str">
        <f t="shared" si="53"/>
        <v>.</v>
      </c>
      <c r="AC50" s="240" t="str">
        <f t="shared" si="53"/>
        <v>.</v>
      </c>
      <c r="AD50" s="240" t="str">
        <f t="shared" si="53"/>
        <v>.</v>
      </c>
      <c r="AE50" s="240" t="str">
        <f t="shared" si="53"/>
        <v>.</v>
      </c>
      <c r="AF50" s="240" t="str">
        <f t="shared" si="53"/>
        <v>.</v>
      </c>
      <c r="AG50" s="240" t="str">
        <f t="shared" si="53"/>
        <v>.</v>
      </c>
      <c r="AH50" s="240" t="str">
        <f t="shared" si="53"/>
        <v>.</v>
      </c>
      <c r="AI50" s="240" t="str">
        <f t="shared" si="53"/>
        <v>.</v>
      </c>
      <c r="AJ50" s="240" t="str">
        <f t="shared" si="53"/>
        <v>.</v>
      </c>
      <c r="AK50" s="240" t="str">
        <f t="shared" si="53"/>
        <v>.</v>
      </c>
      <c r="AL50" s="240" t="str">
        <f t="shared" si="53"/>
        <v>.</v>
      </c>
      <c r="AM50" s="240" t="str">
        <f t="shared" si="53"/>
        <v>.</v>
      </c>
      <c r="AN50" s="240" t="str">
        <f t="shared" si="53"/>
        <v>.</v>
      </c>
      <c r="AO50" s="240" t="str">
        <f t="shared" si="53"/>
        <v>.</v>
      </c>
      <c r="AP50" s="240" t="str">
        <f t="shared" si="53"/>
        <v>.</v>
      </c>
      <c r="AQ50" s="240" t="str">
        <f t="shared" si="51"/>
        <v>.</v>
      </c>
      <c r="AR50" s="4">
        <f t="shared" si="52"/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'9'!C51</f>
        <v>0</v>
      </c>
      <c r="D51" s="240" t="str">
        <f>IF('8 (2)'!AQ51="C","C",IF('8 (2)'!AQ51="D","D",IF('8 (2)'!AQ51="TR","TR",IF('8 (2)'!AQ51="TC","TC","."))))</f>
        <v>.</v>
      </c>
      <c r="E51" s="240" t="str">
        <f t="shared" si="53"/>
        <v>.</v>
      </c>
      <c r="F51" s="240" t="str">
        <f t="shared" si="53"/>
        <v>.</v>
      </c>
      <c r="G51" s="240" t="str">
        <f t="shared" si="53"/>
        <v>.</v>
      </c>
      <c r="H51" s="240" t="str">
        <f t="shared" si="53"/>
        <v>.</v>
      </c>
      <c r="I51" s="240" t="str">
        <f t="shared" si="53"/>
        <v>.</v>
      </c>
      <c r="J51" s="240" t="str">
        <f t="shared" si="53"/>
        <v>.</v>
      </c>
      <c r="K51" s="240" t="str">
        <f t="shared" si="53"/>
        <v>.</v>
      </c>
      <c r="L51" s="240" t="str">
        <f t="shared" si="53"/>
        <v>.</v>
      </c>
      <c r="M51" s="240" t="str">
        <f t="shared" si="53"/>
        <v>.</v>
      </c>
      <c r="N51" s="240" t="str">
        <f t="shared" si="53"/>
        <v>.</v>
      </c>
      <c r="O51" s="240" t="str">
        <f t="shared" si="53"/>
        <v>.</v>
      </c>
      <c r="P51" s="240" t="str">
        <f t="shared" si="53"/>
        <v>.</v>
      </c>
      <c r="Q51" s="240" t="str">
        <f t="shared" si="53"/>
        <v>.</v>
      </c>
      <c r="R51" s="240" t="str">
        <f t="shared" si="53"/>
        <v>.</v>
      </c>
      <c r="S51" s="240" t="str">
        <f t="shared" si="53"/>
        <v>.</v>
      </c>
      <c r="T51" s="240" t="str">
        <f t="shared" si="53"/>
        <v>.</v>
      </c>
      <c r="U51" s="240" t="str">
        <f t="shared" si="53"/>
        <v>.</v>
      </c>
      <c r="V51" s="240" t="str">
        <f t="shared" si="53"/>
        <v>.</v>
      </c>
      <c r="W51" s="240" t="str">
        <f t="shared" si="53"/>
        <v>.</v>
      </c>
      <c r="X51" s="240" t="str">
        <f t="shared" si="53"/>
        <v>.</v>
      </c>
      <c r="Y51" s="240" t="str">
        <f t="shared" si="53"/>
        <v>.</v>
      </c>
      <c r="Z51" s="240" t="str">
        <f t="shared" si="53"/>
        <v>.</v>
      </c>
      <c r="AA51" s="240" t="str">
        <f t="shared" si="53"/>
        <v>.</v>
      </c>
      <c r="AB51" s="240" t="str">
        <f t="shared" si="53"/>
        <v>.</v>
      </c>
      <c r="AC51" s="240" t="str">
        <f t="shared" si="53"/>
        <v>.</v>
      </c>
      <c r="AD51" s="240" t="str">
        <f t="shared" si="53"/>
        <v>.</v>
      </c>
      <c r="AE51" s="240" t="str">
        <f t="shared" si="53"/>
        <v>.</v>
      </c>
      <c r="AF51" s="240" t="str">
        <f t="shared" si="53"/>
        <v>.</v>
      </c>
      <c r="AG51" s="240" t="str">
        <f t="shared" si="53"/>
        <v>.</v>
      </c>
      <c r="AH51" s="240" t="str">
        <f t="shared" si="53"/>
        <v>.</v>
      </c>
      <c r="AI51" s="240" t="str">
        <f t="shared" si="53"/>
        <v>.</v>
      </c>
      <c r="AJ51" s="240" t="str">
        <f t="shared" si="53"/>
        <v>.</v>
      </c>
      <c r="AK51" s="240" t="str">
        <f t="shared" si="53"/>
        <v>.</v>
      </c>
      <c r="AL51" s="240" t="str">
        <f t="shared" si="53"/>
        <v>.</v>
      </c>
      <c r="AM51" s="240" t="str">
        <f t="shared" si="53"/>
        <v>.</v>
      </c>
      <c r="AN51" s="240" t="str">
        <f t="shared" si="53"/>
        <v>.</v>
      </c>
      <c r="AO51" s="240" t="str">
        <f t="shared" si="53"/>
        <v>.</v>
      </c>
      <c r="AP51" s="240" t="str">
        <f t="shared" si="53"/>
        <v>.</v>
      </c>
      <c r="AQ51" s="240" t="str">
        <f t="shared" si="51"/>
        <v>.</v>
      </c>
      <c r="AR51" s="46">
        <f t="shared" si="52"/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'9'!C52</f>
        <v>0</v>
      </c>
      <c r="D52" s="240" t="str">
        <f>IF('8 (2)'!AQ52="C","C",IF('8 (2)'!AQ52="D","D",IF('8 (2)'!AQ52="TR","TR",IF('8 (2)'!AQ52="TC","TC","."))))</f>
        <v>.</v>
      </c>
      <c r="E52" s="240" t="str">
        <f t="shared" si="53"/>
        <v>.</v>
      </c>
      <c r="F52" s="240" t="str">
        <f t="shared" si="53"/>
        <v>.</v>
      </c>
      <c r="G52" s="240" t="str">
        <f t="shared" si="53"/>
        <v>.</v>
      </c>
      <c r="H52" s="240" t="str">
        <f t="shared" si="53"/>
        <v>.</v>
      </c>
      <c r="I52" s="240" t="str">
        <f t="shared" si="53"/>
        <v>.</v>
      </c>
      <c r="J52" s="240" t="str">
        <f t="shared" si="53"/>
        <v>.</v>
      </c>
      <c r="K52" s="240" t="str">
        <f t="shared" si="53"/>
        <v>.</v>
      </c>
      <c r="L52" s="240" t="str">
        <f t="shared" si="53"/>
        <v>.</v>
      </c>
      <c r="M52" s="240" t="str">
        <f t="shared" si="53"/>
        <v>.</v>
      </c>
      <c r="N52" s="240" t="str">
        <f t="shared" si="53"/>
        <v>.</v>
      </c>
      <c r="O52" s="240" t="str">
        <f t="shared" si="53"/>
        <v>.</v>
      </c>
      <c r="P52" s="240" t="str">
        <f t="shared" si="53"/>
        <v>.</v>
      </c>
      <c r="Q52" s="240" t="str">
        <f t="shared" si="53"/>
        <v>.</v>
      </c>
      <c r="R52" s="240" t="str">
        <f t="shared" si="53"/>
        <v>.</v>
      </c>
      <c r="S52" s="240" t="str">
        <f t="shared" si="53"/>
        <v>.</v>
      </c>
      <c r="T52" s="240" t="str">
        <f t="shared" si="53"/>
        <v>.</v>
      </c>
      <c r="U52" s="240" t="str">
        <f t="shared" si="51"/>
        <v>.</v>
      </c>
      <c r="V52" s="240" t="str">
        <f t="shared" si="51"/>
        <v>.</v>
      </c>
      <c r="W52" s="240" t="str">
        <f t="shared" si="51"/>
        <v>.</v>
      </c>
      <c r="X52" s="240" t="str">
        <f t="shared" si="51"/>
        <v>.</v>
      </c>
      <c r="Y52" s="240" t="str">
        <f t="shared" si="51"/>
        <v>.</v>
      </c>
      <c r="Z52" s="240" t="str">
        <f t="shared" si="51"/>
        <v>.</v>
      </c>
      <c r="AA52" s="240" t="str">
        <f t="shared" si="51"/>
        <v>.</v>
      </c>
      <c r="AB52" s="240" t="str">
        <f t="shared" si="51"/>
        <v>.</v>
      </c>
      <c r="AC52" s="240" t="str">
        <f t="shared" si="51"/>
        <v>.</v>
      </c>
      <c r="AD52" s="240" t="str">
        <f t="shared" si="51"/>
        <v>.</v>
      </c>
      <c r="AE52" s="240" t="str">
        <f t="shared" si="51"/>
        <v>.</v>
      </c>
      <c r="AF52" s="240" t="str">
        <f t="shared" si="51"/>
        <v>.</v>
      </c>
      <c r="AG52" s="240" t="str">
        <f t="shared" si="51"/>
        <v>.</v>
      </c>
      <c r="AH52" s="240" t="str">
        <f t="shared" si="51"/>
        <v>.</v>
      </c>
      <c r="AI52" s="240" t="str">
        <f t="shared" si="51"/>
        <v>.</v>
      </c>
      <c r="AJ52" s="240" t="str">
        <f t="shared" si="51"/>
        <v>.</v>
      </c>
      <c r="AK52" s="240" t="str">
        <f t="shared" si="51"/>
        <v>.</v>
      </c>
      <c r="AL52" s="240" t="str">
        <f t="shared" si="51"/>
        <v>.</v>
      </c>
      <c r="AM52" s="240" t="str">
        <f t="shared" si="51"/>
        <v>.</v>
      </c>
      <c r="AN52" s="240" t="str">
        <f t="shared" si="51"/>
        <v>.</v>
      </c>
      <c r="AO52" s="240" t="str">
        <f t="shared" si="51"/>
        <v>.</v>
      </c>
      <c r="AP52" s="240" t="str">
        <f t="shared" si="51"/>
        <v>.</v>
      </c>
      <c r="AQ52" s="240" t="str">
        <f t="shared" si="51"/>
        <v>.</v>
      </c>
      <c r="AR52" s="46">
        <f t="shared" si="52"/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'9'!C53</f>
        <v>0</v>
      </c>
      <c r="D53" s="240" t="str">
        <f>IF('8 (2)'!AQ53="C","C",IF('8 (2)'!AQ53="D","D",IF('8 (2)'!AQ53="TR","TR",IF('8 (2)'!AQ53="TC","TC","."))))</f>
        <v>.</v>
      </c>
      <c r="E53" s="240" t="str">
        <f t="shared" si="53"/>
        <v>.</v>
      </c>
      <c r="F53" s="240" t="str">
        <f t="shared" si="53"/>
        <v>.</v>
      </c>
      <c r="G53" s="240" t="str">
        <f t="shared" si="53"/>
        <v>.</v>
      </c>
      <c r="H53" s="240" t="str">
        <f t="shared" si="53"/>
        <v>.</v>
      </c>
      <c r="I53" s="240" t="str">
        <f t="shared" si="53"/>
        <v>.</v>
      </c>
      <c r="J53" s="240" t="str">
        <f t="shared" si="53"/>
        <v>.</v>
      </c>
      <c r="K53" s="240" t="str">
        <f t="shared" si="53"/>
        <v>.</v>
      </c>
      <c r="L53" s="240" t="str">
        <f t="shared" si="53"/>
        <v>.</v>
      </c>
      <c r="M53" s="240" t="str">
        <f t="shared" si="53"/>
        <v>.</v>
      </c>
      <c r="N53" s="240" t="str">
        <f t="shared" si="53"/>
        <v>.</v>
      </c>
      <c r="O53" s="240" t="str">
        <f t="shared" si="53"/>
        <v>.</v>
      </c>
      <c r="P53" s="240" t="str">
        <f t="shared" si="53"/>
        <v>.</v>
      </c>
      <c r="Q53" s="240" t="str">
        <f t="shared" si="53"/>
        <v>.</v>
      </c>
      <c r="R53" s="240" t="str">
        <f t="shared" si="53"/>
        <v>.</v>
      </c>
      <c r="S53" s="240" t="str">
        <f t="shared" si="53"/>
        <v>.</v>
      </c>
      <c r="T53" s="240" t="str">
        <f t="shared" si="53"/>
        <v>.</v>
      </c>
      <c r="U53" s="240" t="str">
        <f t="shared" si="51"/>
        <v>.</v>
      </c>
      <c r="V53" s="240" t="str">
        <f t="shared" si="51"/>
        <v>.</v>
      </c>
      <c r="W53" s="240" t="str">
        <f t="shared" si="51"/>
        <v>.</v>
      </c>
      <c r="X53" s="240" t="str">
        <f t="shared" si="51"/>
        <v>.</v>
      </c>
      <c r="Y53" s="240" t="str">
        <f t="shared" si="51"/>
        <v>.</v>
      </c>
      <c r="Z53" s="240" t="str">
        <f t="shared" si="51"/>
        <v>.</v>
      </c>
      <c r="AA53" s="240" t="str">
        <f t="shared" si="51"/>
        <v>.</v>
      </c>
      <c r="AB53" s="240" t="str">
        <f t="shared" si="51"/>
        <v>.</v>
      </c>
      <c r="AC53" s="240" t="str">
        <f t="shared" si="51"/>
        <v>.</v>
      </c>
      <c r="AD53" s="240" t="str">
        <f t="shared" si="51"/>
        <v>.</v>
      </c>
      <c r="AE53" s="240" t="str">
        <f t="shared" si="51"/>
        <v>.</v>
      </c>
      <c r="AF53" s="240" t="str">
        <f t="shared" si="51"/>
        <v>.</v>
      </c>
      <c r="AG53" s="240" t="str">
        <f t="shared" si="51"/>
        <v>.</v>
      </c>
      <c r="AH53" s="240" t="str">
        <f t="shared" si="51"/>
        <v>.</v>
      </c>
      <c r="AI53" s="240" t="str">
        <f t="shared" si="51"/>
        <v>.</v>
      </c>
      <c r="AJ53" s="240" t="str">
        <f t="shared" si="51"/>
        <v>.</v>
      </c>
      <c r="AK53" s="240" t="str">
        <f t="shared" si="51"/>
        <v>.</v>
      </c>
      <c r="AL53" s="240" t="str">
        <f t="shared" si="51"/>
        <v>.</v>
      </c>
      <c r="AM53" s="240" t="str">
        <f t="shared" si="51"/>
        <v>.</v>
      </c>
      <c r="AN53" s="240" t="str">
        <f t="shared" si="51"/>
        <v>.</v>
      </c>
      <c r="AO53" s="240" t="str">
        <f t="shared" si="51"/>
        <v>.</v>
      </c>
      <c r="AP53" s="240" t="str">
        <f t="shared" si="51"/>
        <v>.</v>
      </c>
      <c r="AQ53" s="240" t="str">
        <f t="shared" si="51"/>
        <v>.</v>
      </c>
      <c r="AR53" s="46">
        <f t="shared" si="52"/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'9'!C54</f>
        <v>0</v>
      </c>
      <c r="D54" s="240" t="str">
        <f>IF('8 (2)'!AQ54="C","C",IF('8 (2)'!AQ54="D","D",IF('8 (2)'!AQ54="TR","TR",IF('8 (2)'!AQ54="TC","TC","."))))</f>
        <v>.</v>
      </c>
      <c r="E54" s="240" t="str">
        <f t="shared" si="53"/>
        <v>.</v>
      </c>
      <c r="F54" s="240" t="str">
        <f t="shared" si="53"/>
        <v>.</v>
      </c>
      <c r="G54" s="240" t="str">
        <f t="shared" si="53"/>
        <v>.</v>
      </c>
      <c r="H54" s="240" t="str">
        <f t="shared" si="53"/>
        <v>.</v>
      </c>
      <c r="I54" s="240" t="str">
        <f t="shared" si="53"/>
        <v>.</v>
      </c>
      <c r="J54" s="240" t="str">
        <f t="shared" si="53"/>
        <v>.</v>
      </c>
      <c r="K54" s="240" t="str">
        <f t="shared" si="53"/>
        <v>.</v>
      </c>
      <c r="L54" s="240" t="str">
        <f t="shared" si="53"/>
        <v>.</v>
      </c>
      <c r="M54" s="240" t="str">
        <f t="shared" si="53"/>
        <v>.</v>
      </c>
      <c r="N54" s="240" t="str">
        <f t="shared" si="53"/>
        <v>.</v>
      </c>
      <c r="O54" s="240" t="str">
        <f t="shared" si="53"/>
        <v>.</v>
      </c>
      <c r="P54" s="240" t="str">
        <f t="shared" si="53"/>
        <v>.</v>
      </c>
      <c r="Q54" s="240" t="str">
        <f t="shared" si="53"/>
        <v>.</v>
      </c>
      <c r="R54" s="240" t="str">
        <f t="shared" si="53"/>
        <v>.</v>
      </c>
      <c r="S54" s="240" t="str">
        <f t="shared" si="53"/>
        <v>.</v>
      </c>
      <c r="T54" s="240" t="str">
        <f t="shared" si="53"/>
        <v>.</v>
      </c>
      <c r="U54" s="240" t="str">
        <f t="shared" si="51"/>
        <v>.</v>
      </c>
      <c r="V54" s="240" t="str">
        <f t="shared" si="51"/>
        <v>.</v>
      </c>
      <c r="W54" s="240" t="str">
        <f t="shared" si="51"/>
        <v>.</v>
      </c>
      <c r="X54" s="240" t="str">
        <f t="shared" si="51"/>
        <v>.</v>
      </c>
      <c r="Y54" s="240" t="str">
        <f t="shared" si="51"/>
        <v>.</v>
      </c>
      <c r="Z54" s="240" t="str">
        <f t="shared" si="51"/>
        <v>.</v>
      </c>
      <c r="AA54" s="240" t="str">
        <f t="shared" si="51"/>
        <v>.</v>
      </c>
      <c r="AB54" s="240" t="str">
        <f t="shared" si="51"/>
        <v>.</v>
      </c>
      <c r="AC54" s="240" t="str">
        <f t="shared" si="51"/>
        <v>.</v>
      </c>
      <c r="AD54" s="240" t="str">
        <f t="shared" si="51"/>
        <v>.</v>
      </c>
      <c r="AE54" s="240" t="str">
        <f t="shared" si="51"/>
        <v>.</v>
      </c>
      <c r="AF54" s="240" t="str">
        <f t="shared" si="51"/>
        <v>.</v>
      </c>
      <c r="AG54" s="240" t="str">
        <f t="shared" si="51"/>
        <v>.</v>
      </c>
      <c r="AH54" s="240" t="str">
        <f t="shared" si="51"/>
        <v>.</v>
      </c>
      <c r="AI54" s="240" t="str">
        <f t="shared" si="51"/>
        <v>.</v>
      </c>
      <c r="AJ54" s="240" t="str">
        <f t="shared" si="51"/>
        <v>.</v>
      </c>
      <c r="AK54" s="240" t="str">
        <f t="shared" si="51"/>
        <v>.</v>
      </c>
      <c r="AL54" s="240" t="str">
        <f t="shared" si="51"/>
        <v>.</v>
      </c>
      <c r="AM54" s="240" t="str">
        <f t="shared" si="51"/>
        <v>.</v>
      </c>
      <c r="AN54" s="240" t="str">
        <f t="shared" si="51"/>
        <v>.</v>
      </c>
      <c r="AO54" s="240" t="str">
        <f t="shared" si="51"/>
        <v>.</v>
      </c>
      <c r="AP54" s="240" t="str">
        <f t="shared" si="51"/>
        <v>.</v>
      </c>
      <c r="AQ54" s="240" t="str">
        <f t="shared" si="51"/>
        <v>.</v>
      </c>
      <c r="AR54" s="46">
        <f t="shared" si="52"/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'9'!C55</f>
        <v>0</v>
      </c>
      <c r="D55" s="240" t="str">
        <f>IF('8 (2)'!AQ55="C","C",IF('8 (2)'!AQ55="D","D",IF('8 (2)'!AQ55="TR","TR",IF('8 (2)'!AQ55="TC","TC","."))))</f>
        <v>.</v>
      </c>
      <c r="E55" s="240" t="str">
        <f t="shared" si="53"/>
        <v>.</v>
      </c>
      <c r="F55" s="240" t="str">
        <f t="shared" si="53"/>
        <v>.</v>
      </c>
      <c r="G55" s="240" t="str">
        <f t="shared" si="53"/>
        <v>.</v>
      </c>
      <c r="H55" s="240" t="str">
        <f t="shared" si="53"/>
        <v>.</v>
      </c>
      <c r="I55" s="240" t="str">
        <f t="shared" si="53"/>
        <v>.</v>
      </c>
      <c r="J55" s="240" t="str">
        <f t="shared" si="53"/>
        <v>.</v>
      </c>
      <c r="K55" s="240" t="str">
        <f t="shared" si="53"/>
        <v>.</v>
      </c>
      <c r="L55" s="240" t="str">
        <f t="shared" si="53"/>
        <v>.</v>
      </c>
      <c r="M55" s="240" t="str">
        <f t="shared" si="53"/>
        <v>.</v>
      </c>
      <c r="N55" s="240" t="str">
        <f t="shared" si="53"/>
        <v>.</v>
      </c>
      <c r="O55" s="240" t="str">
        <f t="shared" si="53"/>
        <v>.</v>
      </c>
      <c r="P55" s="240" t="str">
        <f t="shared" si="53"/>
        <v>.</v>
      </c>
      <c r="Q55" s="240" t="str">
        <f t="shared" si="53"/>
        <v>.</v>
      </c>
      <c r="R55" s="240" t="str">
        <f t="shared" si="53"/>
        <v>.</v>
      </c>
      <c r="S55" s="240" t="str">
        <f t="shared" si="53"/>
        <v>.</v>
      </c>
      <c r="T55" s="240" t="str">
        <f t="shared" si="53"/>
        <v>.</v>
      </c>
      <c r="U55" s="240" t="str">
        <f t="shared" si="51"/>
        <v>.</v>
      </c>
      <c r="V55" s="240" t="str">
        <f t="shared" si="51"/>
        <v>.</v>
      </c>
      <c r="W55" s="240" t="str">
        <f t="shared" si="51"/>
        <v>.</v>
      </c>
      <c r="X55" s="240" t="str">
        <f t="shared" si="51"/>
        <v>.</v>
      </c>
      <c r="Y55" s="240" t="str">
        <f t="shared" si="51"/>
        <v>.</v>
      </c>
      <c r="Z55" s="240" t="str">
        <f t="shared" si="51"/>
        <v>.</v>
      </c>
      <c r="AA55" s="240" t="str">
        <f t="shared" si="51"/>
        <v>.</v>
      </c>
      <c r="AB55" s="240" t="str">
        <f t="shared" si="51"/>
        <v>.</v>
      </c>
      <c r="AC55" s="240" t="str">
        <f t="shared" si="51"/>
        <v>.</v>
      </c>
      <c r="AD55" s="240" t="str">
        <f t="shared" si="51"/>
        <v>.</v>
      </c>
      <c r="AE55" s="240" t="str">
        <f t="shared" si="51"/>
        <v>.</v>
      </c>
      <c r="AF55" s="240" t="str">
        <f t="shared" si="51"/>
        <v>.</v>
      </c>
      <c r="AG55" s="240" t="str">
        <f t="shared" si="51"/>
        <v>.</v>
      </c>
      <c r="AH55" s="240" t="str">
        <f t="shared" si="51"/>
        <v>.</v>
      </c>
      <c r="AI55" s="240" t="str">
        <f t="shared" si="51"/>
        <v>.</v>
      </c>
      <c r="AJ55" s="240" t="str">
        <f t="shared" si="51"/>
        <v>.</v>
      </c>
      <c r="AK55" s="240" t="str">
        <f t="shared" si="51"/>
        <v>.</v>
      </c>
      <c r="AL55" s="240" t="str">
        <f t="shared" si="51"/>
        <v>.</v>
      </c>
      <c r="AM55" s="240" t="str">
        <f t="shared" si="51"/>
        <v>.</v>
      </c>
      <c r="AN55" s="240" t="str">
        <f t="shared" si="51"/>
        <v>.</v>
      </c>
      <c r="AO55" s="240" t="str">
        <f t="shared" si="51"/>
        <v>.</v>
      </c>
      <c r="AP55" s="240" t="str">
        <f t="shared" si="51"/>
        <v>.</v>
      </c>
      <c r="AQ55" s="240" t="str">
        <f t="shared" si="51"/>
        <v>.</v>
      </c>
      <c r="AR55" s="46">
        <f t="shared" si="52"/>
        <v>0</v>
      </c>
    </row>
    <row r="56" spans="1:44" ht="12.4" customHeight="1"/>
    <row r="57" spans="1:44">
      <c r="A57" s="318" t="s">
        <v>208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autoFilter ref="B15:B55"/>
  <dataConsolidate/>
  <mergeCells count="38">
    <mergeCell ref="A9:C9"/>
    <mergeCell ref="D9:AB9"/>
    <mergeCell ref="X12:AA12"/>
    <mergeCell ref="AC11:AI11"/>
    <mergeCell ref="AB12:AE12"/>
    <mergeCell ref="AF12:AI12"/>
    <mergeCell ref="T12:W12"/>
    <mergeCell ref="Y10:AD10"/>
    <mergeCell ref="AC9:AI9"/>
    <mergeCell ref="R10:W10"/>
    <mergeCell ref="AN12:AQ12"/>
    <mergeCell ref="AP11:AR11"/>
    <mergeCell ref="AM11:AN11"/>
    <mergeCell ref="P12:S12"/>
    <mergeCell ref="AJ11:AL11"/>
    <mergeCell ref="AJ12:AM12"/>
    <mergeCell ref="A14:C14"/>
    <mergeCell ref="K10:P10"/>
    <mergeCell ref="A10:C10"/>
    <mergeCell ref="A11:C11"/>
    <mergeCell ref="D10:I10"/>
    <mergeCell ref="D11:H11"/>
    <mergeCell ref="J11:K11"/>
    <mergeCell ref="D12:G12"/>
    <mergeCell ref="L12:O12"/>
    <mergeCell ref="H12:K12"/>
    <mergeCell ref="AJ9:AR9"/>
    <mergeCell ref="AJ10:AR10"/>
    <mergeCell ref="AP8:AR8"/>
    <mergeCell ref="AE10:AI10"/>
    <mergeCell ref="AC8:AI8"/>
    <mergeCell ref="AJ8:AM8"/>
    <mergeCell ref="A1:AR5"/>
    <mergeCell ref="A6:Q7"/>
    <mergeCell ref="R6:AR7"/>
    <mergeCell ref="A8:C8"/>
    <mergeCell ref="D8:AB8"/>
    <mergeCell ref="AN8:AO8"/>
  </mergeCells>
  <phoneticPr fontId="10" type="noConversion"/>
  <conditionalFormatting sqref="D8:AB9 AJ8:AM8 AP8:AR8 AJ9:AR10 R6:AR7 AP13:AQ15 D13:L15 AR15 E13:AQ13 AN15:AO15 M15:AJ15 D11:L11 AP11:AR11 AJ11:AN11 AJ13:AN15">
    <cfRule type="containsBlanks" dxfId="150" priority="64" stopIfTrue="1">
      <formula>LEN(TRIM(D6))=0</formula>
    </cfRule>
  </conditionalFormatting>
  <conditionalFormatting sqref="D15 H15 L15 P15 T15:U15 X15 AB15 AF15 AJ15 AN15">
    <cfRule type="containsBlanks" dxfId="149" priority="56" stopIfTrue="1">
      <formula>LEN(TRIM(D15))=0</formula>
    </cfRule>
  </conditionalFormatting>
  <conditionalFormatting sqref="D15:AQ15">
    <cfRule type="containsErrors" dxfId="148" priority="45" stopIfTrue="1">
      <formula>ISERROR(D15)</formula>
    </cfRule>
  </conditionalFormatting>
  <conditionalFormatting sqref="D12 H12 L12 P12 T12 X12 AB12 AF12 AJ12 AN12">
    <cfRule type="containsErrors" dxfId="147" priority="3" stopIfTrue="1">
      <formula>ISERROR(D12)</formula>
    </cfRule>
  </conditionalFormatting>
  <conditionalFormatting sqref="D10:I10">
    <cfRule type="containsBlanks" dxfId="146" priority="2" stopIfTrue="1">
      <formula>LEN(TRIM(D10))=0</formula>
    </cfRule>
  </conditionalFormatting>
  <conditionalFormatting sqref="K10:AD10">
    <cfRule type="cellIs" dxfId="145" priority="1" stopIfTrue="1" operator="equal">
      <formula>0</formula>
    </cfRule>
  </conditionalFormatting>
  <dataValidations count="9">
    <dataValidation type="list" allowBlank="1" showInputMessage="1" showErrorMessage="1" sqref="Y10 K10 D10:I10 R10">
      <formula1>Professor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43307086614173229" bottom="0.19685039370078741" header="0.51181102362204722" footer="0.51181102362204722"/>
  <pageSetup paperSize="9" scale="87" orientation="landscape" useFirstPageNumber="1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>
    <pageSetUpPr fitToPage="1"/>
  </sheetPr>
  <dimension ref="A1:F30"/>
  <sheetViews>
    <sheetView showGridLines="0" workbookViewId="0">
      <selection activeCell="B12" sqref="B12:E12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'11'!D11</f>
        <v>Novembro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>
        <f>'11'!D$15</f>
        <v>4</v>
      </c>
      <c r="B3" s="381">
        <f>VLOOKUP(1,Plano!$A$168:$H$201,8,FALSE)</f>
        <v>0</v>
      </c>
      <c r="C3" s="382"/>
      <c r="D3" s="382"/>
      <c r="E3" s="383"/>
      <c r="F3" s="123" t="str">
        <f>'11'!D$12</f>
        <v>Guil</v>
      </c>
    </row>
    <row r="4" spans="1:6" ht="17.100000000000001" customHeight="1">
      <c r="A4" s="34">
        <f>'11'!H$15</f>
        <v>11</v>
      </c>
      <c r="B4" s="381">
        <f>VLOOKUP(2,Plano!$A$168:$H$201,8,FALSE)</f>
        <v>0</v>
      </c>
      <c r="C4" s="382"/>
      <c r="D4" s="382"/>
      <c r="E4" s="383"/>
      <c r="F4" s="123" t="str">
        <f>'11'!H$12</f>
        <v>Guil</v>
      </c>
    </row>
    <row r="5" spans="1:6" ht="17.100000000000001" customHeight="1">
      <c r="A5" s="34">
        <f>'11'!L$15</f>
        <v>18</v>
      </c>
      <c r="B5" s="381">
        <f>VLOOKUP(3,Plano!$A$168:$H$201,8,FALSE)</f>
        <v>0</v>
      </c>
      <c r="C5" s="382"/>
      <c r="D5" s="382"/>
      <c r="E5" s="383"/>
      <c r="F5" s="123" t="str">
        <f>'11'!L$12</f>
        <v>Guil</v>
      </c>
    </row>
    <row r="6" spans="1:6" ht="17.100000000000001" customHeight="1">
      <c r="A6" s="34">
        <f>'11'!P$15</f>
        <v>25</v>
      </c>
      <c r="B6" s="381">
        <f>VLOOKUP(4,Plano!$A$168:$H$201,8,FALSE)</f>
        <v>0</v>
      </c>
      <c r="C6" s="382"/>
      <c r="D6" s="382"/>
      <c r="E6" s="383"/>
      <c r="F6" s="123" t="str">
        <f>'11'!P$12</f>
        <v>Guil</v>
      </c>
    </row>
    <row r="7" spans="1:6" ht="17.100000000000001" customHeight="1">
      <c r="A7" s="34" t="e">
        <f>'11'!T$15</f>
        <v>#N/A</v>
      </c>
      <c r="B7" s="381" t="e">
        <f>VLOOKUP(5,Plano!$A$168:$H$201,8,FALSE)</f>
        <v>#N/A</v>
      </c>
      <c r="C7" s="382"/>
      <c r="D7" s="382"/>
      <c r="E7" s="383"/>
      <c r="F7" s="123" t="e">
        <f>'11'!T$12</f>
        <v>#N/A</v>
      </c>
    </row>
    <row r="8" spans="1:6" ht="17.100000000000001" customHeight="1">
      <c r="A8" s="34" t="e">
        <f>'11'!X$15</f>
        <v>#N/A</v>
      </c>
      <c r="B8" s="381" t="e">
        <f>VLOOKUP(6,Plano!$A$168:$H$201,8,FALSE)</f>
        <v>#N/A</v>
      </c>
      <c r="C8" s="382"/>
      <c r="D8" s="382"/>
      <c r="E8" s="383"/>
      <c r="F8" s="123" t="e">
        <f>'11'!X$12</f>
        <v>#N/A</v>
      </c>
    </row>
    <row r="9" spans="1:6" ht="17.100000000000001" customHeight="1">
      <c r="A9" s="34" t="e">
        <f>'11'!AB$15</f>
        <v>#N/A</v>
      </c>
      <c r="B9" s="381" t="e">
        <f>VLOOKUP(7,Plano!$A$168:$H$201,8,FALSE)</f>
        <v>#N/A</v>
      </c>
      <c r="C9" s="382"/>
      <c r="D9" s="382"/>
      <c r="E9" s="383"/>
      <c r="F9" s="123" t="e">
        <f>'11'!AB$12</f>
        <v>#N/A</v>
      </c>
    </row>
    <row r="10" spans="1:6" ht="17.100000000000001" customHeight="1">
      <c r="A10" s="34" t="e">
        <f>'11'!AF$15</f>
        <v>#N/A</v>
      </c>
      <c r="B10" s="381" t="e">
        <f>VLOOKUP(8,Plano!$A$168:$H$201,8,FALSE)</f>
        <v>#N/A</v>
      </c>
      <c r="C10" s="382"/>
      <c r="D10" s="382"/>
      <c r="E10" s="383"/>
      <c r="F10" s="123" t="e">
        <f>'11'!AF$12</f>
        <v>#N/A</v>
      </c>
    </row>
    <row r="11" spans="1:6" ht="17.100000000000001" customHeight="1">
      <c r="A11" s="34" t="e">
        <f>'11'!AJ$15</f>
        <v>#N/A</v>
      </c>
      <c r="B11" s="381" t="e">
        <f>VLOOKUP(9,Plano!$A$168:$H$201,8,FALSE)</f>
        <v>#N/A</v>
      </c>
      <c r="C11" s="382"/>
      <c r="D11" s="382"/>
      <c r="E11" s="383"/>
      <c r="F11" s="123" t="e">
        <f>'11'!AJ$12</f>
        <v>#N/A</v>
      </c>
    </row>
    <row r="12" spans="1:6" ht="17.100000000000001" customHeight="1">
      <c r="A12" s="34" t="e">
        <f>'11'!AN$15</f>
        <v>#N/A</v>
      </c>
      <c r="B12" s="381" t="e">
        <f>VLOOKUP(10,Plano!$A$168:$H$201,8,FALSE)</f>
        <v>#N/A</v>
      </c>
      <c r="C12" s="382"/>
      <c r="D12" s="382"/>
      <c r="E12" s="383"/>
      <c r="F12" s="123" t="e">
        <f>'11'!AN$12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144" priority="164" stopIfTrue="1">
      <formula>LEN(TRIM(B27))=0</formula>
    </cfRule>
  </conditionalFormatting>
  <conditionalFormatting sqref="F30">
    <cfRule type="containsBlanks" dxfId="143" priority="163" stopIfTrue="1">
      <formula>LEN(TRIM(F30))=0</formula>
    </cfRule>
  </conditionalFormatting>
  <conditionalFormatting sqref="B28">
    <cfRule type="containsBlanks" dxfId="142" priority="162" stopIfTrue="1">
      <formula>LEN(TRIM(B28))=0</formula>
    </cfRule>
  </conditionalFormatting>
  <conditionalFormatting sqref="A3:F24">
    <cfRule type="containsErrors" dxfId="141" priority="160" stopIfTrue="1">
      <formula>ISERROR(A3)</formula>
    </cfRule>
  </conditionalFormatting>
  <dataValidations count="2">
    <dataValidation type="list" allowBlank="1" showInputMessage="1" showErrorMessage="1" sqref="E29">
      <formula1>Coordenador</formula1>
    </dataValidation>
    <dataValidation type="list" allowBlank="1" showInputMessage="1" showErrorMessage="1" sqref="B27:B30">
      <formula1>Professor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>
    <pageSetUpPr fitToPage="1"/>
  </sheetPr>
  <dimension ref="A1:AR90"/>
  <sheetViews>
    <sheetView showGridLines="0" view="pageBreakPreview" zoomScaleNormal="125" zoomScaleSheetLayoutView="100" workbookViewId="0">
      <pane ySplit="5" topLeftCell="A6" activePane="bottomLeft" state="frozen"/>
      <selection activeCell="B12" sqref="B12:E12"/>
      <selection pane="bottomLeft" activeCell="M36" sqref="M36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72" t="s">
        <v>9</v>
      </c>
      <c r="B8" s="372"/>
      <c r="C8" s="372"/>
      <c r="D8" s="373">
        <f>'7'!D8:AB8</f>
        <v>0</v>
      </c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41" t="s">
        <v>11</v>
      </c>
      <c r="B9" s="341"/>
      <c r="C9" s="341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Dezembro</v>
      </c>
      <c r="E11" s="377"/>
      <c r="F11" s="377"/>
      <c r="G11" s="377"/>
      <c r="H11" s="377"/>
      <c r="I11" s="58" t="s">
        <v>64</v>
      </c>
      <c r="J11" s="379">
        <f>'11'!J11:K11+1</f>
        <v>12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380" t="s">
        <v>6</v>
      </c>
      <c r="AD11" s="380"/>
      <c r="AE11" s="380"/>
      <c r="AF11" s="380"/>
      <c r="AG11" s="380"/>
      <c r="AH11" s="380"/>
      <c r="AI11" s="380"/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str">
        <f>VLOOKUP(1,Plano!$A$204:$F$237,6,FALSE)</f>
        <v>Guil</v>
      </c>
      <c r="E12" s="348" t="str">
        <f>D12</f>
        <v>Guil</v>
      </c>
      <c r="F12" s="348" t="str">
        <f>D12</f>
        <v>Guil</v>
      </c>
      <c r="G12" s="348" t="str">
        <f>D12</f>
        <v>Guil</v>
      </c>
      <c r="H12" s="348" t="str">
        <f>VLOOKUP(2,Plano!$A$204:$F$237,6,FALSE)</f>
        <v>Guil</v>
      </c>
      <c r="I12" s="348" t="str">
        <f>H12</f>
        <v>Guil</v>
      </c>
      <c r="J12" s="348" t="str">
        <f>H12</f>
        <v>Guil</v>
      </c>
      <c r="K12" s="348" t="str">
        <f>H12</f>
        <v>Guil</v>
      </c>
      <c r="L12" s="348" t="str">
        <f>VLOOKUP(3,Plano!$A$204:$F$237,6,FALSE)</f>
        <v>Guil</v>
      </c>
      <c r="M12" s="348" t="str">
        <f>L12</f>
        <v>Guil</v>
      </c>
      <c r="N12" s="348" t="str">
        <f>L12</f>
        <v>Guil</v>
      </c>
      <c r="O12" s="348" t="str">
        <f>L12</f>
        <v>Guil</v>
      </c>
      <c r="P12" s="348" t="e">
        <f>VLOOKUP(4,Plano!$A$204:$F$237,6,FALSE)</f>
        <v>#N/A</v>
      </c>
      <c r="Q12" s="348" t="e">
        <f>P12</f>
        <v>#N/A</v>
      </c>
      <c r="R12" s="348" t="e">
        <f>P12</f>
        <v>#N/A</v>
      </c>
      <c r="S12" s="348" t="e">
        <f>P12</f>
        <v>#N/A</v>
      </c>
      <c r="T12" s="348" t="e">
        <f>VLOOKUP(5,Plano!$A$204:$F$237,6,FALSE)</f>
        <v>#N/A</v>
      </c>
      <c r="U12" s="348" t="e">
        <f>T12</f>
        <v>#N/A</v>
      </c>
      <c r="V12" s="348" t="e">
        <f>T12</f>
        <v>#N/A</v>
      </c>
      <c r="W12" s="348" t="e">
        <f>T12</f>
        <v>#N/A</v>
      </c>
      <c r="X12" s="348" t="e">
        <f>VLOOKUP(6,Plano!$A$204:$F$237,6,FALSE)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VLOOKUP(7,Plano!$A$204:$F$237,6,FALSE)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VLOOKUP(8,Plano!$A$204:$F$237,6,FALSE)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VLOOKUP(9,Plano!$A$204:$F$237,6,FALSE)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VLOOKUP(10,Plano!$A$204:$F$237,6,FALSE)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8"/>
      <c r="B13" s="48"/>
      <c r="C13" s="48"/>
      <c r="D13" s="54">
        <f>'11'!$D$13+1</f>
        <v>12</v>
      </c>
      <c r="E13" s="54">
        <f>'11'!$D$13+1</f>
        <v>12</v>
      </c>
      <c r="F13" s="54">
        <f>'11'!$D$13+1</f>
        <v>12</v>
      </c>
      <c r="G13" s="54">
        <f>'11'!$D$13+1</f>
        <v>12</v>
      </c>
      <c r="H13" s="54">
        <f>'11'!$D$13+1</f>
        <v>12</v>
      </c>
      <c r="I13" s="54">
        <f>'11'!$D$13+1</f>
        <v>12</v>
      </c>
      <c r="J13" s="54">
        <f>'11'!$D$13+1</f>
        <v>12</v>
      </c>
      <c r="K13" s="54">
        <f>'11'!$D$13+1</f>
        <v>12</v>
      </c>
      <c r="L13" s="54">
        <f>'11'!$D$13+1</f>
        <v>12</v>
      </c>
      <c r="M13" s="54">
        <f>'11'!$D$13+1</f>
        <v>12</v>
      </c>
      <c r="N13" s="54">
        <f>'11'!$D$13+1</f>
        <v>12</v>
      </c>
      <c r="O13" s="54">
        <f>'11'!$D$13+1</f>
        <v>12</v>
      </c>
      <c r="P13" s="54">
        <f>'11'!$D$13+1</f>
        <v>12</v>
      </c>
      <c r="Q13" s="54">
        <f>'11'!$D$13+1</f>
        <v>12</v>
      </c>
      <c r="R13" s="54">
        <f>'11'!$D$13+1</f>
        <v>12</v>
      </c>
      <c r="S13" s="54">
        <f>'11'!$D$13+1</f>
        <v>12</v>
      </c>
      <c r="T13" s="54">
        <f>'11'!$D$13+1</f>
        <v>12</v>
      </c>
      <c r="U13" s="54">
        <f>'11'!$D$13+1</f>
        <v>12</v>
      </c>
      <c r="V13" s="54">
        <f>'11'!$D$13+1</f>
        <v>12</v>
      </c>
      <c r="W13" s="54">
        <f>'11'!$D$13+1</f>
        <v>12</v>
      </c>
      <c r="X13" s="54">
        <f>'11'!$D$13+1</f>
        <v>12</v>
      </c>
      <c r="Y13" s="54">
        <f>'11'!$D$13+1</f>
        <v>12</v>
      </c>
      <c r="Z13" s="54">
        <f>'11'!$D$13+1</f>
        <v>12</v>
      </c>
      <c r="AA13" s="54">
        <f>'11'!$D$13+1</f>
        <v>12</v>
      </c>
      <c r="AB13" s="54">
        <f>'11'!$D$13+1</f>
        <v>12</v>
      </c>
      <c r="AC13" s="54">
        <f>'11'!$D$13+1</f>
        <v>12</v>
      </c>
      <c r="AD13" s="54">
        <f>'11'!$D$13+1</f>
        <v>12</v>
      </c>
      <c r="AE13" s="54">
        <f>'11'!$D$13+1</f>
        <v>12</v>
      </c>
      <c r="AF13" s="54">
        <f>'11'!$D$13+1</f>
        <v>12</v>
      </c>
      <c r="AG13" s="54">
        <f>'11'!$D$13+1</f>
        <v>12</v>
      </c>
      <c r="AH13" s="54">
        <f>'11'!$D$13+1</f>
        <v>12</v>
      </c>
      <c r="AI13" s="54">
        <f>'11'!$D$13+1</f>
        <v>12</v>
      </c>
      <c r="AJ13" s="54">
        <f>'11'!$D$13+1</f>
        <v>12</v>
      </c>
      <c r="AK13" s="54">
        <f>'11'!$D$13+1</f>
        <v>12</v>
      </c>
      <c r="AL13" s="54">
        <f>'11'!$D$13+1</f>
        <v>12</v>
      </c>
      <c r="AM13" s="54">
        <f>'11'!$D$13+1</f>
        <v>12</v>
      </c>
      <c r="AN13" s="54">
        <f>'11'!$D$13+1</f>
        <v>12</v>
      </c>
      <c r="AO13" s="54">
        <f>'11'!$D$13+1</f>
        <v>12</v>
      </c>
      <c r="AP13" s="54">
        <f>'11'!$D$13+1</f>
        <v>12</v>
      </c>
      <c r="AQ13" s="54">
        <f>'11'!$D$13+1</f>
        <v>12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>
        <f>VLOOKUP(1,Plano!$A$204:$D$237,4,FALSE)</f>
        <v>2</v>
      </c>
      <c r="E15" s="57">
        <f>D15</f>
        <v>2</v>
      </c>
      <c r="F15" s="57">
        <f>D15</f>
        <v>2</v>
      </c>
      <c r="G15" s="57">
        <f>D15</f>
        <v>2</v>
      </c>
      <c r="H15" s="56">
        <f>VLOOKUP(2,Plano!$A$204:$D$237,4,FALSE)</f>
        <v>9</v>
      </c>
      <c r="I15" s="57">
        <f>H15</f>
        <v>9</v>
      </c>
      <c r="J15" s="57">
        <f>H15</f>
        <v>9</v>
      </c>
      <c r="K15" s="57">
        <f>H15</f>
        <v>9</v>
      </c>
      <c r="L15" s="56">
        <f>VLOOKUP(3,Plano!$A$204:$D$237,4,FALSE)</f>
        <v>16</v>
      </c>
      <c r="M15" s="57">
        <f>L15</f>
        <v>16</v>
      </c>
      <c r="N15" s="57">
        <f>L15</f>
        <v>16</v>
      </c>
      <c r="O15" s="57">
        <f>L15</f>
        <v>16</v>
      </c>
      <c r="P15" s="56" t="e">
        <f>VLOOKUP(4,Plano!$A$204:$D$237,4,FALSE)</f>
        <v>#N/A</v>
      </c>
      <c r="Q15" s="56" t="e">
        <f>P15</f>
        <v>#N/A</v>
      </c>
      <c r="R15" s="57" t="e">
        <f>P15</f>
        <v>#N/A</v>
      </c>
      <c r="S15" s="57" t="e">
        <f>P15</f>
        <v>#N/A</v>
      </c>
      <c r="T15" s="56" t="e">
        <f>VLOOKUP(5,Plano!$A$204:$D$237,4,FALSE)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VLOOKUP(6,Plano!$A$204:$D$237,4,FALSE)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VLOOKUP(7,Plano!$A$204:$D$237,4,FALSE)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VLOOKUP(8,Plano!$A$204:$D$237,4,FALSE)</f>
        <v>#N/A</v>
      </c>
      <c r="AG15" s="57" t="e">
        <f>AF15</f>
        <v>#N/A</v>
      </c>
      <c r="AH15" s="57" t="e">
        <f>AF15</f>
        <v>#N/A</v>
      </c>
      <c r="AI15" s="57" t="e">
        <f>AF15</f>
        <v>#N/A</v>
      </c>
      <c r="AJ15" s="56" t="e">
        <f>VLOOKUP(9,Plano!$A$204:$D$237,4,FALSE)</f>
        <v>#N/A</v>
      </c>
      <c r="AK15" s="56" t="e">
        <f>AJ15</f>
        <v>#N/A</v>
      </c>
      <c r="AL15" s="57" t="e">
        <f>AJ15</f>
        <v>#N/A</v>
      </c>
      <c r="AM15" s="57" t="e">
        <f>AJ15</f>
        <v>#N/A</v>
      </c>
      <c r="AN15" s="56" t="e">
        <f>VLOOKUP(10,Plano!$A$204:$D$237,4,FALSE)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66" t="str">
        <f>'11 (2)'!C16</f>
        <v>ABNER BORDA FONSECA</v>
      </c>
      <c r="D16" s="264" t="str">
        <f>IF('11 (2)'!AQ16="C","C",IF('11 (2)'!AQ16="D","D",IF('11 (2)'!AQ16="TR","TR",IF('11 (2)'!AQ16="TC","TC","."))))</f>
        <v>C</v>
      </c>
      <c r="E16" s="264" t="str">
        <f t="shared" ref="E16:T16" si="0">IF(D16="C","C",IF(D16="D","D",IF(D16="TR","TR",IF(D16="TC","TC","."))))</f>
        <v>C</v>
      </c>
      <c r="F16" s="264" t="str">
        <f t="shared" si="0"/>
        <v>C</v>
      </c>
      <c r="G16" s="264" t="str">
        <f t="shared" si="0"/>
        <v>C</v>
      </c>
      <c r="H16" s="264" t="str">
        <f t="shared" si="0"/>
        <v>C</v>
      </c>
      <c r="I16" s="264" t="str">
        <f t="shared" si="0"/>
        <v>C</v>
      </c>
      <c r="J16" s="264" t="str">
        <f t="shared" si="0"/>
        <v>C</v>
      </c>
      <c r="K16" s="264" t="str">
        <f t="shared" si="0"/>
        <v>C</v>
      </c>
      <c r="L16" s="264" t="str">
        <f t="shared" si="0"/>
        <v>C</v>
      </c>
      <c r="M16" s="264" t="str">
        <f t="shared" si="0"/>
        <v>C</v>
      </c>
      <c r="N16" s="264" t="str">
        <f t="shared" si="0"/>
        <v>C</v>
      </c>
      <c r="O16" s="264" t="str">
        <f t="shared" si="0"/>
        <v>C</v>
      </c>
      <c r="P16" s="264" t="str">
        <f t="shared" si="0"/>
        <v>C</v>
      </c>
      <c r="Q16" s="264" t="str">
        <f t="shared" si="0"/>
        <v>C</v>
      </c>
      <c r="R16" s="264" t="str">
        <f t="shared" si="0"/>
        <v>C</v>
      </c>
      <c r="S16" s="264" t="str">
        <f t="shared" si="0"/>
        <v>C</v>
      </c>
      <c r="T16" s="264" t="str">
        <f t="shared" si="0"/>
        <v>C</v>
      </c>
      <c r="U16" s="264" t="str">
        <f t="shared" ref="E16:AQ31" si="1">IF(T16="C","C",IF(T16="D","D",IF(T16="TR","TR",IF(T16="TC","TC","."))))</f>
        <v>C</v>
      </c>
      <c r="V16" s="264" t="str">
        <f t="shared" si="1"/>
        <v>C</v>
      </c>
      <c r="W16" s="264" t="str">
        <f t="shared" si="1"/>
        <v>C</v>
      </c>
      <c r="X16" s="264" t="str">
        <f t="shared" si="1"/>
        <v>C</v>
      </c>
      <c r="Y16" s="264" t="str">
        <f t="shared" si="1"/>
        <v>C</v>
      </c>
      <c r="Z16" s="264" t="str">
        <f t="shared" si="1"/>
        <v>C</v>
      </c>
      <c r="AA16" s="264" t="str">
        <f t="shared" si="1"/>
        <v>C</v>
      </c>
      <c r="AB16" s="264" t="str">
        <f t="shared" si="1"/>
        <v>C</v>
      </c>
      <c r="AC16" s="264" t="str">
        <f t="shared" si="1"/>
        <v>C</v>
      </c>
      <c r="AD16" s="264" t="str">
        <f t="shared" si="1"/>
        <v>C</v>
      </c>
      <c r="AE16" s="264" t="str">
        <f t="shared" si="1"/>
        <v>C</v>
      </c>
      <c r="AF16" s="264" t="str">
        <f t="shared" si="1"/>
        <v>C</v>
      </c>
      <c r="AG16" s="264" t="str">
        <f t="shared" si="1"/>
        <v>C</v>
      </c>
      <c r="AH16" s="264" t="str">
        <f t="shared" si="1"/>
        <v>C</v>
      </c>
      <c r="AI16" s="264" t="str">
        <f t="shared" si="1"/>
        <v>C</v>
      </c>
      <c r="AJ16" s="264" t="str">
        <f t="shared" si="1"/>
        <v>C</v>
      </c>
      <c r="AK16" s="264" t="str">
        <f t="shared" si="1"/>
        <v>C</v>
      </c>
      <c r="AL16" s="264" t="str">
        <f t="shared" si="1"/>
        <v>C</v>
      </c>
      <c r="AM16" s="264" t="str">
        <f t="shared" si="1"/>
        <v>C</v>
      </c>
      <c r="AN16" s="264" t="str">
        <f t="shared" si="1"/>
        <v>C</v>
      </c>
      <c r="AO16" s="264" t="str">
        <f t="shared" si="1"/>
        <v>C</v>
      </c>
      <c r="AP16" s="264" t="str">
        <f t="shared" si="1"/>
        <v>C</v>
      </c>
      <c r="AQ16" s="264" t="str">
        <f t="shared" si="1"/>
        <v>C</v>
      </c>
      <c r="AR16" s="268">
        <f t="shared" ref="AR16:AR43" si="2">COUNTIF(D16:AQ16,"F")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66" t="str">
        <f>'11 (2)'!C17</f>
        <v>ADRIAN RUBILAR LEMES CAETANO</v>
      </c>
      <c r="D17" s="240" t="str">
        <f>IF('11 (2)'!AQ17="C","C",IF('11 (2)'!AQ17="D","D",IF('11 (2)'!AQ17="TR","TR",IF('11 (2)'!AQ17="TC","TC","."))))</f>
        <v>.</v>
      </c>
      <c r="E17" s="240" t="str">
        <f t="shared" si="1"/>
        <v>.</v>
      </c>
      <c r="F17" s="240" t="str">
        <f t="shared" si="1"/>
        <v>.</v>
      </c>
      <c r="G17" s="240" t="str">
        <f t="shared" si="1"/>
        <v>.</v>
      </c>
      <c r="H17" s="240" t="str">
        <f t="shared" si="1"/>
        <v>.</v>
      </c>
      <c r="I17" s="240" t="str">
        <f t="shared" si="1"/>
        <v>.</v>
      </c>
      <c r="J17" s="240" t="str">
        <f t="shared" si="1"/>
        <v>.</v>
      </c>
      <c r="K17" s="240" t="str">
        <f t="shared" si="1"/>
        <v>.</v>
      </c>
      <c r="L17" s="240" t="str">
        <f t="shared" si="1"/>
        <v>.</v>
      </c>
      <c r="M17" s="240" t="str">
        <f t="shared" si="1"/>
        <v>.</v>
      </c>
      <c r="N17" s="240" t="str">
        <f t="shared" si="1"/>
        <v>.</v>
      </c>
      <c r="O17" s="240" t="str">
        <f t="shared" si="1"/>
        <v>.</v>
      </c>
      <c r="P17" s="240" t="str">
        <f t="shared" si="1"/>
        <v>.</v>
      </c>
      <c r="Q17" s="240" t="str">
        <f t="shared" si="1"/>
        <v>.</v>
      </c>
      <c r="R17" s="240" t="str">
        <f t="shared" si="1"/>
        <v>.</v>
      </c>
      <c r="S17" s="240" t="str">
        <f t="shared" si="1"/>
        <v>.</v>
      </c>
      <c r="T17" s="240" t="str">
        <f t="shared" si="1"/>
        <v>.</v>
      </c>
      <c r="U17" s="240" t="str">
        <f t="shared" si="1"/>
        <v>.</v>
      </c>
      <c r="V17" s="240" t="str">
        <f t="shared" si="1"/>
        <v>.</v>
      </c>
      <c r="W17" s="240" t="str">
        <f t="shared" si="1"/>
        <v>.</v>
      </c>
      <c r="X17" s="240" t="str">
        <f t="shared" si="1"/>
        <v>.</v>
      </c>
      <c r="Y17" s="240" t="str">
        <f t="shared" si="1"/>
        <v>.</v>
      </c>
      <c r="Z17" s="240" t="str">
        <f t="shared" si="1"/>
        <v>.</v>
      </c>
      <c r="AA17" s="240" t="str">
        <f t="shared" si="1"/>
        <v>.</v>
      </c>
      <c r="AB17" s="240" t="str">
        <f t="shared" si="1"/>
        <v>.</v>
      </c>
      <c r="AC17" s="240" t="str">
        <f t="shared" si="1"/>
        <v>.</v>
      </c>
      <c r="AD17" s="240" t="str">
        <f t="shared" si="1"/>
        <v>.</v>
      </c>
      <c r="AE17" s="240" t="str">
        <f t="shared" si="1"/>
        <v>.</v>
      </c>
      <c r="AF17" s="240" t="str">
        <f t="shared" si="1"/>
        <v>.</v>
      </c>
      <c r="AG17" s="240" t="str">
        <f t="shared" si="1"/>
        <v>.</v>
      </c>
      <c r="AH17" s="240" t="str">
        <f t="shared" si="1"/>
        <v>.</v>
      </c>
      <c r="AI17" s="240" t="str">
        <f t="shared" si="1"/>
        <v>.</v>
      </c>
      <c r="AJ17" s="240" t="str">
        <f t="shared" si="1"/>
        <v>.</v>
      </c>
      <c r="AK17" s="240" t="str">
        <f t="shared" si="1"/>
        <v>.</v>
      </c>
      <c r="AL17" s="240" t="str">
        <f t="shared" si="1"/>
        <v>.</v>
      </c>
      <c r="AM17" s="240" t="str">
        <f t="shared" si="1"/>
        <v>.</v>
      </c>
      <c r="AN17" s="240" t="str">
        <f t="shared" si="1"/>
        <v>.</v>
      </c>
      <c r="AO17" s="240" t="str">
        <f t="shared" si="1"/>
        <v>.</v>
      </c>
      <c r="AP17" s="240" t="str">
        <f t="shared" si="1"/>
        <v>.</v>
      </c>
      <c r="AQ17" s="240" t="str">
        <f t="shared" si="1"/>
        <v>.</v>
      </c>
      <c r="AR17" s="3">
        <f t="shared" si="2"/>
        <v>0</v>
      </c>
    </row>
    <row r="18" spans="1:44" ht="10.5" customHeight="1">
      <c r="A18" s="265">
        <f>'7'!A18</f>
        <v>3</v>
      </c>
      <c r="B18" s="265" t="str">
        <f>'7'!B18</f>
        <v>ADS</v>
      </c>
      <c r="C18" s="266" t="str">
        <f>'11 (2)'!C18</f>
        <v>ALEXANDRE GABIATTI VIEIRA</v>
      </c>
      <c r="D18" s="264" t="str">
        <f>IF('11 (2)'!AQ18="C","C",IF('11 (2)'!AQ18="D","D",IF('11 (2)'!AQ18="TR","TR",IF('11 (2)'!AQ18="TC","TC","."))))</f>
        <v>.</v>
      </c>
      <c r="E18" s="264" t="str">
        <f t="shared" si="1"/>
        <v>.</v>
      </c>
      <c r="F18" s="264" t="str">
        <f t="shared" si="1"/>
        <v>.</v>
      </c>
      <c r="G18" s="264" t="str">
        <f t="shared" si="1"/>
        <v>.</v>
      </c>
      <c r="H18" s="264" t="str">
        <f t="shared" si="1"/>
        <v>.</v>
      </c>
      <c r="I18" s="264" t="str">
        <f t="shared" si="1"/>
        <v>.</v>
      </c>
      <c r="J18" s="264" t="str">
        <f t="shared" si="1"/>
        <v>.</v>
      </c>
      <c r="K18" s="264" t="str">
        <f t="shared" si="1"/>
        <v>.</v>
      </c>
      <c r="L18" s="264" t="str">
        <f t="shared" si="1"/>
        <v>.</v>
      </c>
      <c r="M18" s="264" t="str">
        <f t="shared" si="1"/>
        <v>.</v>
      </c>
      <c r="N18" s="264" t="str">
        <f t="shared" si="1"/>
        <v>.</v>
      </c>
      <c r="O18" s="264" t="str">
        <f t="shared" si="1"/>
        <v>.</v>
      </c>
      <c r="P18" s="264" t="str">
        <f t="shared" si="1"/>
        <v>.</v>
      </c>
      <c r="Q18" s="264" t="str">
        <f t="shared" si="1"/>
        <v>.</v>
      </c>
      <c r="R18" s="264" t="str">
        <f t="shared" si="1"/>
        <v>.</v>
      </c>
      <c r="S18" s="264" t="str">
        <f t="shared" si="1"/>
        <v>.</v>
      </c>
      <c r="T18" s="264" t="str">
        <f t="shared" si="1"/>
        <v>.</v>
      </c>
      <c r="U18" s="264" t="str">
        <f t="shared" si="1"/>
        <v>.</v>
      </c>
      <c r="V18" s="264" t="str">
        <f t="shared" si="1"/>
        <v>.</v>
      </c>
      <c r="W18" s="264" t="str">
        <f t="shared" si="1"/>
        <v>.</v>
      </c>
      <c r="X18" s="264" t="str">
        <f t="shared" si="1"/>
        <v>.</v>
      </c>
      <c r="Y18" s="264" t="str">
        <f t="shared" si="1"/>
        <v>.</v>
      </c>
      <c r="Z18" s="264" t="str">
        <f t="shared" si="1"/>
        <v>.</v>
      </c>
      <c r="AA18" s="264" t="str">
        <f t="shared" si="1"/>
        <v>.</v>
      </c>
      <c r="AB18" s="264" t="str">
        <f t="shared" si="1"/>
        <v>.</v>
      </c>
      <c r="AC18" s="264" t="str">
        <f t="shared" si="1"/>
        <v>.</v>
      </c>
      <c r="AD18" s="264" t="str">
        <f t="shared" si="1"/>
        <v>.</v>
      </c>
      <c r="AE18" s="264" t="str">
        <f t="shared" si="1"/>
        <v>.</v>
      </c>
      <c r="AF18" s="264" t="str">
        <f t="shared" si="1"/>
        <v>.</v>
      </c>
      <c r="AG18" s="264" t="str">
        <f t="shared" si="1"/>
        <v>.</v>
      </c>
      <c r="AH18" s="264" t="str">
        <f t="shared" si="1"/>
        <v>.</v>
      </c>
      <c r="AI18" s="264" t="str">
        <f t="shared" si="1"/>
        <v>.</v>
      </c>
      <c r="AJ18" s="264" t="str">
        <f t="shared" si="1"/>
        <v>.</v>
      </c>
      <c r="AK18" s="264" t="str">
        <f t="shared" si="1"/>
        <v>.</v>
      </c>
      <c r="AL18" s="264" t="str">
        <f t="shared" si="1"/>
        <v>.</v>
      </c>
      <c r="AM18" s="264" t="str">
        <f t="shared" si="1"/>
        <v>.</v>
      </c>
      <c r="AN18" s="264" t="str">
        <f t="shared" si="1"/>
        <v>.</v>
      </c>
      <c r="AO18" s="264" t="str">
        <f t="shared" si="1"/>
        <v>.</v>
      </c>
      <c r="AP18" s="264" t="str">
        <f t="shared" si="1"/>
        <v>.</v>
      </c>
      <c r="AQ18" s="264" t="str">
        <f t="shared" si="1"/>
        <v>.</v>
      </c>
      <c r="AR18" s="268">
        <f t="shared" si="2"/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66" t="str">
        <f>'11 (2)'!C19</f>
        <v>ALEXSANDRO GIOVANNI DA SILVA DIAS</v>
      </c>
      <c r="D19" s="240" t="str">
        <f>IF('11 (2)'!AQ19="C","C",IF('11 (2)'!AQ19="D","D",IF('11 (2)'!AQ19="TR","TR",IF('11 (2)'!AQ19="TC","TC","."))))</f>
        <v>.</v>
      </c>
      <c r="E19" s="240" t="str">
        <f t="shared" si="1"/>
        <v>.</v>
      </c>
      <c r="F19" s="240" t="str">
        <f t="shared" si="1"/>
        <v>.</v>
      </c>
      <c r="G19" s="240" t="str">
        <f t="shared" si="1"/>
        <v>.</v>
      </c>
      <c r="H19" s="240" t="str">
        <f t="shared" si="1"/>
        <v>.</v>
      </c>
      <c r="I19" s="240" t="str">
        <f t="shared" si="1"/>
        <v>.</v>
      </c>
      <c r="J19" s="240" t="str">
        <f t="shared" si="1"/>
        <v>.</v>
      </c>
      <c r="K19" s="240" t="str">
        <f t="shared" si="1"/>
        <v>.</v>
      </c>
      <c r="L19" s="240" t="str">
        <f t="shared" si="1"/>
        <v>.</v>
      </c>
      <c r="M19" s="240" t="str">
        <f t="shared" si="1"/>
        <v>.</v>
      </c>
      <c r="N19" s="240" t="str">
        <f t="shared" si="1"/>
        <v>.</v>
      </c>
      <c r="O19" s="240" t="str">
        <f t="shared" si="1"/>
        <v>.</v>
      </c>
      <c r="P19" s="240" t="str">
        <f t="shared" si="1"/>
        <v>.</v>
      </c>
      <c r="Q19" s="240" t="str">
        <f t="shared" si="1"/>
        <v>.</v>
      </c>
      <c r="R19" s="240" t="str">
        <f t="shared" si="1"/>
        <v>.</v>
      </c>
      <c r="S19" s="240" t="str">
        <f t="shared" si="1"/>
        <v>.</v>
      </c>
      <c r="T19" s="240" t="str">
        <f t="shared" si="1"/>
        <v>.</v>
      </c>
      <c r="U19" s="240" t="str">
        <f t="shared" si="1"/>
        <v>.</v>
      </c>
      <c r="V19" s="240" t="str">
        <f t="shared" si="1"/>
        <v>.</v>
      </c>
      <c r="W19" s="240" t="str">
        <f t="shared" si="1"/>
        <v>.</v>
      </c>
      <c r="X19" s="240" t="str">
        <f t="shared" si="1"/>
        <v>.</v>
      </c>
      <c r="Y19" s="240" t="str">
        <f t="shared" si="1"/>
        <v>.</v>
      </c>
      <c r="Z19" s="240" t="str">
        <f t="shared" si="1"/>
        <v>.</v>
      </c>
      <c r="AA19" s="240" t="str">
        <f t="shared" si="1"/>
        <v>.</v>
      </c>
      <c r="AB19" s="240" t="str">
        <f t="shared" si="1"/>
        <v>.</v>
      </c>
      <c r="AC19" s="240" t="str">
        <f t="shared" si="1"/>
        <v>.</v>
      </c>
      <c r="AD19" s="240" t="str">
        <f t="shared" si="1"/>
        <v>.</v>
      </c>
      <c r="AE19" s="240" t="str">
        <f t="shared" si="1"/>
        <v>.</v>
      </c>
      <c r="AF19" s="240" t="str">
        <f t="shared" si="1"/>
        <v>.</v>
      </c>
      <c r="AG19" s="240" t="str">
        <f t="shared" si="1"/>
        <v>.</v>
      </c>
      <c r="AH19" s="240" t="str">
        <f t="shared" si="1"/>
        <v>.</v>
      </c>
      <c r="AI19" s="240" t="str">
        <f t="shared" si="1"/>
        <v>.</v>
      </c>
      <c r="AJ19" s="240" t="str">
        <f t="shared" si="1"/>
        <v>.</v>
      </c>
      <c r="AK19" s="240" t="str">
        <f t="shared" si="1"/>
        <v>.</v>
      </c>
      <c r="AL19" s="240" t="str">
        <f t="shared" si="1"/>
        <v>.</v>
      </c>
      <c r="AM19" s="240" t="str">
        <f t="shared" si="1"/>
        <v>.</v>
      </c>
      <c r="AN19" s="240" t="str">
        <f t="shared" si="1"/>
        <v>.</v>
      </c>
      <c r="AO19" s="240" t="str">
        <f t="shared" si="1"/>
        <v>.</v>
      </c>
      <c r="AP19" s="240" t="str">
        <f t="shared" si="1"/>
        <v>.</v>
      </c>
      <c r="AQ19" s="240" t="str">
        <f t="shared" si="1"/>
        <v>.</v>
      </c>
      <c r="AR19" s="3">
        <f t="shared" si="2"/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66" t="str">
        <f>'11 (2)'!C20</f>
        <v>ANA CARLA MESSIAS DE MOURA</v>
      </c>
      <c r="D20" s="240" t="str">
        <f>IF('11 (2)'!AQ20="C","C",IF('11 (2)'!AQ20="D","D",IF('11 (2)'!AQ20="TR","TR",IF('11 (2)'!AQ20="TC","TC","."))))</f>
        <v>.</v>
      </c>
      <c r="E20" s="240" t="str">
        <f t="shared" ref="E20:AQ20" si="3">IF(D20="C","C",IF(D20="D","D",IF(D20="TR","TR",IF(D20="TC","TC","."))))</f>
        <v>.</v>
      </c>
      <c r="F20" s="240" t="str">
        <f t="shared" si="3"/>
        <v>.</v>
      </c>
      <c r="G20" s="240" t="str">
        <f t="shared" si="3"/>
        <v>.</v>
      </c>
      <c r="H20" s="240" t="str">
        <f t="shared" si="3"/>
        <v>.</v>
      </c>
      <c r="I20" s="240" t="str">
        <f t="shared" si="3"/>
        <v>.</v>
      </c>
      <c r="J20" s="240" t="str">
        <f t="shared" si="3"/>
        <v>.</v>
      </c>
      <c r="K20" s="240" t="str">
        <f t="shared" si="3"/>
        <v>.</v>
      </c>
      <c r="L20" s="240" t="str">
        <f t="shared" si="3"/>
        <v>.</v>
      </c>
      <c r="M20" s="240" t="str">
        <f t="shared" si="3"/>
        <v>.</v>
      </c>
      <c r="N20" s="240" t="str">
        <f t="shared" si="3"/>
        <v>.</v>
      </c>
      <c r="O20" s="240" t="str">
        <f t="shared" si="3"/>
        <v>.</v>
      </c>
      <c r="P20" s="240" t="str">
        <f t="shared" si="3"/>
        <v>.</v>
      </c>
      <c r="Q20" s="240" t="str">
        <f t="shared" si="3"/>
        <v>.</v>
      </c>
      <c r="R20" s="240" t="str">
        <f t="shared" si="3"/>
        <v>.</v>
      </c>
      <c r="S20" s="240" t="str">
        <f t="shared" si="3"/>
        <v>.</v>
      </c>
      <c r="T20" s="240" t="str">
        <f t="shared" si="3"/>
        <v>.</v>
      </c>
      <c r="U20" s="240" t="str">
        <f t="shared" si="3"/>
        <v>.</v>
      </c>
      <c r="V20" s="240" t="str">
        <f t="shared" si="3"/>
        <v>.</v>
      </c>
      <c r="W20" s="240" t="str">
        <f t="shared" si="3"/>
        <v>.</v>
      </c>
      <c r="X20" s="240" t="str">
        <f t="shared" si="3"/>
        <v>.</v>
      </c>
      <c r="Y20" s="240" t="str">
        <f t="shared" si="3"/>
        <v>.</v>
      </c>
      <c r="Z20" s="240" t="str">
        <f t="shared" si="3"/>
        <v>.</v>
      </c>
      <c r="AA20" s="240" t="str">
        <f t="shared" si="3"/>
        <v>.</v>
      </c>
      <c r="AB20" s="240" t="str">
        <f t="shared" si="3"/>
        <v>.</v>
      </c>
      <c r="AC20" s="240" t="str">
        <f t="shared" si="3"/>
        <v>.</v>
      </c>
      <c r="AD20" s="240" t="str">
        <f t="shared" si="3"/>
        <v>.</v>
      </c>
      <c r="AE20" s="240" t="str">
        <f t="shared" si="3"/>
        <v>.</v>
      </c>
      <c r="AF20" s="240" t="str">
        <f t="shared" si="3"/>
        <v>.</v>
      </c>
      <c r="AG20" s="240" t="str">
        <f t="shared" si="3"/>
        <v>.</v>
      </c>
      <c r="AH20" s="240" t="str">
        <f t="shared" si="3"/>
        <v>.</v>
      </c>
      <c r="AI20" s="240" t="str">
        <f t="shared" si="3"/>
        <v>.</v>
      </c>
      <c r="AJ20" s="240" t="str">
        <f t="shared" si="3"/>
        <v>.</v>
      </c>
      <c r="AK20" s="240" t="str">
        <f t="shared" si="3"/>
        <v>.</v>
      </c>
      <c r="AL20" s="240" t="str">
        <f t="shared" si="3"/>
        <v>.</v>
      </c>
      <c r="AM20" s="240" t="str">
        <f t="shared" si="3"/>
        <v>.</v>
      </c>
      <c r="AN20" s="240" t="str">
        <f t="shared" si="3"/>
        <v>.</v>
      </c>
      <c r="AO20" s="240" t="str">
        <f t="shared" si="3"/>
        <v>.</v>
      </c>
      <c r="AP20" s="240" t="str">
        <f t="shared" si="3"/>
        <v>.</v>
      </c>
      <c r="AQ20" s="240" t="str">
        <f t="shared" si="3"/>
        <v>.</v>
      </c>
      <c r="AR20" s="4">
        <f t="shared" si="2"/>
        <v>0</v>
      </c>
    </row>
    <row r="21" spans="1:44" ht="10.5" customHeight="1">
      <c r="A21" s="265">
        <f>'7'!A21</f>
        <v>6</v>
      </c>
      <c r="B21" s="265" t="str">
        <f>'7'!B21</f>
        <v>ADS</v>
      </c>
      <c r="C21" s="266" t="str">
        <f>'11 (2)'!C21</f>
        <v>ANGELO VICTOR ISRAEL MUNIZ</v>
      </c>
      <c r="D21" s="240" t="str">
        <f>IF('11 (2)'!AQ21="C","C",IF('11 (2)'!AQ21="D","D",IF('11 (2)'!AQ21="TR","TR",IF('11 (2)'!AQ21="TC","TC","."))))</f>
        <v>.</v>
      </c>
      <c r="E21" s="240" t="str">
        <f t="shared" si="1"/>
        <v>.</v>
      </c>
      <c r="F21" s="240" t="str">
        <f t="shared" si="1"/>
        <v>.</v>
      </c>
      <c r="G21" s="240" t="str">
        <f t="shared" si="1"/>
        <v>.</v>
      </c>
      <c r="H21" s="240" t="str">
        <f t="shared" si="1"/>
        <v>.</v>
      </c>
      <c r="I21" s="240" t="str">
        <f t="shared" si="1"/>
        <v>.</v>
      </c>
      <c r="J21" s="240" t="str">
        <f t="shared" si="1"/>
        <v>.</v>
      </c>
      <c r="K21" s="240" t="str">
        <f t="shared" si="1"/>
        <v>.</v>
      </c>
      <c r="L21" s="240" t="str">
        <f t="shared" si="1"/>
        <v>.</v>
      </c>
      <c r="M21" s="240" t="str">
        <f t="shared" si="1"/>
        <v>.</v>
      </c>
      <c r="N21" s="240" t="str">
        <f t="shared" si="1"/>
        <v>.</v>
      </c>
      <c r="O21" s="240" t="str">
        <f t="shared" si="1"/>
        <v>.</v>
      </c>
      <c r="P21" s="240" t="str">
        <f t="shared" si="1"/>
        <v>.</v>
      </c>
      <c r="Q21" s="240" t="str">
        <f t="shared" si="1"/>
        <v>.</v>
      </c>
      <c r="R21" s="240" t="str">
        <f t="shared" si="1"/>
        <v>.</v>
      </c>
      <c r="S21" s="240" t="str">
        <f t="shared" si="1"/>
        <v>.</v>
      </c>
      <c r="T21" s="240" t="str">
        <f t="shared" si="1"/>
        <v>.</v>
      </c>
      <c r="U21" s="240" t="str">
        <f t="shared" si="1"/>
        <v>.</v>
      </c>
      <c r="V21" s="240" t="str">
        <f t="shared" si="1"/>
        <v>.</v>
      </c>
      <c r="W21" s="240" t="str">
        <f t="shared" si="1"/>
        <v>.</v>
      </c>
      <c r="X21" s="240" t="str">
        <f t="shared" si="1"/>
        <v>.</v>
      </c>
      <c r="Y21" s="240" t="str">
        <f t="shared" si="1"/>
        <v>.</v>
      </c>
      <c r="Z21" s="240" t="str">
        <f t="shared" si="1"/>
        <v>.</v>
      </c>
      <c r="AA21" s="240" t="str">
        <f t="shared" si="1"/>
        <v>.</v>
      </c>
      <c r="AB21" s="240" t="str">
        <f t="shared" si="1"/>
        <v>.</v>
      </c>
      <c r="AC21" s="240" t="str">
        <f t="shared" si="1"/>
        <v>.</v>
      </c>
      <c r="AD21" s="240" t="str">
        <f t="shared" si="1"/>
        <v>.</v>
      </c>
      <c r="AE21" s="240" t="str">
        <f t="shared" si="1"/>
        <v>.</v>
      </c>
      <c r="AF21" s="240" t="str">
        <f t="shared" si="1"/>
        <v>.</v>
      </c>
      <c r="AG21" s="240" t="str">
        <f t="shared" si="1"/>
        <v>.</v>
      </c>
      <c r="AH21" s="240" t="str">
        <f t="shared" si="1"/>
        <v>.</v>
      </c>
      <c r="AI21" s="240" t="str">
        <f t="shared" si="1"/>
        <v>.</v>
      </c>
      <c r="AJ21" s="240" t="str">
        <f t="shared" si="1"/>
        <v>.</v>
      </c>
      <c r="AK21" s="240" t="str">
        <f t="shared" si="1"/>
        <v>.</v>
      </c>
      <c r="AL21" s="240" t="str">
        <f t="shared" si="1"/>
        <v>.</v>
      </c>
      <c r="AM21" s="240" t="str">
        <f t="shared" si="1"/>
        <v>.</v>
      </c>
      <c r="AN21" s="240" t="str">
        <f t="shared" si="1"/>
        <v>.</v>
      </c>
      <c r="AO21" s="240" t="str">
        <f t="shared" si="1"/>
        <v>.</v>
      </c>
      <c r="AP21" s="240" t="str">
        <f t="shared" si="1"/>
        <v>.</v>
      </c>
      <c r="AQ21" s="240" t="str">
        <f t="shared" si="1"/>
        <v>.</v>
      </c>
      <c r="AR21" s="4">
        <f t="shared" si="2"/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66" t="str">
        <f>'11 (2)'!C22</f>
        <v>BRUNO DA SILVA BRIXIUS</v>
      </c>
      <c r="D22" s="240" t="str">
        <f>IF('11 (2)'!AQ22="C","C",IF('11 (2)'!AQ22="D","D",IF('11 (2)'!AQ22="TR","TR",IF('11 (2)'!AQ22="TC","TC","."))))</f>
        <v>.</v>
      </c>
      <c r="E22" s="240" t="str">
        <f t="shared" si="1"/>
        <v>.</v>
      </c>
      <c r="F22" s="240" t="str">
        <f t="shared" si="1"/>
        <v>.</v>
      </c>
      <c r="G22" s="240" t="str">
        <f t="shared" si="1"/>
        <v>.</v>
      </c>
      <c r="H22" s="240" t="str">
        <f t="shared" si="1"/>
        <v>.</v>
      </c>
      <c r="I22" s="240" t="str">
        <f t="shared" si="1"/>
        <v>.</v>
      </c>
      <c r="J22" s="240" t="str">
        <f t="shared" si="1"/>
        <v>.</v>
      </c>
      <c r="K22" s="240" t="str">
        <f t="shared" si="1"/>
        <v>.</v>
      </c>
      <c r="L22" s="240" t="str">
        <f t="shared" si="1"/>
        <v>.</v>
      </c>
      <c r="M22" s="240" t="str">
        <f t="shared" si="1"/>
        <v>.</v>
      </c>
      <c r="N22" s="240" t="str">
        <f t="shared" si="1"/>
        <v>.</v>
      </c>
      <c r="O22" s="240" t="str">
        <f t="shared" si="1"/>
        <v>.</v>
      </c>
      <c r="P22" s="240" t="str">
        <f t="shared" si="1"/>
        <v>.</v>
      </c>
      <c r="Q22" s="240" t="str">
        <f t="shared" si="1"/>
        <v>.</v>
      </c>
      <c r="R22" s="240" t="str">
        <f t="shared" si="1"/>
        <v>.</v>
      </c>
      <c r="S22" s="240" t="str">
        <f t="shared" si="1"/>
        <v>.</v>
      </c>
      <c r="T22" s="240" t="str">
        <f t="shared" si="1"/>
        <v>.</v>
      </c>
      <c r="U22" s="240" t="str">
        <f t="shared" si="1"/>
        <v>.</v>
      </c>
      <c r="V22" s="240" t="str">
        <f t="shared" si="1"/>
        <v>.</v>
      </c>
      <c r="W22" s="240" t="str">
        <f t="shared" si="1"/>
        <v>.</v>
      </c>
      <c r="X22" s="240" t="str">
        <f t="shared" si="1"/>
        <v>.</v>
      </c>
      <c r="Y22" s="240" t="str">
        <f t="shared" si="1"/>
        <v>.</v>
      </c>
      <c r="Z22" s="240" t="str">
        <f t="shared" si="1"/>
        <v>.</v>
      </c>
      <c r="AA22" s="240" t="str">
        <f t="shared" si="1"/>
        <v>.</v>
      </c>
      <c r="AB22" s="240" t="str">
        <f t="shared" si="1"/>
        <v>.</v>
      </c>
      <c r="AC22" s="240" t="str">
        <f t="shared" si="1"/>
        <v>.</v>
      </c>
      <c r="AD22" s="240" t="str">
        <f t="shared" si="1"/>
        <v>.</v>
      </c>
      <c r="AE22" s="240" t="str">
        <f t="shared" si="1"/>
        <v>.</v>
      </c>
      <c r="AF22" s="240" t="str">
        <f t="shared" si="1"/>
        <v>.</v>
      </c>
      <c r="AG22" s="240" t="str">
        <f t="shared" si="1"/>
        <v>.</v>
      </c>
      <c r="AH22" s="240" t="str">
        <f t="shared" si="1"/>
        <v>.</v>
      </c>
      <c r="AI22" s="240" t="str">
        <f t="shared" si="1"/>
        <v>.</v>
      </c>
      <c r="AJ22" s="240" t="str">
        <f t="shared" si="1"/>
        <v>.</v>
      </c>
      <c r="AK22" s="240" t="str">
        <f t="shared" si="1"/>
        <v>.</v>
      </c>
      <c r="AL22" s="240" t="str">
        <f t="shared" si="1"/>
        <v>.</v>
      </c>
      <c r="AM22" s="240" t="str">
        <f t="shared" si="1"/>
        <v>.</v>
      </c>
      <c r="AN22" s="240" t="str">
        <f t="shared" si="1"/>
        <v>.</v>
      </c>
      <c r="AO22" s="240" t="str">
        <f t="shared" si="1"/>
        <v>.</v>
      </c>
      <c r="AP22" s="240" t="str">
        <f t="shared" si="1"/>
        <v>.</v>
      </c>
      <c r="AQ22" s="240" t="str">
        <f t="shared" si="1"/>
        <v>.</v>
      </c>
      <c r="AR22" s="4">
        <f t="shared" si="2"/>
        <v>0</v>
      </c>
    </row>
    <row r="23" spans="1:44" ht="10.5" customHeight="1">
      <c r="A23" s="265">
        <f>'7'!A23</f>
        <v>1</v>
      </c>
      <c r="B23" s="265" t="str">
        <f>'7'!B23</f>
        <v>TEL</v>
      </c>
      <c r="C23" s="266" t="str">
        <f>'11 (2)'!C23</f>
        <v>CRISTIANO DE MOURA</v>
      </c>
      <c r="D23" s="240" t="str">
        <f>IF('11 (2)'!AQ23="C","C",IF('11 (2)'!AQ23="D","D",IF('11 (2)'!AQ23="TR","TR",IF('11 (2)'!AQ23="TC","TC","."))))</f>
        <v>.</v>
      </c>
      <c r="E23" s="240" t="str">
        <f t="shared" si="1"/>
        <v>.</v>
      </c>
      <c r="F23" s="240" t="str">
        <f t="shared" si="1"/>
        <v>.</v>
      </c>
      <c r="G23" s="240" t="str">
        <f t="shared" si="1"/>
        <v>.</v>
      </c>
      <c r="H23" s="240" t="str">
        <f t="shared" si="1"/>
        <v>.</v>
      </c>
      <c r="I23" s="240" t="str">
        <f t="shared" si="1"/>
        <v>.</v>
      </c>
      <c r="J23" s="240" t="str">
        <f t="shared" ref="F23:AQ29" si="4">IF(I23="C","C",IF(I23="D","D",IF(I23="TR","TR",IF(I23="TC","TC","."))))</f>
        <v>.</v>
      </c>
      <c r="K23" s="240" t="str">
        <f t="shared" si="4"/>
        <v>.</v>
      </c>
      <c r="L23" s="240" t="str">
        <f t="shared" si="4"/>
        <v>.</v>
      </c>
      <c r="M23" s="240" t="str">
        <f t="shared" si="4"/>
        <v>.</v>
      </c>
      <c r="N23" s="240" t="str">
        <f t="shared" si="4"/>
        <v>.</v>
      </c>
      <c r="O23" s="240" t="str">
        <f t="shared" si="4"/>
        <v>.</v>
      </c>
      <c r="P23" s="240" t="str">
        <f t="shared" si="4"/>
        <v>.</v>
      </c>
      <c r="Q23" s="240" t="str">
        <f t="shared" si="4"/>
        <v>.</v>
      </c>
      <c r="R23" s="240" t="str">
        <f t="shared" si="4"/>
        <v>.</v>
      </c>
      <c r="S23" s="240" t="str">
        <f t="shared" si="4"/>
        <v>.</v>
      </c>
      <c r="T23" s="240" t="str">
        <f t="shared" si="4"/>
        <v>.</v>
      </c>
      <c r="U23" s="240" t="str">
        <f t="shared" si="4"/>
        <v>.</v>
      </c>
      <c r="V23" s="240" t="str">
        <f t="shared" si="4"/>
        <v>.</v>
      </c>
      <c r="W23" s="240" t="str">
        <f t="shared" si="4"/>
        <v>.</v>
      </c>
      <c r="X23" s="240" t="str">
        <f t="shared" si="4"/>
        <v>.</v>
      </c>
      <c r="Y23" s="240" t="str">
        <f t="shared" si="4"/>
        <v>.</v>
      </c>
      <c r="Z23" s="240" t="str">
        <f t="shared" si="4"/>
        <v>.</v>
      </c>
      <c r="AA23" s="240" t="str">
        <f t="shared" si="4"/>
        <v>.</v>
      </c>
      <c r="AB23" s="240" t="str">
        <f t="shared" si="4"/>
        <v>.</v>
      </c>
      <c r="AC23" s="240" t="str">
        <f t="shared" si="4"/>
        <v>.</v>
      </c>
      <c r="AD23" s="240" t="str">
        <f t="shared" si="4"/>
        <v>.</v>
      </c>
      <c r="AE23" s="240" t="str">
        <f t="shared" si="4"/>
        <v>.</v>
      </c>
      <c r="AF23" s="240" t="str">
        <f t="shared" si="4"/>
        <v>.</v>
      </c>
      <c r="AG23" s="240" t="str">
        <f t="shared" si="4"/>
        <v>.</v>
      </c>
      <c r="AH23" s="240" t="str">
        <f t="shared" si="4"/>
        <v>.</v>
      </c>
      <c r="AI23" s="240" t="str">
        <f t="shared" si="4"/>
        <v>.</v>
      </c>
      <c r="AJ23" s="240" t="str">
        <f t="shared" si="4"/>
        <v>.</v>
      </c>
      <c r="AK23" s="240" t="str">
        <f t="shared" si="4"/>
        <v>.</v>
      </c>
      <c r="AL23" s="240" t="str">
        <f t="shared" si="4"/>
        <v>.</v>
      </c>
      <c r="AM23" s="240" t="str">
        <f t="shared" si="4"/>
        <v>.</v>
      </c>
      <c r="AN23" s="240" t="str">
        <f t="shared" si="4"/>
        <v>.</v>
      </c>
      <c r="AO23" s="240" t="str">
        <f t="shared" si="4"/>
        <v>.</v>
      </c>
      <c r="AP23" s="240" t="str">
        <f t="shared" si="4"/>
        <v>.</v>
      </c>
      <c r="AQ23" s="240" t="str">
        <f t="shared" si="4"/>
        <v>.</v>
      </c>
      <c r="AR23" s="4">
        <f t="shared" si="2"/>
        <v>0</v>
      </c>
    </row>
    <row r="24" spans="1:44" ht="10.5" customHeight="1">
      <c r="A24" s="265">
        <f>'7'!A24</f>
        <v>6</v>
      </c>
      <c r="B24" s="265" t="str">
        <f>'7'!B24</f>
        <v>ADS</v>
      </c>
      <c r="C24" s="266" t="str">
        <f>'11 (2)'!C24</f>
        <v>DANIEL OLIVEIRA RODRIGUES</v>
      </c>
      <c r="D24" s="240" t="str">
        <f>IF('11 (2)'!AQ24="C","C",IF('11 (2)'!AQ24="D","D",IF('11 (2)'!AQ24="TR","TR",IF('11 (2)'!AQ24="TC","TC","."))))</f>
        <v>C</v>
      </c>
      <c r="E24" s="240" t="str">
        <f t="shared" si="1"/>
        <v>C</v>
      </c>
      <c r="F24" s="240" t="str">
        <f t="shared" si="4"/>
        <v>C</v>
      </c>
      <c r="G24" s="240" t="str">
        <f t="shared" si="4"/>
        <v>C</v>
      </c>
      <c r="H24" s="240" t="str">
        <f t="shared" si="4"/>
        <v>C</v>
      </c>
      <c r="I24" s="240" t="str">
        <f t="shared" si="4"/>
        <v>C</v>
      </c>
      <c r="J24" s="240" t="str">
        <f t="shared" si="4"/>
        <v>C</v>
      </c>
      <c r="K24" s="240" t="str">
        <f t="shared" si="4"/>
        <v>C</v>
      </c>
      <c r="L24" s="240" t="str">
        <f t="shared" si="4"/>
        <v>C</v>
      </c>
      <c r="M24" s="240" t="str">
        <f t="shared" si="4"/>
        <v>C</v>
      </c>
      <c r="N24" s="240" t="str">
        <f t="shared" si="4"/>
        <v>C</v>
      </c>
      <c r="O24" s="240" t="str">
        <f t="shared" si="4"/>
        <v>C</v>
      </c>
      <c r="P24" s="240" t="str">
        <f t="shared" si="4"/>
        <v>C</v>
      </c>
      <c r="Q24" s="240" t="str">
        <f t="shared" si="4"/>
        <v>C</v>
      </c>
      <c r="R24" s="240" t="str">
        <f t="shared" si="4"/>
        <v>C</v>
      </c>
      <c r="S24" s="240" t="str">
        <f t="shared" si="4"/>
        <v>C</v>
      </c>
      <c r="T24" s="240" t="str">
        <f t="shared" si="4"/>
        <v>C</v>
      </c>
      <c r="U24" s="240" t="str">
        <f t="shared" si="4"/>
        <v>C</v>
      </c>
      <c r="V24" s="240" t="str">
        <f t="shared" si="4"/>
        <v>C</v>
      </c>
      <c r="W24" s="240" t="str">
        <f t="shared" si="4"/>
        <v>C</v>
      </c>
      <c r="X24" s="240" t="str">
        <f t="shared" si="4"/>
        <v>C</v>
      </c>
      <c r="Y24" s="240" t="str">
        <f t="shared" si="4"/>
        <v>C</v>
      </c>
      <c r="Z24" s="240" t="str">
        <f t="shared" si="4"/>
        <v>C</v>
      </c>
      <c r="AA24" s="240" t="str">
        <f t="shared" si="4"/>
        <v>C</v>
      </c>
      <c r="AB24" s="240" t="str">
        <f t="shared" si="4"/>
        <v>C</v>
      </c>
      <c r="AC24" s="240" t="str">
        <f t="shared" si="4"/>
        <v>C</v>
      </c>
      <c r="AD24" s="240" t="str">
        <f t="shared" si="4"/>
        <v>C</v>
      </c>
      <c r="AE24" s="240" t="str">
        <f t="shared" si="4"/>
        <v>C</v>
      </c>
      <c r="AF24" s="240" t="str">
        <f t="shared" si="4"/>
        <v>C</v>
      </c>
      <c r="AG24" s="240" t="str">
        <f t="shared" si="4"/>
        <v>C</v>
      </c>
      <c r="AH24" s="240" t="str">
        <f t="shared" si="4"/>
        <v>C</v>
      </c>
      <c r="AI24" s="240" t="str">
        <f t="shared" si="4"/>
        <v>C</v>
      </c>
      <c r="AJ24" s="240" t="str">
        <f t="shared" si="4"/>
        <v>C</v>
      </c>
      <c r="AK24" s="240" t="str">
        <f t="shared" si="4"/>
        <v>C</v>
      </c>
      <c r="AL24" s="240" t="str">
        <f t="shared" si="4"/>
        <v>C</v>
      </c>
      <c r="AM24" s="240" t="str">
        <f t="shared" si="4"/>
        <v>C</v>
      </c>
      <c r="AN24" s="240" t="str">
        <f t="shared" si="4"/>
        <v>C</v>
      </c>
      <c r="AO24" s="240" t="str">
        <f t="shared" si="4"/>
        <v>C</v>
      </c>
      <c r="AP24" s="240" t="str">
        <f t="shared" si="4"/>
        <v>C</v>
      </c>
      <c r="AQ24" s="240" t="str">
        <f t="shared" si="4"/>
        <v>C</v>
      </c>
      <c r="AR24" s="4">
        <f t="shared" si="2"/>
        <v>0</v>
      </c>
    </row>
    <row r="25" spans="1:44" ht="10.5" customHeight="1">
      <c r="A25" s="265">
        <f>'7'!A25</f>
        <v>7</v>
      </c>
      <c r="B25" s="265" t="str">
        <f>'7'!B25</f>
        <v>ADS</v>
      </c>
      <c r="C25" s="266" t="str">
        <f>'11 (2)'!C25</f>
        <v>DIONATA LEONEL MACHADO FERRAZ</v>
      </c>
      <c r="D25" s="240" t="str">
        <f>IF('11 (2)'!AQ25="C","C",IF('11 (2)'!AQ25="D","D",IF('11 (2)'!AQ25="TR","TR",IF('11 (2)'!AQ25="TC","TC","."))))</f>
        <v>.</v>
      </c>
      <c r="E25" s="240" t="str">
        <f t="shared" si="1"/>
        <v>.</v>
      </c>
      <c r="F25" s="240" t="str">
        <f t="shared" si="4"/>
        <v>.</v>
      </c>
      <c r="G25" s="240" t="str">
        <f t="shared" si="4"/>
        <v>.</v>
      </c>
      <c r="H25" s="240" t="str">
        <f t="shared" si="4"/>
        <v>.</v>
      </c>
      <c r="I25" s="240" t="str">
        <f t="shared" si="4"/>
        <v>.</v>
      </c>
      <c r="J25" s="240" t="str">
        <f t="shared" si="4"/>
        <v>.</v>
      </c>
      <c r="K25" s="240" t="str">
        <f t="shared" si="4"/>
        <v>.</v>
      </c>
      <c r="L25" s="240" t="str">
        <f t="shared" si="4"/>
        <v>.</v>
      </c>
      <c r="M25" s="240" t="str">
        <f t="shared" si="4"/>
        <v>.</v>
      </c>
      <c r="N25" s="240" t="str">
        <f t="shared" si="4"/>
        <v>.</v>
      </c>
      <c r="O25" s="240" t="str">
        <f t="shared" si="4"/>
        <v>.</v>
      </c>
      <c r="P25" s="240" t="str">
        <f t="shared" si="4"/>
        <v>.</v>
      </c>
      <c r="Q25" s="240" t="str">
        <f t="shared" si="4"/>
        <v>.</v>
      </c>
      <c r="R25" s="240" t="str">
        <f t="shared" si="4"/>
        <v>.</v>
      </c>
      <c r="S25" s="240" t="str">
        <f t="shared" si="4"/>
        <v>.</v>
      </c>
      <c r="T25" s="240" t="str">
        <f t="shared" si="4"/>
        <v>.</v>
      </c>
      <c r="U25" s="240" t="str">
        <f t="shared" si="4"/>
        <v>.</v>
      </c>
      <c r="V25" s="240" t="str">
        <f t="shared" si="4"/>
        <v>.</v>
      </c>
      <c r="W25" s="240" t="str">
        <f t="shared" si="4"/>
        <v>.</v>
      </c>
      <c r="X25" s="240" t="str">
        <f t="shared" si="4"/>
        <v>.</v>
      </c>
      <c r="Y25" s="240" t="str">
        <f t="shared" si="4"/>
        <v>.</v>
      </c>
      <c r="Z25" s="240" t="str">
        <f t="shared" si="4"/>
        <v>.</v>
      </c>
      <c r="AA25" s="240" t="str">
        <f t="shared" si="4"/>
        <v>.</v>
      </c>
      <c r="AB25" s="240" t="str">
        <f t="shared" si="4"/>
        <v>.</v>
      </c>
      <c r="AC25" s="240" t="str">
        <f t="shared" si="4"/>
        <v>.</v>
      </c>
      <c r="AD25" s="240" t="str">
        <f t="shared" si="4"/>
        <v>.</v>
      </c>
      <c r="AE25" s="240" t="str">
        <f t="shared" si="4"/>
        <v>.</v>
      </c>
      <c r="AF25" s="240" t="str">
        <f t="shared" si="4"/>
        <v>.</v>
      </c>
      <c r="AG25" s="240" t="str">
        <f t="shared" si="4"/>
        <v>.</v>
      </c>
      <c r="AH25" s="240" t="str">
        <f t="shared" si="4"/>
        <v>.</v>
      </c>
      <c r="AI25" s="240" t="str">
        <f t="shared" si="4"/>
        <v>.</v>
      </c>
      <c r="AJ25" s="240" t="str">
        <f t="shared" si="4"/>
        <v>.</v>
      </c>
      <c r="AK25" s="240" t="str">
        <f t="shared" si="4"/>
        <v>.</v>
      </c>
      <c r="AL25" s="240" t="str">
        <f t="shared" si="4"/>
        <v>.</v>
      </c>
      <c r="AM25" s="240" t="str">
        <f t="shared" si="4"/>
        <v>.</v>
      </c>
      <c r="AN25" s="240" t="str">
        <f t="shared" si="4"/>
        <v>.</v>
      </c>
      <c r="AO25" s="240" t="str">
        <f t="shared" si="4"/>
        <v>.</v>
      </c>
      <c r="AP25" s="240" t="str">
        <f t="shared" si="4"/>
        <v>.</v>
      </c>
      <c r="AQ25" s="240" t="str">
        <f t="shared" si="4"/>
        <v>.</v>
      </c>
      <c r="AR25" s="4">
        <f t="shared" si="2"/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66" t="str">
        <f>'11 (2)'!C26</f>
        <v>DOUGLAS COSTA DA ROCHA</v>
      </c>
      <c r="D26" s="240" t="str">
        <f>IF('11 (2)'!AQ26="C","C",IF('11 (2)'!AQ26="D","D",IF('11 (2)'!AQ26="TR","TR",IF('11 (2)'!AQ26="TC","TC","."))))</f>
        <v>.</v>
      </c>
      <c r="E26" s="240" t="str">
        <f t="shared" si="1"/>
        <v>.</v>
      </c>
      <c r="F26" s="240" t="str">
        <f t="shared" si="4"/>
        <v>.</v>
      </c>
      <c r="G26" s="240" t="str">
        <f t="shared" si="4"/>
        <v>.</v>
      </c>
      <c r="H26" s="240" t="str">
        <f t="shared" si="4"/>
        <v>.</v>
      </c>
      <c r="I26" s="240" t="str">
        <f t="shared" si="4"/>
        <v>.</v>
      </c>
      <c r="J26" s="240" t="str">
        <f t="shared" si="4"/>
        <v>.</v>
      </c>
      <c r="K26" s="240" t="str">
        <f t="shared" si="4"/>
        <v>.</v>
      </c>
      <c r="L26" s="240" t="str">
        <f t="shared" si="4"/>
        <v>.</v>
      </c>
      <c r="M26" s="240" t="str">
        <f t="shared" si="4"/>
        <v>.</v>
      </c>
      <c r="N26" s="240" t="str">
        <f t="shared" si="4"/>
        <v>.</v>
      </c>
      <c r="O26" s="240" t="str">
        <f t="shared" si="4"/>
        <v>.</v>
      </c>
      <c r="P26" s="240" t="str">
        <f t="shared" si="4"/>
        <v>.</v>
      </c>
      <c r="Q26" s="240" t="str">
        <f t="shared" si="4"/>
        <v>.</v>
      </c>
      <c r="R26" s="240" t="str">
        <f t="shared" si="4"/>
        <v>.</v>
      </c>
      <c r="S26" s="240" t="str">
        <f t="shared" si="4"/>
        <v>.</v>
      </c>
      <c r="T26" s="240" t="str">
        <f t="shared" si="4"/>
        <v>.</v>
      </c>
      <c r="U26" s="240" t="str">
        <f t="shared" si="4"/>
        <v>.</v>
      </c>
      <c r="V26" s="240" t="str">
        <f t="shared" si="4"/>
        <v>.</v>
      </c>
      <c r="W26" s="240" t="str">
        <f t="shared" si="4"/>
        <v>.</v>
      </c>
      <c r="X26" s="240" t="str">
        <f t="shared" si="4"/>
        <v>.</v>
      </c>
      <c r="Y26" s="240" t="str">
        <f t="shared" si="4"/>
        <v>.</v>
      </c>
      <c r="Z26" s="240" t="str">
        <f t="shared" si="4"/>
        <v>.</v>
      </c>
      <c r="AA26" s="240" t="str">
        <f t="shared" si="4"/>
        <v>.</v>
      </c>
      <c r="AB26" s="240" t="str">
        <f t="shared" si="4"/>
        <v>.</v>
      </c>
      <c r="AC26" s="240" t="str">
        <f t="shared" si="4"/>
        <v>.</v>
      </c>
      <c r="AD26" s="240" t="str">
        <f t="shared" si="4"/>
        <v>.</v>
      </c>
      <c r="AE26" s="240" t="str">
        <f t="shared" si="4"/>
        <v>.</v>
      </c>
      <c r="AF26" s="240" t="str">
        <f t="shared" si="4"/>
        <v>.</v>
      </c>
      <c r="AG26" s="240" t="str">
        <f t="shared" si="4"/>
        <v>.</v>
      </c>
      <c r="AH26" s="240" t="str">
        <f t="shared" si="4"/>
        <v>.</v>
      </c>
      <c r="AI26" s="240" t="str">
        <f t="shared" si="4"/>
        <v>.</v>
      </c>
      <c r="AJ26" s="240" t="str">
        <f t="shared" si="4"/>
        <v>.</v>
      </c>
      <c r="AK26" s="240" t="str">
        <f t="shared" si="4"/>
        <v>.</v>
      </c>
      <c r="AL26" s="240" t="str">
        <f t="shared" si="4"/>
        <v>.</v>
      </c>
      <c r="AM26" s="240" t="str">
        <f t="shared" si="4"/>
        <v>.</v>
      </c>
      <c r="AN26" s="240" t="str">
        <f t="shared" si="4"/>
        <v>.</v>
      </c>
      <c r="AO26" s="240" t="str">
        <f t="shared" si="4"/>
        <v>.</v>
      </c>
      <c r="AP26" s="240" t="str">
        <f t="shared" si="4"/>
        <v>.</v>
      </c>
      <c r="AQ26" s="240" t="str">
        <f t="shared" si="4"/>
        <v>.</v>
      </c>
      <c r="AR26" s="4">
        <f t="shared" si="2"/>
        <v>0</v>
      </c>
    </row>
    <row r="27" spans="1:44" ht="10.5" customHeight="1">
      <c r="A27" s="265">
        <f>'7'!A27</f>
        <v>3</v>
      </c>
      <c r="B27" s="265" t="str">
        <f>'7'!B27</f>
        <v>REDES</v>
      </c>
      <c r="C27" s="266" t="str">
        <f>'11 (2)'!C27</f>
        <v>FABIANO BORBA VIANA FEIJÓ</v>
      </c>
      <c r="D27" s="240" t="str">
        <f>IF('11 (2)'!AQ27="C","C",IF('11 (2)'!AQ27="D","D",IF('11 (2)'!AQ27="TR","TR",IF('11 (2)'!AQ27="TC","TC","."))))</f>
        <v>C</v>
      </c>
      <c r="E27" s="240" t="str">
        <f t="shared" si="1"/>
        <v>C</v>
      </c>
      <c r="F27" s="240" t="str">
        <f t="shared" si="4"/>
        <v>C</v>
      </c>
      <c r="G27" s="240" t="str">
        <f t="shared" si="4"/>
        <v>C</v>
      </c>
      <c r="H27" s="240" t="str">
        <f t="shared" si="4"/>
        <v>C</v>
      </c>
      <c r="I27" s="240" t="str">
        <f t="shared" si="4"/>
        <v>C</v>
      </c>
      <c r="J27" s="240" t="str">
        <f t="shared" si="4"/>
        <v>C</v>
      </c>
      <c r="K27" s="240" t="str">
        <f t="shared" si="4"/>
        <v>C</v>
      </c>
      <c r="L27" s="240" t="str">
        <f t="shared" si="4"/>
        <v>C</v>
      </c>
      <c r="M27" s="240" t="str">
        <f t="shared" si="4"/>
        <v>C</v>
      </c>
      <c r="N27" s="240" t="str">
        <f t="shared" si="4"/>
        <v>C</v>
      </c>
      <c r="O27" s="240" t="str">
        <f t="shared" si="4"/>
        <v>C</v>
      </c>
      <c r="P27" s="240" t="str">
        <f t="shared" si="4"/>
        <v>C</v>
      </c>
      <c r="Q27" s="240" t="str">
        <f t="shared" si="4"/>
        <v>C</v>
      </c>
      <c r="R27" s="240" t="str">
        <f t="shared" si="4"/>
        <v>C</v>
      </c>
      <c r="S27" s="240" t="str">
        <f t="shared" si="4"/>
        <v>C</v>
      </c>
      <c r="T27" s="240" t="str">
        <f t="shared" si="4"/>
        <v>C</v>
      </c>
      <c r="U27" s="240" t="str">
        <f t="shared" si="4"/>
        <v>C</v>
      </c>
      <c r="V27" s="240" t="str">
        <f t="shared" si="4"/>
        <v>C</v>
      </c>
      <c r="W27" s="240" t="str">
        <f t="shared" si="4"/>
        <v>C</v>
      </c>
      <c r="X27" s="240" t="str">
        <f t="shared" si="4"/>
        <v>C</v>
      </c>
      <c r="Y27" s="240" t="str">
        <f t="shared" si="4"/>
        <v>C</v>
      </c>
      <c r="Z27" s="240" t="str">
        <f t="shared" si="4"/>
        <v>C</v>
      </c>
      <c r="AA27" s="240" t="str">
        <f t="shared" si="4"/>
        <v>C</v>
      </c>
      <c r="AB27" s="240" t="str">
        <f t="shared" si="4"/>
        <v>C</v>
      </c>
      <c r="AC27" s="240" t="str">
        <f t="shared" si="4"/>
        <v>C</v>
      </c>
      <c r="AD27" s="240" t="str">
        <f t="shared" si="4"/>
        <v>C</v>
      </c>
      <c r="AE27" s="240" t="str">
        <f t="shared" si="4"/>
        <v>C</v>
      </c>
      <c r="AF27" s="240" t="str">
        <f t="shared" si="4"/>
        <v>C</v>
      </c>
      <c r="AG27" s="240" t="str">
        <f t="shared" si="4"/>
        <v>C</v>
      </c>
      <c r="AH27" s="240" t="str">
        <f t="shared" si="4"/>
        <v>C</v>
      </c>
      <c r="AI27" s="240" t="str">
        <f t="shared" si="4"/>
        <v>C</v>
      </c>
      <c r="AJ27" s="240" t="str">
        <f t="shared" si="4"/>
        <v>C</v>
      </c>
      <c r="AK27" s="240" t="str">
        <f t="shared" si="4"/>
        <v>C</v>
      </c>
      <c r="AL27" s="240" t="str">
        <f t="shared" si="4"/>
        <v>C</v>
      </c>
      <c r="AM27" s="240" t="str">
        <f t="shared" si="4"/>
        <v>C</v>
      </c>
      <c r="AN27" s="240" t="str">
        <f t="shared" si="4"/>
        <v>C</v>
      </c>
      <c r="AO27" s="240" t="str">
        <f t="shared" si="4"/>
        <v>C</v>
      </c>
      <c r="AP27" s="240" t="str">
        <f t="shared" si="4"/>
        <v>C</v>
      </c>
      <c r="AQ27" s="240" t="str">
        <f t="shared" si="4"/>
        <v>C</v>
      </c>
      <c r="AR27" s="4">
        <f t="shared" si="2"/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66" t="str">
        <f>'11 (2)'!C28</f>
        <v>FELIPE DA SILVA PACHECO</v>
      </c>
      <c r="D28" s="240" t="str">
        <f>IF('11 (2)'!AQ28="C","C",IF('11 (2)'!AQ28="D","D",IF('11 (2)'!AQ28="TR","TR",IF('11 (2)'!AQ28="TC","TC","."))))</f>
        <v>C</v>
      </c>
      <c r="E28" s="240" t="str">
        <f t="shared" si="1"/>
        <v>C</v>
      </c>
      <c r="F28" s="240" t="str">
        <f t="shared" si="4"/>
        <v>C</v>
      </c>
      <c r="G28" s="240" t="str">
        <f t="shared" si="4"/>
        <v>C</v>
      </c>
      <c r="H28" s="240" t="str">
        <f t="shared" si="4"/>
        <v>C</v>
      </c>
      <c r="I28" s="240" t="str">
        <f t="shared" si="4"/>
        <v>C</v>
      </c>
      <c r="J28" s="240" t="str">
        <f t="shared" si="4"/>
        <v>C</v>
      </c>
      <c r="K28" s="240" t="str">
        <f t="shared" si="4"/>
        <v>C</v>
      </c>
      <c r="L28" s="240" t="str">
        <f t="shared" si="4"/>
        <v>C</v>
      </c>
      <c r="M28" s="240" t="str">
        <f t="shared" si="4"/>
        <v>C</v>
      </c>
      <c r="N28" s="240" t="str">
        <f t="shared" si="4"/>
        <v>C</v>
      </c>
      <c r="O28" s="240" t="str">
        <f t="shared" si="4"/>
        <v>C</v>
      </c>
      <c r="P28" s="240" t="str">
        <f t="shared" si="4"/>
        <v>C</v>
      </c>
      <c r="Q28" s="240" t="str">
        <f t="shared" si="4"/>
        <v>C</v>
      </c>
      <c r="R28" s="240" t="str">
        <f t="shared" si="4"/>
        <v>C</v>
      </c>
      <c r="S28" s="240" t="str">
        <f t="shared" si="4"/>
        <v>C</v>
      </c>
      <c r="T28" s="240" t="str">
        <f t="shared" si="4"/>
        <v>C</v>
      </c>
      <c r="U28" s="240" t="str">
        <f t="shared" si="4"/>
        <v>C</v>
      </c>
      <c r="V28" s="240" t="str">
        <f t="shared" si="4"/>
        <v>C</v>
      </c>
      <c r="W28" s="240" t="str">
        <f t="shared" si="4"/>
        <v>C</v>
      </c>
      <c r="X28" s="240" t="str">
        <f t="shared" si="4"/>
        <v>C</v>
      </c>
      <c r="Y28" s="240" t="str">
        <f t="shared" si="4"/>
        <v>C</v>
      </c>
      <c r="Z28" s="240" t="str">
        <f t="shared" si="4"/>
        <v>C</v>
      </c>
      <c r="AA28" s="240" t="str">
        <f t="shared" si="4"/>
        <v>C</v>
      </c>
      <c r="AB28" s="240" t="str">
        <f t="shared" si="4"/>
        <v>C</v>
      </c>
      <c r="AC28" s="240" t="str">
        <f t="shared" si="4"/>
        <v>C</v>
      </c>
      <c r="AD28" s="240" t="str">
        <f t="shared" si="4"/>
        <v>C</v>
      </c>
      <c r="AE28" s="240" t="str">
        <f t="shared" si="4"/>
        <v>C</v>
      </c>
      <c r="AF28" s="240" t="str">
        <f t="shared" si="4"/>
        <v>C</v>
      </c>
      <c r="AG28" s="240" t="str">
        <f t="shared" si="4"/>
        <v>C</v>
      </c>
      <c r="AH28" s="240" t="str">
        <f t="shared" si="4"/>
        <v>C</v>
      </c>
      <c r="AI28" s="240" t="str">
        <f t="shared" si="4"/>
        <v>C</v>
      </c>
      <c r="AJ28" s="240" t="str">
        <f t="shared" si="4"/>
        <v>C</v>
      </c>
      <c r="AK28" s="240" t="str">
        <f t="shared" si="4"/>
        <v>C</v>
      </c>
      <c r="AL28" s="240" t="str">
        <f t="shared" si="4"/>
        <v>C</v>
      </c>
      <c r="AM28" s="240" t="str">
        <f t="shared" si="4"/>
        <v>C</v>
      </c>
      <c r="AN28" s="240" t="str">
        <f t="shared" si="4"/>
        <v>C</v>
      </c>
      <c r="AO28" s="240" t="str">
        <f t="shared" si="4"/>
        <v>C</v>
      </c>
      <c r="AP28" s="240" t="str">
        <f t="shared" si="4"/>
        <v>C</v>
      </c>
      <c r="AQ28" s="240" t="str">
        <f t="shared" si="4"/>
        <v>C</v>
      </c>
      <c r="AR28" s="4">
        <f t="shared" si="2"/>
        <v>0</v>
      </c>
    </row>
    <row r="29" spans="1:44" ht="10.5" customHeight="1">
      <c r="A29" s="265">
        <f>'7'!A29</f>
        <v>10</v>
      </c>
      <c r="B29" s="265" t="str">
        <f>'7'!B29</f>
        <v>ADS</v>
      </c>
      <c r="C29" s="266" t="str">
        <f>'11 (2)'!C29</f>
        <v>FERNANDO LEITE SZEZECINSKI</v>
      </c>
      <c r="D29" s="240" t="str">
        <f>IF('11 (2)'!AQ29="C","C",IF('11 (2)'!AQ29="D","D",IF('11 (2)'!AQ29="TR","TR",IF('11 (2)'!AQ29="TC","TC","."))))</f>
        <v>.</v>
      </c>
      <c r="E29" s="240" t="str">
        <f t="shared" si="1"/>
        <v>.</v>
      </c>
      <c r="F29" s="240" t="str">
        <f t="shared" si="4"/>
        <v>.</v>
      </c>
      <c r="G29" s="240" t="str">
        <f t="shared" si="4"/>
        <v>.</v>
      </c>
      <c r="H29" s="240" t="str">
        <f t="shared" si="4"/>
        <v>.</v>
      </c>
      <c r="I29" s="240" t="str">
        <f t="shared" si="4"/>
        <v>.</v>
      </c>
      <c r="J29" s="240" t="str">
        <f t="shared" si="4"/>
        <v>.</v>
      </c>
      <c r="K29" s="240" t="str">
        <f t="shared" si="4"/>
        <v>.</v>
      </c>
      <c r="L29" s="240" t="str">
        <f t="shared" si="4"/>
        <v>.</v>
      </c>
      <c r="M29" s="240" t="str">
        <f t="shared" si="4"/>
        <v>.</v>
      </c>
      <c r="N29" s="240" t="str">
        <f t="shared" si="4"/>
        <v>.</v>
      </c>
      <c r="O29" s="240" t="str">
        <f t="shared" si="4"/>
        <v>.</v>
      </c>
      <c r="P29" s="240" t="str">
        <f t="shared" si="4"/>
        <v>.</v>
      </c>
      <c r="Q29" s="240" t="str">
        <f t="shared" si="4"/>
        <v>.</v>
      </c>
      <c r="R29" s="240" t="str">
        <f t="shared" si="4"/>
        <v>.</v>
      </c>
      <c r="S29" s="240" t="str">
        <f t="shared" si="4"/>
        <v>.</v>
      </c>
      <c r="T29" s="240" t="str">
        <f t="shared" si="4"/>
        <v>.</v>
      </c>
      <c r="U29" s="240" t="str">
        <f t="shared" si="4"/>
        <v>.</v>
      </c>
      <c r="V29" s="240" t="str">
        <f t="shared" si="4"/>
        <v>.</v>
      </c>
      <c r="W29" s="240" t="str">
        <f t="shared" si="4"/>
        <v>.</v>
      </c>
      <c r="X29" s="240" t="str">
        <f t="shared" si="4"/>
        <v>.</v>
      </c>
      <c r="Y29" s="240" t="str">
        <f t="shared" si="4"/>
        <v>.</v>
      </c>
      <c r="Z29" s="240" t="str">
        <f t="shared" si="4"/>
        <v>.</v>
      </c>
      <c r="AA29" s="240" t="str">
        <f t="shared" si="4"/>
        <v>.</v>
      </c>
      <c r="AB29" s="240" t="str">
        <f t="shared" si="4"/>
        <v>.</v>
      </c>
      <c r="AC29" s="240" t="str">
        <f t="shared" si="4"/>
        <v>.</v>
      </c>
      <c r="AD29" s="240" t="str">
        <f t="shared" si="4"/>
        <v>.</v>
      </c>
      <c r="AE29" s="240" t="str">
        <f t="shared" si="4"/>
        <v>.</v>
      </c>
      <c r="AF29" s="240" t="str">
        <f t="shared" si="4"/>
        <v>.</v>
      </c>
      <c r="AG29" s="240" t="str">
        <f t="shared" si="4"/>
        <v>.</v>
      </c>
      <c r="AH29" s="240" t="str">
        <f t="shared" si="4"/>
        <v>.</v>
      </c>
      <c r="AI29" s="240" t="str">
        <f t="shared" si="4"/>
        <v>.</v>
      </c>
      <c r="AJ29" s="240" t="str">
        <f t="shared" si="4"/>
        <v>.</v>
      </c>
      <c r="AK29" s="240" t="str">
        <f t="shared" ref="F29:AQ36" si="5">IF(AJ29="C","C",IF(AJ29="D","D",IF(AJ29="TR","TR",IF(AJ29="TC","TC","."))))</f>
        <v>.</v>
      </c>
      <c r="AL29" s="240" t="str">
        <f t="shared" si="5"/>
        <v>.</v>
      </c>
      <c r="AM29" s="240" t="str">
        <f t="shared" si="5"/>
        <v>.</v>
      </c>
      <c r="AN29" s="240" t="str">
        <f t="shared" si="5"/>
        <v>.</v>
      </c>
      <c r="AO29" s="240" t="str">
        <f t="shared" si="5"/>
        <v>.</v>
      </c>
      <c r="AP29" s="240" t="str">
        <f t="shared" si="5"/>
        <v>.</v>
      </c>
      <c r="AQ29" s="240" t="str">
        <f t="shared" si="5"/>
        <v>.</v>
      </c>
      <c r="AR29" s="4">
        <f t="shared" si="2"/>
        <v>0</v>
      </c>
    </row>
    <row r="30" spans="1:44" ht="10.5" customHeight="1">
      <c r="A30" s="265">
        <f>'7'!A30</f>
        <v>11</v>
      </c>
      <c r="B30" s="265" t="str">
        <f>'7'!B30</f>
        <v>ADS</v>
      </c>
      <c r="C30" s="266" t="str">
        <f>'11 (2)'!C30</f>
        <v>GUILHERME PEREIRA SILVEIRA</v>
      </c>
      <c r="D30" s="240" t="str">
        <f>IF('11 (2)'!AQ30="C","C",IF('11 (2)'!AQ30="D","D",IF('11 (2)'!AQ30="TR","TR",IF('11 (2)'!AQ30="TC","TC","."))))</f>
        <v>.</v>
      </c>
      <c r="E30" s="240" t="str">
        <f t="shared" si="1"/>
        <v>.</v>
      </c>
      <c r="F30" s="240" t="str">
        <f t="shared" si="5"/>
        <v>.</v>
      </c>
      <c r="G30" s="240" t="str">
        <f t="shared" si="5"/>
        <v>.</v>
      </c>
      <c r="H30" s="240" t="str">
        <f t="shared" si="5"/>
        <v>.</v>
      </c>
      <c r="I30" s="240" t="str">
        <f t="shared" si="5"/>
        <v>.</v>
      </c>
      <c r="J30" s="240" t="str">
        <f t="shared" si="5"/>
        <v>.</v>
      </c>
      <c r="K30" s="240" t="str">
        <f t="shared" si="5"/>
        <v>.</v>
      </c>
      <c r="L30" s="240" t="str">
        <f t="shared" si="5"/>
        <v>.</v>
      </c>
      <c r="M30" s="240" t="str">
        <f t="shared" si="5"/>
        <v>.</v>
      </c>
      <c r="N30" s="240" t="str">
        <f t="shared" si="5"/>
        <v>.</v>
      </c>
      <c r="O30" s="240" t="str">
        <f t="shared" si="5"/>
        <v>.</v>
      </c>
      <c r="P30" s="240" t="str">
        <f t="shared" si="5"/>
        <v>.</v>
      </c>
      <c r="Q30" s="240" t="str">
        <f t="shared" si="5"/>
        <v>.</v>
      </c>
      <c r="R30" s="240" t="str">
        <f t="shared" si="5"/>
        <v>.</v>
      </c>
      <c r="S30" s="240" t="str">
        <f t="shared" si="5"/>
        <v>.</v>
      </c>
      <c r="T30" s="240" t="str">
        <f t="shared" si="5"/>
        <v>.</v>
      </c>
      <c r="U30" s="240" t="str">
        <f t="shared" si="5"/>
        <v>.</v>
      </c>
      <c r="V30" s="240" t="str">
        <f t="shared" si="5"/>
        <v>.</v>
      </c>
      <c r="W30" s="240" t="str">
        <f t="shared" si="5"/>
        <v>.</v>
      </c>
      <c r="X30" s="240" t="str">
        <f t="shared" si="5"/>
        <v>.</v>
      </c>
      <c r="Y30" s="240" t="str">
        <f t="shared" si="5"/>
        <v>.</v>
      </c>
      <c r="Z30" s="240" t="str">
        <f t="shared" si="5"/>
        <v>.</v>
      </c>
      <c r="AA30" s="240" t="str">
        <f t="shared" si="5"/>
        <v>.</v>
      </c>
      <c r="AB30" s="240" t="str">
        <f t="shared" si="5"/>
        <v>.</v>
      </c>
      <c r="AC30" s="240" t="str">
        <f t="shared" si="5"/>
        <v>.</v>
      </c>
      <c r="AD30" s="240" t="str">
        <f t="shared" si="5"/>
        <v>.</v>
      </c>
      <c r="AE30" s="240" t="str">
        <f t="shared" si="5"/>
        <v>.</v>
      </c>
      <c r="AF30" s="240" t="str">
        <f t="shared" si="5"/>
        <v>.</v>
      </c>
      <c r="AG30" s="240" t="str">
        <f t="shared" si="5"/>
        <v>.</v>
      </c>
      <c r="AH30" s="240" t="str">
        <f t="shared" si="5"/>
        <v>.</v>
      </c>
      <c r="AI30" s="240" t="str">
        <f t="shared" si="5"/>
        <v>.</v>
      </c>
      <c r="AJ30" s="240" t="str">
        <f t="shared" si="5"/>
        <v>.</v>
      </c>
      <c r="AK30" s="240" t="str">
        <f t="shared" si="5"/>
        <v>.</v>
      </c>
      <c r="AL30" s="240" t="str">
        <f t="shared" si="5"/>
        <v>.</v>
      </c>
      <c r="AM30" s="240" t="str">
        <f t="shared" si="5"/>
        <v>.</v>
      </c>
      <c r="AN30" s="240" t="str">
        <f t="shared" si="5"/>
        <v>.</v>
      </c>
      <c r="AO30" s="240" t="str">
        <f t="shared" si="5"/>
        <v>.</v>
      </c>
      <c r="AP30" s="240" t="str">
        <f t="shared" si="5"/>
        <v>.</v>
      </c>
      <c r="AQ30" s="240" t="str">
        <f t="shared" si="5"/>
        <v>.</v>
      </c>
      <c r="AR30" s="4">
        <f t="shared" si="2"/>
        <v>0</v>
      </c>
    </row>
    <row r="31" spans="1:44" ht="10.5" customHeight="1">
      <c r="A31" s="265">
        <f>'7'!A31</f>
        <v>12</v>
      </c>
      <c r="B31" s="265" t="str">
        <f>'7'!B31</f>
        <v>ADS</v>
      </c>
      <c r="C31" s="266" t="str">
        <f>'11 (2)'!C31</f>
        <v>LEONARDO GOMES MONTEIRO MIGUEIS CERQUEIRA</v>
      </c>
      <c r="D31" s="240" t="str">
        <f>IF('11 (2)'!AQ31="C","C",IF('11 (2)'!AQ31="D","D",IF('11 (2)'!AQ31="TR","TR",IF('11 (2)'!AQ31="TC","TC","."))))</f>
        <v>.</v>
      </c>
      <c r="E31" s="240" t="str">
        <f t="shared" si="1"/>
        <v>.</v>
      </c>
      <c r="F31" s="240" t="str">
        <f t="shared" si="5"/>
        <v>.</v>
      </c>
      <c r="G31" s="240" t="str">
        <f t="shared" si="5"/>
        <v>.</v>
      </c>
      <c r="H31" s="240" t="str">
        <f t="shared" si="5"/>
        <v>.</v>
      </c>
      <c r="I31" s="240" t="str">
        <f t="shared" si="5"/>
        <v>.</v>
      </c>
      <c r="J31" s="240" t="str">
        <f t="shared" si="5"/>
        <v>.</v>
      </c>
      <c r="K31" s="240" t="str">
        <f t="shared" si="5"/>
        <v>.</v>
      </c>
      <c r="L31" s="240" t="str">
        <f t="shared" si="5"/>
        <v>.</v>
      </c>
      <c r="M31" s="240" t="str">
        <f t="shared" si="5"/>
        <v>.</v>
      </c>
      <c r="N31" s="240" t="str">
        <f t="shared" si="5"/>
        <v>.</v>
      </c>
      <c r="O31" s="240" t="str">
        <f t="shared" si="5"/>
        <v>.</v>
      </c>
      <c r="P31" s="240" t="str">
        <f t="shared" si="5"/>
        <v>.</v>
      </c>
      <c r="Q31" s="240" t="str">
        <f t="shared" si="5"/>
        <v>.</v>
      </c>
      <c r="R31" s="240" t="str">
        <f t="shared" si="5"/>
        <v>.</v>
      </c>
      <c r="S31" s="240" t="str">
        <f t="shared" si="5"/>
        <v>.</v>
      </c>
      <c r="T31" s="240" t="str">
        <f t="shared" si="5"/>
        <v>.</v>
      </c>
      <c r="U31" s="240" t="str">
        <f t="shared" si="5"/>
        <v>.</v>
      </c>
      <c r="V31" s="240" t="str">
        <f t="shared" si="5"/>
        <v>.</v>
      </c>
      <c r="W31" s="240" t="str">
        <f t="shared" si="5"/>
        <v>.</v>
      </c>
      <c r="X31" s="240" t="str">
        <f t="shared" si="5"/>
        <v>.</v>
      </c>
      <c r="Y31" s="240" t="str">
        <f t="shared" si="5"/>
        <v>.</v>
      </c>
      <c r="Z31" s="240" t="str">
        <f t="shared" si="5"/>
        <v>.</v>
      </c>
      <c r="AA31" s="240" t="str">
        <f t="shared" si="5"/>
        <v>.</v>
      </c>
      <c r="AB31" s="240" t="str">
        <f t="shared" si="5"/>
        <v>.</v>
      </c>
      <c r="AC31" s="240" t="str">
        <f t="shared" si="5"/>
        <v>.</v>
      </c>
      <c r="AD31" s="240" t="str">
        <f t="shared" si="5"/>
        <v>.</v>
      </c>
      <c r="AE31" s="240" t="str">
        <f t="shared" si="5"/>
        <v>.</v>
      </c>
      <c r="AF31" s="240" t="str">
        <f t="shared" si="5"/>
        <v>.</v>
      </c>
      <c r="AG31" s="240" t="str">
        <f t="shared" si="5"/>
        <v>.</v>
      </c>
      <c r="AH31" s="240" t="str">
        <f t="shared" si="5"/>
        <v>.</v>
      </c>
      <c r="AI31" s="240" t="str">
        <f t="shared" si="5"/>
        <v>.</v>
      </c>
      <c r="AJ31" s="240" t="str">
        <f t="shared" si="5"/>
        <v>.</v>
      </c>
      <c r="AK31" s="240" t="str">
        <f t="shared" si="5"/>
        <v>.</v>
      </c>
      <c r="AL31" s="240" t="str">
        <f t="shared" si="5"/>
        <v>.</v>
      </c>
      <c r="AM31" s="240" t="str">
        <f t="shared" si="5"/>
        <v>.</v>
      </c>
      <c r="AN31" s="240" t="str">
        <f t="shared" si="5"/>
        <v>.</v>
      </c>
      <c r="AO31" s="240" t="str">
        <f t="shared" si="5"/>
        <v>.</v>
      </c>
      <c r="AP31" s="240" t="str">
        <f t="shared" si="5"/>
        <v>.</v>
      </c>
      <c r="AQ31" s="240" t="str">
        <f t="shared" si="5"/>
        <v>.</v>
      </c>
      <c r="AR31" s="4">
        <f t="shared" si="2"/>
        <v>0</v>
      </c>
    </row>
    <row r="32" spans="1:44" ht="10.5" customHeight="1">
      <c r="A32" s="265">
        <f>'7'!A32</f>
        <v>13</v>
      </c>
      <c r="B32" s="265" t="str">
        <f>'7'!B32</f>
        <v>ADS</v>
      </c>
      <c r="C32" s="266" t="str">
        <f>'11 (2)'!C32</f>
        <v>LOGAN OLIVEIRA LOUREIRO</v>
      </c>
      <c r="D32" s="240" t="str">
        <f>IF('11 (2)'!AQ32="C","C",IF('11 (2)'!AQ32="D","D",IF('11 (2)'!AQ32="TR","TR",IF('11 (2)'!AQ32="TC","TC","."))))</f>
        <v>.</v>
      </c>
      <c r="E32" s="240" t="str">
        <f t="shared" ref="E32:E43" si="6">IF(D32="C","C",IF(D32="D","D",IF(D32="TR","TR",IF(D32="TC","TC","."))))</f>
        <v>.</v>
      </c>
      <c r="F32" s="240" t="str">
        <f t="shared" si="5"/>
        <v>.</v>
      </c>
      <c r="G32" s="240" t="str">
        <f t="shared" si="5"/>
        <v>.</v>
      </c>
      <c r="H32" s="240" t="str">
        <f t="shared" si="5"/>
        <v>.</v>
      </c>
      <c r="I32" s="240" t="str">
        <f t="shared" si="5"/>
        <v>.</v>
      </c>
      <c r="J32" s="240" t="str">
        <f t="shared" si="5"/>
        <v>.</v>
      </c>
      <c r="K32" s="240" t="str">
        <f t="shared" si="5"/>
        <v>.</v>
      </c>
      <c r="L32" s="240" t="str">
        <f t="shared" si="5"/>
        <v>.</v>
      </c>
      <c r="M32" s="240" t="str">
        <f t="shared" si="5"/>
        <v>.</v>
      </c>
      <c r="N32" s="240" t="str">
        <f t="shared" si="5"/>
        <v>.</v>
      </c>
      <c r="O32" s="240" t="str">
        <f t="shared" si="5"/>
        <v>.</v>
      </c>
      <c r="P32" s="240" t="str">
        <f t="shared" si="5"/>
        <v>.</v>
      </c>
      <c r="Q32" s="240" t="str">
        <f t="shared" si="5"/>
        <v>.</v>
      </c>
      <c r="R32" s="240" t="str">
        <f t="shared" si="5"/>
        <v>.</v>
      </c>
      <c r="S32" s="240" t="str">
        <f t="shared" si="5"/>
        <v>.</v>
      </c>
      <c r="T32" s="240" t="str">
        <f t="shared" si="5"/>
        <v>.</v>
      </c>
      <c r="U32" s="240" t="str">
        <f t="shared" si="5"/>
        <v>.</v>
      </c>
      <c r="V32" s="240" t="str">
        <f t="shared" si="5"/>
        <v>.</v>
      </c>
      <c r="W32" s="240" t="str">
        <f t="shared" si="5"/>
        <v>.</v>
      </c>
      <c r="X32" s="240" t="str">
        <f t="shared" si="5"/>
        <v>.</v>
      </c>
      <c r="Y32" s="240" t="str">
        <f t="shared" si="5"/>
        <v>.</v>
      </c>
      <c r="Z32" s="240" t="str">
        <f t="shared" si="5"/>
        <v>.</v>
      </c>
      <c r="AA32" s="240" t="str">
        <f t="shared" si="5"/>
        <v>.</v>
      </c>
      <c r="AB32" s="240" t="str">
        <f t="shared" si="5"/>
        <v>.</v>
      </c>
      <c r="AC32" s="240" t="str">
        <f t="shared" si="5"/>
        <v>.</v>
      </c>
      <c r="AD32" s="240" t="str">
        <f t="shared" si="5"/>
        <v>.</v>
      </c>
      <c r="AE32" s="240" t="str">
        <f t="shared" si="5"/>
        <v>.</v>
      </c>
      <c r="AF32" s="240" t="str">
        <f t="shared" si="5"/>
        <v>.</v>
      </c>
      <c r="AG32" s="240" t="str">
        <f t="shared" si="5"/>
        <v>.</v>
      </c>
      <c r="AH32" s="240" t="str">
        <f t="shared" si="5"/>
        <v>.</v>
      </c>
      <c r="AI32" s="240" t="str">
        <f t="shared" si="5"/>
        <v>.</v>
      </c>
      <c r="AJ32" s="240" t="str">
        <f t="shared" si="5"/>
        <v>.</v>
      </c>
      <c r="AK32" s="240" t="str">
        <f t="shared" si="5"/>
        <v>.</v>
      </c>
      <c r="AL32" s="240" t="str">
        <f t="shared" si="5"/>
        <v>.</v>
      </c>
      <c r="AM32" s="240" t="str">
        <f t="shared" si="5"/>
        <v>.</v>
      </c>
      <c r="AN32" s="240" t="str">
        <f t="shared" si="5"/>
        <v>.</v>
      </c>
      <c r="AO32" s="240" t="str">
        <f t="shared" si="5"/>
        <v>.</v>
      </c>
      <c r="AP32" s="240" t="str">
        <f t="shared" si="5"/>
        <v>.</v>
      </c>
      <c r="AQ32" s="240" t="str">
        <f t="shared" si="5"/>
        <v>.</v>
      </c>
      <c r="AR32" s="4">
        <f t="shared" si="2"/>
        <v>0</v>
      </c>
    </row>
    <row r="33" spans="1:44" ht="10.5" customHeight="1">
      <c r="A33" s="265">
        <f>'7'!A33</f>
        <v>14</v>
      </c>
      <c r="B33" s="265" t="str">
        <f>'7'!B33</f>
        <v>ADS</v>
      </c>
      <c r="C33" s="266" t="str">
        <f>'11 (2)'!C33</f>
        <v>NÍKOLAS MARTINS VARGAS</v>
      </c>
      <c r="D33" s="240" t="str">
        <f>IF('11 (2)'!AQ33="C","C",IF('11 (2)'!AQ33="D","D",IF('11 (2)'!AQ33="TR","TR",IF('11 (2)'!AQ33="TC","TC","."))))</f>
        <v>.</v>
      </c>
      <c r="E33" s="240" t="str">
        <f t="shared" si="6"/>
        <v>.</v>
      </c>
      <c r="F33" s="240" t="str">
        <f t="shared" si="5"/>
        <v>.</v>
      </c>
      <c r="G33" s="240" t="str">
        <f t="shared" si="5"/>
        <v>.</v>
      </c>
      <c r="H33" s="240" t="str">
        <f t="shared" si="5"/>
        <v>.</v>
      </c>
      <c r="I33" s="240" t="str">
        <f t="shared" si="5"/>
        <v>.</v>
      </c>
      <c r="J33" s="240" t="str">
        <f t="shared" si="5"/>
        <v>.</v>
      </c>
      <c r="K33" s="240" t="str">
        <f t="shared" si="5"/>
        <v>.</v>
      </c>
      <c r="L33" s="240" t="str">
        <f t="shared" si="5"/>
        <v>.</v>
      </c>
      <c r="M33" s="240" t="str">
        <f t="shared" si="5"/>
        <v>.</v>
      </c>
      <c r="N33" s="240" t="str">
        <f t="shared" si="5"/>
        <v>.</v>
      </c>
      <c r="O33" s="240" t="str">
        <f t="shared" si="5"/>
        <v>.</v>
      </c>
      <c r="P33" s="240" t="str">
        <f t="shared" si="5"/>
        <v>.</v>
      </c>
      <c r="Q33" s="240" t="str">
        <f t="shared" si="5"/>
        <v>.</v>
      </c>
      <c r="R33" s="240" t="str">
        <f t="shared" si="5"/>
        <v>.</v>
      </c>
      <c r="S33" s="240" t="str">
        <f t="shared" si="5"/>
        <v>.</v>
      </c>
      <c r="T33" s="240" t="str">
        <f t="shared" si="5"/>
        <v>.</v>
      </c>
      <c r="U33" s="240" t="str">
        <f t="shared" si="5"/>
        <v>.</v>
      </c>
      <c r="V33" s="240" t="str">
        <f t="shared" si="5"/>
        <v>.</v>
      </c>
      <c r="W33" s="240" t="str">
        <f t="shared" si="5"/>
        <v>.</v>
      </c>
      <c r="X33" s="240" t="str">
        <f t="shared" si="5"/>
        <v>.</v>
      </c>
      <c r="Y33" s="240" t="str">
        <f t="shared" si="5"/>
        <v>.</v>
      </c>
      <c r="Z33" s="240" t="str">
        <f t="shared" si="5"/>
        <v>.</v>
      </c>
      <c r="AA33" s="240" t="str">
        <f t="shared" si="5"/>
        <v>.</v>
      </c>
      <c r="AB33" s="240" t="str">
        <f t="shared" si="5"/>
        <v>.</v>
      </c>
      <c r="AC33" s="240" t="str">
        <f t="shared" si="5"/>
        <v>.</v>
      </c>
      <c r="AD33" s="240" t="str">
        <f t="shared" si="5"/>
        <v>.</v>
      </c>
      <c r="AE33" s="240" t="str">
        <f t="shared" si="5"/>
        <v>.</v>
      </c>
      <c r="AF33" s="240" t="str">
        <f t="shared" si="5"/>
        <v>.</v>
      </c>
      <c r="AG33" s="240" t="str">
        <f t="shared" si="5"/>
        <v>.</v>
      </c>
      <c r="AH33" s="240" t="str">
        <f t="shared" si="5"/>
        <v>.</v>
      </c>
      <c r="AI33" s="240" t="str">
        <f t="shared" si="5"/>
        <v>.</v>
      </c>
      <c r="AJ33" s="240" t="str">
        <f t="shared" si="5"/>
        <v>.</v>
      </c>
      <c r="AK33" s="240" t="str">
        <f t="shared" si="5"/>
        <v>.</v>
      </c>
      <c r="AL33" s="240" t="str">
        <f t="shared" si="5"/>
        <v>.</v>
      </c>
      <c r="AM33" s="240" t="str">
        <f t="shared" si="5"/>
        <v>.</v>
      </c>
      <c r="AN33" s="240" t="str">
        <f t="shared" si="5"/>
        <v>.</v>
      </c>
      <c r="AO33" s="240" t="str">
        <f t="shared" si="5"/>
        <v>.</v>
      </c>
      <c r="AP33" s="240" t="str">
        <f t="shared" si="5"/>
        <v>.</v>
      </c>
      <c r="AQ33" s="240" t="str">
        <f t="shared" si="5"/>
        <v>.</v>
      </c>
      <c r="AR33" s="4">
        <f t="shared" si="2"/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66" t="str">
        <f>'11 (2)'!C34</f>
        <v>PEDRO LUIZ SROCZYNSKI</v>
      </c>
      <c r="D34" s="240" t="str">
        <f>IF('11 (2)'!AQ34="C","C",IF('11 (2)'!AQ34="D","D",IF('11 (2)'!AQ34="TR","TR",IF('11 (2)'!AQ34="TC","TC","."))))</f>
        <v>.</v>
      </c>
      <c r="E34" s="240" t="str">
        <f t="shared" si="6"/>
        <v>.</v>
      </c>
      <c r="F34" s="240" t="str">
        <f t="shared" si="5"/>
        <v>.</v>
      </c>
      <c r="G34" s="240" t="str">
        <f t="shared" si="5"/>
        <v>.</v>
      </c>
      <c r="H34" s="240" t="str">
        <f t="shared" si="5"/>
        <v>.</v>
      </c>
      <c r="I34" s="240" t="str">
        <f t="shared" si="5"/>
        <v>.</v>
      </c>
      <c r="J34" s="240" t="str">
        <f t="shared" si="5"/>
        <v>.</v>
      </c>
      <c r="K34" s="240" t="str">
        <f t="shared" si="5"/>
        <v>.</v>
      </c>
      <c r="L34" s="240" t="str">
        <f t="shared" si="5"/>
        <v>.</v>
      </c>
      <c r="M34" s="240" t="str">
        <f t="shared" si="5"/>
        <v>.</v>
      </c>
      <c r="N34" s="240" t="str">
        <f t="shared" si="5"/>
        <v>.</v>
      </c>
      <c r="O34" s="240" t="str">
        <f t="shared" si="5"/>
        <v>.</v>
      </c>
      <c r="P34" s="240" t="str">
        <f t="shared" si="5"/>
        <v>.</v>
      </c>
      <c r="Q34" s="240" t="str">
        <f t="shared" si="5"/>
        <v>.</v>
      </c>
      <c r="R34" s="240" t="str">
        <f t="shared" si="5"/>
        <v>.</v>
      </c>
      <c r="S34" s="240" t="str">
        <f t="shared" si="5"/>
        <v>.</v>
      </c>
      <c r="T34" s="240" t="str">
        <f t="shared" si="5"/>
        <v>.</v>
      </c>
      <c r="U34" s="240" t="str">
        <f t="shared" si="5"/>
        <v>.</v>
      </c>
      <c r="V34" s="240" t="str">
        <f t="shared" si="5"/>
        <v>.</v>
      </c>
      <c r="W34" s="240" t="str">
        <f t="shared" si="5"/>
        <v>.</v>
      </c>
      <c r="X34" s="240" t="str">
        <f t="shared" si="5"/>
        <v>.</v>
      </c>
      <c r="Y34" s="240" t="str">
        <f t="shared" si="5"/>
        <v>.</v>
      </c>
      <c r="Z34" s="240" t="str">
        <f t="shared" si="5"/>
        <v>.</v>
      </c>
      <c r="AA34" s="240" t="str">
        <f t="shared" si="5"/>
        <v>.</v>
      </c>
      <c r="AB34" s="240" t="str">
        <f t="shared" si="5"/>
        <v>.</v>
      </c>
      <c r="AC34" s="240" t="str">
        <f t="shared" si="5"/>
        <v>.</v>
      </c>
      <c r="AD34" s="240" t="str">
        <f t="shared" si="5"/>
        <v>.</v>
      </c>
      <c r="AE34" s="240" t="str">
        <f t="shared" si="5"/>
        <v>.</v>
      </c>
      <c r="AF34" s="240" t="str">
        <f t="shared" si="5"/>
        <v>.</v>
      </c>
      <c r="AG34" s="240" t="str">
        <f t="shared" si="5"/>
        <v>.</v>
      </c>
      <c r="AH34" s="240" t="str">
        <f t="shared" si="5"/>
        <v>.</v>
      </c>
      <c r="AI34" s="240" t="str">
        <f t="shared" si="5"/>
        <v>.</v>
      </c>
      <c r="AJ34" s="240" t="str">
        <f t="shared" si="5"/>
        <v>.</v>
      </c>
      <c r="AK34" s="240" t="str">
        <f t="shared" si="5"/>
        <v>.</v>
      </c>
      <c r="AL34" s="240" t="str">
        <f t="shared" si="5"/>
        <v>.</v>
      </c>
      <c r="AM34" s="240" t="str">
        <f t="shared" si="5"/>
        <v>.</v>
      </c>
      <c r="AN34" s="240" t="str">
        <f t="shared" si="5"/>
        <v>.</v>
      </c>
      <c r="AO34" s="240" t="str">
        <f t="shared" si="5"/>
        <v>.</v>
      </c>
      <c r="AP34" s="240" t="str">
        <f t="shared" si="5"/>
        <v>.</v>
      </c>
      <c r="AQ34" s="240" t="str">
        <f t="shared" si="5"/>
        <v>.</v>
      </c>
      <c r="AR34" s="269">
        <f t="shared" si="2"/>
        <v>0</v>
      </c>
    </row>
    <row r="35" spans="1:44" ht="10.5" customHeight="1">
      <c r="A35" s="265">
        <f>'7'!A35</f>
        <v>4</v>
      </c>
      <c r="B35" s="265" t="str">
        <f>'7'!B35</f>
        <v>REDES</v>
      </c>
      <c r="C35" s="266" t="str">
        <f>'11 (2)'!C35</f>
        <v>RAFAEL LOPES SANTOS</v>
      </c>
      <c r="D35" s="240" t="str">
        <f>IF('11 (2)'!AQ35="C","C",IF('11 (2)'!AQ35="D","D",IF('11 (2)'!AQ35="TR","TR",IF('11 (2)'!AQ35="TC","TC","."))))</f>
        <v>.</v>
      </c>
      <c r="E35" s="240" t="str">
        <f t="shared" si="6"/>
        <v>.</v>
      </c>
      <c r="F35" s="240" t="str">
        <f t="shared" si="5"/>
        <v>.</v>
      </c>
      <c r="G35" s="240" t="str">
        <f t="shared" si="5"/>
        <v>.</v>
      </c>
      <c r="H35" s="240" t="str">
        <f t="shared" si="5"/>
        <v>.</v>
      </c>
      <c r="I35" s="240" t="str">
        <f t="shared" si="5"/>
        <v>.</v>
      </c>
      <c r="J35" s="240" t="str">
        <f t="shared" si="5"/>
        <v>.</v>
      </c>
      <c r="K35" s="240" t="str">
        <f t="shared" si="5"/>
        <v>.</v>
      </c>
      <c r="L35" s="240" t="str">
        <f t="shared" si="5"/>
        <v>.</v>
      </c>
      <c r="M35" s="240" t="str">
        <f t="shared" si="5"/>
        <v>.</v>
      </c>
      <c r="N35" s="240" t="str">
        <f t="shared" si="5"/>
        <v>.</v>
      </c>
      <c r="O35" s="240" t="str">
        <f t="shared" si="5"/>
        <v>.</v>
      </c>
      <c r="P35" s="240" t="str">
        <f t="shared" si="5"/>
        <v>.</v>
      </c>
      <c r="Q35" s="240" t="str">
        <f t="shared" si="5"/>
        <v>.</v>
      </c>
      <c r="R35" s="240" t="str">
        <f t="shared" si="5"/>
        <v>.</v>
      </c>
      <c r="S35" s="240" t="str">
        <f t="shared" si="5"/>
        <v>.</v>
      </c>
      <c r="T35" s="240" t="str">
        <f t="shared" si="5"/>
        <v>.</v>
      </c>
      <c r="U35" s="240" t="str">
        <f t="shared" si="5"/>
        <v>.</v>
      </c>
      <c r="V35" s="240" t="str">
        <f t="shared" si="5"/>
        <v>.</v>
      </c>
      <c r="W35" s="240" t="str">
        <f t="shared" si="5"/>
        <v>.</v>
      </c>
      <c r="X35" s="240" t="str">
        <f t="shared" si="5"/>
        <v>.</v>
      </c>
      <c r="Y35" s="240" t="str">
        <f t="shared" si="5"/>
        <v>.</v>
      </c>
      <c r="Z35" s="240" t="str">
        <f t="shared" si="5"/>
        <v>.</v>
      </c>
      <c r="AA35" s="240" t="str">
        <f t="shared" si="5"/>
        <v>.</v>
      </c>
      <c r="AB35" s="240" t="str">
        <f t="shared" si="5"/>
        <v>.</v>
      </c>
      <c r="AC35" s="240" t="str">
        <f t="shared" si="5"/>
        <v>.</v>
      </c>
      <c r="AD35" s="240" t="str">
        <f t="shared" si="5"/>
        <v>.</v>
      </c>
      <c r="AE35" s="240" t="str">
        <f t="shared" si="5"/>
        <v>.</v>
      </c>
      <c r="AF35" s="240" t="str">
        <f t="shared" si="5"/>
        <v>.</v>
      </c>
      <c r="AG35" s="240" t="str">
        <f t="shared" si="5"/>
        <v>.</v>
      </c>
      <c r="AH35" s="240" t="str">
        <f t="shared" si="5"/>
        <v>.</v>
      </c>
      <c r="AI35" s="240" t="str">
        <f t="shared" si="5"/>
        <v>.</v>
      </c>
      <c r="AJ35" s="240" t="str">
        <f t="shared" si="5"/>
        <v>.</v>
      </c>
      <c r="AK35" s="240" t="str">
        <f t="shared" si="5"/>
        <v>.</v>
      </c>
      <c r="AL35" s="240" t="str">
        <f t="shared" si="5"/>
        <v>.</v>
      </c>
      <c r="AM35" s="240" t="str">
        <f t="shared" si="5"/>
        <v>.</v>
      </c>
      <c r="AN35" s="240" t="str">
        <f t="shared" si="5"/>
        <v>.</v>
      </c>
      <c r="AO35" s="240" t="str">
        <f t="shared" si="5"/>
        <v>.</v>
      </c>
      <c r="AP35" s="240" t="str">
        <f t="shared" si="5"/>
        <v>.</v>
      </c>
      <c r="AQ35" s="240" t="str">
        <f t="shared" si="5"/>
        <v>.</v>
      </c>
      <c r="AR35" s="4">
        <f t="shared" si="2"/>
        <v>0</v>
      </c>
    </row>
    <row r="36" spans="1:44" ht="10.5" customHeight="1">
      <c r="A36" s="265">
        <f>'7'!A36</f>
        <v>5</v>
      </c>
      <c r="B36" s="265" t="str">
        <f>'7'!B36</f>
        <v>REDES</v>
      </c>
      <c r="C36" s="266" t="str">
        <f>'11 (2)'!C36</f>
        <v>RENAN AGUIAR OLIVEIRA</v>
      </c>
      <c r="D36" s="240" t="str">
        <f>IF('11 (2)'!AQ36="C","C",IF('11 (2)'!AQ36="D","D",IF('11 (2)'!AQ36="TR","TR",IF('11 (2)'!AQ36="TC","TC","."))))</f>
        <v>.</v>
      </c>
      <c r="E36" s="240" t="str">
        <f t="shared" si="6"/>
        <v>.</v>
      </c>
      <c r="F36" s="240" t="str">
        <f t="shared" si="5"/>
        <v>.</v>
      </c>
      <c r="G36" s="240" t="str">
        <f t="shared" si="5"/>
        <v>.</v>
      </c>
      <c r="H36" s="240" t="str">
        <f t="shared" si="5"/>
        <v>.</v>
      </c>
      <c r="I36" s="240" t="str">
        <f t="shared" si="5"/>
        <v>.</v>
      </c>
      <c r="J36" s="240" t="str">
        <f t="shared" si="5"/>
        <v>.</v>
      </c>
      <c r="K36" s="240" t="str">
        <f t="shared" si="5"/>
        <v>.</v>
      </c>
      <c r="L36" s="240" t="str">
        <f t="shared" si="5"/>
        <v>.</v>
      </c>
      <c r="M36" s="240" t="str">
        <f t="shared" si="5"/>
        <v>.</v>
      </c>
      <c r="N36" s="240" t="str">
        <f t="shared" si="5"/>
        <v>.</v>
      </c>
      <c r="O36" s="240" t="str">
        <f t="shared" si="5"/>
        <v>.</v>
      </c>
      <c r="P36" s="240" t="str">
        <f t="shared" si="5"/>
        <v>.</v>
      </c>
      <c r="Q36" s="240" t="str">
        <f t="shared" si="5"/>
        <v>.</v>
      </c>
      <c r="R36" s="240" t="str">
        <f t="shared" si="5"/>
        <v>.</v>
      </c>
      <c r="S36" s="240" t="str">
        <f t="shared" si="5"/>
        <v>.</v>
      </c>
      <c r="T36" s="240" t="str">
        <f t="shared" si="5"/>
        <v>.</v>
      </c>
      <c r="U36" s="240" t="str">
        <f t="shared" si="5"/>
        <v>.</v>
      </c>
      <c r="V36" s="240" t="str">
        <f t="shared" si="5"/>
        <v>.</v>
      </c>
      <c r="W36" s="240" t="str">
        <f t="shared" si="5"/>
        <v>.</v>
      </c>
      <c r="X36" s="240" t="str">
        <f t="shared" si="5"/>
        <v>.</v>
      </c>
      <c r="Y36" s="240" t="str">
        <f t="shared" si="5"/>
        <v>.</v>
      </c>
      <c r="Z36" s="240" t="str">
        <f t="shared" ref="F36:AQ43" si="7">IF(Y36="C","C",IF(Y36="D","D",IF(Y36="TR","TR",IF(Y36="TC","TC","."))))</f>
        <v>.</v>
      </c>
      <c r="AA36" s="240" t="str">
        <f t="shared" si="7"/>
        <v>.</v>
      </c>
      <c r="AB36" s="240" t="str">
        <f t="shared" si="7"/>
        <v>.</v>
      </c>
      <c r="AC36" s="240" t="str">
        <f t="shared" si="7"/>
        <v>.</v>
      </c>
      <c r="AD36" s="240" t="str">
        <f t="shared" si="7"/>
        <v>.</v>
      </c>
      <c r="AE36" s="240" t="str">
        <f t="shared" si="7"/>
        <v>.</v>
      </c>
      <c r="AF36" s="240" t="str">
        <f t="shared" si="7"/>
        <v>.</v>
      </c>
      <c r="AG36" s="240" t="str">
        <f t="shared" si="7"/>
        <v>.</v>
      </c>
      <c r="AH36" s="240" t="str">
        <f t="shared" si="7"/>
        <v>.</v>
      </c>
      <c r="AI36" s="240" t="str">
        <f t="shared" si="7"/>
        <v>.</v>
      </c>
      <c r="AJ36" s="240" t="str">
        <f t="shared" si="7"/>
        <v>.</v>
      </c>
      <c r="AK36" s="240" t="str">
        <f t="shared" si="7"/>
        <v>.</v>
      </c>
      <c r="AL36" s="240" t="str">
        <f t="shared" si="7"/>
        <v>.</v>
      </c>
      <c r="AM36" s="240" t="str">
        <f t="shared" si="7"/>
        <v>.</v>
      </c>
      <c r="AN36" s="240" t="str">
        <f t="shared" si="7"/>
        <v>.</v>
      </c>
      <c r="AO36" s="240" t="str">
        <f t="shared" si="7"/>
        <v>.</v>
      </c>
      <c r="AP36" s="240" t="str">
        <f t="shared" si="7"/>
        <v>.</v>
      </c>
      <c r="AQ36" s="240" t="str">
        <f t="shared" si="7"/>
        <v>.</v>
      </c>
      <c r="AR36" s="4">
        <f t="shared" si="2"/>
        <v>0</v>
      </c>
    </row>
    <row r="37" spans="1:44" ht="10.5" customHeight="1">
      <c r="A37" s="265">
        <f>'7'!A37</f>
        <v>19</v>
      </c>
      <c r="B37" s="265" t="str">
        <f>'7'!B37</f>
        <v>ADS</v>
      </c>
      <c r="C37" s="266" t="str">
        <f>'11 (2)'!C37</f>
        <v>STEFANI SILVA DE LIMA</v>
      </c>
      <c r="D37" s="240" t="str">
        <f>IF('11 (2)'!AQ37="C","C",IF('11 (2)'!AQ37="D","D",IF('11 (2)'!AQ37="TR","TR",IF('11 (2)'!AQ37="TC","TC","."))))</f>
        <v>.</v>
      </c>
      <c r="E37" s="240" t="str">
        <f t="shared" si="6"/>
        <v>.</v>
      </c>
      <c r="F37" s="240" t="str">
        <f t="shared" si="7"/>
        <v>.</v>
      </c>
      <c r="G37" s="240" t="str">
        <f t="shared" si="7"/>
        <v>.</v>
      </c>
      <c r="H37" s="240" t="str">
        <f t="shared" si="7"/>
        <v>.</v>
      </c>
      <c r="I37" s="240" t="str">
        <f t="shared" si="7"/>
        <v>.</v>
      </c>
      <c r="J37" s="240" t="str">
        <f t="shared" si="7"/>
        <v>.</v>
      </c>
      <c r="K37" s="240" t="str">
        <f t="shared" si="7"/>
        <v>.</v>
      </c>
      <c r="L37" s="240" t="str">
        <f t="shared" si="7"/>
        <v>.</v>
      </c>
      <c r="M37" s="240" t="str">
        <f t="shared" si="7"/>
        <v>.</v>
      </c>
      <c r="N37" s="240" t="str">
        <f t="shared" si="7"/>
        <v>.</v>
      </c>
      <c r="O37" s="240" t="str">
        <f t="shared" si="7"/>
        <v>.</v>
      </c>
      <c r="P37" s="240" t="str">
        <f t="shared" si="7"/>
        <v>.</v>
      </c>
      <c r="Q37" s="240" t="str">
        <f t="shared" si="7"/>
        <v>.</v>
      </c>
      <c r="R37" s="240" t="str">
        <f t="shared" si="7"/>
        <v>.</v>
      </c>
      <c r="S37" s="240" t="str">
        <f t="shared" si="7"/>
        <v>.</v>
      </c>
      <c r="T37" s="240" t="str">
        <f t="shared" si="7"/>
        <v>.</v>
      </c>
      <c r="U37" s="240" t="str">
        <f t="shared" si="7"/>
        <v>.</v>
      </c>
      <c r="V37" s="240" t="str">
        <f t="shared" si="7"/>
        <v>.</v>
      </c>
      <c r="W37" s="240" t="str">
        <f t="shared" si="7"/>
        <v>.</v>
      </c>
      <c r="X37" s="240" t="str">
        <f t="shared" si="7"/>
        <v>.</v>
      </c>
      <c r="Y37" s="240" t="str">
        <f t="shared" si="7"/>
        <v>.</v>
      </c>
      <c r="Z37" s="240" t="str">
        <f t="shared" si="7"/>
        <v>.</v>
      </c>
      <c r="AA37" s="240" t="str">
        <f t="shared" si="7"/>
        <v>.</v>
      </c>
      <c r="AB37" s="240" t="str">
        <f t="shared" si="7"/>
        <v>.</v>
      </c>
      <c r="AC37" s="240" t="str">
        <f t="shared" si="7"/>
        <v>.</v>
      </c>
      <c r="AD37" s="240" t="str">
        <f t="shared" si="7"/>
        <v>.</v>
      </c>
      <c r="AE37" s="240" t="str">
        <f t="shared" si="7"/>
        <v>.</v>
      </c>
      <c r="AF37" s="240" t="str">
        <f t="shared" si="7"/>
        <v>.</v>
      </c>
      <c r="AG37" s="240" t="str">
        <f t="shared" si="7"/>
        <v>.</v>
      </c>
      <c r="AH37" s="240" t="str">
        <f t="shared" si="7"/>
        <v>.</v>
      </c>
      <c r="AI37" s="240" t="str">
        <f t="shared" si="7"/>
        <v>.</v>
      </c>
      <c r="AJ37" s="240" t="str">
        <f t="shared" si="7"/>
        <v>.</v>
      </c>
      <c r="AK37" s="240" t="str">
        <f t="shared" si="7"/>
        <v>.</v>
      </c>
      <c r="AL37" s="240" t="str">
        <f t="shared" si="7"/>
        <v>.</v>
      </c>
      <c r="AM37" s="240" t="str">
        <f t="shared" si="7"/>
        <v>.</v>
      </c>
      <c r="AN37" s="240" t="str">
        <f t="shared" si="7"/>
        <v>.</v>
      </c>
      <c r="AO37" s="240" t="str">
        <f t="shared" si="7"/>
        <v>.</v>
      </c>
      <c r="AP37" s="240" t="str">
        <f t="shared" si="7"/>
        <v>.</v>
      </c>
      <c r="AQ37" s="240" t="str">
        <f t="shared" si="7"/>
        <v>.</v>
      </c>
      <c r="AR37" s="4">
        <f t="shared" si="2"/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66" t="str">
        <f>'11 (2)'!C38</f>
        <v>VITHOR SAMPAIO MARQUES</v>
      </c>
      <c r="D38" s="240" t="str">
        <f>IF('11 (2)'!AQ38="C","C",IF('11 (2)'!AQ38="D","D",IF('11 (2)'!AQ38="TR","TR",IF('11 (2)'!AQ38="TC","TC","."))))</f>
        <v>.</v>
      </c>
      <c r="E38" s="240" t="str">
        <f t="shared" si="6"/>
        <v>.</v>
      </c>
      <c r="F38" s="240" t="str">
        <f t="shared" si="7"/>
        <v>.</v>
      </c>
      <c r="G38" s="240" t="str">
        <f t="shared" si="7"/>
        <v>.</v>
      </c>
      <c r="H38" s="240" t="str">
        <f t="shared" si="7"/>
        <v>.</v>
      </c>
      <c r="I38" s="240" t="str">
        <f t="shared" si="7"/>
        <v>.</v>
      </c>
      <c r="J38" s="240" t="str">
        <f t="shared" si="7"/>
        <v>.</v>
      </c>
      <c r="K38" s="240" t="str">
        <f t="shared" si="7"/>
        <v>.</v>
      </c>
      <c r="L38" s="240" t="str">
        <f t="shared" si="7"/>
        <v>.</v>
      </c>
      <c r="M38" s="240" t="str">
        <f t="shared" si="7"/>
        <v>.</v>
      </c>
      <c r="N38" s="240" t="str">
        <f t="shared" si="7"/>
        <v>.</v>
      </c>
      <c r="O38" s="240" t="str">
        <f t="shared" si="7"/>
        <v>.</v>
      </c>
      <c r="P38" s="240" t="str">
        <f t="shared" si="7"/>
        <v>.</v>
      </c>
      <c r="Q38" s="240" t="str">
        <f t="shared" si="7"/>
        <v>.</v>
      </c>
      <c r="R38" s="240" t="str">
        <f t="shared" si="7"/>
        <v>.</v>
      </c>
      <c r="S38" s="240" t="str">
        <f t="shared" si="7"/>
        <v>.</v>
      </c>
      <c r="T38" s="240" t="str">
        <f t="shared" si="7"/>
        <v>.</v>
      </c>
      <c r="U38" s="240" t="str">
        <f t="shared" si="7"/>
        <v>.</v>
      </c>
      <c r="V38" s="240" t="str">
        <f t="shared" si="7"/>
        <v>.</v>
      </c>
      <c r="W38" s="240" t="str">
        <f t="shared" si="7"/>
        <v>.</v>
      </c>
      <c r="X38" s="240" t="str">
        <f t="shared" si="7"/>
        <v>.</v>
      </c>
      <c r="Y38" s="240" t="str">
        <f t="shared" si="7"/>
        <v>.</v>
      </c>
      <c r="Z38" s="240" t="str">
        <f t="shared" si="7"/>
        <v>.</v>
      </c>
      <c r="AA38" s="240" t="str">
        <f t="shared" si="7"/>
        <v>.</v>
      </c>
      <c r="AB38" s="240" t="str">
        <f t="shared" si="7"/>
        <v>.</v>
      </c>
      <c r="AC38" s="240" t="str">
        <f t="shared" si="7"/>
        <v>.</v>
      </c>
      <c r="AD38" s="240" t="str">
        <f t="shared" si="7"/>
        <v>.</v>
      </c>
      <c r="AE38" s="240" t="str">
        <f t="shared" si="7"/>
        <v>.</v>
      </c>
      <c r="AF38" s="240" t="str">
        <f t="shared" si="7"/>
        <v>.</v>
      </c>
      <c r="AG38" s="240" t="str">
        <f t="shared" si="7"/>
        <v>.</v>
      </c>
      <c r="AH38" s="240" t="str">
        <f t="shared" si="7"/>
        <v>.</v>
      </c>
      <c r="AI38" s="240" t="str">
        <f t="shared" si="7"/>
        <v>.</v>
      </c>
      <c r="AJ38" s="240" t="str">
        <f t="shared" si="7"/>
        <v>.</v>
      </c>
      <c r="AK38" s="240" t="str">
        <f t="shared" si="7"/>
        <v>.</v>
      </c>
      <c r="AL38" s="240" t="str">
        <f t="shared" si="7"/>
        <v>.</v>
      </c>
      <c r="AM38" s="240" t="str">
        <f t="shared" si="7"/>
        <v>.</v>
      </c>
      <c r="AN38" s="240" t="str">
        <f t="shared" si="7"/>
        <v>.</v>
      </c>
      <c r="AO38" s="240" t="str">
        <f t="shared" si="7"/>
        <v>.</v>
      </c>
      <c r="AP38" s="240" t="str">
        <f t="shared" si="7"/>
        <v>.</v>
      </c>
      <c r="AQ38" s="240" t="str">
        <f t="shared" si="7"/>
        <v>.</v>
      </c>
      <c r="AR38" s="4">
        <f t="shared" si="2"/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66" t="str">
        <f>'11 (2)'!C39</f>
        <v>VITOR DA SILVA BRIXIUS</v>
      </c>
      <c r="D39" s="240" t="str">
        <f>IF('11 (2)'!AQ39="C","C",IF('11 (2)'!AQ39="D","D",IF('11 (2)'!AQ39="TR","TR",IF('11 (2)'!AQ39="TC","TC","."))))</f>
        <v>.</v>
      </c>
      <c r="E39" s="240" t="str">
        <f t="shared" si="6"/>
        <v>.</v>
      </c>
      <c r="F39" s="240" t="str">
        <f t="shared" si="7"/>
        <v>.</v>
      </c>
      <c r="G39" s="240" t="str">
        <f t="shared" si="7"/>
        <v>.</v>
      </c>
      <c r="H39" s="240" t="str">
        <f t="shared" si="7"/>
        <v>.</v>
      </c>
      <c r="I39" s="240" t="str">
        <f t="shared" si="7"/>
        <v>.</v>
      </c>
      <c r="J39" s="240" t="str">
        <f t="shared" si="7"/>
        <v>.</v>
      </c>
      <c r="K39" s="240" t="str">
        <f t="shared" si="7"/>
        <v>.</v>
      </c>
      <c r="L39" s="240" t="str">
        <f t="shared" si="7"/>
        <v>.</v>
      </c>
      <c r="M39" s="240" t="str">
        <f t="shared" si="7"/>
        <v>.</v>
      </c>
      <c r="N39" s="240" t="str">
        <f t="shared" si="7"/>
        <v>.</v>
      </c>
      <c r="O39" s="240" t="str">
        <f t="shared" si="7"/>
        <v>.</v>
      </c>
      <c r="P39" s="240" t="str">
        <f t="shared" si="7"/>
        <v>.</v>
      </c>
      <c r="Q39" s="240" t="str">
        <f t="shared" si="7"/>
        <v>.</v>
      </c>
      <c r="R39" s="240" t="str">
        <f t="shared" si="7"/>
        <v>.</v>
      </c>
      <c r="S39" s="240" t="str">
        <f t="shared" si="7"/>
        <v>.</v>
      </c>
      <c r="T39" s="240" t="str">
        <f t="shared" si="7"/>
        <v>.</v>
      </c>
      <c r="U39" s="240" t="str">
        <f t="shared" si="7"/>
        <v>.</v>
      </c>
      <c r="V39" s="240" t="str">
        <f t="shared" si="7"/>
        <v>.</v>
      </c>
      <c r="W39" s="240" t="str">
        <f t="shared" si="7"/>
        <v>.</v>
      </c>
      <c r="X39" s="240" t="str">
        <f t="shared" si="7"/>
        <v>.</v>
      </c>
      <c r="Y39" s="240" t="str">
        <f t="shared" si="7"/>
        <v>.</v>
      </c>
      <c r="Z39" s="240" t="str">
        <f t="shared" si="7"/>
        <v>.</v>
      </c>
      <c r="AA39" s="240" t="str">
        <f t="shared" si="7"/>
        <v>.</v>
      </c>
      <c r="AB39" s="240" t="str">
        <f t="shared" si="7"/>
        <v>.</v>
      </c>
      <c r="AC39" s="240" t="str">
        <f t="shared" si="7"/>
        <v>.</v>
      </c>
      <c r="AD39" s="240" t="str">
        <f t="shared" si="7"/>
        <v>.</v>
      </c>
      <c r="AE39" s="240" t="str">
        <f t="shared" si="7"/>
        <v>.</v>
      </c>
      <c r="AF39" s="240" t="str">
        <f t="shared" si="7"/>
        <v>.</v>
      </c>
      <c r="AG39" s="240" t="str">
        <f t="shared" si="7"/>
        <v>.</v>
      </c>
      <c r="AH39" s="240" t="str">
        <f t="shared" si="7"/>
        <v>.</v>
      </c>
      <c r="AI39" s="240" t="str">
        <f t="shared" si="7"/>
        <v>.</v>
      </c>
      <c r="AJ39" s="240" t="str">
        <f t="shared" si="7"/>
        <v>.</v>
      </c>
      <c r="AK39" s="240" t="str">
        <f t="shared" si="7"/>
        <v>.</v>
      </c>
      <c r="AL39" s="240" t="str">
        <f t="shared" si="7"/>
        <v>.</v>
      </c>
      <c r="AM39" s="240" t="str">
        <f t="shared" si="7"/>
        <v>.</v>
      </c>
      <c r="AN39" s="240" t="str">
        <f t="shared" si="7"/>
        <v>.</v>
      </c>
      <c r="AO39" s="240" t="str">
        <f t="shared" si="7"/>
        <v>.</v>
      </c>
      <c r="AP39" s="240" t="str">
        <f t="shared" si="7"/>
        <v>.</v>
      </c>
      <c r="AQ39" s="240" t="str">
        <f t="shared" si="7"/>
        <v>.</v>
      </c>
      <c r="AR39" s="4">
        <f t="shared" si="2"/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66" t="str">
        <f>'11 (2)'!C40</f>
        <v>WELLYNTON LOPES TOZON</v>
      </c>
      <c r="D40" s="240" t="str">
        <f>IF('11 (2)'!AQ40="C","C",IF('11 (2)'!AQ40="D","D",IF('11 (2)'!AQ40="TR","TR",IF('11 (2)'!AQ40="TC","TC","."))))</f>
        <v>.</v>
      </c>
      <c r="E40" s="240" t="str">
        <f t="shared" si="6"/>
        <v>.</v>
      </c>
      <c r="F40" s="240" t="str">
        <f t="shared" si="7"/>
        <v>.</v>
      </c>
      <c r="G40" s="240" t="str">
        <f t="shared" si="7"/>
        <v>.</v>
      </c>
      <c r="H40" s="240" t="str">
        <f t="shared" si="7"/>
        <v>.</v>
      </c>
      <c r="I40" s="240" t="str">
        <f t="shared" si="7"/>
        <v>.</v>
      </c>
      <c r="J40" s="240" t="str">
        <f t="shared" si="7"/>
        <v>.</v>
      </c>
      <c r="K40" s="240" t="str">
        <f t="shared" si="7"/>
        <v>.</v>
      </c>
      <c r="L40" s="240" t="str">
        <f t="shared" si="7"/>
        <v>.</v>
      </c>
      <c r="M40" s="240" t="str">
        <f t="shared" si="7"/>
        <v>.</v>
      </c>
      <c r="N40" s="240" t="str">
        <f t="shared" si="7"/>
        <v>.</v>
      </c>
      <c r="O40" s="240" t="str">
        <f t="shared" si="7"/>
        <v>.</v>
      </c>
      <c r="P40" s="240" t="str">
        <f t="shared" si="7"/>
        <v>.</v>
      </c>
      <c r="Q40" s="240" t="str">
        <f t="shared" si="7"/>
        <v>.</v>
      </c>
      <c r="R40" s="240" t="str">
        <f t="shared" si="7"/>
        <v>.</v>
      </c>
      <c r="S40" s="240" t="str">
        <f t="shared" si="7"/>
        <v>.</v>
      </c>
      <c r="T40" s="240" t="str">
        <f t="shared" si="7"/>
        <v>.</v>
      </c>
      <c r="U40" s="240" t="str">
        <f t="shared" si="7"/>
        <v>.</v>
      </c>
      <c r="V40" s="240" t="str">
        <f t="shared" si="7"/>
        <v>.</v>
      </c>
      <c r="W40" s="240" t="str">
        <f t="shared" si="7"/>
        <v>.</v>
      </c>
      <c r="X40" s="240" t="str">
        <f t="shared" si="7"/>
        <v>.</v>
      </c>
      <c r="Y40" s="240" t="str">
        <f t="shared" si="7"/>
        <v>.</v>
      </c>
      <c r="Z40" s="240" t="str">
        <f t="shared" si="7"/>
        <v>.</v>
      </c>
      <c r="AA40" s="240" t="str">
        <f t="shared" si="7"/>
        <v>.</v>
      </c>
      <c r="AB40" s="240" t="str">
        <f t="shared" si="7"/>
        <v>.</v>
      </c>
      <c r="AC40" s="240" t="str">
        <f t="shared" si="7"/>
        <v>.</v>
      </c>
      <c r="AD40" s="240" t="str">
        <f t="shared" si="7"/>
        <v>.</v>
      </c>
      <c r="AE40" s="240" t="str">
        <f t="shared" si="7"/>
        <v>.</v>
      </c>
      <c r="AF40" s="240" t="str">
        <f t="shared" si="7"/>
        <v>.</v>
      </c>
      <c r="AG40" s="240" t="str">
        <f t="shared" si="7"/>
        <v>.</v>
      </c>
      <c r="AH40" s="240" t="str">
        <f t="shared" si="7"/>
        <v>.</v>
      </c>
      <c r="AI40" s="240" t="str">
        <f t="shared" si="7"/>
        <v>.</v>
      </c>
      <c r="AJ40" s="240" t="str">
        <f t="shared" si="7"/>
        <v>.</v>
      </c>
      <c r="AK40" s="240" t="str">
        <f t="shared" si="7"/>
        <v>.</v>
      </c>
      <c r="AL40" s="240" t="str">
        <f t="shared" si="7"/>
        <v>.</v>
      </c>
      <c r="AM40" s="240" t="str">
        <f t="shared" si="7"/>
        <v>.</v>
      </c>
      <c r="AN40" s="240" t="str">
        <f t="shared" si="7"/>
        <v>.</v>
      </c>
      <c r="AO40" s="240" t="str">
        <f t="shared" si="7"/>
        <v>.</v>
      </c>
      <c r="AP40" s="240" t="str">
        <f t="shared" si="7"/>
        <v>.</v>
      </c>
      <c r="AQ40" s="240" t="str">
        <f t="shared" si="7"/>
        <v>.</v>
      </c>
      <c r="AR40" s="4">
        <f t="shared" si="2"/>
        <v>0</v>
      </c>
    </row>
    <row r="41" spans="1:44" ht="10.5" customHeight="1">
      <c r="A41" s="265">
        <f>'7'!A41</f>
        <v>18</v>
      </c>
      <c r="B41" s="265" t="str">
        <f>'7'!B41</f>
        <v>ADS</v>
      </c>
      <c r="C41" s="266" t="str">
        <f>'11 (2)'!C41</f>
        <v>WILLIAN FERREIRA PEIXOTO</v>
      </c>
      <c r="D41" s="240" t="str">
        <f>IF('11 (2)'!AQ41="C","C",IF('11 (2)'!AQ41="D","D",IF('11 (2)'!AQ41="TR","TR",IF('11 (2)'!AQ41="TC","TC","."))))</f>
        <v>.</v>
      </c>
      <c r="E41" s="240" t="str">
        <f t="shared" si="6"/>
        <v>.</v>
      </c>
      <c r="F41" s="240" t="str">
        <f t="shared" si="7"/>
        <v>.</v>
      </c>
      <c r="G41" s="240" t="str">
        <f t="shared" si="7"/>
        <v>.</v>
      </c>
      <c r="H41" s="240" t="str">
        <f t="shared" si="7"/>
        <v>.</v>
      </c>
      <c r="I41" s="240" t="str">
        <f t="shared" si="7"/>
        <v>.</v>
      </c>
      <c r="J41" s="240" t="str">
        <f t="shared" si="7"/>
        <v>.</v>
      </c>
      <c r="K41" s="240" t="str">
        <f t="shared" si="7"/>
        <v>.</v>
      </c>
      <c r="L41" s="240" t="str">
        <f t="shared" si="7"/>
        <v>.</v>
      </c>
      <c r="M41" s="240" t="str">
        <f t="shared" si="7"/>
        <v>.</v>
      </c>
      <c r="N41" s="240" t="str">
        <f t="shared" si="7"/>
        <v>.</v>
      </c>
      <c r="O41" s="240" t="str">
        <f t="shared" si="7"/>
        <v>.</v>
      </c>
      <c r="P41" s="240" t="str">
        <f t="shared" si="7"/>
        <v>.</v>
      </c>
      <c r="Q41" s="240" t="str">
        <f t="shared" si="7"/>
        <v>.</v>
      </c>
      <c r="R41" s="240" t="str">
        <f t="shared" si="7"/>
        <v>.</v>
      </c>
      <c r="S41" s="240" t="str">
        <f t="shared" si="7"/>
        <v>.</v>
      </c>
      <c r="T41" s="240" t="str">
        <f t="shared" si="7"/>
        <v>.</v>
      </c>
      <c r="U41" s="240" t="str">
        <f t="shared" si="7"/>
        <v>.</v>
      </c>
      <c r="V41" s="240" t="str">
        <f t="shared" si="7"/>
        <v>.</v>
      </c>
      <c r="W41" s="240" t="str">
        <f t="shared" si="7"/>
        <v>.</v>
      </c>
      <c r="X41" s="240" t="str">
        <f t="shared" si="7"/>
        <v>.</v>
      </c>
      <c r="Y41" s="240" t="str">
        <f t="shared" si="7"/>
        <v>.</v>
      </c>
      <c r="Z41" s="240" t="str">
        <f t="shared" si="7"/>
        <v>.</v>
      </c>
      <c r="AA41" s="240" t="str">
        <f t="shared" si="7"/>
        <v>.</v>
      </c>
      <c r="AB41" s="240" t="str">
        <f t="shared" si="7"/>
        <v>.</v>
      </c>
      <c r="AC41" s="240" t="str">
        <f t="shared" si="7"/>
        <v>.</v>
      </c>
      <c r="AD41" s="240" t="str">
        <f t="shared" si="7"/>
        <v>.</v>
      </c>
      <c r="AE41" s="240" t="str">
        <f t="shared" si="7"/>
        <v>.</v>
      </c>
      <c r="AF41" s="240" t="str">
        <f t="shared" si="7"/>
        <v>.</v>
      </c>
      <c r="AG41" s="240" t="str">
        <f t="shared" si="7"/>
        <v>.</v>
      </c>
      <c r="AH41" s="240" t="str">
        <f t="shared" si="7"/>
        <v>.</v>
      </c>
      <c r="AI41" s="240" t="str">
        <f t="shared" si="7"/>
        <v>.</v>
      </c>
      <c r="AJ41" s="240" t="str">
        <f t="shared" si="7"/>
        <v>.</v>
      </c>
      <c r="AK41" s="240" t="str">
        <f t="shared" si="7"/>
        <v>.</v>
      </c>
      <c r="AL41" s="240" t="str">
        <f t="shared" si="7"/>
        <v>.</v>
      </c>
      <c r="AM41" s="240" t="str">
        <f t="shared" si="7"/>
        <v>.</v>
      </c>
      <c r="AN41" s="240" t="str">
        <f t="shared" si="7"/>
        <v>.</v>
      </c>
      <c r="AO41" s="240" t="str">
        <f t="shared" si="7"/>
        <v>.</v>
      </c>
      <c r="AP41" s="240" t="str">
        <f t="shared" si="7"/>
        <v>.</v>
      </c>
      <c r="AQ41" s="240" t="str">
        <f t="shared" si="7"/>
        <v>.</v>
      </c>
      <c r="AR41" s="4">
        <f t="shared" si="2"/>
        <v>0</v>
      </c>
    </row>
    <row r="42" spans="1:44" ht="10.5" customHeight="1">
      <c r="A42" s="265">
        <f>'7'!A42</f>
        <v>0</v>
      </c>
      <c r="B42" s="265">
        <f>'7'!B42</f>
        <v>0</v>
      </c>
      <c r="C42" s="266">
        <f>'11 (2)'!C42</f>
        <v>0</v>
      </c>
      <c r="D42" s="240" t="str">
        <f>IF('11 (2)'!AQ42="C","C",IF('11 (2)'!AQ42="D","D",IF('11 (2)'!AQ42="TR","TR",IF('11 (2)'!AQ42="TC","TC","."))))</f>
        <v>.</v>
      </c>
      <c r="E42" s="240" t="str">
        <f t="shared" si="6"/>
        <v>.</v>
      </c>
      <c r="F42" s="240" t="str">
        <f t="shared" si="7"/>
        <v>.</v>
      </c>
      <c r="G42" s="240" t="str">
        <f t="shared" si="7"/>
        <v>.</v>
      </c>
      <c r="H42" s="240" t="str">
        <f t="shared" si="7"/>
        <v>.</v>
      </c>
      <c r="I42" s="240" t="str">
        <f t="shared" si="7"/>
        <v>.</v>
      </c>
      <c r="J42" s="240" t="str">
        <f t="shared" si="7"/>
        <v>.</v>
      </c>
      <c r="K42" s="240" t="str">
        <f t="shared" si="7"/>
        <v>.</v>
      </c>
      <c r="L42" s="240" t="str">
        <f t="shared" si="7"/>
        <v>.</v>
      </c>
      <c r="M42" s="240" t="str">
        <f t="shared" si="7"/>
        <v>.</v>
      </c>
      <c r="N42" s="240" t="str">
        <f t="shared" si="7"/>
        <v>.</v>
      </c>
      <c r="O42" s="240" t="str">
        <f t="shared" si="7"/>
        <v>.</v>
      </c>
      <c r="P42" s="240" t="str">
        <f t="shared" si="7"/>
        <v>.</v>
      </c>
      <c r="Q42" s="240" t="str">
        <f t="shared" si="7"/>
        <v>.</v>
      </c>
      <c r="R42" s="240" t="str">
        <f t="shared" si="7"/>
        <v>.</v>
      </c>
      <c r="S42" s="240" t="str">
        <f t="shared" si="7"/>
        <v>.</v>
      </c>
      <c r="T42" s="240" t="str">
        <f t="shared" si="7"/>
        <v>.</v>
      </c>
      <c r="U42" s="240" t="str">
        <f t="shared" si="7"/>
        <v>.</v>
      </c>
      <c r="V42" s="240" t="str">
        <f t="shared" si="7"/>
        <v>.</v>
      </c>
      <c r="W42" s="240" t="str">
        <f t="shared" si="7"/>
        <v>.</v>
      </c>
      <c r="X42" s="240" t="str">
        <f t="shared" si="7"/>
        <v>.</v>
      </c>
      <c r="Y42" s="240" t="str">
        <f t="shared" si="7"/>
        <v>.</v>
      </c>
      <c r="Z42" s="240" t="str">
        <f t="shared" si="7"/>
        <v>.</v>
      </c>
      <c r="AA42" s="240" t="str">
        <f t="shared" si="7"/>
        <v>.</v>
      </c>
      <c r="AB42" s="240" t="str">
        <f t="shared" si="7"/>
        <v>.</v>
      </c>
      <c r="AC42" s="240" t="str">
        <f t="shared" si="7"/>
        <v>.</v>
      </c>
      <c r="AD42" s="240" t="str">
        <f t="shared" si="7"/>
        <v>.</v>
      </c>
      <c r="AE42" s="240" t="str">
        <f t="shared" si="7"/>
        <v>.</v>
      </c>
      <c r="AF42" s="240" t="str">
        <f t="shared" si="7"/>
        <v>.</v>
      </c>
      <c r="AG42" s="240" t="str">
        <f t="shared" si="7"/>
        <v>.</v>
      </c>
      <c r="AH42" s="240" t="str">
        <f t="shared" si="7"/>
        <v>.</v>
      </c>
      <c r="AI42" s="240" t="str">
        <f t="shared" si="7"/>
        <v>.</v>
      </c>
      <c r="AJ42" s="240" t="str">
        <f t="shared" si="7"/>
        <v>.</v>
      </c>
      <c r="AK42" s="240" t="str">
        <f t="shared" si="7"/>
        <v>.</v>
      </c>
      <c r="AL42" s="240" t="str">
        <f t="shared" si="7"/>
        <v>.</v>
      </c>
      <c r="AM42" s="240" t="str">
        <f t="shared" si="7"/>
        <v>.</v>
      </c>
      <c r="AN42" s="240" t="str">
        <f t="shared" si="7"/>
        <v>.</v>
      </c>
      <c r="AO42" s="240" t="str">
        <f t="shared" si="7"/>
        <v>.</v>
      </c>
      <c r="AP42" s="240" t="str">
        <f t="shared" si="7"/>
        <v>.</v>
      </c>
      <c r="AQ42" s="240" t="str">
        <f t="shared" si="7"/>
        <v>.</v>
      </c>
      <c r="AR42" s="4">
        <f t="shared" si="2"/>
        <v>0</v>
      </c>
    </row>
    <row r="43" spans="1:44" ht="10.5" customHeight="1">
      <c r="A43" s="265">
        <f>'7'!A43</f>
        <v>0</v>
      </c>
      <c r="B43" s="265">
        <f>'7'!B43</f>
        <v>0</v>
      </c>
      <c r="C43" s="266">
        <f>'11 (2)'!C43</f>
        <v>0</v>
      </c>
      <c r="D43" s="240" t="str">
        <f>IF('11 (2)'!AQ43="C","C",IF('11 (2)'!AQ43="D","D",IF('11 (2)'!AQ43="TR","TR",IF('11 (2)'!AQ43="TC","TC","."))))</f>
        <v>.</v>
      </c>
      <c r="E43" s="240" t="str">
        <f t="shared" si="6"/>
        <v>.</v>
      </c>
      <c r="F43" s="240" t="str">
        <f t="shared" si="7"/>
        <v>.</v>
      </c>
      <c r="G43" s="240" t="str">
        <f t="shared" si="7"/>
        <v>.</v>
      </c>
      <c r="H43" s="240" t="str">
        <f t="shared" si="7"/>
        <v>.</v>
      </c>
      <c r="I43" s="240" t="str">
        <f t="shared" si="7"/>
        <v>.</v>
      </c>
      <c r="J43" s="240" t="str">
        <f t="shared" si="7"/>
        <v>.</v>
      </c>
      <c r="K43" s="240" t="str">
        <f t="shared" si="7"/>
        <v>.</v>
      </c>
      <c r="L43" s="240" t="str">
        <f t="shared" si="7"/>
        <v>.</v>
      </c>
      <c r="M43" s="240" t="str">
        <f t="shared" si="7"/>
        <v>.</v>
      </c>
      <c r="N43" s="240" t="str">
        <f t="shared" si="7"/>
        <v>.</v>
      </c>
      <c r="O43" s="240" t="str">
        <f t="shared" ref="O43:AQ43" si="8">IF(N43="C","C",IF(N43="D","D",IF(N43="TR","TR",IF(N43="TC","TC","."))))</f>
        <v>.</v>
      </c>
      <c r="P43" s="240" t="str">
        <f t="shared" si="8"/>
        <v>.</v>
      </c>
      <c r="Q43" s="240" t="str">
        <f t="shared" si="8"/>
        <v>.</v>
      </c>
      <c r="R43" s="240" t="str">
        <f t="shared" si="8"/>
        <v>.</v>
      </c>
      <c r="S43" s="240" t="str">
        <f t="shared" si="8"/>
        <v>.</v>
      </c>
      <c r="T43" s="240" t="str">
        <f t="shared" si="8"/>
        <v>.</v>
      </c>
      <c r="U43" s="240" t="str">
        <f t="shared" si="8"/>
        <v>.</v>
      </c>
      <c r="V43" s="240" t="str">
        <f t="shared" si="8"/>
        <v>.</v>
      </c>
      <c r="W43" s="240" t="str">
        <f t="shared" si="8"/>
        <v>.</v>
      </c>
      <c r="X43" s="240" t="str">
        <f t="shared" si="8"/>
        <v>.</v>
      </c>
      <c r="Y43" s="240" t="str">
        <f t="shared" si="8"/>
        <v>.</v>
      </c>
      <c r="Z43" s="240" t="str">
        <f t="shared" si="8"/>
        <v>.</v>
      </c>
      <c r="AA43" s="240" t="str">
        <f t="shared" si="8"/>
        <v>.</v>
      </c>
      <c r="AB43" s="240" t="str">
        <f t="shared" si="8"/>
        <v>.</v>
      </c>
      <c r="AC43" s="240" t="str">
        <f t="shared" si="8"/>
        <v>.</v>
      </c>
      <c r="AD43" s="240" t="str">
        <f t="shared" si="8"/>
        <v>.</v>
      </c>
      <c r="AE43" s="240" t="str">
        <f t="shared" si="8"/>
        <v>.</v>
      </c>
      <c r="AF43" s="240" t="str">
        <f t="shared" si="8"/>
        <v>.</v>
      </c>
      <c r="AG43" s="240" t="str">
        <f t="shared" si="8"/>
        <v>.</v>
      </c>
      <c r="AH43" s="240" t="str">
        <f t="shared" si="8"/>
        <v>.</v>
      </c>
      <c r="AI43" s="240" t="str">
        <f t="shared" si="8"/>
        <v>.</v>
      </c>
      <c r="AJ43" s="240" t="str">
        <f t="shared" si="8"/>
        <v>.</v>
      </c>
      <c r="AK43" s="240" t="str">
        <f t="shared" si="8"/>
        <v>.</v>
      </c>
      <c r="AL43" s="240" t="str">
        <f t="shared" si="8"/>
        <v>.</v>
      </c>
      <c r="AM43" s="240" t="str">
        <f t="shared" si="8"/>
        <v>.</v>
      </c>
      <c r="AN43" s="240" t="str">
        <f t="shared" si="8"/>
        <v>.</v>
      </c>
      <c r="AO43" s="240" t="str">
        <f t="shared" si="8"/>
        <v>.</v>
      </c>
      <c r="AP43" s="240" t="str">
        <f t="shared" si="8"/>
        <v>.</v>
      </c>
      <c r="AQ43" s="240" t="str">
        <f t="shared" si="8"/>
        <v>.</v>
      </c>
      <c r="AR43" s="4">
        <f t="shared" si="2"/>
        <v>0</v>
      </c>
    </row>
    <row r="44" spans="1:44" ht="10.5" customHeight="1">
      <c r="A44" s="265">
        <f>'7'!A44</f>
        <v>0</v>
      </c>
      <c r="B44" s="265">
        <f>'7'!B44</f>
        <v>0</v>
      </c>
      <c r="C44" s="266">
        <f>'11 (2)'!C44</f>
        <v>0</v>
      </c>
      <c r="D44" s="240" t="str">
        <f>IF('11 (2)'!AQ44="C","C",IF('11 (2)'!AQ44="D","D",IF('11 (2)'!AQ44="TR","TR",IF('11 (2)'!AQ44="TC","TC","."))))</f>
        <v>.</v>
      </c>
      <c r="E44" s="240" t="str">
        <f t="shared" ref="E44:AQ44" si="9">IF(D44="C","C",IF(D44="D","D",IF(D44="TR","TR",IF(D44="TC","TC","."))))</f>
        <v>.</v>
      </c>
      <c r="F44" s="240" t="str">
        <f t="shared" si="9"/>
        <v>.</v>
      </c>
      <c r="G44" s="240" t="str">
        <f t="shared" si="9"/>
        <v>.</v>
      </c>
      <c r="H44" s="240" t="str">
        <f t="shared" si="9"/>
        <v>.</v>
      </c>
      <c r="I44" s="240" t="str">
        <f t="shared" si="9"/>
        <v>.</v>
      </c>
      <c r="J44" s="240" t="str">
        <f t="shared" si="9"/>
        <v>.</v>
      </c>
      <c r="K44" s="240" t="str">
        <f t="shared" si="9"/>
        <v>.</v>
      </c>
      <c r="L44" s="240" t="str">
        <f t="shared" si="9"/>
        <v>.</v>
      </c>
      <c r="M44" s="240" t="str">
        <f t="shared" si="9"/>
        <v>.</v>
      </c>
      <c r="N44" s="240" t="str">
        <f t="shared" si="9"/>
        <v>.</v>
      </c>
      <c r="O44" s="240" t="str">
        <f t="shared" si="9"/>
        <v>.</v>
      </c>
      <c r="P44" s="240" t="str">
        <f t="shared" si="9"/>
        <v>.</v>
      </c>
      <c r="Q44" s="240" t="str">
        <f t="shared" si="9"/>
        <v>.</v>
      </c>
      <c r="R44" s="240" t="str">
        <f t="shared" si="9"/>
        <v>.</v>
      </c>
      <c r="S44" s="240" t="str">
        <f t="shared" si="9"/>
        <v>.</v>
      </c>
      <c r="T44" s="240" t="str">
        <f t="shared" si="9"/>
        <v>.</v>
      </c>
      <c r="U44" s="240" t="str">
        <f t="shared" si="9"/>
        <v>.</v>
      </c>
      <c r="V44" s="240" t="str">
        <f t="shared" si="9"/>
        <v>.</v>
      </c>
      <c r="W44" s="240" t="str">
        <f t="shared" si="9"/>
        <v>.</v>
      </c>
      <c r="X44" s="240" t="str">
        <f t="shared" si="9"/>
        <v>.</v>
      </c>
      <c r="Y44" s="240" t="str">
        <f t="shared" si="9"/>
        <v>.</v>
      </c>
      <c r="Z44" s="240" t="str">
        <f t="shared" si="9"/>
        <v>.</v>
      </c>
      <c r="AA44" s="240" t="str">
        <f t="shared" si="9"/>
        <v>.</v>
      </c>
      <c r="AB44" s="240" t="str">
        <f t="shared" si="9"/>
        <v>.</v>
      </c>
      <c r="AC44" s="240" t="str">
        <f t="shared" si="9"/>
        <v>.</v>
      </c>
      <c r="AD44" s="240" t="str">
        <f t="shared" si="9"/>
        <v>.</v>
      </c>
      <c r="AE44" s="240" t="str">
        <f t="shared" si="9"/>
        <v>.</v>
      </c>
      <c r="AF44" s="240" t="str">
        <f t="shared" si="9"/>
        <v>.</v>
      </c>
      <c r="AG44" s="240" t="str">
        <f t="shared" si="9"/>
        <v>.</v>
      </c>
      <c r="AH44" s="240" t="str">
        <f t="shared" si="9"/>
        <v>.</v>
      </c>
      <c r="AI44" s="240" t="str">
        <f t="shared" si="9"/>
        <v>.</v>
      </c>
      <c r="AJ44" s="240" t="str">
        <f t="shared" si="9"/>
        <v>.</v>
      </c>
      <c r="AK44" s="240" t="str">
        <f t="shared" si="9"/>
        <v>.</v>
      </c>
      <c r="AL44" s="240" t="str">
        <f t="shared" si="9"/>
        <v>.</v>
      </c>
      <c r="AM44" s="240" t="str">
        <f t="shared" si="9"/>
        <v>.</v>
      </c>
      <c r="AN44" s="240" t="str">
        <f t="shared" si="9"/>
        <v>.</v>
      </c>
      <c r="AO44" s="240" t="str">
        <f t="shared" si="9"/>
        <v>.</v>
      </c>
      <c r="AP44" s="240" t="str">
        <f t="shared" si="9"/>
        <v>.</v>
      </c>
      <c r="AQ44" s="240" t="str">
        <f t="shared" si="9"/>
        <v>.</v>
      </c>
      <c r="AR44" s="4">
        <f t="shared" ref="AR44:AR55" si="10">COUNTIF(D44:AQ44,"F")</f>
        <v>0</v>
      </c>
    </row>
    <row r="45" spans="1:44" ht="10.5" customHeight="1">
      <c r="A45" s="265">
        <f>'7'!A45</f>
        <v>0</v>
      </c>
      <c r="B45" s="265">
        <f>'7'!B45</f>
        <v>0</v>
      </c>
      <c r="C45" s="266">
        <f>'11 (2)'!C45</f>
        <v>0</v>
      </c>
      <c r="D45" s="240" t="str">
        <f>IF('11 (2)'!AQ45="C","C",IF('11 (2)'!AQ45="D","D",IF('11 (2)'!AQ45="TR","TR",IF('11 (2)'!AQ45="TC","TC","."))))</f>
        <v>.</v>
      </c>
      <c r="E45" s="240" t="str">
        <f t="shared" ref="E45:AQ45" si="11">IF(D45="C","C",IF(D45="D","D",IF(D45="TR","TR",IF(D45="TC","TC","."))))</f>
        <v>.</v>
      </c>
      <c r="F45" s="240" t="str">
        <f t="shared" si="11"/>
        <v>.</v>
      </c>
      <c r="G45" s="240" t="str">
        <f t="shared" si="11"/>
        <v>.</v>
      </c>
      <c r="H45" s="240" t="str">
        <f t="shared" si="11"/>
        <v>.</v>
      </c>
      <c r="I45" s="240" t="str">
        <f t="shared" si="11"/>
        <v>.</v>
      </c>
      <c r="J45" s="240" t="str">
        <f t="shared" si="11"/>
        <v>.</v>
      </c>
      <c r="K45" s="240" t="str">
        <f t="shared" si="11"/>
        <v>.</v>
      </c>
      <c r="L45" s="240" t="str">
        <f t="shared" si="11"/>
        <v>.</v>
      </c>
      <c r="M45" s="240" t="str">
        <f t="shared" si="11"/>
        <v>.</v>
      </c>
      <c r="N45" s="240" t="str">
        <f t="shared" si="11"/>
        <v>.</v>
      </c>
      <c r="O45" s="240" t="str">
        <f t="shared" si="11"/>
        <v>.</v>
      </c>
      <c r="P45" s="240" t="str">
        <f t="shared" si="11"/>
        <v>.</v>
      </c>
      <c r="Q45" s="240" t="str">
        <f t="shared" si="11"/>
        <v>.</v>
      </c>
      <c r="R45" s="240" t="str">
        <f t="shared" si="11"/>
        <v>.</v>
      </c>
      <c r="S45" s="240" t="str">
        <f t="shared" si="11"/>
        <v>.</v>
      </c>
      <c r="T45" s="240" t="str">
        <f t="shared" si="11"/>
        <v>.</v>
      </c>
      <c r="U45" s="240" t="str">
        <f t="shared" si="11"/>
        <v>.</v>
      </c>
      <c r="V45" s="240" t="str">
        <f t="shared" si="11"/>
        <v>.</v>
      </c>
      <c r="W45" s="240" t="str">
        <f t="shared" si="11"/>
        <v>.</v>
      </c>
      <c r="X45" s="240" t="str">
        <f t="shared" si="11"/>
        <v>.</v>
      </c>
      <c r="Y45" s="240" t="str">
        <f t="shared" si="11"/>
        <v>.</v>
      </c>
      <c r="Z45" s="240" t="str">
        <f t="shared" si="11"/>
        <v>.</v>
      </c>
      <c r="AA45" s="240" t="str">
        <f t="shared" si="11"/>
        <v>.</v>
      </c>
      <c r="AB45" s="240" t="str">
        <f t="shared" si="11"/>
        <v>.</v>
      </c>
      <c r="AC45" s="240" t="str">
        <f t="shared" si="11"/>
        <v>.</v>
      </c>
      <c r="AD45" s="240" t="str">
        <f t="shared" si="11"/>
        <v>.</v>
      </c>
      <c r="AE45" s="240" t="str">
        <f t="shared" si="11"/>
        <v>.</v>
      </c>
      <c r="AF45" s="240" t="str">
        <f t="shared" si="11"/>
        <v>.</v>
      </c>
      <c r="AG45" s="240" t="str">
        <f t="shared" si="11"/>
        <v>.</v>
      </c>
      <c r="AH45" s="240" t="str">
        <f t="shared" si="11"/>
        <v>.</v>
      </c>
      <c r="AI45" s="240" t="str">
        <f t="shared" si="11"/>
        <v>.</v>
      </c>
      <c r="AJ45" s="240" t="str">
        <f t="shared" si="11"/>
        <v>.</v>
      </c>
      <c r="AK45" s="240" t="str">
        <f t="shared" si="11"/>
        <v>.</v>
      </c>
      <c r="AL45" s="240" t="str">
        <f t="shared" si="11"/>
        <v>.</v>
      </c>
      <c r="AM45" s="240" t="str">
        <f t="shared" si="11"/>
        <v>.</v>
      </c>
      <c r="AN45" s="240" t="str">
        <f t="shared" si="11"/>
        <v>.</v>
      </c>
      <c r="AO45" s="240" t="str">
        <f t="shared" si="11"/>
        <v>.</v>
      </c>
      <c r="AP45" s="240" t="str">
        <f t="shared" si="11"/>
        <v>.</v>
      </c>
      <c r="AQ45" s="240" t="str">
        <f t="shared" si="11"/>
        <v>.</v>
      </c>
      <c r="AR45" s="4">
        <f t="shared" si="10"/>
        <v>0</v>
      </c>
    </row>
    <row r="46" spans="1:44" ht="10.5" customHeight="1">
      <c r="A46" s="265">
        <f>'7'!A46</f>
        <v>0</v>
      </c>
      <c r="B46" s="265">
        <f>'7'!B46</f>
        <v>0</v>
      </c>
      <c r="C46" s="266">
        <f>'11 (2)'!C46</f>
        <v>0</v>
      </c>
      <c r="D46" s="240" t="str">
        <f>IF('11 (2)'!AQ46="C","C",IF('11 (2)'!AQ46="D","D",IF('11 (2)'!AQ46="TR","TR",IF('11 (2)'!AQ46="TC","TC","."))))</f>
        <v>.</v>
      </c>
      <c r="E46" s="240" t="str">
        <f t="shared" ref="E46:AQ46" si="12">IF(D46="C","C",IF(D46="D","D",IF(D46="TR","TR",IF(D46="TC","TC","."))))</f>
        <v>.</v>
      </c>
      <c r="F46" s="240" t="str">
        <f t="shared" si="12"/>
        <v>.</v>
      </c>
      <c r="G46" s="240" t="str">
        <f t="shared" si="12"/>
        <v>.</v>
      </c>
      <c r="H46" s="240" t="str">
        <f t="shared" si="12"/>
        <v>.</v>
      </c>
      <c r="I46" s="240" t="str">
        <f t="shared" si="12"/>
        <v>.</v>
      </c>
      <c r="J46" s="240" t="str">
        <f t="shared" si="12"/>
        <v>.</v>
      </c>
      <c r="K46" s="240" t="str">
        <f t="shared" si="12"/>
        <v>.</v>
      </c>
      <c r="L46" s="240" t="str">
        <f t="shared" si="12"/>
        <v>.</v>
      </c>
      <c r="M46" s="240" t="str">
        <f t="shared" si="12"/>
        <v>.</v>
      </c>
      <c r="N46" s="240" t="str">
        <f t="shared" si="12"/>
        <v>.</v>
      </c>
      <c r="O46" s="240" t="str">
        <f t="shared" si="12"/>
        <v>.</v>
      </c>
      <c r="P46" s="240" t="str">
        <f t="shared" si="12"/>
        <v>.</v>
      </c>
      <c r="Q46" s="240" t="str">
        <f t="shared" si="12"/>
        <v>.</v>
      </c>
      <c r="R46" s="240" t="str">
        <f t="shared" si="12"/>
        <v>.</v>
      </c>
      <c r="S46" s="240" t="str">
        <f t="shared" si="12"/>
        <v>.</v>
      </c>
      <c r="T46" s="240" t="str">
        <f t="shared" si="12"/>
        <v>.</v>
      </c>
      <c r="U46" s="240" t="str">
        <f t="shared" si="12"/>
        <v>.</v>
      </c>
      <c r="V46" s="240" t="str">
        <f t="shared" si="12"/>
        <v>.</v>
      </c>
      <c r="W46" s="240" t="str">
        <f t="shared" si="12"/>
        <v>.</v>
      </c>
      <c r="X46" s="240" t="str">
        <f t="shared" si="12"/>
        <v>.</v>
      </c>
      <c r="Y46" s="240" t="str">
        <f t="shared" si="12"/>
        <v>.</v>
      </c>
      <c r="Z46" s="240" t="str">
        <f t="shared" si="12"/>
        <v>.</v>
      </c>
      <c r="AA46" s="240" t="str">
        <f t="shared" si="12"/>
        <v>.</v>
      </c>
      <c r="AB46" s="240" t="str">
        <f t="shared" si="12"/>
        <v>.</v>
      </c>
      <c r="AC46" s="240" t="str">
        <f t="shared" si="12"/>
        <v>.</v>
      </c>
      <c r="AD46" s="240" t="str">
        <f t="shared" si="12"/>
        <v>.</v>
      </c>
      <c r="AE46" s="240" t="str">
        <f t="shared" si="12"/>
        <v>.</v>
      </c>
      <c r="AF46" s="240" t="str">
        <f t="shared" si="12"/>
        <v>.</v>
      </c>
      <c r="AG46" s="240" t="str">
        <f t="shared" si="12"/>
        <v>.</v>
      </c>
      <c r="AH46" s="240" t="str">
        <f t="shared" si="12"/>
        <v>.</v>
      </c>
      <c r="AI46" s="240" t="str">
        <f t="shared" si="12"/>
        <v>.</v>
      </c>
      <c r="AJ46" s="240" t="str">
        <f t="shared" si="12"/>
        <v>.</v>
      </c>
      <c r="AK46" s="240" t="str">
        <f t="shared" si="12"/>
        <v>.</v>
      </c>
      <c r="AL46" s="240" t="str">
        <f t="shared" si="12"/>
        <v>.</v>
      </c>
      <c r="AM46" s="240" t="str">
        <f t="shared" si="12"/>
        <v>.</v>
      </c>
      <c r="AN46" s="240" t="str">
        <f t="shared" si="12"/>
        <v>.</v>
      </c>
      <c r="AO46" s="240" t="str">
        <f t="shared" si="12"/>
        <v>.</v>
      </c>
      <c r="AP46" s="240" t="str">
        <f t="shared" si="12"/>
        <v>.</v>
      </c>
      <c r="AQ46" s="240" t="str">
        <f t="shared" si="12"/>
        <v>.</v>
      </c>
      <c r="AR46" s="4">
        <f t="shared" si="10"/>
        <v>0</v>
      </c>
    </row>
    <row r="47" spans="1:44" ht="10.5" customHeight="1">
      <c r="A47" s="265">
        <f>'7'!A47</f>
        <v>0</v>
      </c>
      <c r="B47" s="265">
        <f>'7'!B47</f>
        <v>0</v>
      </c>
      <c r="C47" s="266">
        <f>'11 (2)'!C47</f>
        <v>0</v>
      </c>
      <c r="D47" s="240" t="str">
        <f>IF('11 (2)'!AQ47="C","C",IF('11 (2)'!AQ47="D","D",IF('11 (2)'!AQ47="TR","TR",IF('11 (2)'!AQ47="TC","TC","."))))</f>
        <v>.</v>
      </c>
      <c r="E47" s="240" t="str">
        <f t="shared" ref="E47:AQ47" si="13">IF(D47="C","C",IF(D47="D","D",IF(D47="TR","TR",IF(D47="TC","TC","."))))</f>
        <v>.</v>
      </c>
      <c r="F47" s="240" t="str">
        <f t="shared" si="13"/>
        <v>.</v>
      </c>
      <c r="G47" s="240" t="str">
        <f t="shared" si="13"/>
        <v>.</v>
      </c>
      <c r="H47" s="240" t="str">
        <f t="shared" si="13"/>
        <v>.</v>
      </c>
      <c r="I47" s="240" t="str">
        <f t="shared" si="13"/>
        <v>.</v>
      </c>
      <c r="J47" s="240" t="str">
        <f t="shared" si="13"/>
        <v>.</v>
      </c>
      <c r="K47" s="240" t="str">
        <f t="shared" si="13"/>
        <v>.</v>
      </c>
      <c r="L47" s="240" t="str">
        <f t="shared" si="13"/>
        <v>.</v>
      </c>
      <c r="M47" s="240" t="str">
        <f t="shared" si="13"/>
        <v>.</v>
      </c>
      <c r="N47" s="240" t="str">
        <f t="shared" si="13"/>
        <v>.</v>
      </c>
      <c r="O47" s="240" t="str">
        <f t="shared" si="13"/>
        <v>.</v>
      </c>
      <c r="P47" s="240" t="str">
        <f t="shared" si="13"/>
        <v>.</v>
      </c>
      <c r="Q47" s="240" t="str">
        <f t="shared" si="13"/>
        <v>.</v>
      </c>
      <c r="R47" s="240" t="str">
        <f t="shared" si="13"/>
        <v>.</v>
      </c>
      <c r="S47" s="240" t="str">
        <f t="shared" si="13"/>
        <v>.</v>
      </c>
      <c r="T47" s="240" t="str">
        <f t="shared" si="13"/>
        <v>.</v>
      </c>
      <c r="U47" s="240" t="str">
        <f t="shared" si="13"/>
        <v>.</v>
      </c>
      <c r="V47" s="240" t="str">
        <f t="shared" si="13"/>
        <v>.</v>
      </c>
      <c r="W47" s="240" t="str">
        <f t="shared" si="13"/>
        <v>.</v>
      </c>
      <c r="X47" s="240" t="str">
        <f t="shared" si="13"/>
        <v>.</v>
      </c>
      <c r="Y47" s="240" t="str">
        <f t="shared" si="13"/>
        <v>.</v>
      </c>
      <c r="Z47" s="240" t="str">
        <f t="shared" si="13"/>
        <v>.</v>
      </c>
      <c r="AA47" s="240" t="str">
        <f t="shared" si="13"/>
        <v>.</v>
      </c>
      <c r="AB47" s="240" t="str">
        <f t="shared" si="13"/>
        <v>.</v>
      </c>
      <c r="AC47" s="240" t="str">
        <f t="shared" si="13"/>
        <v>.</v>
      </c>
      <c r="AD47" s="240" t="str">
        <f t="shared" si="13"/>
        <v>.</v>
      </c>
      <c r="AE47" s="240" t="str">
        <f t="shared" si="13"/>
        <v>.</v>
      </c>
      <c r="AF47" s="240" t="str">
        <f t="shared" si="13"/>
        <v>.</v>
      </c>
      <c r="AG47" s="240" t="str">
        <f t="shared" si="13"/>
        <v>.</v>
      </c>
      <c r="AH47" s="240" t="str">
        <f t="shared" si="13"/>
        <v>.</v>
      </c>
      <c r="AI47" s="240" t="str">
        <f t="shared" si="13"/>
        <v>.</v>
      </c>
      <c r="AJ47" s="240" t="str">
        <f t="shared" si="13"/>
        <v>.</v>
      </c>
      <c r="AK47" s="240" t="str">
        <f t="shared" si="13"/>
        <v>.</v>
      </c>
      <c r="AL47" s="240" t="str">
        <f t="shared" si="13"/>
        <v>.</v>
      </c>
      <c r="AM47" s="240" t="str">
        <f t="shared" si="13"/>
        <v>.</v>
      </c>
      <c r="AN47" s="240" t="str">
        <f t="shared" si="13"/>
        <v>.</v>
      </c>
      <c r="AO47" s="240" t="str">
        <f t="shared" si="13"/>
        <v>.</v>
      </c>
      <c r="AP47" s="240" t="str">
        <f t="shared" si="13"/>
        <v>.</v>
      </c>
      <c r="AQ47" s="240" t="str">
        <f t="shared" si="13"/>
        <v>.</v>
      </c>
      <c r="AR47" s="4">
        <f t="shared" si="10"/>
        <v>0</v>
      </c>
    </row>
    <row r="48" spans="1:44" ht="10.5" customHeight="1">
      <c r="A48" s="265">
        <f>'7'!A48</f>
        <v>0</v>
      </c>
      <c r="B48" s="265">
        <f>'7'!B48</f>
        <v>0</v>
      </c>
      <c r="C48" s="266">
        <f>'11 (2)'!C48</f>
        <v>0</v>
      </c>
      <c r="D48" s="240" t="str">
        <f>IF('11 (2)'!AQ48="C","C",IF('11 (2)'!AQ48="D","D",IF('11 (2)'!AQ48="TR","TR",IF('11 (2)'!AQ48="TC","TC","."))))</f>
        <v>.</v>
      </c>
      <c r="E48" s="240" t="str">
        <f t="shared" ref="E48:AQ48" si="14">IF(D48="C","C",IF(D48="D","D",IF(D48="TR","TR",IF(D48="TC","TC","."))))</f>
        <v>.</v>
      </c>
      <c r="F48" s="240" t="str">
        <f t="shared" si="14"/>
        <v>.</v>
      </c>
      <c r="G48" s="240" t="str">
        <f t="shared" si="14"/>
        <v>.</v>
      </c>
      <c r="H48" s="240" t="str">
        <f t="shared" si="14"/>
        <v>.</v>
      </c>
      <c r="I48" s="240" t="str">
        <f t="shared" si="14"/>
        <v>.</v>
      </c>
      <c r="J48" s="240" t="str">
        <f t="shared" si="14"/>
        <v>.</v>
      </c>
      <c r="K48" s="240" t="str">
        <f t="shared" si="14"/>
        <v>.</v>
      </c>
      <c r="L48" s="240" t="str">
        <f t="shared" si="14"/>
        <v>.</v>
      </c>
      <c r="M48" s="240" t="str">
        <f t="shared" si="14"/>
        <v>.</v>
      </c>
      <c r="N48" s="240" t="str">
        <f t="shared" si="14"/>
        <v>.</v>
      </c>
      <c r="O48" s="240" t="str">
        <f t="shared" si="14"/>
        <v>.</v>
      </c>
      <c r="P48" s="240" t="str">
        <f t="shared" si="14"/>
        <v>.</v>
      </c>
      <c r="Q48" s="240" t="str">
        <f t="shared" si="14"/>
        <v>.</v>
      </c>
      <c r="R48" s="240" t="str">
        <f t="shared" si="14"/>
        <v>.</v>
      </c>
      <c r="S48" s="240" t="str">
        <f t="shared" si="14"/>
        <v>.</v>
      </c>
      <c r="T48" s="240" t="str">
        <f t="shared" si="14"/>
        <v>.</v>
      </c>
      <c r="U48" s="240" t="str">
        <f t="shared" si="14"/>
        <v>.</v>
      </c>
      <c r="V48" s="240" t="str">
        <f t="shared" si="14"/>
        <v>.</v>
      </c>
      <c r="W48" s="240" t="str">
        <f t="shared" si="14"/>
        <v>.</v>
      </c>
      <c r="X48" s="240" t="str">
        <f t="shared" si="14"/>
        <v>.</v>
      </c>
      <c r="Y48" s="240" t="str">
        <f t="shared" si="14"/>
        <v>.</v>
      </c>
      <c r="Z48" s="240" t="str">
        <f t="shared" si="14"/>
        <v>.</v>
      </c>
      <c r="AA48" s="240" t="str">
        <f t="shared" si="14"/>
        <v>.</v>
      </c>
      <c r="AB48" s="240" t="str">
        <f t="shared" si="14"/>
        <v>.</v>
      </c>
      <c r="AC48" s="240" t="str">
        <f t="shared" si="14"/>
        <v>.</v>
      </c>
      <c r="AD48" s="240" t="str">
        <f t="shared" si="14"/>
        <v>.</v>
      </c>
      <c r="AE48" s="240" t="str">
        <f t="shared" si="14"/>
        <v>.</v>
      </c>
      <c r="AF48" s="240" t="str">
        <f t="shared" si="14"/>
        <v>.</v>
      </c>
      <c r="AG48" s="240" t="str">
        <f t="shared" si="14"/>
        <v>.</v>
      </c>
      <c r="AH48" s="240" t="str">
        <f t="shared" si="14"/>
        <v>.</v>
      </c>
      <c r="AI48" s="240" t="str">
        <f t="shared" si="14"/>
        <v>.</v>
      </c>
      <c r="AJ48" s="240" t="str">
        <f t="shared" si="14"/>
        <v>.</v>
      </c>
      <c r="AK48" s="240" t="str">
        <f t="shared" si="14"/>
        <v>.</v>
      </c>
      <c r="AL48" s="240" t="str">
        <f t="shared" si="14"/>
        <v>.</v>
      </c>
      <c r="AM48" s="240" t="str">
        <f t="shared" si="14"/>
        <v>.</v>
      </c>
      <c r="AN48" s="240" t="str">
        <f t="shared" si="14"/>
        <v>.</v>
      </c>
      <c r="AO48" s="240" t="str">
        <f t="shared" si="14"/>
        <v>.</v>
      </c>
      <c r="AP48" s="240" t="str">
        <f t="shared" si="14"/>
        <v>.</v>
      </c>
      <c r="AQ48" s="240" t="str">
        <f t="shared" si="14"/>
        <v>.</v>
      </c>
      <c r="AR48" s="4">
        <f t="shared" si="10"/>
        <v>0</v>
      </c>
    </row>
    <row r="49" spans="1:44" ht="10.5" customHeight="1">
      <c r="A49" s="265">
        <f>'7'!A49</f>
        <v>0</v>
      </c>
      <c r="B49" s="265">
        <f>'7'!B49</f>
        <v>0</v>
      </c>
      <c r="C49" s="266">
        <f>'11 (2)'!C49</f>
        <v>0</v>
      </c>
      <c r="D49" s="240" t="str">
        <f>IF('11 (2)'!AQ49="C","C",IF('11 (2)'!AQ49="D","D",IF('11 (2)'!AQ49="TR","TR",IF('11 (2)'!AQ49="TC","TC","."))))</f>
        <v>.</v>
      </c>
      <c r="E49" s="240" t="str">
        <f t="shared" ref="E49:AQ49" si="15">IF(D49="C","C",IF(D49="D","D",IF(D49="TR","TR",IF(D49="TC","TC","."))))</f>
        <v>.</v>
      </c>
      <c r="F49" s="240" t="str">
        <f t="shared" si="15"/>
        <v>.</v>
      </c>
      <c r="G49" s="240" t="str">
        <f t="shared" si="15"/>
        <v>.</v>
      </c>
      <c r="H49" s="240" t="str">
        <f t="shared" si="15"/>
        <v>.</v>
      </c>
      <c r="I49" s="240" t="str">
        <f t="shared" si="15"/>
        <v>.</v>
      </c>
      <c r="J49" s="240" t="str">
        <f t="shared" si="15"/>
        <v>.</v>
      </c>
      <c r="K49" s="240" t="str">
        <f t="shared" si="15"/>
        <v>.</v>
      </c>
      <c r="L49" s="240" t="str">
        <f t="shared" si="15"/>
        <v>.</v>
      </c>
      <c r="M49" s="240" t="str">
        <f t="shared" si="15"/>
        <v>.</v>
      </c>
      <c r="N49" s="240" t="str">
        <f t="shared" si="15"/>
        <v>.</v>
      </c>
      <c r="O49" s="240" t="str">
        <f t="shared" si="15"/>
        <v>.</v>
      </c>
      <c r="P49" s="240" t="str">
        <f t="shared" si="15"/>
        <v>.</v>
      </c>
      <c r="Q49" s="240" t="str">
        <f t="shared" si="15"/>
        <v>.</v>
      </c>
      <c r="R49" s="240" t="str">
        <f t="shared" si="15"/>
        <v>.</v>
      </c>
      <c r="S49" s="240" t="str">
        <f t="shared" si="15"/>
        <v>.</v>
      </c>
      <c r="T49" s="240" t="str">
        <f t="shared" si="15"/>
        <v>.</v>
      </c>
      <c r="U49" s="240" t="str">
        <f t="shared" si="15"/>
        <v>.</v>
      </c>
      <c r="V49" s="240" t="str">
        <f t="shared" si="15"/>
        <v>.</v>
      </c>
      <c r="W49" s="240" t="str">
        <f t="shared" si="15"/>
        <v>.</v>
      </c>
      <c r="X49" s="240" t="str">
        <f t="shared" si="15"/>
        <v>.</v>
      </c>
      <c r="Y49" s="240" t="str">
        <f t="shared" si="15"/>
        <v>.</v>
      </c>
      <c r="Z49" s="240" t="str">
        <f t="shared" si="15"/>
        <v>.</v>
      </c>
      <c r="AA49" s="240" t="str">
        <f t="shared" si="15"/>
        <v>.</v>
      </c>
      <c r="AB49" s="240" t="str">
        <f t="shared" si="15"/>
        <v>.</v>
      </c>
      <c r="AC49" s="240" t="str">
        <f t="shared" si="15"/>
        <v>.</v>
      </c>
      <c r="AD49" s="240" t="str">
        <f t="shared" si="15"/>
        <v>.</v>
      </c>
      <c r="AE49" s="240" t="str">
        <f t="shared" si="15"/>
        <v>.</v>
      </c>
      <c r="AF49" s="240" t="str">
        <f t="shared" si="15"/>
        <v>.</v>
      </c>
      <c r="AG49" s="240" t="str">
        <f t="shared" si="15"/>
        <v>.</v>
      </c>
      <c r="AH49" s="240" t="str">
        <f t="shared" si="15"/>
        <v>.</v>
      </c>
      <c r="AI49" s="240" t="str">
        <f t="shared" si="15"/>
        <v>.</v>
      </c>
      <c r="AJ49" s="240" t="str">
        <f t="shared" si="15"/>
        <v>.</v>
      </c>
      <c r="AK49" s="240" t="str">
        <f t="shared" si="15"/>
        <v>.</v>
      </c>
      <c r="AL49" s="240" t="str">
        <f t="shared" si="15"/>
        <v>.</v>
      </c>
      <c r="AM49" s="240" t="str">
        <f t="shared" si="15"/>
        <v>.</v>
      </c>
      <c r="AN49" s="240" t="str">
        <f t="shared" si="15"/>
        <v>.</v>
      </c>
      <c r="AO49" s="240" t="str">
        <f t="shared" si="15"/>
        <v>.</v>
      </c>
      <c r="AP49" s="240" t="str">
        <f t="shared" si="15"/>
        <v>.</v>
      </c>
      <c r="AQ49" s="240" t="str">
        <f t="shared" si="15"/>
        <v>.</v>
      </c>
      <c r="AR49" s="4">
        <f t="shared" si="10"/>
        <v>0</v>
      </c>
    </row>
    <row r="50" spans="1:44" ht="10.5" customHeight="1">
      <c r="A50" s="265">
        <f>'7'!A50</f>
        <v>0</v>
      </c>
      <c r="B50" s="265">
        <f>'7'!B50</f>
        <v>0</v>
      </c>
      <c r="C50" s="266">
        <f>'11 (2)'!C50</f>
        <v>0</v>
      </c>
      <c r="D50" s="240" t="str">
        <f>IF('11 (2)'!AQ50="C","C",IF('11 (2)'!AQ50="D","D",IF('11 (2)'!AQ50="TR","TR",IF('11 (2)'!AQ50="TC","TC","."))))</f>
        <v>.</v>
      </c>
      <c r="E50" s="240" t="str">
        <f t="shared" ref="E50:AQ50" si="16">IF(D50="C","C",IF(D50="D","D",IF(D50="TR","TR",IF(D50="TC","TC","."))))</f>
        <v>.</v>
      </c>
      <c r="F50" s="240" t="str">
        <f t="shared" si="16"/>
        <v>.</v>
      </c>
      <c r="G50" s="240" t="str">
        <f t="shared" si="16"/>
        <v>.</v>
      </c>
      <c r="H50" s="240" t="str">
        <f t="shared" si="16"/>
        <v>.</v>
      </c>
      <c r="I50" s="240" t="str">
        <f t="shared" si="16"/>
        <v>.</v>
      </c>
      <c r="J50" s="240" t="str">
        <f t="shared" si="16"/>
        <v>.</v>
      </c>
      <c r="K50" s="240" t="str">
        <f t="shared" si="16"/>
        <v>.</v>
      </c>
      <c r="L50" s="240" t="str">
        <f t="shared" si="16"/>
        <v>.</v>
      </c>
      <c r="M50" s="240" t="str">
        <f t="shared" si="16"/>
        <v>.</v>
      </c>
      <c r="N50" s="240" t="str">
        <f t="shared" si="16"/>
        <v>.</v>
      </c>
      <c r="O50" s="240" t="str">
        <f t="shared" si="16"/>
        <v>.</v>
      </c>
      <c r="P50" s="240" t="str">
        <f t="shared" si="16"/>
        <v>.</v>
      </c>
      <c r="Q50" s="240" t="str">
        <f t="shared" si="16"/>
        <v>.</v>
      </c>
      <c r="R50" s="240" t="str">
        <f t="shared" si="16"/>
        <v>.</v>
      </c>
      <c r="S50" s="240" t="str">
        <f t="shared" si="16"/>
        <v>.</v>
      </c>
      <c r="T50" s="240" t="str">
        <f t="shared" si="16"/>
        <v>.</v>
      </c>
      <c r="U50" s="240" t="str">
        <f t="shared" si="16"/>
        <v>.</v>
      </c>
      <c r="V50" s="240" t="str">
        <f t="shared" si="16"/>
        <v>.</v>
      </c>
      <c r="W50" s="240" t="str">
        <f t="shared" si="16"/>
        <v>.</v>
      </c>
      <c r="X50" s="240" t="str">
        <f t="shared" si="16"/>
        <v>.</v>
      </c>
      <c r="Y50" s="240" t="str">
        <f t="shared" si="16"/>
        <v>.</v>
      </c>
      <c r="Z50" s="240" t="str">
        <f t="shared" si="16"/>
        <v>.</v>
      </c>
      <c r="AA50" s="240" t="str">
        <f t="shared" si="16"/>
        <v>.</v>
      </c>
      <c r="AB50" s="240" t="str">
        <f t="shared" si="16"/>
        <v>.</v>
      </c>
      <c r="AC50" s="240" t="str">
        <f t="shared" si="16"/>
        <v>.</v>
      </c>
      <c r="AD50" s="240" t="str">
        <f t="shared" si="16"/>
        <v>.</v>
      </c>
      <c r="AE50" s="240" t="str">
        <f t="shared" si="16"/>
        <v>.</v>
      </c>
      <c r="AF50" s="240" t="str">
        <f t="shared" si="16"/>
        <v>.</v>
      </c>
      <c r="AG50" s="240" t="str">
        <f t="shared" si="16"/>
        <v>.</v>
      </c>
      <c r="AH50" s="240" t="str">
        <f t="shared" si="16"/>
        <v>.</v>
      </c>
      <c r="AI50" s="240" t="str">
        <f t="shared" si="16"/>
        <v>.</v>
      </c>
      <c r="AJ50" s="240" t="str">
        <f t="shared" si="16"/>
        <v>.</v>
      </c>
      <c r="AK50" s="240" t="str">
        <f t="shared" si="16"/>
        <v>.</v>
      </c>
      <c r="AL50" s="240" t="str">
        <f t="shared" si="16"/>
        <v>.</v>
      </c>
      <c r="AM50" s="240" t="str">
        <f t="shared" si="16"/>
        <v>.</v>
      </c>
      <c r="AN50" s="240" t="str">
        <f t="shared" si="16"/>
        <v>.</v>
      </c>
      <c r="AO50" s="240" t="str">
        <f t="shared" si="16"/>
        <v>.</v>
      </c>
      <c r="AP50" s="240" t="str">
        <f t="shared" si="16"/>
        <v>.</v>
      </c>
      <c r="AQ50" s="240" t="str">
        <f t="shared" si="16"/>
        <v>.</v>
      </c>
      <c r="AR50" s="4">
        <f t="shared" si="10"/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'9'!C51</f>
        <v>0</v>
      </c>
      <c r="D51" s="240" t="str">
        <f>IF('11 (2)'!AQ51="C","C",IF('11 (2)'!AQ51="D","D",IF('11 (2)'!AQ51="TR","TR",IF('11 (2)'!AQ51="TC","TC","."))))</f>
        <v>.</v>
      </c>
      <c r="E51" s="240" t="str">
        <f t="shared" ref="E51:F55" si="17">IF(D51="C","C",IF(D51="D","D",IF(D51="TR","TR",IF(D51="TC","TC","."))))</f>
        <v>.</v>
      </c>
      <c r="F51" s="240" t="str">
        <f t="shared" si="17"/>
        <v>.</v>
      </c>
      <c r="G51" s="240" t="str">
        <f t="shared" ref="G51:G55" si="18">IF(F51="C","C",IF(F51="D","D",IF(F51="TR","TR",IF(F51="TC","TC","."))))</f>
        <v>.</v>
      </c>
      <c r="H51" s="240" t="str">
        <f t="shared" ref="H51:H55" si="19">IF(G51="C","C",IF(G51="D","D",IF(G51="TR","TR",IF(G51="TC","TC","."))))</f>
        <v>.</v>
      </c>
      <c r="I51" s="240" t="str">
        <f t="shared" ref="I51:I55" si="20">IF(H51="C","C",IF(H51="D","D",IF(H51="TR","TR",IF(H51="TC","TC","."))))</f>
        <v>.</v>
      </c>
      <c r="J51" s="240" t="str">
        <f t="shared" ref="J51:J55" si="21">IF(I51="C","C",IF(I51="D","D",IF(I51="TR","TR",IF(I51="TC","TC","."))))</f>
        <v>.</v>
      </c>
      <c r="K51" s="240" t="str">
        <f t="shared" ref="K51:K55" si="22">IF(J51="C","C",IF(J51="D","D",IF(J51="TR","TR",IF(J51="TC","TC","."))))</f>
        <v>.</v>
      </c>
      <c r="L51" s="240" t="str">
        <f t="shared" ref="L51:L55" si="23">IF(K51="C","C",IF(K51="D","D",IF(K51="TR","TR",IF(K51="TC","TC","."))))</f>
        <v>.</v>
      </c>
      <c r="M51" s="240" t="str">
        <f t="shared" ref="M51:M55" si="24">IF(L51="C","C",IF(L51="D","D",IF(L51="TR","TR",IF(L51="TC","TC","."))))</f>
        <v>.</v>
      </c>
      <c r="N51" s="240" t="str">
        <f t="shared" ref="N51:N55" si="25">IF(M51="C","C",IF(M51="D","D",IF(M51="TR","TR",IF(M51="TC","TC","."))))</f>
        <v>.</v>
      </c>
      <c r="O51" s="240" t="str">
        <f t="shared" ref="O51:O55" si="26">IF(N51="C","C",IF(N51="D","D",IF(N51="TR","TR",IF(N51="TC","TC","."))))</f>
        <v>.</v>
      </c>
      <c r="P51" s="240" t="str">
        <f t="shared" ref="P51:P55" si="27">IF(O51="C","C",IF(O51="D","D",IF(O51="TR","TR",IF(O51="TC","TC","."))))</f>
        <v>.</v>
      </c>
      <c r="Q51" s="240" t="str">
        <f t="shared" ref="Q51:Q55" si="28">IF(P51="C","C",IF(P51="D","D",IF(P51="TR","TR",IF(P51="TC","TC","."))))</f>
        <v>.</v>
      </c>
      <c r="R51" s="240" t="str">
        <f t="shared" ref="R51:R55" si="29">IF(Q51="C","C",IF(Q51="D","D",IF(Q51="TR","TR",IF(Q51="TC","TC","."))))</f>
        <v>.</v>
      </c>
      <c r="S51" s="240" t="str">
        <f t="shared" ref="S51:S55" si="30">IF(R51="C","C",IF(R51="D","D",IF(R51="TR","TR",IF(R51="TC","TC","."))))</f>
        <v>.</v>
      </c>
      <c r="T51" s="240" t="str">
        <f t="shared" ref="T51:T55" si="31">IF(S51="C","C",IF(S51="D","D",IF(S51="TR","TR",IF(S51="TC","TC","."))))</f>
        <v>.</v>
      </c>
      <c r="U51" s="240" t="str">
        <f t="shared" ref="U51:U55" si="32">IF(T51="C","C",IF(T51="D","D",IF(T51="TR","TR",IF(T51="TC","TC","."))))</f>
        <v>.</v>
      </c>
      <c r="V51" s="240" t="str">
        <f t="shared" ref="V51:V55" si="33">IF(U51="C","C",IF(U51="D","D",IF(U51="TR","TR",IF(U51="TC","TC","."))))</f>
        <v>.</v>
      </c>
      <c r="W51" s="240" t="str">
        <f t="shared" ref="W51:W55" si="34">IF(V51="C","C",IF(V51="D","D",IF(V51="TR","TR",IF(V51="TC","TC","."))))</f>
        <v>.</v>
      </c>
      <c r="X51" s="240" t="str">
        <f t="shared" ref="X51:X55" si="35">IF(W51="C","C",IF(W51="D","D",IF(W51="TR","TR",IF(W51="TC","TC","."))))</f>
        <v>.</v>
      </c>
      <c r="Y51" s="240" t="str">
        <f t="shared" ref="Y51:Y55" si="36">IF(X51="C","C",IF(X51="D","D",IF(X51="TR","TR",IF(X51="TC","TC","."))))</f>
        <v>.</v>
      </c>
      <c r="Z51" s="240" t="str">
        <f t="shared" ref="Z51:Z55" si="37">IF(Y51="C","C",IF(Y51="D","D",IF(Y51="TR","TR",IF(Y51="TC","TC","."))))</f>
        <v>.</v>
      </c>
      <c r="AA51" s="240" t="str">
        <f t="shared" ref="AA51:AA55" si="38">IF(Z51="C","C",IF(Z51="D","D",IF(Z51="TR","TR",IF(Z51="TC","TC","."))))</f>
        <v>.</v>
      </c>
      <c r="AB51" s="240" t="str">
        <f t="shared" ref="AB51:AB55" si="39">IF(AA51="C","C",IF(AA51="D","D",IF(AA51="TR","TR",IF(AA51="TC","TC","."))))</f>
        <v>.</v>
      </c>
      <c r="AC51" s="240" t="str">
        <f t="shared" ref="AC51:AC55" si="40">IF(AB51="C","C",IF(AB51="D","D",IF(AB51="TR","TR",IF(AB51="TC","TC","."))))</f>
        <v>.</v>
      </c>
      <c r="AD51" s="240" t="str">
        <f t="shared" ref="AD51:AD55" si="41">IF(AC51="C","C",IF(AC51="D","D",IF(AC51="TR","TR",IF(AC51="TC","TC","."))))</f>
        <v>.</v>
      </c>
      <c r="AE51" s="240" t="str">
        <f t="shared" ref="AE51:AE55" si="42">IF(AD51="C","C",IF(AD51="D","D",IF(AD51="TR","TR",IF(AD51="TC","TC","."))))</f>
        <v>.</v>
      </c>
      <c r="AF51" s="240" t="str">
        <f t="shared" ref="AF51:AF55" si="43">IF(AE51="C","C",IF(AE51="D","D",IF(AE51="TR","TR",IF(AE51="TC","TC","."))))</f>
        <v>.</v>
      </c>
      <c r="AG51" s="240" t="str">
        <f t="shared" ref="AG51:AG55" si="44">IF(AF51="C","C",IF(AF51="D","D",IF(AF51="TR","TR",IF(AF51="TC","TC","."))))</f>
        <v>.</v>
      </c>
      <c r="AH51" s="240" t="str">
        <f t="shared" ref="AH51:AH55" si="45">IF(AG51="C","C",IF(AG51="D","D",IF(AG51="TR","TR",IF(AG51="TC","TC","."))))</f>
        <v>.</v>
      </c>
      <c r="AI51" s="240" t="str">
        <f t="shared" ref="AI51:AI55" si="46">IF(AH51="C","C",IF(AH51="D","D",IF(AH51="TR","TR",IF(AH51="TC","TC","."))))</f>
        <v>.</v>
      </c>
      <c r="AJ51" s="240" t="str">
        <f t="shared" ref="AJ51:AJ55" si="47">IF(AI51="C","C",IF(AI51="D","D",IF(AI51="TR","TR",IF(AI51="TC","TC","."))))</f>
        <v>.</v>
      </c>
      <c r="AK51" s="240" t="str">
        <f t="shared" ref="AK51:AK55" si="48">IF(AJ51="C","C",IF(AJ51="D","D",IF(AJ51="TR","TR",IF(AJ51="TC","TC","."))))</f>
        <v>.</v>
      </c>
      <c r="AL51" s="240" t="str">
        <f t="shared" ref="AL51:AL55" si="49">IF(AK51="C","C",IF(AK51="D","D",IF(AK51="TR","TR",IF(AK51="TC","TC","."))))</f>
        <v>.</v>
      </c>
      <c r="AM51" s="240" t="str">
        <f t="shared" ref="AM51:AM55" si="50">IF(AL51="C","C",IF(AL51="D","D",IF(AL51="TR","TR",IF(AL51="TC","TC","."))))</f>
        <v>.</v>
      </c>
      <c r="AN51" s="240" t="str">
        <f t="shared" ref="AN51:AN55" si="51">IF(AM51="C","C",IF(AM51="D","D",IF(AM51="TR","TR",IF(AM51="TC","TC","."))))</f>
        <v>.</v>
      </c>
      <c r="AO51" s="240" t="str">
        <f t="shared" ref="AO51:AO55" si="52">IF(AN51="C","C",IF(AN51="D","D",IF(AN51="TR","TR",IF(AN51="TC","TC","."))))</f>
        <v>.</v>
      </c>
      <c r="AP51" s="240" t="str">
        <f t="shared" ref="AP51:AP55" si="53">IF(AO51="C","C",IF(AO51="D","D",IF(AO51="TR","TR",IF(AO51="TC","TC","."))))</f>
        <v>.</v>
      </c>
      <c r="AQ51" s="240" t="str">
        <f t="shared" ref="AQ51:AQ55" si="54">IF(AP51="C","C",IF(AP51="D","D",IF(AP51="TR","TR",IF(AP51="TC","TC","."))))</f>
        <v>.</v>
      </c>
      <c r="AR51" s="46">
        <f t="shared" si="10"/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'9'!C52</f>
        <v>0</v>
      </c>
      <c r="D52" s="240" t="str">
        <f>IF('11 (2)'!AQ52="C","C",IF('11 (2)'!AQ52="D","D",IF('11 (2)'!AQ52="TR","TR",IF('11 (2)'!AQ52="TC","TC","."))))</f>
        <v>.</v>
      </c>
      <c r="E52" s="240" t="str">
        <f t="shared" si="17"/>
        <v>.</v>
      </c>
      <c r="F52" s="240" t="str">
        <f t="shared" si="17"/>
        <v>.</v>
      </c>
      <c r="G52" s="240" t="str">
        <f t="shared" si="18"/>
        <v>.</v>
      </c>
      <c r="H52" s="240" t="str">
        <f t="shared" si="19"/>
        <v>.</v>
      </c>
      <c r="I52" s="240" t="str">
        <f t="shared" si="20"/>
        <v>.</v>
      </c>
      <c r="J52" s="240" t="str">
        <f t="shared" si="21"/>
        <v>.</v>
      </c>
      <c r="K52" s="240" t="str">
        <f t="shared" si="22"/>
        <v>.</v>
      </c>
      <c r="L52" s="240" t="str">
        <f t="shared" si="23"/>
        <v>.</v>
      </c>
      <c r="M52" s="240" t="str">
        <f t="shared" si="24"/>
        <v>.</v>
      </c>
      <c r="N52" s="240" t="str">
        <f t="shared" si="25"/>
        <v>.</v>
      </c>
      <c r="O52" s="240" t="str">
        <f t="shared" si="26"/>
        <v>.</v>
      </c>
      <c r="P52" s="240" t="str">
        <f t="shared" si="27"/>
        <v>.</v>
      </c>
      <c r="Q52" s="240" t="str">
        <f t="shared" si="28"/>
        <v>.</v>
      </c>
      <c r="R52" s="240" t="str">
        <f t="shared" si="29"/>
        <v>.</v>
      </c>
      <c r="S52" s="240" t="str">
        <f t="shared" si="30"/>
        <v>.</v>
      </c>
      <c r="T52" s="240" t="str">
        <f t="shared" si="31"/>
        <v>.</v>
      </c>
      <c r="U52" s="240" t="str">
        <f t="shared" si="32"/>
        <v>.</v>
      </c>
      <c r="V52" s="240" t="str">
        <f t="shared" si="33"/>
        <v>.</v>
      </c>
      <c r="W52" s="240" t="str">
        <f t="shared" si="34"/>
        <v>.</v>
      </c>
      <c r="X52" s="240" t="str">
        <f t="shared" si="35"/>
        <v>.</v>
      </c>
      <c r="Y52" s="240" t="str">
        <f t="shared" si="36"/>
        <v>.</v>
      </c>
      <c r="Z52" s="240" t="str">
        <f t="shared" si="37"/>
        <v>.</v>
      </c>
      <c r="AA52" s="240" t="str">
        <f t="shared" si="38"/>
        <v>.</v>
      </c>
      <c r="AB52" s="240" t="str">
        <f t="shared" si="39"/>
        <v>.</v>
      </c>
      <c r="AC52" s="240" t="str">
        <f t="shared" si="40"/>
        <v>.</v>
      </c>
      <c r="AD52" s="240" t="str">
        <f t="shared" si="41"/>
        <v>.</v>
      </c>
      <c r="AE52" s="240" t="str">
        <f t="shared" si="42"/>
        <v>.</v>
      </c>
      <c r="AF52" s="240" t="str">
        <f t="shared" si="43"/>
        <v>.</v>
      </c>
      <c r="AG52" s="240" t="str">
        <f t="shared" si="44"/>
        <v>.</v>
      </c>
      <c r="AH52" s="240" t="str">
        <f t="shared" si="45"/>
        <v>.</v>
      </c>
      <c r="AI52" s="240" t="str">
        <f t="shared" si="46"/>
        <v>.</v>
      </c>
      <c r="AJ52" s="240" t="str">
        <f t="shared" si="47"/>
        <v>.</v>
      </c>
      <c r="AK52" s="240" t="str">
        <f t="shared" si="48"/>
        <v>.</v>
      </c>
      <c r="AL52" s="240" t="str">
        <f t="shared" si="49"/>
        <v>.</v>
      </c>
      <c r="AM52" s="240" t="str">
        <f t="shared" si="50"/>
        <v>.</v>
      </c>
      <c r="AN52" s="240" t="str">
        <f t="shared" si="51"/>
        <v>.</v>
      </c>
      <c r="AO52" s="240" t="str">
        <f t="shared" si="52"/>
        <v>.</v>
      </c>
      <c r="AP52" s="240" t="str">
        <f t="shared" si="53"/>
        <v>.</v>
      </c>
      <c r="AQ52" s="240" t="str">
        <f t="shared" si="54"/>
        <v>.</v>
      </c>
      <c r="AR52" s="46">
        <f t="shared" si="10"/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'9'!C53</f>
        <v>0</v>
      </c>
      <c r="D53" s="240" t="str">
        <f>IF('11 (2)'!AQ53="C","C",IF('11 (2)'!AQ53="D","D",IF('11 (2)'!AQ53="TR","TR",IF('11 (2)'!AQ53="TC","TC","."))))</f>
        <v>.</v>
      </c>
      <c r="E53" s="240" t="str">
        <f t="shared" si="17"/>
        <v>.</v>
      </c>
      <c r="F53" s="240" t="str">
        <f t="shared" si="17"/>
        <v>.</v>
      </c>
      <c r="G53" s="240" t="str">
        <f t="shared" si="18"/>
        <v>.</v>
      </c>
      <c r="H53" s="240" t="str">
        <f t="shared" si="19"/>
        <v>.</v>
      </c>
      <c r="I53" s="240" t="str">
        <f t="shared" si="20"/>
        <v>.</v>
      </c>
      <c r="J53" s="240" t="str">
        <f t="shared" si="21"/>
        <v>.</v>
      </c>
      <c r="K53" s="240" t="str">
        <f t="shared" si="22"/>
        <v>.</v>
      </c>
      <c r="L53" s="240" t="str">
        <f t="shared" si="23"/>
        <v>.</v>
      </c>
      <c r="M53" s="240" t="str">
        <f t="shared" si="24"/>
        <v>.</v>
      </c>
      <c r="N53" s="240" t="str">
        <f t="shared" si="25"/>
        <v>.</v>
      </c>
      <c r="O53" s="240" t="str">
        <f t="shared" si="26"/>
        <v>.</v>
      </c>
      <c r="P53" s="240" t="str">
        <f t="shared" si="27"/>
        <v>.</v>
      </c>
      <c r="Q53" s="240" t="str">
        <f t="shared" si="28"/>
        <v>.</v>
      </c>
      <c r="R53" s="240" t="str">
        <f t="shared" si="29"/>
        <v>.</v>
      </c>
      <c r="S53" s="240" t="str">
        <f t="shared" si="30"/>
        <v>.</v>
      </c>
      <c r="T53" s="240" t="str">
        <f t="shared" si="31"/>
        <v>.</v>
      </c>
      <c r="U53" s="240" t="str">
        <f t="shared" si="32"/>
        <v>.</v>
      </c>
      <c r="V53" s="240" t="str">
        <f t="shared" si="33"/>
        <v>.</v>
      </c>
      <c r="W53" s="240" t="str">
        <f t="shared" si="34"/>
        <v>.</v>
      </c>
      <c r="X53" s="240" t="str">
        <f t="shared" si="35"/>
        <v>.</v>
      </c>
      <c r="Y53" s="240" t="str">
        <f t="shared" si="36"/>
        <v>.</v>
      </c>
      <c r="Z53" s="240" t="str">
        <f t="shared" si="37"/>
        <v>.</v>
      </c>
      <c r="AA53" s="240" t="str">
        <f t="shared" si="38"/>
        <v>.</v>
      </c>
      <c r="AB53" s="240" t="str">
        <f t="shared" si="39"/>
        <v>.</v>
      </c>
      <c r="AC53" s="240" t="str">
        <f t="shared" si="40"/>
        <v>.</v>
      </c>
      <c r="AD53" s="240" t="str">
        <f t="shared" si="41"/>
        <v>.</v>
      </c>
      <c r="AE53" s="240" t="str">
        <f t="shared" si="42"/>
        <v>.</v>
      </c>
      <c r="AF53" s="240" t="str">
        <f t="shared" si="43"/>
        <v>.</v>
      </c>
      <c r="AG53" s="240" t="str">
        <f t="shared" si="44"/>
        <v>.</v>
      </c>
      <c r="AH53" s="240" t="str">
        <f t="shared" si="45"/>
        <v>.</v>
      </c>
      <c r="AI53" s="240" t="str">
        <f t="shared" si="46"/>
        <v>.</v>
      </c>
      <c r="AJ53" s="240" t="str">
        <f t="shared" si="47"/>
        <v>.</v>
      </c>
      <c r="AK53" s="240" t="str">
        <f t="shared" si="48"/>
        <v>.</v>
      </c>
      <c r="AL53" s="240" t="str">
        <f t="shared" si="49"/>
        <v>.</v>
      </c>
      <c r="AM53" s="240" t="str">
        <f t="shared" si="50"/>
        <v>.</v>
      </c>
      <c r="AN53" s="240" t="str">
        <f t="shared" si="51"/>
        <v>.</v>
      </c>
      <c r="AO53" s="240" t="str">
        <f t="shared" si="52"/>
        <v>.</v>
      </c>
      <c r="AP53" s="240" t="str">
        <f t="shared" si="53"/>
        <v>.</v>
      </c>
      <c r="AQ53" s="240" t="str">
        <f t="shared" si="54"/>
        <v>.</v>
      </c>
      <c r="AR53" s="46">
        <f t="shared" si="10"/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'9'!C54</f>
        <v>0</v>
      </c>
      <c r="D54" s="240" t="str">
        <f>IF('11 (2)'!AQ54="C","C",IF('11 (2)'!AQ54="D","D",IF('11 (2)'!AQ54="TR","TR",IF('11 (2)'!AQ54="TC","TC","."))))</f>
        <v>.</v>
      </c>
      <c r="E54" s="240" t="str">
        <f t="shared" si="17"/>
        <v>.</v>
      </c>
      <c r="F54" s="240" t="str">
        <f t="shared" si="17"/>
        <v>.</v>
      </c>
      <c r="G54" s="240" t="str">
        <f t="shared" si="18"/>
        <v>.</v>
      </c>
      <c r="H54" s="240" t="str">
        <f t="shared" si="19"/>
        <v>.</v>
      </c>
      <c r="I54" s="240" t="str">
        <f t="shared" si="20"/>
        <v>.</v>
      </c>
      <c r="J54" s="240" t="str">
        <f t="shared" si="21"/>
        <v>.</v>
      </c>
      <c r="K54" s="240" t="str">
        <f t="shared" si="22"/>
        <v>.</v>
      </c>
      <c r="L54" s="240" t="str">
        <f t="shared" si="23"/>
        <v>.</v>
      </c>
      <c r="M54" s="240" t="str">
        <f t="shared" si="24"/>
        <v>.</v>
      </c>
      <c r="N54" s="240" t="str">
        <f t="shared" si="25"/>
        <v>.</v>
      </c>
      <c r="O54" s="240" t="str">
        <f t="shared" si="26"/>
        <v>.</v>
      </c>
      <c r="P54" s="240" t="str">
        <f t="shared" si="27"/>
        <v>.</v>
      </c>
      <c r="Q54" s="240" t="str">
        <f t="shared" si="28"/>
        <v>.</v>
      </c>
      <c r="R54" s="240" t="str">
        <f t="shared" si="29"/>
        <v>.</v>
      </c>
      <c r="S54" s="240" t="str">
        <f t="shared" si="30"/>
        <v>.</v>
      </c>
      <c r="T54" s="240" t="str">
        <f t="shared" si="31"/>
        <v>.</v>
      </c>
      <c r="U54" s="240" t="str">
        <f t="shared" si="32"/>
        <v>.</v>
      </c>
      <c r="V54" s="240" t="str">
        <f t="shared" si="33"/>
        <v>.</v>
      </c>
      <c r="W54" s="240" t="str">
        <f t="shared" si="34"/>
        <v>.</v>
      </c>
      <c r="X54" s="240" t="str">
        <f t="shared" si="35"/>
        <v>.</v>
      </c>
      <c r="Y54" s="240" t="str">
        <f t="shared" si="36"/>
        <v>.</v>
      </c>
      <c r="Z54" s="240" t="str">
        <f t="shared" si="37"/>
        <v>.</v>
      </c>
      <c r="AA54" s="240" t="str">
        <f t="shared" si="38"/>
        <v>.</v>
      </c>
      <c r="AB54" s="240" t="str">
        <f t="shared" si="39"/>
        <v>.</v>
      </c>
      <c r="AC54" s="240" t="str">
        <f t="shared" si="40"/>
        <v>.</v>
      </c>
      <c r="AD54" s="240" t="str">
        <f t="shared" si="41"/>
        <v>.</v>
      </c>
      <c r="AE54" s="240" t="str">
        <f t="shared" si="42"/>
        <v>.</v>
      </c>
      <c r="AF54" s="240" t="str">
        <f t="shared" si="43"/>
        <v>.</v>
      </c>
      <c r="AG54" s="240" t="str">
        <f t="shared" si="44"/>
        <v>.</v>
      </c>
      <c r="AH54" s="240" t="str">
        <f t="shared" si="45"/>
        <v>.</v>
      </c>
      <c r="AI54" s="240" t="str">
        <f t="shared" si="46"/>
        <v>.</v>
      </c>
      <c r="AJ54" s="240" t="str">
        <f t="shared" si="47"/>
        <v>.</v>
      </c>
      <c r="AK54" s="240" t="str">
        <f t="shared" si="48"/>
        <v>.</v>
      </c>
      <c r="AL54" s="240" t="str">
        <f t="shared" si="49"/>
        <v>.</v>
      </c>
      <c r="AM54" s="240" t="str">
        <f t="shared" si="50"/>
        <v>.</v>
      </c>
      <c r="AN54" s="240" t="str">
        <f t="shared" si="51"/>
        <v>.</v>
      </c>
      <c r="AO54" s="240" t="str">
        <f t="shared" si="52"/>
        <v>.</v>
      </c>
      <c r="AP54" s="240" t="str">
        <f t="shared" si="53"/>
        <v>.</v>
      </c>
      <c r="AQ54" s="240" t="str">
        <f t="shared" si="54"/>
        <v>.</v>
      </c>
      <c r="AR54" s="46">
        <f t="shared" si="10"/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'9'!C55</f>
        <v>0</v>
      </c>
      <c r="D55" s="240" t="str">
        <f>IF('11 (2)'!AQ55="C","C",IF('11 (2)'!AQ55="D","D",IF('11 (2)'!AQ55="TR","TR",IF('11 (2)'!AQ55="TC","TC","."))))</f>
        <v>.</v>
      </c>
      <c r="E55" s="240" t="str">
        <f t="shared" si="17"/>
        <v>.</v>
      </c>
      <c r="F55" s="240" t="str">
        <f t="shared" si="17"/>
        <v>.</v>
      </c>
      <c r="G55" s="240" t="str">
        <f t="shared" si="18"/>
        <v>.</v>
      </c>
      <c r="H55" s="240" t="str">
        <f t="shared" si="19"/>
        <v>.</v>
      </c>
      <c r="I55" s="240" t="str">
        <f t="shared" si="20"/>
        <v>.</v>
      </c>
      <c r="J55" s="240" t="str">
        <f t="shared" si="21"/>
        <v>.</v>
      </c>
      <c r="K55" s="240" t="str">
        <f t="shared" si="22"/>
        <v>.</v>
      </c>
      <c r="L55" s="240" t="str">
        <f t="shared" si="23"/>
        <v>.</v>
      </c>
      <c r="M55" s="240" t="str">
        <f t="shared" si="24"/>
        <v>.</v>
      </c>
      <c r="N55" s="240" t="str">
        <f t="shared" si="25"/>
        <v>.</v>
      </c>
      <c r="O55" s="240" t="str">
        <f t="shared" si="26"/>
        <v>.</v>
      </c>
      <c r="P55" s="240" t="str">
        <f t="shared" si="27"/>
        <v>.</v>
      </c>
      <c r="Q55" s="240" t="str">
        <f t="shared" si="28"/>
        <v>.</v>
      </c>
      <c r="R55" s="240" t="str">
        <f t="shared" si="29"/>
        <v>.</v>
      </c>
      <c r="S55" s="240" t="str">
        <f t="shared" si="30"/>
        <v>.</v>
      </c>
      <c r="T55" s="240" t="str">
        <f t="shared" si="31"/>
        <v>.</v>
      </c>
      <c r="U55" s="240" t="str">
        <f t="shared" si="32"/>
        <v>.</v>
      </c>
      <c r="V55" s="240" t="str">
        <f t="shared" si="33"/>
        <v>.</v>
      </c>
      <c r="W55" s="240" t="str">
        <f t="shared" si="34"/>
        <v>.</v>
      </c>
      <c r="X55" s="240" t="str">
        <f t="shared" si="35"/>
        <v>.</v>
      </c>
      <c r="Y55" s="240" t="str">
        <f t="shared" si="36"/>
        <v>.</v>
      </c>
      <c r="Z55" s="240" t="str">
        <f t="shared" si="37"/>
        <v>.</v>
      </c>
      <c r="AA55" s="240" t="str">
        <f t="shared" si="38"/>
        <v>.</v>
      </c>
      <c r="AB55" s="240" t="str">
        <f t="shared" si="39"/>
        <v>.</v>
      </c>
      <c r="AC55" s="240" t="str">
        <f t="shared" si="40"/>
        <v>.</v>
      </c>
      <c r="AD55" s="240" t="str">
        <f t="shared" si="41"/>
        <v>.</v>
      </c>
      <c r="AE55" s="240" t="str">
        <f t="shared" si="42"/>
        <v>.</v>
      </c>
      <c r="AF55" s="240" t="str">
        <f t="shared" si="43"/>
        <v>.</v>
      </c>
      <c r="AG55" s="240" t="str">
        <f t="shared" si="44"/>
        <v>.</v>
      </c>
      <c r="AH55" s="240" t="str">
        <f t="shared" si="45"/>
        <v>.</v>
      </c>
      <c r="AI55" s="240" t="str">
        <f t="shared" si="46"/>
        <v>.</v>
      </c>
      <c r="AJ55" s="240" t="str">
        <f t="shared" si="47"/>
        <v>.</v>
      </c>
      <c r="AK55" s="240" t="str">
        <f t="shared" si="48"/>
        <v>.</v>
      </c>
      <c r="AL55" s="240" t="str">
        <f t="shared" si="49"/>
        <v>.</v>
      </c>
      <c r="AM55" s="240" t="str">
        <f t="shared" si="50"/>
        <v>.</v>
      </c>
      <c r="AN55" s="240" t="str">
        <f t="shared" si="51"/>
        <v>.</v>
      </c>
      <c r="AO55" s="240" t="str">
        <f t="shared" si="52"/>
        <v>.</v>
      </c>
      <c r="AP55" s="240" t="str">
        <f t="shared" si="53"/>
        <v>.</v>
      </c>
      <c r="AQ55" s="240" t="str">
        <f t="shared" si="54"/>
        <v>.</v>
      </c>
      <c r="AR55" s="46">
        <f t="shared" si="10"/>
        <v>0</v>
      </c>
    </row>
    <row r="56" spans="1:44" ht="12.4" customHeight="1"/>
    <row r="57" spans="1:44">
      <c r="A57" s="318" t="s">
        <v>208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autoFilter ref="B15:B55"/>
  <dataConsolidate/>
  <mergeCells count="38">
    <mergeCell ref="A9:C9"/>
    <mergeCell ref="D9:AB9"/>
    <mergeCell ref="X12:AA12"/>
    <mergeCell ref="AC11:AI11"/>
    <mergeCell ref="AB12:AE12"/>
    <mergeCell ref="AF12:AI12"/>
    <mergeCell ref="T12:W12"/>
    <mergeCell ref="Y10:AD10"/>
    <mergeCell ref="AC9:AI9"/>
    <mergeCell ref="R10:W10"/>
    <mergeCell ref="AN12:AQ12"/>
    <mergeCell ref="AP11:AR11"/>
    <mergeCell ref="AM11:AN11"/>
    <mergeCell ref="P12:S12"/>
    <mergeCell ref="AJ11:AL11"/>
    <mergeCell ref="AJ12:AM12"/>
    <mergeCell ref="A14:C14"/>
    <mergeCell ref="K10:P10"/>
    <mergeCell ref="A10:C10"/>
    <mergeCell ref="A11:C11"/>
    <mergeCell ref="D10:I10"/>
    <mergeCell ref="D11:H11"/>
    <mergeCell ref="J11:K11"/>
    <mergeCell ref="D12:G12"/>
    <mergeCell ref="L12:O12"/>
    <mergeCell ref="H12:K12"/>
    <mergeCell ref="AJ9:AR9"/>
    <mergeCell ref="AJ10:AR10"/>
    <mergeCell ref="AP8:AR8"/>
    <mergeCell ref="AE10:AI10"/>
    <mergeCell ref="AC8:AI8"/>
    <mergeCell ref="AJ8:AM8"/>
    <mergeCell ref="A1:AR5"/>
    <mergeCell ref="A6:Q7"/>
    <mergeCell ref="R6:AR7"/>
    <mergeCell ref="A8:C8"/>
    <mergeCell ref="D8:AB8"/>
    <mergeCell ref="AN8:AO8"/>
  </mergeCells>
  <phoneticPr fontId="10" type="noConversion"/>
  <conditionalFormatting sqref="D8:AB9 AJ8:AM8 AP8:AR8 AJ9:AR10 R6:AR7 AP13:AQ15 E13:AQ13 D13:L15 AR15 AN15:AO15 M15:AK15 D11:L11 AP11:AR11 AJ11:AN11 AJ13:AN15">
    <cfRule type="containsBlanks" dxfId="140" priority="89" stopIfTrue="1">
      <formula>LEN(TRIM(D6))=0</formula>
    </cfRule>
  </conditionalFormatting>
  <conditionalFormatting sqref="D15 H15 L15 P15:Q15 T15 X15 AB15 AF15 AJ15:AK15 AN15">
    <cfRule type="containsBlanks" dxfId="139" priority="74" stopIfTrue="1">
      <formula>LEN(TRIM(D15))=0</formula>
    </cfRule>
  </conditionalFormatting>
  <conditionalFormatting sqref="D15:AQ15">
    <cfRule type="containsErrors" dxfId="138" priority="71" stopIfTrue="1">
      <formula>ISERROR(D15)</formula>
    </cfRule>
  </conditionalFormatting>
  <conditionalFormatting sqref="D12 H12 L12 P12 T12 X12 AB12 AF12 AJ12 AN12">
    <cfRule type="containsErrors" dxfId="137" priority="3" stopIfTrue="1">
      <formula>ISERROR(D12)</formula>
    </cfRule>
  </conditionalFormatting>
  <conditionalFormatting sqref="D10:I10">
    <cfRule type="containsBlanks" dxfId="136" priority="2" stopIfTrue="1">
      <formula>LEN(TRIM(D10))=0</formula>
    </cfRule>
  </conditionalFormatting>
  <conditionalFormatting sqref="K10:AD10">
    <cfRule type="cellIs" dxfId="135" priority="1" stopIfTrue="1" operator="equal">
      <formula>0</formula>
    </cfRule>
  </conditionalFormatting>
  <dataValidations count="9">
    <dataValidation type="list" allowBlank="1" showInputMessage="1" showErrorMessage="1" sqref="Y10 R10 D10:I10 K10">
      <formula1>Professor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43307086614173229" bottom="0.19685039370078741" header="0.51181102362204722" footer="0.51181102362204722"/>
  <pageSetup paperSize="9" scale="87" orientation="landscape" useFirstPageNumber="1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>
    <pageSetUpPr fitToPage="1"/>
  </sheetPr>
  <dimension ref="A1:F30"/>
  <sheetViews>
    <sheetView showGridLines="0" workbookViewId="0">
      <selection activeCell="B13" sqref="B13:E13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'12'!D11</f>
        <v>Dezembro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>
        <f>'12'!D$15</f>
        <v>2</v>
      </c>
      <c r="B3" s="381">
        <f>VLOOKUP(1,Plano!$A$204:$H$237,8,FALSE)</f>
        <v>0</v>
      </c>
      <c r="C3" s="382"/>
      <c r="D3" s="382"/>
      <c r="E3" s="383"/>
      <c r="F3" s="123" t="str">
        <f>'12'!D$12</f>
        <v>Guil</v>
      </c>
    </row>
    <row r="4" spans="1:6" ht="17.100000000000001" customHeight="1">
      <c r="A4" s="34">
        <f>'12'!H$15</f>
        <v>9</v>
      </c>
      <c r="B4" s="381">
        <f>VLOOKUP(2,Plano!$A$204:$H$237,8,FALSE)</f>
        <v>0</v>
      </c>
      <c r="C4" s="382"/>
      <c r="D4" s="382"/>
      <c r="E4" s="383"/>
      <c r="F4" s="123" t="str">
        <f>'12'!H$12</f>
        <v>Guil</v>
      </c>
    </row>
    <row r="5" spans="1:6" ht="17.100000000000001" customHeight="1">
      <c r="A5" s="34">
        <f>'12'!L$15</f>
        <v>16</v>
      </c>
      <c r="B5" s="381">
        <f>VLOOKUP(3,Plano!$A$204:$H$237,8,FALSE)</f>
        <v>0</v>
      </c>
      <c r="C5" s="382"/>
      <c r="D5" s="382"/>
      <c r="E5" s="383"/>
      <c r="F5" s="123" t="str">
        <f>'12'!L$12</f>
        <v>Guil</v>
      </c>
    </row>
    <row r="6" spans="1:6" ht="17.100000000000001" customHeight="1">
      <c r="A6" s="34" t="e">
        <f>'12'!P$15</f>
        <v>#N/A</v>
      </c>
      <c r="B6" s="381" t="e">
        <f>VLOOKUP(4,Plano!$A$204:$H$237,8,FALSE)</f>
        <v>#N/A</v>
      </c>
      <c r="C6" s="382"/>
      <c r="D6" s="382"/>
      <c r="E6" s="383"/>
      <c r="F6" s="123" t="e">
        <f>'12'!P$12</f>
        <v>#N/A</v>
      </c>
    </row>
    <row r="7" spans="1:6" ht="17.100000000000001" customHeight="1">
      <c r="A7" s="34" t="e">
        <f>'12'!T$15</f>
        <v>#N/A</v>
      </c>
      <c r="B7" s="381" t="e">
        <f>VLOOKUP(5,Plano!$A$204:$H$237,8,FALSE)</f>
        <v>#N/A</v>
      </c>
      <c r="C7" s="382"/>
      <c r="D7" s="382"/>
      <c r="E7" s="383"/>
      <c r="F7" s="123" t="e">
        <f>'12'!T$12</f>
        <v>#N/A</v>
      </c>
    </row>
    <row r="8" spans="1:6" ht="17.100000000000001" customHeight="1">
      <c r="A8" s="34" t="e">
        <f>'12'!X$15</f>
        <v>#N/A</v>
      </c>
      <c r="B8" s="381" t="e">
        <f>VLOOKUP(6,Plano!$A$204:$H$237,8,FALSE)</f>
        <v>#N/A</v>
      </c>
      <c r="C8" s="382"/>
      <c r="D8" s="382"/>
      <c r="E8" s="383"/>
      <c r="F8" s="123" t="e">
        <f>'12'!X$12</f>
        <v>#N/A</v>
      </c>
    </row>
    <row r="9" spans="1:6" ht="17.100000000000001" customHeight="1">
      <c r="A9" s="34" t="e">
        <f>'12'!AB$15</f>
        <v>#N/A</v>
      </c>
      <c r="B9" s="381" t="e">
        <f>VLOOKUP(7,Plano!$A$204:$H$237,8,FALSE)</f>
        <v>#N/A</v>
      </c>
      <c r="C9" s="382"/>
      <c r="D9" s="382"/>
      <c r="E9" s="383"/>
      <c r="F9" s="123" t="e">
        <f>'12'!AB$12</f>
        <v>#N/A</v>
      </c>
    </row>
    <row r="10" spans="1:6" ht="17.100000000000001" customHeight="1">
      <c r="A10" s="34" t="e">
        <f>'12'!AF$15</f>
        <v>#N/A</v>
      </c>
      <c r="B10" s="381" t="e">
        <f>VLOOKUP(8,Plano!$A$204:$H$237,8,FALSE)</f>
        <v>#N/A</v>
      </c>
      <c r="C10" s="382"/>
      <c r="D10" s="382"/>
      <c r="E10" s="383"/>
      <c r="F10" s="123" t="e">
        <f>'12'!AF$12</f>
        <v>#N/A</v>
      </c>
    </row>
    <row r="11" spans="1:6" ht="17.100000000000001" customHeight="1">
      <c r="A11" s="34" t="e">
        <f>'12'!AJ$15</f>
        <v>#N/A</v>
      </c>
      <c r="B11" s="381" t="e">
        <f>VLOOKUP(9,Plano!$A$204:$H$237,8,FALSE)</f>
        <v>#N/A</v>
      </c>
      <c r="C11" s="382"/>
      <c r="D11" s="382"/>
      <c r="E11" s="383"/>
      <c r="F11" s="123" t="e">
        <f>'12'!AJ$12</f>
        <v>#N/A</v>
      </c>
    </row>
    <row r="12" spans="1:6" ht="17.100000000000001" customHeight="1">
      <c r="A12" s="34" t="e">
        <f>'12'!AN$15</f>
        <v>#N/A</v>
      </c>
      <c r="B12" s="381" t="e">
        <f>VLOOKUP(10,Plano!$A$204:$H$237,8,FALSE)</f>
        <v>#N/A</v>
      </c>
      <c r="C12" s="382"/>
      <c r="D12" s="382"/>
      <c r="E12" s="383"/>
      <c r="F12" s="123" t="e">
        <f>'12'!AN$12</f>
        <v>#N/A</v>
      </c>
    </row>
    <row r="13" spans="1:6" ht="17.100000000000001" customHeight="1">
      <c r="A13" s="34"/>
      <c r="B13" s="381"/>
      <c r="C13" s="382"/>
      <c r="D13" s="382"/>
      <c r="E13" s="383"/>
      <c r="F13" s="123"/>
    </row>
    <row r="14" spans="1:6" ht="17.100000000000001" customHeight="1">
      <c r="A14" s="34"/>
      <c r="B14" s="381"/>
      <c r="C14" s="382"/>
      <c r="D14" s="382"/>
      <c r="E14" s="383"/>
      <c r="F14" s="123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134" priority="166" stopIfTrue="1">
      <formula>LEN(TRIM(B27))=0</formula>
    </cfRule>
  </conditionalFormatting>
  <conditionalFormatting sqref="B28">
    <cfRule type="containsBlanks" dxfId="133" priority="164" stopIfTrue="1">
      <formula>LEN(TRIM(B28))=0</formula>
    </cfRule>
  </conditionalFormatting>
  <conditionalFormatting sqref="A3:F24">
    <cfRule type="containsErrors" dxfId="132" priority="162" stopIfTrue="1">
      <formula>ISERROR(A3)</formula>
    </cfRule>
  </conditionalFormatting>
  <conditionalFormatting sqref="F30">
    <cfRule type="containsBlanks" dxfId="131" priority="55" stopIfTrue="1">
      <formula>LEN(TRIM(F30))=0</formula>
    </cfRule>
  </conditionalFormatting>
  <dataValidations count="2">
    <dataValidation type="list" allowBlank="1" showInputMessage="1" showErrorMessage="1" sqref="B27:B30">
      <formula1>Professor</formula1>
    </dataValidation>
    <dataValidation type="list" allowBlank="1" showInputMessage="1" showErrorMessage="1" sqref="E29">
      <formula1>Coordenador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>
    <pageSetUpPr fitToPage="1"/>
  </sheetPr>
  <dimension ref="A1:BC214"/>
  <sheetViews>
    <sheetView showGridLines="0" view="pageBreakPreview" zoomScale="115" zoomScaleNormal="125" zoomScaleSheetLayoutView="85" workbookViewId="0">
      <pane xSplit="3" ySplit="14" topLeftCell="D15" activePane="bottomRight" state="frozen"/>
      <selection activeCell="C10" sqref="C10:AC10"/>
      <selection pane="topRight" activeCell="C10" sqref="C10:AC10"/>
      <selection pane="bottomLeft" activeCell="C10" sqref="C10:AC10"/>
      <selection pane="bottomRight" sqref="A1:BC5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53" width="2.42578125" style="1" customWidth="1"/>
    <col min="54" max="54" width="9.7109375" style="1" customWidth="1"/>
    <col min="55" max="55" width="11" style="1" bestFit="1" customWidth="1"/>
    <col min="56" max="16384" width="13" style="1"/>
  </cols>
  <sheetData>
    <row r="1" spans="1:55" ht="12.95" customHeight="1">
      <c r="A1" s="444" t="s">
        <v>69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  <c r="T1" s="444"/>
      <c r="U1" s="444"/>
      <c r="V1" s="444"/>
      <c r="W1" s="444"/>
      <c r="X1" s="444"/>
      <c r="Y1" s="444"/>
      <c r="Z1" s="444"/>
      <c r="AA1" s="444"/>
      <c r="AB1" s="444"/>
      <c r="AC1" s="444"/>
      <c r="AD1" s="444"/>
      <c r="AE1" s="444"/>
      <c r="AF1" s="444"/>
      <c r="AG1" s="444"/>
      <c r="AH1" s="444"/>
      <c r="AI1" s="444"/>
      <c r="AJ1" s="444"/>
      <c r="AK1" s="444"/>
      <c r="AL1" s="444"/>
      <c r="AM1" s="444"/>
      <c r="AN1" s="444"/>
      <c r="AO1" s="444"/>
      <c r="AP1" s="444"/>
      <c r="AQ1" s="444"/>
      <c r="AR1" s="444"/>
      <c r="AS1" s="444"/>
      <c r="AT1" s="444"/>
      <c r="AU1" s="444"/>
      <c r="AV1" s="444"/>
      <c r="AW1" s="444"/>
      <c r="AX1" s="444"/>
      <c r="AY1" s="444"/>
      <c r="AZ1" s="444"/>
      <c r="BA1" s="444"/>
      <c r="BB1" s="444"/>
      <c r="BC1" s="444"/>
    </row>
    <row r="2" spans="1:55" ht="12.95" customHeight="1">
      <c r="A2" s="444"/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4"/>
      <c r="AO2" s="444"/>
      <c r="AP2" s="444"/>
      <c r="AQ2" s="444"/>
      <c r="AR2" s="444"/>
      <c r="AS2" s="444"/>
      <c r="AT2" s="444"/>
      <c r="AU2" s="444"/>
      <c r="AV2" s="444"/>
      <c r="AW2" s="444"/>
      <c r="AX2" s="444"/>
      <c r="AY2" s="444"/>
      <c r="AZ2" s="444"/>
      <c r="BA2" s="444"/>
      <c r="BB2" s="444"/>
      <c r="BC2" s="444"/>
    </row>
    <row r="3" spans="1:55" ht="12.95" customHeight="1">
      <c r="A3" s="444"/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4"/>
      <c r="AI3" s="444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  <c r="BB3" s="444"/>
      <c r="BC3" s="444"/>
    </row>
    <row r="4" spans="1:55" ht="12.95" customHeight="1">
      <c r="A4" s="444"/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4"/>
      <c r="AH4" s="444"/>
      <c r="AI4" s="444"/>
      <c r="AJ4" s="444"/>
      <c r="AK4" s="444"/>
      <c r="AL4" s="444"/>
      <c r="AM4" s="444"/>
      <c r="AN4" s="444"/>
      <c r="AO4" s="444"/>
      <c r="AP4" s="444"/>
      <c r="AQ4" s="444"/>
      <c r="AR4" s="444"/>
      <c r="AS4" s="444"/>
      <c r="AT4" s="444"/>
      <c r="AU4" s="444"/>
      <c r="AV4" s="444"/>
      <c r="AW4" s="444"/>
      <c r="AX4" s="444"/>
      <c r="AY4" s="444"/>
      <c r="AZ4" s="444"/>
      <c r="BA4" s="444"/>
      <c r="BB4" s="444"/>
      <c r="BC4" s="444"/>
    </row>
    <row r="5" spans="1:55" ht="12.95" customHeight="1" thickBot="1">
      <c r="A5" s="445"/>
      <c r="B5" s="445"/>
      <c r="C5" s="445"/>
      <c r="D5" s="445"/>
      <c r="E5" s="445"/>
      <c r="F5" s="445"/>
      <c r="G5" s="445"/>
      <c r="H5" s="445"/>
      <c r="I5" s="445"/>
      <c r="J5" s="445"/>
      <c r="K5" s="445"/>
      <c r="L5" s="445"/>
      <c r="M5" s="445"/>
      <c r="N5" s="445"/>
      <c r="O5" s="445"/>
      <c r="P5" s="445"/>
      <c r="Q5" s="445"/>
      <c r="R5" s="445"/>
      <c r="S5" s="445"/>
      <c r="T5" s="445"/>
      <c r="U5" s="445"/>
      <c r="V5" s="445"/>
      <c r="W5" s="445"/>
      <c r="X5" s="445"/>
      <c r="Y5" s="445"/>
      <c r="Z5" s="445"/>
      <c r="AA5" s="445"/>
      <c r="AB5" s="445"/>
      <c r="AC5" s="445"/>
      <c r="AD5" s="445"/>
      <c r="AE5" s="445"/>
      <c r="AF5" s="445"/>
      <c r="AG5" s="445"/>
      <c r="AH5" s="445"/>
      <c r="AI5" s="445"/>
      <c r="AJ5" s="445"/>
      <c r="AK5" s="445"/>
      <c r="AL5" s="445"/>
      <c r="AM5" s="445"/>
      <c r="AN5" s="445"/>
      <c r="AO5" s="445"/>
      <c r="AP5" s="445"/>
      <c r="AQ5" s="445"/>
      <c r="AR5" s="445"/>
      <c r="AS5" s="445"/>
      <c r="AT5" s="445"/>
      <c r="AU5" s="445"/>
      <c r="AV5" s="445"/>
      <c r="AW5" s="445"/>
      <c r="AX5" s="445"/>
      <c r="AY5" s="445"/>
      <c r="AZ5" s="445"/>
      <c r="BA5" s="445"/>
      <c r="BB5" s="445"/>
      <c r="BC5" s="445"/>
    </row>
    <row r="6" spans="1:55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37">
        <f>'7'!R6</f>
        <v>0</v>
      </c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  <c r="AS6" s="337"/>
      <c r="AT6" s="337"/>
      <c r="AU6" s="337"/>
      <c r="AV6" s="337"/>
      <c r="AW6" s="337"/>
      <c r="AX6" s="337"/>
      <c r="AY6" s="337"/>
      <c r="AZ6" s="337"/>
      <c r="BA6" s="337"/>
      <c r="BB6" s="337"/>
      <c r="BC6" s="337"/>
    </row>
    <row r="7" spans="1:55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70"/>
      <c r="S7" s="370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  <c r="AS7" s="337"/>
      <c r="AT7" s="337"/>
      <c r="AU7" s="337"/>
      <c r="AV7" s="337"/>
      <c r="AW7" s="337"/>
      <c r="AX7" s="337"/>
      <c r="AY7" s="337"/>
      <c r="AZ7" s="337"/>
      <c r="BA7" s="337"/>
      <c r="BB7" s="337"/>
      <c r="BC7" s="337"/>
    </row>
    <row r="8" spans="1:55" s="14" customFormat="1" ht="15" customHeight="1">
      <c r="A8" s="446" t="s">
        <v>9</v>
      </c>
      <c r="B8" s="446"/>
      <c r="C8" s="446"/>
      <c r="D8" s="368">
        <f>'7'!D8</f>
        <v>0</v>
      </c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8"/>
      <c r="U8" s="23"/>
      <c r="V8" s="23"/>
      <c r="W8" s="23"/>
      <c r="X8" s="23"/>
      <c r="Y8" s="23"/>
      <c r="Z8" s="23"/>
      <c r="AA8" s="23"/>
      <c r="AB8" s="23"/>
      <c r="AC8" s="23"/>
      <c r="AD8" s="23"/>
      <c r="AE8" s="341" t="s">
        <v>77</v>
      </c>
      <c r="AF8" s="341"/>
      <c r="AG8" s="341"/>
      <c r="AH8" s="341"/>
      <c r="AI8" s="341"/>
      <c r="AJ8" s="341"/>
      <c r="AK8" s="341"/>
      <c r="AL8" s="341"/>
      <c r="AM8" s="341"/>
      <c r="AN8" s="341"/>
      <c r="AO8" s="341"/>
      <c r="AP8" s="341"/>
      <c r="AQ8" s="341"/>
      <c r="AR8" s="341"/>
      <c r="AS8" s="341"/>
      <c r="AT8" s="341"/>
      <c r="AU8" s="341"/>
      <c r="AV8" s="341"/>
      <c r="AW8" s="447">
        <f>'7'!AJ8</f>
        <v>41851</v>
      </c>
      <c r="AX8" s="447"/>
      <c r="AY8" s="447"/>
      <c r="AZ8" s="447"/>
      <c r="BA8" s="448"/>
      <c r="BB8" s="443">
        <f>'7'!AP8</f>
        <v>41991</v>
      </c>
      <c r="BC8" s="443"/>
    </row>
    <row r="9" spans="1:55" s="14" customFormat="1" ht="15" customHeight="1">
      <c r="A9" s="341" t="s">
        <v>11</v>
      </c>
      <c r="B9" s="341"/>
      <c r="C9" s="341"/>
      <c r="D9" s="368" t="str">
        <f>'7'!D9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23"/>
      <c r="V9" s="23"/>
      <c r="W9" s="23"/>
      <c r="X9" s="23"/>
      <c r="Y9" s="23"/>
      <c r="Z9" s="23"/>
      <c r="AA9" s="23"/>
      <c r="AB9" s="23"/>
      <c r="AC9" s="23"/>
      <c r="AD9" s="23"/>
      <c r="AE9" s="352" t="s">
        <v>80</v>
      </c>
      <c r="AF9" s="352"/>
      <c r="AG9" s="352"/>
      <c r="AH9" s="352"/>
      <c r="AI9" s="352"/>
      <c r="AJ9" s="352"/>
      <c r="AK9" s="352"/>
      <c r="AL9" s="352"/>
      <c r="AM9" s="352"/>
      <c r="AN9" s="352"/>
      <c r="AO9" s="352"/>
      <c r="AP9" s="352"/>
      <c r="AQ9" s="352"/>
      <c r="AR9" s="352"/>
      <c r="AS9" s="352"/>
      <c r="AT9" s="352"/>
      <c r="AU9" s="352"/>
      <c r="AV9" s="352"/>
      <c r="AW9" s="449">
        <f>'7'!AJ9</f>
        <v>70</v>
      </c>
      <c r="AX9" s="368"/>
      <c r="AY9" s="368"/>
      <c r="AZ9" s="368"/>
      <c r="BA9" s="368"/>
      <c r="BB9" s="368"/>
      <c r="BC9" s="368"/>
    </row>
    <row r="10" spans="1:55" s="14" customFormat="1" ht="15" customHeight="1">
      <c r="A10" s="376" t="s">
        <v>10</v>
      </c>
      <c r="B10" s="376"/>
      <c r="C10" s="376"/>
      <c r="D10" s="450" t="str">
        <f>'7'!D10</f>
        <v>Guilherme D.Bianco</v>
      </c>
      <c r="E10" s="450"/>
      <c r="F10" s="450"/>
      <c r="G10" s="450"/>
      <c r="H10" s="450"/>
      <c r="I10" s="450"/>
      <c r="J10" s="450"/>
      <c r="K10" s="25" t="s">
        <v>42</v>
      </c>
      <c r="L10" s="450">
        <f>'7'!K10</f>
        <v>0</v>
      </c>
      <c r="M10" s="450"/>
      <c r="N10" s="450"/>
      <c r="O10" s="450"/>
      <c r="P10" s="450"/>
      <c r="Q10" s="450"/>
      <c r="R10" s="450"/>
      <c r="S10" s="25" t="s">
        <v>42</v>
      </c>
      <c r="T10" s="334">
        <f>Plano!D14</f>
        <v>0</v>
      </c>
      <c r="U10" s="334"/>
      <c r="V10" s="334"/>
      <c r="W10" s="334"/>
      <c r="X10" s="334"/>
      <c r="Y10" s="334"/>
      <c r="Z10" s="334"/>
      <c r="AA10" s="25" t="s">
        <v>42</v>
      </c>
      <c r="AB10" s="334">
        <f>Plano!D15</f>
        <v>0</v>
      </c>
      <c r="AC10" s="334"/>
      <c r="AD10" s="334"/>
      <c r="AE10" s="334"/>
      <c r="AF10" s="334"/>
      <c r="AG10" s="334"/>
      <c r="AH10" s="370" t="s">
        <v>71</v>
      </c>
      <c r="AI10" s="370"/>
      <c r="AJ10" s="370"/>
      <c r="AK10" s="370"/>
      <c r="AL10" s="370"/>
      <c r="AM10" s="370"/>
      <c r="AN10" s="370"/>
      <c r="AO10" s="370"/>
      <c r="AP10" s="370"/>
      <c r="AQ10" s="370"/>
      <c r="AR10" s="370"/>
      <c r="AS10" s="370"/>
      <c r="AT10" s="370"/>
      <c r="AU10" s="370"/>
      <c r="AV10" s="370"/>
      <c r="AW10" s="368" t="str">
        <f>'7'!AJ10</f>
        <v>Noite</v>
      </c>
      <c r="AX10" s="368"/>
      <c r="AY10" s="368"/>
      <c r="AZ10" s="368"/>
      <c r="BA10" s="368"/>
      <c r="BB10" s="368"/>
      <c r="BC10" s="368"/>
    </row>
    <row r="11" spans="1:55" s="14" customFormat="1" ht="15" customHeight="1">
      <c r="A11" s="380"/>
      <c r="B11" s="380"/>
      <c r="C11" s="380"/>
      <c r="D11" s="451"/>
      <c r="E11" s="451"/>
      <c r="F11" s="451"/>
      <c r="G11" s="451"/>
      <c r="H11" s="451"/>
      <c r="I11" s="451"/>
      <c r="J11" s="451"/>
      <c r="K11" s="451"/>
      <c r="L11" s="451"/>
      <c r="M11" s="451"/>
      <c r="N11" s="451"/>
      <c r="O11" s="435"/>
      <c r="P11" s="435"/>
      <c r="Q11" s="435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  <c r="AD11" s="451"/>
      <c r="AE11" s="451"/>
      <c r="AF11" s="451"/>
      <c r="AG11" s="451"/>
      <c r="AH11" s="451"/>
      <c r="AI11" s="451"/>
      <c r="AJ11" s="451"/>
      <c r="AK11" s="451"/>
      <c r="AL11" s="451"/>
      <c r="AM11" s="451"/>
      <c r="AN11" s="451"/>
      <c r="AO11" s="437"/>
      <c r="AP11" s="437"/>
      <c r="AQ11" s="437"/>
      <c r="AR11" s="24"/>
      <c r="AS11" s="24"/>
      <c r="AT11" s="24"/>
      <c r="AU11" s="24"/>
      <c r="AV11" s="24" t="s">
        <v>6</v>
      </c>
      <c r="AW11" s="436" t="str">
        <f>'7'!AJ11</f>
        <v>S049</v>
      </c>
      <c r="AX11" s="436"/>
      <c r="AY11" s="436"/>
      <c r="AZ11" s="436"/>
      <c r="BA11" s="88" t="str">
        <f>'7'!AM11</f>
        <v>14</v>
      </c>
      <c r="BB11" s="368">
        <f>'7'!AP11</f>
        <v>2</v>
      </c>
      <c r="BC11" s="368"/>
    </row>
    <row r="12" spans="1:55" s="14" customFormat="1" ht="15" customHeight="1">
      <c r="A12" s="87"/>
      <c r="B12" s="87"/>
      <c r="C12" s="87"/>
      <c r="D12" s="207"/>
      <c r="E12" s="199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208"/>
      <c r="AQ12" s="199"/>
      <c r="AR12" s="199"/>
      <c r="AS12" s="199"/>
      <c r="AT12" s="199"/>
      <c r="AU12" s="199"/>
      <c r="AV12" s="199"/>
      <c r="AW12" s="199"/>
      <c r="AX12" s="199"/>
      <c r="AY12" s="199"/>
      <c r="AZ12" s="89"/>
      <c r="BA12" s="89"/>
      <c r="BB12" s="89"/>
      <c r="BC12" s="89"/>
    </row>
    <row r="13" spans="1:55" s="14" customFormat="1" ht="17.25" customHeight="1">
      <c r="A13" s="254"/>
      <c r="B13" s="252"/>
      <c r="C13" s="255"/>
      <c r="D13" s="431" t="s">
        <v>156</v>
      </c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  <c r="Y13" s="432"/>
      <c r="Z13" s="432"/>
      <c r="AA13" s="432"/>
      <c r="AB13" s="432"/>
      <c r="AC13" s="432"/>
      <c r="AD13" s="432"/>
      <c r="AE13" s="432"/>
      <c r="AF13" s="432"/>
      <c r="AG13" s="432"/>
      <c r="AH13" s="432"/>
      <c r="AI13" s="432"/>
      <c r="AJ13" s="432"/>
      <c r="AK13" s="432"/>
      <c r="AL13" s="432"/>
      <c r="AM13" s="432"/>
      <c r="AN13" s="432"/>
      <c r="AO13" s="432"/>
      <c r="AP13" s="432"/>
      <c r="AQ13" s="432"/>
      <c r="AR13" s="432"/>
      <c r="AS13" s="432"/>
      <c r="AT13" s="432"/>
      <c r="AU13" s="432"/>
      <c r="AV13" s="432"/>
      <c r="AW13" s="432"/>
      <c r="AX13" s="432"/>
      <c r="AY13" s="433"/>
      <c r="AZ13" s="439" t="s">
        <v>159</v>
      </c>
      <c r="BA13" s="439"/>
      <c r="BB13" s="438" t="s">
        <v>169</v>
      </c>
      <c r="BC13" s="257"/>
    </row>
    <row r="14" spans="1:55" s="14" customFormat="1" ht="17.25" customHeight="1">
      <c r="A14" s="256" t="s">
        <v>1</v>
      </c>
      <c r="B14" s="253" t="s">
        <v>168</v>
      </c>
      <c r="C14" s="236" t="s">
        <v>153</v>
      </c>
      <c r="D14" s="440" t="s">
        <v>152</v>
      </c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441"/>
      <c r="P14" s="441"/>
      <c r="Q14" s="441"/>
      <c r="R14" s="441"/>
      <c r="S14" s="442"/>
      <c r="T14" s="440" t="s">
        <v>154</v>
      </c>
      <c r="U14" s="441"/>
      <c r="V14" s="441"/>
      <c r="W14" s="441"/>
      <c r="X14" s="441"/>
      <c r="Y14" s="441"/>
      <c r="Z14" s="441"/>
      <c r="AA14" s="441"/>
      <c r="AB14" s="441"/>
      <c r="AC14" s="441"/>
      <c r="AD14" s="441"/>
      <c r="AE14" s="441"/>
      <c r="AF14" s="441"/>
      <c r="AG14" s="441"/>
      <c r="AH14" s="441"/>
      <c r="AI14" s="442"/>
      <c r="AJ14" s="440" t="s">
        <v>155</v>
      </c>
      <c r="AK14" s="441"/>
      <c r="AL14" s="441"/>
      <c r="AM14" s="441"/>
      <c r="AN14" s="441"/>
      <c r="AO14" s="441"/>
      <c r="AP14" s="441"/>
      <c r="AQ14" s="441"/>
      <c r="AR14" s="441"/>
      <c r="AS14" s="441"/>
      <c r="AT14" s="441"/>
      <c r="AU14" s="441"/>
      <c r="AV14" s="441"/>
      <c r="AW14" s="441"/>
      <c r="AX14" s="441"/>
      <c r="AY14" s="442"/>
      <c r="AZ14" s="439"/>
      <c r="BA14" s="439"/>
      <c r="BB14" s="438"/>
      <c r="BC14" s="258"/>
    </row>
    <row r="15" spans="1:55" s="90" customFormat="1" ht="12" customHeight="1">
      <c r="A15" s="419">
        <f>'7'!A16</f>
        <v>1</v>
      </c>
      <c r="B15" s="249"/>
      <c r="C15" s="415" t="str">
        <f>'12 (2)'!C16</f>
        <v>ABNER BORDA FONSECA</v>
      </c>
      <c r="D15" s="416"/>
      <c r="E15" s="417"/>
      <c r="F15" s="417"/>
      <c r="G15" s="417"/>
      <c r="H15" s="417"/>
      <c r="I15" s="417"/>
      <c r="J15" s="417"/>
      <c r="K15" s="417"/>
      <c r="L15" s="417"/>
      <c r="M15" s="417"/>
      <c r="N15" s="417"/>
      <c r="O15" s="417"/>
      <c r="P15" s="417"/>
      <c r="Q15" s="417"/>
      <c r="R15" s="417"/>
      <c r="S15" s="418"/>
      <c r="T15" s="416"/>
      <c r="U15" s="417"/>
      <c r="V15" s="417"/>
      <c r="W15" s="417"/>
      <c r="X15" s="417"/>
      <c r="Y15" s="417"/>
      <c r="Z15" s="417"/>
      <c r="AA15" s="417"/>
      <c r="AB15" s="417"/>
      <c r="AC15" s="417"/>
      <c r="AD15" s="417"/>
      <c r="AE15" s="417"/>
      <c r="AF15" s="417"/>
      <c r="AG15" s="417"/>
      <c r="AH15" s="417"/>
      <c r="AI15" s="418"/>
      <c r="AJ15" s="416"/>
      <c r="AK15" s="417"/>
      <c r="AL15" s="417"/>
      <c r="AM15" s="417"/>
      <c r="AN15" s="417"/>
      <c r="AO15" s="417"/>
      <c r="AP15" s="417"/>
      <c r="AQ15" s="417"/>
      <c r="AR15" s="417"/>
      <c r="AS15" s="417"/>
      <c r="AT15" s="417"/>
      <c r="AU15" s="417"/>
      <c r="AV15" s="417"/>
      <c r="AW15" s="417"/>
      <c r="AX15" s="417"/>
      <c r="AY15" s="418"/>
      <c r="AZ15" s="419">
        <v>1</v>
      </c>
      <c r="BA15" s="419"/>
      <c r="BB15" s="217" t="s">
        <v>157</v>
      </c>
      <c r="BC15" s="434" t="str">
        <f>IF('12 (2)'!AQ16="C","CANC",IF('12 (2)'!AQ16="D","DISP",IF('12 (2)'!AQ16="TR","TRANS",IF('12 (2)'!AQ16="TC","TRANC",IF(BB16&lt;7,IF(COUNTBLANK(AJ15:AJ18)=4,BB16,BB18),BB16)))))</f>
        <v>CANC</v>
      </c>
    </row>
    <row r="16" spans="1:55" s="90" customFormat="1" ht="12" customHeight="1">
      <c r="A16" s="419"/>
      <c r="B16" s="250"/>
      <c r="C16" s="415"/>
      <c r="D16" s="420"/>
      <c r="E16" s="421"/>
      <c r="F16" s="421"/>
      <c r="G16" s="421"/>
      <c r="H16" s="421"/>
      <c r="I16" s="421"/>
      <c r="J16" s="421"/>
      <c r="K16" s="421"/>
      <c r="L16" s="421"/>
      <c r="M16" s="421"/>
      <c r="N16" s="421"/>
      <c r="O16" s="421"/>
      <c r="P16" s="421"/>
      <c r="Q16" s="421"/>
      <c r="R16" s="421"/>
      <c r="S16" s="422"/>
      <c r="T16" s="420"/>
      <c r="U16" s="421"/>
      <c r="V16" s="421"/>
      <c r="W16" s="421"/>
      <c r="X16" s="421"/>
      <c r="Y16" s="421"/>
      <c r="Z16" s="421"/>
      <c r="AA16" s="421"/>
      <c r="AB16" s="421"/>
      <c r="AC16" s="421"/>
      <c r="AD16" s="421"/>
      <c r="AE16" s="421"/>
      <c r="AF16" s="421"/>
      <c r="AG16" s="421"/>
      <c r="AH16" s="421"/>
      <c r="AI16" s="422"/>
      <c r="AJ16" s="420"/>
      <c r="AK16" s="421"/>
      <c r="AL16" s="421"/>
      <c r="AM16" s="421"/>
      <c r="AN16" s="421"/>
      <c r="AO16" s="421"/>
      <c r="AP16" s="421"/>
      <c r="AQ16" s="421"/>
      <c r="AR16" s="421"/>
      <c r="AS16" s="421"/>
      <c r="AT16" s="421"/>
      <c r="AU16" s="421"/>
      <c r="AV16" s="421"/>
      <c r="AW16" s="421"/>
      <c r="AX16" s="421"/>
      <c r="AY16" s="422"/>
      <c r="AZ16" s="419">
        <v>2</v>
      </c>
      <c r="BA16" s="419"/>
      <c r="BB16" s="216">
        <f>(D19+T19)/2</f>
        <v>0</v>
      </c>
      <c r="BC16" s="434"/>
    </row>
    <row r="17" spans="1:55" s="90" customFormat="1" ht="12" customHeight="1">
      <c r="A17" s="419"/>
      <c r="B17" s="250"/>
      <c r="C17" s="415"/>
      <c r="D17" s="420"/>
      <c r="E17" s="421"/>
      <c r="F17" s="421"/>
      <c r="G17" s="421"/>
      <c r="H17" s="421"/>
      <c r="I17" s="421"/>
      <c r="J17" s="421"/>
      <c r="K17" s="421"/>
      <c r="L17" s="421"/>
      <c r="M17" s="421"/>
      <c r="N17" s="421"/>
      <c r="O17" s="421"/>
      <c r="P17" s="421"/>
      <c r="Q17" s="421"/>
      <c r="R17" s="421"/>
      <c r="S17" s="422"/>
      <c r="T17" s="420"/>
      <c r="U17" s="421"/>
      <c r="V17" s="421"/>
      <c r="W17" s="421"/>
      <c r="X17" s="421"/>
      <c r="Y17" s="421"/>
      <c r="Z17" s="421"/>
      <c r="AA17" s="421"/>
      <c r="AB17" s="421"/>
      <c r="AC17" s="421"/>
      <c r="AD17" s="421"/>
      <c r="AE17" s="421"/>
      <c r="AF17" s="421"/>
      <c r="AG17" s="421"/>
      <c r="AH17" s="421"/>
      <c r="AI17" s="422"/>
      <c r="AJ17" s="420"/>
      <c r="AK17" s="421"/>
      <c r="AL17" s="421"/>
      <c r="AM17" s="421"/>
      <c r="AN17" s="421"/>
      <c r="AO17" s="421"/>
      <c r="AP17" s="421"/>
      <c r="AQ17" s="421"/>
      <c r="AR17" s="421"/>
      <c r="AS17" s="421"/>
      <c r="AT17" s="421"/>
      <c r="AU17" s="421"/>
      <c r="AV17" s="421"/>
      <c r="AW17" s="421"/>
      <c r="AX17" s="421"/>
      <c r="AY17" s="422"/>
      <c r="AZ17" s="423">
        <v>3</v>
      </c>
      <c r="BA17" s="424"/>
      <c r="BB17" s="217" t="s">
        <v>158</v>
      </c>
      <c r="BC17" s="434"/>
    </row>
    <row r="18" spans="1:55" s="90" customFormat="1" ht="12" customHeight="1">
      <c r="A18" s="419"/>
      <c r="B18" s="250"/>
      <c r="C18" s="415"/>
      <c r="D18" s="416"/>
      <c r="E18" s="417"/>
      <c r="F18" s="417"/>
      <c r="G18" s="417"/>
      <c r="H18" s="417"/>
      <c r="I18" s="417"/>
      <c r="J18" s="417"/>
      <c r="K18" s="417"/>
      <c r="L18" s="417"/>
      <c r="M18" s="417"/>
      <c r="N18" s="417"/>
      <c r="O18" s="417"/>
      <c r="P18" s="417"/>
      <c r="Q18" s="417"/>
      <c r="R18" s="417"/>
      <c r="S18" s="418"/>
      <c r="T18" s="416"/>
      <c r="U18" s="417"/>
      <c r="V18" s="417"/>
      <c r="W18" s="417"/>
      <c r="X18" s="417"/>
      <c r="Y18" s="417"/>
      <c r="Z18" s="417"/>
      <c r="AA18" s="417"/>
      <c r="AB18" s="417"/>
      <c r="AC18" s="417"/>
      <c r="AD18" s="417"/>
      <c r="AE18" s="417"/>
      <c r="AF18" s="417"/>
      <c r="AG18" s="417"/>
      <c r="AH18" s="417"/>
      <c r="AI18" s="418"/>
      <c r="AJ18" s="416"/>
      <c r="AK18" s="417"/>
      <c r="AL18" s="417"/>
      <c r="AM18" s="417"/>
      <c r="AN18" s="417"/>
      <c r="AO18" s="417"/>
      <c r="AP18" s="417"/>
      <c r="AQ18" s="417"/>
      <c r="AR18" s="417"/>
      <c r="AS18" s="417"/>
      <c r="AT18" s="417"/>
      <c r="AU18" s="417"/>
      <c r="AV18" s="417"/>
      <c r="AW18" s="417"/>
      <c r="AX18" s="417"/>
      <c r="AY18" s="418"/>
      <c r="AZ18" s="419">
        <v>4</v>
      </c>
      <c r="BA18" s="419"/>
      <c r="BB18" s="216">
        <f>IF(BB16&lt;7,(LARGE(D19:AI19,1)+AJ19)/2,"NA")</f>
        <v>0</v>
      </c>
      <c r="BC18" s="434"/>
    </row>
    <row r="19" spans="1:55" s="90" customFormat="1" ht="12" customHeight="1">
      <c r="A19" s="419"/>
      <c r="B19" s="251" t="str">
        <f>'7'!B16</f>
        <v>ADS</v>
      </c>
      <c r="C19" s="415"/>
      <c r="D19" s="425">
        <f>IF(COUNTBLANK(D15:D18)=4,0,AVERAGE(D15:D18))</f>
        <v>0</v>
      </c>
      <c r="E19" s="426"/>
      <c r="F19" s="426"/>
      <c r="G19" s="426"/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7"/>
      <c r="T19" s="425">
        <f t="shared" ref="T19" si="0">IF(COUNTBLANK(T15:T18)=4,0,AVERAGE(T15:T18))</f>
        <v>0</v>
      </c>
      <c r="U19" s="426"/>
      <c r="V19" s="426"/>
      <c r="W19" s="426"/>
      <c r="X19" s="426"/>
      <c r="Y19" s="426"/>
      <c r="Z19" s="426"/>
      <c r="AA19" s="426"/>
      <c r="AB19" s="426"/>
      <c r="AC19" s="426"/>
      <c r="AD19" s="426"/>
      <c r="AE19" s="426"/>
      <c r="AF19" s="426"/>
      <c r="AG19" s="426"/>
      <c r="AH19" s="426"/>
      <c r="AI19" s="427"/>
      <c r="AJ19" s="425">
        <f t="shared" ref="AJ19" si="1">IF(COUNTBLANK(AJ15:AJ18)=4,0,AVERAGE(AJ15:AJ18))</f>
        <v>0</v>
      </c>
      <c r="AK19" s="426"/>
      <c r="AL19" s="426"/>
      <c r="AM19" s="426"/>
      <c r="AN19" s="426"/>
      <c r="AO19" s="426"/>
      <c r="AP19" s="426"/>
      <c r="AQ19" s="426"/>
      <c r="AR19" s="426"/>
      <c r="AS19" s="426"/>
      <c r="AT19" s="426"/>
      <c r="AU19" s="426"/>
      <c r="AV19" s="426"/>
      <c r="AW19" s="426"/>
      <c r="AX19" s="426"/>
      <c r="AY19" s="427"/>
      <c r="AZ19" s="428" t="s">
        <v>160</v>
      </c>
      <c r="BA19" s="429"/>
      <c r="BB19" s="430"/>
      <c r="BC19" s="434"/>
    </row>
    <row r="20" spans="1:55" s="90" customFormat="1" ht="12" customHeight="1">
      <c r="A20" s="390">
        <f>'7'!A17</f>
        <v>2</v>
      </c>
      <c r="B20" s="246"/>
      <c r="C20" s="393" t="str">
        <f>'12 (2)'!C17</f>
        <v>ADRIAN RUBILAR LEMES CAETANO</v>
      </c>
      <c r="D20" s="394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6"/>
      <c r="T20" s="394"/>
      <c r="U20" s="395"/>
      <c r="V20" s="395"/>
      <c r="W20" s="395"/>
      <c r="X20" s="395"/>
      <c r="Y20" s="395"/>
      <c r="Z20" s="395"/>
      <c r="AA20" s="395"/>
      <c r="AB20" s="395"/>
      <c r="AC20" s="395"/>
      <c r="AD20" s="395"/>
      <c r="AE20" s="395"/>
      <c r="AF20" s="395"/>
      <c r="AG20" s="395"/>
      <c r="AH20" s="395"/>
      <c r="AI20" s="396"/>
      <c r="AJ20" s="394"/>
      <c r="AK20" s="395"/>
      <c r="AL20" s="395"/>
      <c r="AM20" s="395"/>
      <c r="AN20" s="395"/>
      <c r="AO20" s="395"/>
      <c r="AP20" s="395"/>
      <c r="AQ20" s="395"/>
      <c r="AR20" s="395"/>
      <c r="AS20" s="395"/>
      <c r="AT20" s="395"/>
      <c r="AU20" s="395"/>
      <c r="AV20" s="395"/>
      <c r="AW20" s="395"/>
      <c r="AX20" s="395"/>
      <c r="AY20" s="396"/>
      <c r="AZ20" s="397">
        <v>1</v>
      </c>
      <c r="BA20" s="397"/>
      <c r="BB20" s="218" t="s">
        <v>157</v>
      </c>
      <c r="BC20" s="398">
        <f>IF('12 (2)'!AQ17="C","CANC",IF('12 (2)'!AQ17="D","DISP",IF('12 (2)'!AQ17="TR","TRANS",IF('12 (2)'!AQ17="TC","TRANC",IF(BB21&lt;7,IF(COUNTBLANK(AJ20:AJ23)=4,BB21,BB23),BB21)))))</f>
        <v>0</v>
      </c>
    </row>
    <row r="21" spans="1:55" s="90" customFormat="1" ht="12" customHeight="1">
      <c r="A21" s="391"/>
      <c r="B21" s="247"/>
      <c r="C21" s="393"/>
      <c r="D21" s="401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3"/>
      <c r="T21" s="401"/>
      <c r="U21" s="402"/>
      <c r="V21" s="402"/>
      <c r="W21" s="402"/>
      <c r="X21" s="402"/>
      <c r="Y21" s="402"/>
      <c r="Z21" s="402"/>
      <c r="AA21" s="402"/>
      <c r="AB21" s="402"/>
      <c r="AC21" s="402"/>
      <c r="AD21" s="402"/>
      <c r="AE21" s="402"/>
      <c r="AF21" s="402"/>
      <c r="AG21" s="402"/>
      <c r="AH21" s="402"/>
      <c r="AI21" s="403"/>
      <c r="AJ21" s="401"/>
      <c r="AK21" s="402"/>
      <c r="AL21" s="402"/>
      <c r="AM21" s="402"/>
      <c r="AN21" s="402"/>
      <c r="AO21" s="402"/>
      <c r="AP21" s="402"/>
      <c r="AQ21" s="402"/>
      <c r="AR21" s="402"/>
      <c r="AS21" s="402"/>
      <c r="AT21" s="402"/>
      <c r="AU21" s="402"/>
      <c r="AV21" s="402"/>
      <c r="AW21" s="402"/>
      <c r="AX21" s="402"/>
      <c r="AY21" s="403"/>
      <c r="AZ21" s="397">
        <v>2</v>
      </c>
      <c r="BA21" s="397"/>
      <c r="BB21" s="219">
        <f t="shared" ref="BB21" si="2">(D24+T24)/2</f>
        <v>0</v>
      </c>
      <c r="BC21" s="399"/>
    </row>
    <row r="22" spans="1:55" s="90" customFormat="1" ht="12" customHeight="1">
      <c r="A22" s="391"/>
      <c r="B22" s="247"/>
      <c r="C22" s="393"/>
      <c r="D22" s="401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3"/>
      <c r="T22" s="401"/>
      <c r="U22" s="402"/>
      <c r="V22" s="402"/>
      <c r="W22" s="402"/>
      <c r="X22" s="402"/>
      <c r="Y22" s="402"/>
      <c r="Z22" s="402"/>
      <c r="AA22" s="402"/>
      <c r="AB22" s="402"/>
      <c r="AC22" s="402"/>
      <c r="AD22" s="402"/>
      <c r="AE22" s="402"/>
      <c r="AF22" s="402"/>
      <c r="AG22" s="402"/>
      <c r="AH22" s="402"/>
      <c r="AI22" s="403"/>
      <c r="AJ22" s="401"/>
      <c r="AK22" s="402"/>
      <c r="AL22" s="402"/>
      <c r="AM22" s="402"/>
      <c r="AN22" s="402"/>
      <c r="AO22" s="402"/>
      <c r="AP22" s="402"/>
      <c r="AQ22" s="402"/>
      <c r="AR22" s="402"/>
      <c r="AS22" s="402"/>
      <c r="AT22" s="402"/>
      <c r="AU22" s="402"/>
      <c r="AV22" s="402"/>
      <c r="AW22" s="402"/>
      <c r="AX22" s="402"/>
      <c r="AY22" s="403"/>
      <c r="AZ22" s="404">
        <v>3</v>
      </c>
      <c r="BA22" s="405"/>
      <c r="BB22" s="218" t="s">
        <v>158</v>
      </c>
      <c r="BC22" s="399"/>
    </row>
    <row r="23" spans="1:55" s="90" customFormat="1" ht="12" customHeight="1">
      <c r="A23" s="391"/>
      <c r="B23" s="247"/>
      <c r="C23" s="393"/>
      <c r="D23" s="394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5"/>
      <c r="P23" s="395"/>
      <c r="Q23" s="395"/>
      <c r="R23" s="395"/>
      <c r="S23" s="396"/>
      <c r="T23" s="394"/>
      <c r="U23" s="395"/>
      <c r="V23" s="395"/>
      <c r="W23" s="395"/>
      <c r="X23" s="395"/>
      <c r="Y23" s="395"/>
      <c r="Z23" s="395"/>
      <c r="AA23" s="395"/>
      <c r="AB23" s="395"/>
      <c r="AC23" s="395"/>
      <c r="AD23" s="395"/>
      <c r="AE23" s="395"/>
      <c r="AF23" s="395"/>
      <c r="AG23" s="395"/>
      <c r="AH23" s="395"/>
      <c r="AI23" s="396"/>
      <c r="AJ23" s="394"/>
      <c r="AK23" s="395"/>
      <c r="AL23" s="395"/>
      <c r="AM23" s="395"/>
      <c r="AN23" s="395"/>
      <c r="AO23" s="395"/>
      <c r="AP23" s="395"/>
      <c r="AQ23" s="395"/>
      <c r="AR23" s="395"/>
      <c r="AS23" s="395"/>
      <c r="AT23" s="395"/>
      <c r="AU23" s="395"/>
      <c r="AV23" s="395"/>
      <c r="AW23" s="395"/>
      <c r="AX23" s="395"/>
      <c r="AY23" s="396"/>
      <c r="AZ23" s="397">
        <v>4</v>
      </c>
      <c r="BA23" s="397"/>
      <c r="BB23" s="219">
        <f t="shared" ref="BB23" si="3">IF(BB21&lt;7,(LARGE(D24:AI24,1)+AJ24)/2,"NA")</f>
        <v>0</v>
      </c>
      <c r="BC23" s="399"/>
    </row>
    <row r="24" spans="1:55" s="90" customFormat="1" ht="12" customHeight="1">
      <c r="A24" s="392"/>
      <c r="B24" s="248" t="str">
        <f>'7'!B17</f>
        <v>ADS</v>
      </c>
      <c r="C24" s="393"/>
      <c r="D24" s="406">
        <f t="shared" ref="D24" si="4">IF(COUNTBLANK(D20:D23)=4,0,AVERAGE(D20:D23))</f>
        <v>0</v>
      </c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8"/>
      <c r="T24" s="406">
        <f t="shared" ref="T24:T84" si="5">IF(COUNTBLANK(T20:T23)=4,0,AVERAGE(T20:T23))</f>
        <v>0</v>
      </c>
      <c r="U24" s="407"/>
      <c r="V24" s="407"/>
      <c r="W24" s="407"/>
      <c r="X24" s="407"/>
      <c r="Y24" s="407"/>
      <c r="Z24" s="407"/>
      <c r="AA24" s="407"/>
      <c r="AB24" s="407"/>
      <c r="AC24" s="407"/>
      <c r="AD24" s="407"/>
      <c r="AE24" s="407"/>
      <c r="AF24" s="407"/>
      <c r="AG24" s="407"/>
      <c r="AH24" s="407"/>
      <c r="AI24" s="408"/>
      <c r="AJ24" s="406">
        <f t="shared" ref="AJ24:AJ84" si="6">IF(COUNTBLANK(AJ20:AJ23)=4,0,AVERAGE(AJ20:AJ23))</f>
        <v>0</v>
      </c>
      <c r="AK24" s="407"/>
      <c r="AL24" s="407"/>
      <c r="AM24" s="407"/>
      <c r="AN24" s="407"/>
      <c r="AO24" s="407"/>
      <c r="AP24" s="407"/>
      <c r="AQ24" s="407"/>
      <c r="AR24" s="407"/>
      <c r="AS24" s="407"/>
      <c r="AT24" s="407"/>
      <c r="AU24" s="407"/>
      <c r="AV24" s="407"/>
      <c r="AW24" s="407"/>
      <c r="AX24" s="407"/>
      <c r="AY24" s="408"/>
      <c r="AZ24" s="409" t="s">
        <v>160</v>
      </c>
      <c r="BA24" s="410"/>
      <c r="BB24" s="411"/>
      <c r="BC24" s="400"/>
    </row>
    <row r="25" spans="1:55" s="90" customFormat="1" ht="12" customHeight="1">
      <c r="A25" s="412">
        <f>'7'!A18</f>
        <v>3</v>
      </c>
      <c r="B25" s="249"/>
      <c r="C25" s="415" t="str">
        <f>'12 (2)'!C18</f>
        <v>ALEXANDRE GABIATTI VIEIRA</v>
      </c>
      <c r="D25" s="416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417"/>
      <c r="R25" s="417"/>
      <c r="S25" s="418"/>
      <c r="T25" s="416"/>
      <c r="U25" s="417"/>
      <c r="V25" s="417"/>
      <c r="W25" s="417"/>
      <c r="X25" s="417"/>
      <c r="Y25" s="417"/>
      <c r="Z25" s="417"/>
      <c r="AA25" s="417"/>
      <c r="AB25" s="417"/>
      <c r="AC25" s="417"/>
      <c r="AD25" s="417"/>
      <c r="AE25" s="417"/>
      <c r="AF25" s="417"/>
      <c r="AG25" s="417"/>
      <c r="AH25" s="417"/>
      <c r="AI25" s="418"/>
      <c r="AJ25" s="416"/>
      <c r="AK25" s="417"/>
      <c r="AL25" s="417"/>
      <c r="AM25" s="417"/>
      <c r="AN25" s="417"/>
      <c r="AO25" s="417"/>
      <c r="AP25" s="417"/>
      <c r="AQ25" s="417"/>
      <c r="AR25" s="417"/>
      <c r="AS25" s="417"/>
      <c r="AT25" s="417"/>
      <c r="AU25" s="417"/>
      <c r="AV25" s="417"/>
      <c r="AW25" s="417"/>
      <c r="AX25" s="417"/>
      <c r="AY25" s="418"/>
      <c r="AZ25" s="419">
        <v>1</v>
      </c>
      <c r="BA25" s="419"/>
      <c r="BB25" s="217" t="s">
        <v>157</v>
      </c>
      <c r="BC25" s="434">
        <f>IF('12 (2)'!AQ18="C","CANC",IF('12 (2)'!AQ18="D","DISP",IF('12 (2)'!AQ18="TR","TRANS",IF('12 (2)'!AQ18="TC","TRANC",IF(BB26&lt;7,IF(COUNTBLANK(AJ25:AJ28)=4,BB26,BB28),BB26)))))</f>
        <v>0</v>
      </c>
    </row>
    <row r="26" spans="1:55" s="90" customFormat="1" ht="12" customHeight="1">
      <c r="A26" s="413"/>
      <c r="B26" s="250"/>
      <c r="C26" s="415"/>
      <c r="D26" s="420"/>
      <c r="E26" s="421"/>
      <c r="F26" s="421"/>
      <c r="G26" s="421"/>
      <c r="H26" s="421"/>
      <c r="I26" s="421"/>
      <c r="J26" s="421"/>
      <c r="K26" s="421"/>
      <c r="L26" s="421"/>
      <c r="M26" s="421"/>
      <c r="N26" s="421"/>
      <c r="O26" s="421"/>
      <c r="P26" s="421"/>
      <c r="Q26" s="421"/>
      <c r="R26" s="421"/>
      <c r="S26" s="422"/>
      <c r="T26" s="420"/>
      <c r="U26" s="421"/>
      <c r="V26" s="421"/>
      <c r="W26" s="421"/>
      <c r="X26" s="421"/>
      <c r="Y26" s="421"/>
      <c r="Z26" s="421"/>
      <c r="AA26" s="421"/>
      <c r="AB26" s="421"/>
      <c r="AC26" s="421"/>
      <c r="AD26" s="421"/>
      <c r="AE26" s="421"/>
      <c r="AF26" s="421"/>
      <c r="AG26" s="421"/>
      <c r="AH26" s="421"/>
      <c r="AI26" s="422"/>
      <c r="AJ26" s="420"/>
      <c r="AK26" s="421"/>
      <c r="AL26" s="421"/>
      <c r="AM26" s="421"/>
      <c r="AN26" s="421"/>
      <c r="AO26" s="421"/>
      <c r="AP26" s="421"/>
      <c r="AQ26" s="421"/>
      <c r="AR26" s="421"/>
      <c r="AS26" s="421"/>
      <c r="AT26" s="421"/>
      <c r="AU26" s="421"/>
      <c r="AV26" s="421"/>
      <c r="AW26" s="421"/>
      <c r="AX26" s="421"/>
      <c r="AY26" s="422"/>
      <c r="AZ26" s="419">
        <v>2</v>
      </c>
      <c r="BA26" s="419"/>
      <c r="BB26" s="216">
        <f t="shared" ref="BB26" si="7">(D29+T29)/2</f>
        <v>0</v>
      </c>
      <c r="BC26" s="434"/>
    </row>
    <row r="27" spans="1:55" s="90" customFormat="1" ht="12" customHeight="1">
      <c r="A27" s="413"/>
      <c r="B27" s="250"/>
      <c r="C27" s="415"/>
      <c r="D27" s="420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  <c r="R27" s="421"/>
      <c r="S27" s="422"/>
      <c r="T27" s="420"/>
      <c r="U27" s="421"/>
      <c r="V27" s="421"/>
      <c r="W27" s="421"/>
      <c r="X27" s="421"/>
      <c r="Y27" s="421"/>
      <c r="Z27" s="421"/>
      <c r="AA27" s="421"/>
      <c r="AB27" s="421"/>
      <c r="AC27" s="421"/>
      <c r="AD27" s="421"/>
      <c r="AE27" s="421"/>
      <c r="AF27" s="421"/>
      <c r="AG27" s="421"/>
      <c r="AH27" s="421"/>
      <c r="AI27" s="422"/>
      <c r="AJ27" s="420"/>
      <c r="AK27" s="421"/>
      <c r="AL27" s="421"/>
      <c r="AM27" s="421"/>
      <c r="AN27" s="421"/>
      <c r="AO27" s="421"/>
      <c r="AP27" s="421"/>
      <c r="AQ27" s="421"/>
      <c r="AR27" s="421"/>
      <c r="AS27" s="421"/>
      <c r="AT27" s="421"/>
      <c r="AU27" s="421"/>
      <c r="AV27" s="421"/>
      <c r="AW27" s="421"/>
      <c r="AX27" s="421"/>
      <c r="AY27" s="422"/>
      <c r="AZ27" s="423">
        <v>3</v>
      </c>
      <c r="BA27" s="424"/>
      <c r="BB27" s="217" t="s">
        <v>158</v>
      </c>
      <c r="BC27" s="434"/>
    </row>
    <row r="28" spans="1:55" s="90" customFormat="1" ht="12" customHeight="1">
      <c r="A28" s="413"/>
      <c r="B28" s="250"/>
      <c r="C28" s="415"/>
      <c r="D28" s="416"/>
      <c r="E28" s="417"/>
      <c r="F28" s="417"/>
      <c r="G28" s="417"/>
      <c r="H28" s="417"/>
      <c r="I28" s="417"/>
      <c r="J28" s="417"/>
      <c r="K28" s="417"/>
      <c r="L28" s="417"/>
      <c r="M28" s="417"/>
      <c r="N28" s="417"/>
      <c r="O28" s="417"/>
      <c r="P28" s="417"/>
      <c r="Q28" s="417"/>
      <c r="R28" s="417"/>
      <c r="S28" s="418"/>
      <c r="T28" s="416"/>
      <c r="U28" s="417"/>
      <c r="V28" s="417"/>
      <c r="W28" s="417"/>
      <c r="X28" s="417"/>
      <c r="Y28" s="417"/>
      <c r="Z28" s="417"/>
      <c r="AA28" s="417"/>
      <c r="AB28" s="417"/>
      <c r="AC28" s="417"/>
      <c r="AD28" s="417"/>
      <c r="AE28" s="417"/>
      <c r="AF28" s="417"/>
      <c r="AG28" s="417"/>
      <c r="AH28" s="417"/>
      <c r="AI28" s="418"/>
      <c r="AJ28" s="416"/>
      <c r="AK28" s="417"/>
      <c r="AL28" s="417"/>
      <c r="AM28" s="417"/>
      <c r="AN28" s="417"/>
      <c r="AO28" s="417"/>
      <c r="AP28" s="417"/>
      <c r="AQ28" s="417"/>
      <c r="AR28" s="417"/>
      <c r="AS28" s="417"/>
      <c r="AT28" s="417"/>
      <c r="AU28" s="417"/>
      <c r="AV28" s="417"/>
      <c r="AW28" s="417"/>
      <c r="AX28" s="417"/>
      <c r="AY28" s="418"/>
      <c r="AZ28" s="419">
        <v>4</v>
      </c>
      <c r="BA28" s="419"/>
      <c r="BB28" s="216">
        <f t="shared" ref="BB28" si="8">IF(BB26&lt;7,(LARGE(D29:AI29,1)+AJ29)/2,"NA")</f>
        <v>0</v>
      </c>
      <c r="BC28" s="434"/>
    </row>
    <row r="29" spans="1:55" s="90" customFormat="1" ht="12" customHeight="1">
      <c r="A29" s="414"/>
      <c r="B29" s="251" t="str">
        <f>'7'!B18</f>
        <v>ADS</v>
      </c>
      <c r="C29" s="415"/>
      <c r="D29" s="425">
        <f t="shared" ref="D29" si="9">IF(COUNTBLANK(D25:D28)=4,0,AVERAGE(D25:D28))</f>
        <v>0</v>
      </c>
      <c r="E29" s="426"/>
      <c r="F29" s="426"/>
      <c r="G29" s="426"/>
      <c r="H29" s="426"/>
      <c r="I29" s="426"/>
      <c r="J29" s="426"/>
      <c r="K29" s="426"/>
      <c r="L29" s="426"/>
      <c r="M29" s="426"/>
      <c r="N29" s="426"/>
      <c r="O29" s="426"/>
      <c r="P29" s="426"/>
      <c r="Q29" s="426"/>
      <c r="R29" s="426"/>
      <c r="S29" s="427"/>
      <c r="T29" s="425">
        <f t="shared" si="5"/>
        <v>0</v>
      </c>
      <c r="U29" s="426"/>
      <c r="V29" s="426"/>
      <c r="W29" s="426"/>
      <c r="X29" s="426"/>
      <c r="Y29" s="426"/>
      <c r="Z29" s="426"/>
      <c r="AA29" s="426"/>
      <c r="AB29" s="426"/>
      <c r="AC29" s="426"/>
      <c r="AD29" s="426"/>
      <c r="AE29" s="426"/>
      <c r="AF29" s="426"/>
      <c r="AG29" s="426"/>
      <c r="AH29" s="426"/>
      <c r="AI29" s="427"/>
      <c r="AJ29" s="425">
        <f t="shared" si="6"/>
        <v>0</v>
      </c>
      <c r="AK29" s="426"/>
      <c r="AL29" s="426"/>
      <c r="AM29" s="426"/>
      <c r="AN29" s="426"/>
      <c r="AO29" s="426"/>
      <c r="AP29" s="426"/>
      <c r="AQ29" s="426"/>
      <c r="AR29" s="426"/>
      <c r="AS29" s="426"/>
      <c r="AT29" s="426"/>
      <c r="AU29" s="426"/>
      <c r="AV29" s="426"/>
      <c r="AW29" s="426"/>
      <c r="AX29" s="426"/>
      <c r="AY29" s="427"/>
      <c r="AZ29" s="428" t="s">
        <v>160</v>
      </c>
      <c r="BA29" s="429"/>
      <c r="BB29" s="430"/>
      <c r="BC29" s="434"/>
    </row>
    <row r="30" spans="1:55" s="90" customFormat="1" ht="12" customHeight="1">
      <c r="A30" s="390">
        <f>'7'!A19</f>
        <v>1</v>
      </c>
      <c r="B30" s="246"/>
      <c r="C30" s="393" t="str">
        <f>'12 (2)'!C19</f>
        <v>ALEXSANDRO GIOVANNI DA SILVA DIAS</v>
      </c>
      <c r="D30" s="394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  <c r="Q30" s="395"/>
      <c r="R30" s="395"/>
      <c r="S30" s="396"/>
      <c r="T30" s="394"/>
      <c r="U30" s="395"/>
      <c r="V30" s="395"/>
      <c r="W30" s="395"/>
      <c r="X30" s="395"/>
      <c r="Y30" s="395"/>
      <c r="Z30" s="395"/>
      <c r="AA30" s="395"/>
      <c r="AB30" s="395"/>
      <c r="AC30" s="395"/>
      <c r="AD30" s="395"/>
      <c r="AE30" s="395"/>
      <c r="AF30" s="395"/>
      <c r="AG30" s="395"/>
      <c r="AH30" s="395"/>
      <c r="AI30" s="396"/>
      <c r="AJ30" s="394"/>
      <c r="AK30" s="395"/>
      <c r="AL30" s="395"/>
      <c r="AM30" s="395"/>
      <c r="AN30" s="395"/>
      <c r="AO30" s="395"/>
      <c r="AP30" s="395"/>
      <c r="AQ30" s="395"/>
      <c r="AR30" s="395"/>
      <c r="AS30" s="395"/>
      <c r="AT30" s="395"/>
      <c r="AU30" s="395"/>
      <c r="AV30" s="395"/>
      <c r="AW30" s="395"/>
      <c r="AX30" s="395"/>
      <c r="AY30" s="396"/>
      <c r="AZ30" s="397">
        <v>1</v>
      </c>
      <c r="BA30" s="397"/>
      <c r="BB30" s="218" t="s">
        <v>157</v>
      </c>
      <c r="BC30" s="398">
        <f>IF('12 (2)'!AQ19="C","CANC",IF('12 (2)'!AQ19="D","DISP",IF('12 (2)'!AQ19="TR","TRANS",IF('12 (2)'!AQ19="TC","TRANC",IF(BB31&lt;7,IF(COUNTBLANK(AJ30:AJ33)=4,BB31,BB33),BB31)))))</f>
        <v>0</v>
      </c>
    </row>
    <row r="31" spans="1:55" s="90" customFormat="1" ht="12" customHeight="1">
      <c r="A31" s="391"/>
      <c r="B31" s="247"/>
      <c r="C31" s="393"/>
      <c r="D31" s="401"/>
      <c r="E31" s="402"/>
      <c r="F31" s="402"/>
      <c r="G31" s="402"/>
      <c r="H31" s="402"/>
      <c r="I31" s="402"/>
      <c r="J31" s="402"/>
      <c r="K31" s="402"/>
      <c r="L31" s="402"/>
      <c r="M31" s="402"/>
      <c r="N31" s="402"/>
      <c r="O31" s="402"/>
      <c r="P31" s="402"/>
      <c r="Q31" s="402"/>
      <c r="R31" s="402"/>
      <c r="S31" s="403"/>
      <c r="T31" s="401"/>
      <c r="U31" s="402"/>
      <c r="V31" s="402"/>
      <c r="W31" s="402"/>
      <c r="X31" s="402"/>
      <c r="Y31" s="402"/>
      <c r="Z31" s="402"/>
      <c r="AA31" s="402"/>
      <c r="AB31" s="402"/>
      <c r="AC31" s="402"/>
      <c r="AD31" s="402"/>
      <c r="AE31" s="402"/>
      <c r="AF31" s="402"/>
      <c r="AG31" s="402"/>
      <c r="AH31" s="402"/>
      <c r="AI31" s="403"/>
      <c r="AJ31" s="401"/>
      <c r="AK31" s="402"/>
      <c r="AL31" s="402"/>
      <c r="AM31" s="402"/>
      <c r="AN31" s="402"/>
      <c r="AO31" s="402"/>
      <c r="AP31" s="402"/>
      <c r="AQ31" s="402"/>
      <c r="AR31" s="402"/>
      <c r="AS31" s="402"/>
      <c r="AT31" s="402"/>
      <c r="AU31" s="402"/>
      <c r="AV31" s="402"/>
      <c r="AW31" s="402"/>
      <c r="AX31" s="402"/>
      <c r="AY31" s="403"/>
      <c r="AZ31" s="397">
        <v>2</v>
      </c>
      <c r="BA31" s="397"/>
      <c r="BB31" s="219">
        <f t="shared" ref="BB31" si="10">(D34+T34)/2</f>
        <v>0</v>
      </c>
      <c r="BC31" s="399"/>
    </row>
    <row r="32" spans="1:55" s="90" customFormat="1" ht="12" customHeight="1">
      <c r="A32" s="391"/>
      <c r="B32" s="247"/>
      <c r="C32" s="393"/>
      <c r="D32" s="401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3"/>
      <c r="T32" s="401"/>
      <c r="U32" s="402"/>
      <c r="V32" s="402"/>
      <c r="W32" s="402"/>
      <c r="X32" s="402"/>
      <c r="Y32" s="402"/>
      <c r="Z32" s="402"/>
      <c r="AA32" s="402"/>
      <c r="AB32" s="402"/>
      <c r="AC32" s="402"/>
      <c r="AD32" s="402"/>
      <c r="AE32" s="402"/>
      <c r="AF32" s="402"/>
      <c r="AG32" s="402"/>
      <c r="AH32" s="402"/>
      <c r="AI32" s="403"/>
      <c r="AJ32" s="401"/>
      <c r="AK32" s="402"/>
      <c r="AL32" s="402"/>
      <c r="AM32" s="402"/>
      <c r="AN32" s="402"/>
      <c r="AO32" s="402"/>
      <c r="AP32" s="402"/>
      <c r="AQ32" s="402"/>
      <c r="AR32" s="402"/>
      <c r="AS32" s="402"/>
      <c r="AT32" s="402"/>
      <c r="AU32" s="402"/>
      <c r="AV32" s="402"/>
      <c r="AW32" s="402"/>
      <c r="AX32" s="402"/>
      <c r="AY32" s="403"/>
      <c r="AZ32" s="404">
        <v>3</v>
      </c>
      <c r="BA32" s="405"/>
      <c r="BB32" s="218" t="s">
        <v>158</v>
      </c>
      <c r="BC32" s="399"/>
    </row>
    <row r="33" spans="1:55" s="90" customFormat="1" ht="12" customHeight="1">
      <c r="A33" s="391"/>
      <c r="B33" s="247"/>
      <c r="C33" s="393"/>
      <c r="D33" s="394"/>
      <c r="E33" s="395"/>
      <c r="F33" s="395"/>
      <c r="G33" s="395"/>
      <c r="H33" s="395"/>
      <c r="I33" s="395"/>
      <c r="J33" s="395"/>
      <c r="K33" s="395"/>
      <c r="L33" s="395"/>
      <c r="M33" s="395"/>
      <c r="N33" s="395"/>
      <c r="O33" s="395"/>
      <c r="P33" s="395"/>
      <c r="Q33" s="395"/>
      <c r="R33" s="395"/>
      <c r="S33" s="396"/>
      <c r="T33" s="394"/>
      <c r="U33" s="395"/>
      <c r="V33" s="395"/>
      <c r="W33" s="395"/>
      <c r="X33" s="395"/>
      <c r="Y33" s="395"/>
      <c r="Z33" s="395"/>
      <c r="AA33" s="395"/>
      <c r="AB33" s="395"/>
      <c r="AC33" s="395"/>
      <c r="AD33" s="395"/>
      <c r="AE33" s="395"/>
      <c r="AF33" s="395"/>
      <c r="AG33" s="395"/>
      <c r="AH33" s="395"/>
      <c r="AI33" s="396"/>
      <c r="AJ33" s="394"/>
      <c r="AK33" s="395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5"/>
      <c r="AY33" s="396"/>
      <c r="AZ33" s="397">
        <v>4</v>
      </c>
      <c r="BA33" s="397"/>
      <c r="BB33" s="219">
        <f t="shared" ref="BB33" si="11">IF(BB31&lt;7,(LARGE(D34:AI34,1)+AJ34)/2,"NA")</f>
        <v>0</v>
      </c>
      <c r="BC33" s="399"/>
    </row>
    <row r="34" spans="1:55" s="90" customFormat="1" ht="12" customHeight="1">
      <c r="A34" s="392"/>
      <c r="B34" s="248" t="str">
        <f>'7'!B19</f>
        <v>REDES</v>
      </c>
      <c r="C34" s="393"/>
      <c r="D34" s="406">
        <f t="shared" ref="D34" si="12">IF(COUNTBLANK(D30:D33)=4,0,AVERAGE(D30:D33))</f>
        <v>0</v>
      </c>
      <c r="E34" s="407"/>
      <c r="F34" s="407"/>
      <c r="G34" s="407"/>
      <c r="H34" s="407"/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8"/>
      <c r="T34" s="406">
        <f t="shared" si="5"/>
        <v>0</v>
      </c>
      <c r="U34" s="407"/>
      <c r="V34" s="407"/>
      <c r="W34" s="407"/>
      <c r="X34" s="407"/>
      <c r="Y34" s="407"/>
      <c r="Z34" s="407"/>
      <c r="AA34" s="407"/>
      <c r="AB34" s="407"/>
      <c r="AC34" s="407"/>
      <c r="AD34" s="407"/>
      <c r="AE34" s="407"/>
      <c r="AF34" s="407"/>
      <c r="AG34" s="407"/>
      <c r="AH34" s="407"/>
      <c r="AI34" s="408"/>
      <c r="AJ34" s="406">
        <f t="shared" si="6"/>
        <v>0</v>
      </c>
      <c r="AK34" s="407"/>
      <c r="AL34" s="407"/>
      <c r="AM34" s="407"/>
      <c r="AN34" s="407"/>
      <c r="AO34" s="407"/>
      <c r="AP34" s="407"/>
      <c r="AQ34" s="407"/>
      <c r="AR34" s="407"/>
      <c r="AS34" s="407"/>
      <c r="AT34" s="407"/>
      <c r="AU34" s="407"/>
      <c r="AV34" s="407"/>
      <c r="AW34" s="407"/>
      <c r="AX34" s="407"/>
      <c r="AY34" s="408"/>
      <c r="AZ34" s="409" t="s">
        <v>160</v>
      </c>
      <c r="BA34" s="410"/>
      <c r="BB34" s="411"/>
      <c r="BC34" s="400"/>
    </row>
    <row r="35" spans="1:55" s="90" customFormat="1" ht="12" customHeight="1">
      <c r="A35" s="412">
        <f>'7'!A20</f>
        <v>5</v>
      </c>
      <c r="B35" s="249"/>
      <c r="C35" s="415" t="str">
        <f>'12 (2)'!C20</f>
        <v>ANA CARLA MESSIAS DE MOURA</v>
      </c>
      <c r="D35" s="416"/>
      <c r="E35" s="417"/>
      <c r="F35" s="417"/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17"/>
      <c r="R35" s="417"/>
      <c r="S35" s="418"/>
      <c r="T35" s="416"/>
      <c r="U35" s="417"/>
      <c r="V35" s="417"/>
      <c r="W35" s="417"/>
      <c r="X35" s="417"/>
      <c r="Y35" s="417"/>
      <c r="Z35" s="417"/>
      <c r="AA35" s="417"/>
      <c r="AB35" s="417"/>
      <c r="AC35" s="417"/>
      <c r="AD35" s="417"/>
      <c r="AE35" s="417"/>
      <c r="AF35" s="417"/>
      <c r="AG35" s="417"/>
      <c r="AH35" s="417"/>
      <c r="AI35" s="418"/>
      <c r="AJ35" s="416"/>
      <c r="AK35" s="417"/>
      <c r="AL35" s="417"/>
      <c r="AM35" s="417"/>
      <c r="AN35" s="417"/>
      <c r="AO35" s="417"/>
      <c r="AP35" s="417"/>
      <c r="AQ35" s="417"/>
      <c r="AR35" s="417"/>
      <c r="AS35" s="417"/>
      <c r="AT35" s="417"/>
      <c r="AU35" s="417"/>
      <c r="AV35" s="417"/>
      <c r="AW35" s="417"/>
      <c r="AX35" s="417"/>
      <c r="AY35" s="418"/>
      <c r="AZ35" s="419">
        <v>1</v>
      </c>
      <c r="BA35" s="419"/>
      <c r="BB35" s="217" t="s">
        <v>157</v>
      </c>
      <c r="BC35" s="398">
        <f>IF('12 (2)'!AQ20="C","CANC",IF('12 (2)'!AQ20="D","DISP",IF('12 (2)'!AQ20="TR","TRANS",IF('12 (2)'!AQ20="TC","TRANC",IF(BB36&lt;7,IF(COUNTBLANK(AJ35:AJ38)=4,BB36,BB38),BB36)))))</f>
        <v>0</v>
      </c>
    </row>
    <row r="36" spans="1:55" s="90" customFormat="1" ht="12" customHeight="1">
      <c r="A36" s="413"/>
      <c r="B36" s="250"/>
      <c r="C36" s="415"/>
      <c r="D36" s="420"/>
      <c r="E36" s="421"/>
      <c r="F36" s="421"/>
      <c r="G36" s="421"/>
      <c r="H36" s="421"/>
      <c r="I36" s="421"/>
      <c r="J36" s="421"/>
      <c r="K36" s="421"/>
      <c r="L36" s="421"/>
      <c r="M36" s="421"/>
      <c r="N36" s="421"/>
      <c r="O36" s="421"/>
      <c r="P36" s="421"/>
      <c r="Q36" s="421"/>
      <c r="R36" s="421"/>
      <c r="S36" s="422"/>
      <c r="T36" s="420"/>
      <c r="U36" s="421"/>
      <c r="V36" s="421"/>
      <c r="W36" s="421"/>
      <c r="X36" s="421"/>
      <c r="Y36" s="421"/>
      <c r="Z36" s="421"/>
      <c r="AA36" s="421"/>
      <c r="AB36" s="421"/>
      <c r="AC36" s="421"/>
      <c r="AD36" s="421"/>
      <c r="AE36" s="421"/>
      <c r="AF36" s="421"/>
      <c r="AG36" s="421"/>
      <c r="AH36" s="421"/>
      <c r="AI36" s="422"/>
      <c r="AJ36" s="420"/>
      <c r="AK36" s="421"/>
      <c r="AL36" s="421"/>
      <c r="AM36" s="421"/>
      <c r="AN36" s="421"/>
      <c r="AO36" s="421"/>
      <c r="AP36" s="421"/>
      <c r="AQ36" s="421"/>
      <c r="AR36" s="421"/>
      <c r="AS36" s="421"/>
      <c r="AT36" s="421"/>
      <c r="AU36" s="421"/>
      <c r="AV36" s="421"/>
      <c r="AW36" s="421"/>
      <c r="AX36" s="421"/>
      <c r="AY36" s="422"/>
      <c r="AZ36" s="419">
        <v>2</v>
      </c>
      <c r="BA36" s="419"/>
      <c r="BB36" s="216">
        <f t="shared" ref="BB36" si="13">(D39+T39)/2</f>
        <v>0</v>
      </c>
      <c r="BC36" s="399"/>
    </row>
    <row r="37" spans="1:55" s="90" customFormat="1" ht="12" customHeight="1">
      <c r="A37" s="413"/>
      <c r="B37" s="250"/>
      <c r="C37" s="415"/>
      <c r="D37" s="420"/>
      <c r="E37" s="421"/>
      <c r="F37" s="421"/>
      <c r="G37" s="421"/>
      <c r="H37" s="421"/>
      <c r="I37" s="421"/>
      <c r="J37" s="421"/>
      <c r="K37" s="421"/>
      <c r="L37" s="421"/>
      <c r="M37" s="421"/>
      <c r="N37" s="421"/>
      <c r="O37" s="421"/>
      <c r="P37" s="421"/>
      <c r="Q37" s="421"/>
      <c r="R37" s="421"/>
      <c r="S37" s="422"/>
      <c r="T37" s="420"/>
      <c r="U37" s="421"/>
      <c r="V37" s="421"/>
      <c r="W37" s="421"/>
      <c r="X37" s="421"/>
      <c r="Y37" s="421"/>
      <c r="Z37" s="421"/>
      <c r="AA37" s="421"/>
      <c r="AB37" s="421"/>
      <c r="AC37" s="421"/>
      <c r="AD37" s="421"/>
      <c r="AE37" s="421"/>
      <c r="AF37" s="421"/>
      <c r="AG37" s="421"/>
      <c r="AH37" s="421"/>
      <c r="AI37" s="422"/>
      <c r="AJ37" s="420"/>
      <c r="AK37" s="421"/>
      <c r="AL37" s="421"/>
      <c r="AM37" s="421"/>
      <c r="AN37" s="421"/>
      <c r="AO37" s="421"/>
      <c r="AP37" s="421"/>
      <c r="AQ37" s="421"/>
      <c r="AR37" s="421"/>
      <c r="AS37" s="421"/>
      <c r="AT37" s="421"/>
      <c r="AU37" s="421"/>
      <c r="AV37" s="421"/>
      <c r="AW37" s="421"/>
      <c r="AX37" s="421"/>
      <c r="AY37" s="422"/>
      <c r="AZ37" s="423">
        <v>3</v>
      </c>
      <c r="BA37" s="424"/>
      <c r="BB37" s="217" t="s">
        <v>158</v>
      </c>
      <c r="BC37" s="399"/>
    </row>
    <row r="38" spans="1:55" s="90" customFormat="1" ht="12" customHeight="1">
      <c r="A38" s="413"/>
      <c r="B38" s="250"/>
      <c r="C38" s="415"/>
      <c r="D38" s="416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17"/>
      <c r="R38" s="417"/>
      <c r="S38" s="418"/>
      <c r="T38" s="416"/>
      <c r="U38" s="417"/>
      <c r="V38" s="417"/>
      <c r="W38" s="417"/>
      <c r="X38" s="417"/>
      <c r="Y38" s="417"/>
      <c r="Z38" s="417"/>
      <c r="AA38" s="417"/>
      <c r="AB38" s="417"/>
      <c r="AC38" s="417"/>
      <c r="AD38" s="417"/>
      <c r="AE38" s="417"/>
      <c r="AF38" s="417"/>
      <c r="AG38" s="417"/>
      <c r="AH38" s="417"/>
      <c r="AI38" s="418"/>
      <c r="AJ38" s="416"/>
      <c r="AK38" s="417"/>
      <c r="AL38" s="417"/>
      <c r="AM38" s="417"/>
      <c r="AN38" s="417"/>
      <c r="AO38" s="417"/>
      <c r="AP38" s="417"/>
      <c r="AQ38" s="417"/>
      <c r="AR38" s="417"/>
      <c r="AS38" s="417"/>
      <c r="AT38" s="417"/>
      <c r="AU38" s="417"/>
      <c r="AV38" s="417"/>
      <c r="AW38" s="417"/>
      <c r="AX38" s="417"/>
      <c r="AY38" s="418"/>
      <c r="AZ38" s="419">
        <v>4</v>
      </c>
      <c r="BA38" s="419"/>
      <c r="BB38" s="216">
        <f t="shared" ref="BB38" si="14">IF(BB36&lt;7,(LARGE(D39:AI39,1)+AJ39)/2,"NA")</f>
        <v>0</v>
      </c>
      <c r="BC38" s="399"/>
    </row>
    <row r="39" spans="1:55" s="90" customFormat="1" ht="12" customHeight="1">
      <c r="A39" s="414"/>
      <c r="B39" s="251" t="str">
        <f>'7'!B20</f>
        <v>ADS</v>
      </c>
      <c r="C39" s="415"/>
      <c r="D39" s="425">
        <f t="shared" ref="D39" si="15">IF(COUNTBLANK(D35:D38)=4,0,AVERAGE(D35:D38))</f>
        <v>0</v>
      </c>
      <c r="E39" s="426"/>
      <c r="F39" s="426"/>
      <c r="G39" s="426"/>
      <c r="H39" s="426"/>
      <c r="I39" s="426"/>
      <c r="J39" s="426"/>
      <c r="K39" s="426"/>
      <c r="L39" s="426"/>
      <c r="M39" s="426"/>
      <c r="N39" s="426"/>
      <c r="O39" s="426"/>
      <c r="P39" s="426"/>
      <c r="Q39" s="426"/>
      <c r="R39" s="426"/>
      <c r="S39" s="427"/>
      <c r="T39" s="425">
        <f t="shared" si="5"/>
        <v>0</v>
      </c>
      <c r="U39" s="426"/>
      <c r="V39" s="426"/>
      <c r="W39" s="426"/>
      <c r="X39" s="426"/>
      <c r="Y39" s="426"/>
      <c r="Z39" s="426"/>
      <c r="AA39" s="426"/>
      <c r="AB39" s="426"/>
      <c r="AC39" s="426"/>
      <c r="AD39" s="426"/>
      <c r="AE39" s="426"/>
      <c r="AF39" s="426"/>
      <c r="AG39" s="426"/>
      <c r="AH39" s="426"/>
      <c r="AI39" s="427"/>
      <c r="AJ39" s="425">
        <f t="shared" si="6"/>
        <v>0</v>
      </c>
      <c r="AK39" s="426"/>
      <c r="AL39" s="426"/>
      <c r="AM39" s="426"/>
      <c r="AN39" s="426"/>
      <c r="AO39" s="426"/>
      <c r="AP39" s="426"/>
      <c r="AQ39" s="426"/>
      <c r="AR39" s="426"/>
      <c r="AS39" s="426"/>
      <c r="AT39" s="426"/>
      <c r="AU39" s="426"/>
      <c r="AV39" s="426"/>
      <c r="AW39" s="426"/>
      <c r="AX39" s="426"/>
      <c r="AY39" s="427"/>
      <c r="AZ39" s="428" t="s">
        <v>160</v>
      </c>
      <c r="BA39" s="429"/>
      <c r="BB39" s="430"/>
      <c r="BC39" s="400"/>
    </row>
    <row r="40" spans="1:55" s="90" customFormat="1" ht="12" customHeight="1">
      <c r="A40" s="390">
        <f>'7'!A21</f>
        <v>6</v>
      </c>
      <c r="B40" s="246"/>
      <c r="C40" s="393" t="str">
        <f>'12 (2)'!C21</f>
        <v>ANGELO VICTOR ISRAEL MUNIZ</v>
      </c>
      <c r="D40" s="394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6"/>
      <c r="T40" s="394"/>
      <c r="U40" s="395"/>
      <c r="V40" s="395"/>
      <c r="W40" s="395"/>
      <c r="X40" s="395"/>
      <c r="Y40" s="395"/>
      <c r="Z40" s="395"/>
      <c r="AA40" s="395"/>
      <c r="AB40" s="395"/>
      <c r="AC40" s="395"/>
      <c r="AD40" s="395"/>
      <c r="AE40" s="395"/>
      <c r="AF40" s="395"/>
      <c r="AG40" s="395"/>
      <c r="AH40" s="395"/>
      <c r="AI40" s="396"/>
      <c r="AJ40" s="394"/>
      <c r="AK40" s="395"/>
      <c r="AL40" s="395"/>
      <c r="AM40" s="395"/>
      <c r="AN40" s="395"/>
      <c r="AO40" s="395"/>
      <c r="AP40" s="395"/>
      <c r="AQ40" s="395"/>
      <c r="AR40" s="395"/>
      <c r="AS40" s="395"/>
      <c r="AT40" s="395"/>
      <c r="AU40" s="395"/>
      <c r="AV40" s="395"/>
      <c r="AW40" s="395"/>
      <c r="AX40" s="395"/>
      <c r="AY40" s="396"/>
      <c r="AZ40" s="397">
        <v>1</v>
      </c>
      <c r="BA40" s="397"/>
      <c r="BB40" s="218" t="s">
        <v>157</v>
      </c>
      <c r="BC40" s="398">
        <f>IF('12 (2)'!AQ21="C","CANC",IF('12 (2)'!AQ21="D","DISP",IF('12 (2)'!AQ21="TR","TRANS",IF('12 (2)'!AQ21="TC","TRANC",IF(BB41&lt;7,IF(COUNTBLANK(AJ40:AJ43)=4,BB41,BB43),BB41)))))</f>
        <v>0</v>
      </c>
    </row>
    <row r="41" spans="1:55" s="90" customFormat="1" ht="12" customHeight="1">
      <c r="A41" s="391"/>
      <c r="B41" s="247"/>
      <c r="C41" s="393"/>
      <c r="D41" s="401"/>
      <c r="E41" s="402"/>
      <c r="F41" s="402"/>
      <c r="G41" s="402"/>
      <c r="H41" s="402"/>
      <c r="I41" s="402"/>
      <c r="J41" s="402"/>
      <c r="K41" s="402"/>
      <c r="L41" s="402"/>
      <c r="M41" s="402"/>
      <c r="N41" s="402"/>
      <c r="O41" s="402"/>
      <c r="P41" s="402"/>
      <c r="Q41" s="402"/>
      <c r="R41" s="402"/>
      <c r="S41" s="403"/>
      <c r="T41" s="401"/>
      <c r="U41" s="402"/>
      <c r="V41" s="402"/>
      <c r="W41" s="402"/>
      <c r="X41" s="402"/>
      <c r="Y41" s="402"/>
      <c r="Z41" s="402"/>
      <c r="AA41" s="402"/>
      <c r="AB41" s="402"/>
      <c r="AC41" s="402"/>
      <c r="AD41" s="402"/>
      <c r="AE41" s="402"/>
      <c r="AF41" s="402"/>
      <c r="AG41" s="402"/>
      <c r="AH41" s="402"/>
      <c r="AI41" s="403"/>
      <c r="AJ41" s="401"/>
      <c r="AK41" s="402"/>
      <c r="AL41" s="402"/>
      <c r="AM41" s="402"/>
      <c r="AN41" s="402"/>
      <c r="AO41" s="402"/>
      <c r="AP41" s="402"/>
      <c r="AQ41" s="402"/>
      <c r="AR41" s="402"/>
      <c r="AS41" s="402"/>
      <c r="AT41" s="402"/>
      <c r="AU41" s="402"/>
      <c r="AV41" s="402"/>
      <c r="AW41" s="402"/>
      <c r="AX41" s="402"/>
      <c r="AY41" s="403"/>
      <c r="AZ41" s="397">
        <v>2</v>
      </c>
      <c r="BA41" s="397"/>
      <c r="BB41" s="219">
        <f t="shared" ref="BB41" si="16">(D44+T44)/2</f>
        <v>0</v>
      </c>
      <c r="BC41" s="399"/>
    </row>
    <row r="42" spans="1:55" s="90" customFormat="1" ht="12" customHeight="1">
      <c r="A42" s="391"/>
      <c r="B42" s="247"/>
      <c r="C42" s="393"/>
      <c r="D42" s="401"/>
      <c r="E42" s="402"/>
      <c r="F42" s="402"/>
      <c r="G42" s="40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3"/>
      <c r="T42" s="401"/>
      <c r="U42" s="402"/>
      <c r="V42" s="402"/>
      <c r="W42" s="402"/>
      <c r="X42" s="402"/>
      <c r="Y42" s="402"/>
      <c r="Z42" s="402"/>
      <c r="AA42" s="402"/>
      <c r="AB42" s="402"/>
      <c r="AC42" s="402"/>
      <c r="AD42" s="402"/>
      <c r="AE42" s="402"/>
      <c r="AF42" s="402"/>
      <c r="AG42" s="402"/>
      <c r="AH42" s="402"/>
      <c r="AI42" s="403"/>
      <c r="AJ42" s="401"/>
      <c r="AK42" s="402"/>
      <c r="AL42" s="402"/>
      <c r="AM42" s="402"/>
      <c r="AN42" s="402"/>
      <c r="AO42" s="402"/>
      <c r="AP42" s="402"/>
      <c r="AQ42" s="402"/>
      <c r="AR42" s="402"/>
      <c r="AS42" s="402"/>
      <c r="AT42" s="402"/>
      <c r="AU42" s="402"/>
      <c r="AV42" s="402"/>
      <c r="AW42" s="402"/>
      <c r="AX42" s="402"/>
      <c r="AY42" s="403"/>
      <c r="AZ42" s="404">
        <v>3</v>
      </c>
      <c r="BA42" s="405"/>
      <c r="BB42" s="218" t="s">
        <v>158</v>
      </c>
      <c r="BC42" s="399"/>
    </row>
    <row r="43" spans="1:55" s="90" customFormat="1" ht="12" customHeight="1">
      <c r="A43" s="391"/>
      <c r="B43" s="247"/>
      <c r="C43" s="393"/>
      <c r="D43" s="394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5"/>
      <c r="P43" s="395"/>
      <c r="Q43" s="395"/>
      <c r="R43" s="395"/>
      <c r="S43" s="396"/>
      <c r="T43" s="394"/>
      <c r="U43" s="395"/>
      <c r="V43" s="395"/>
      <c r="W43" s="395"/>
      <c r="X43" s="395"/>
      <c r="Y43" s="395"/>
      <c r="Z43" s="395"/>
      <c r="AA43" s="395"/>
      <c r="AB43" s="395"/>
      <c r="AC43" s="395"/>
      <c r="AD43" s="395"/>
      <c r="AE43" s="395"/>
      <c r="AF43" s="395"/>
      <c r="AG43" s="395"/>
      <c r="AH43" s="395"/>
      <c r="AI43" s="396"/>
      <c r="AJ43" s="394"/>
      <c r="AK43" s="395"/>
      <c r="AL43" s="395"/>
      <c r="AM43" s="395"/>
      <c r="AN43" s="395"/>
      <c r="AO43" s="395"/>
      <c r="AP43" s="395"/>
      <c r="AQ43" s="395"/>
      <c r="AR43" s="395"/>
      <c r="AS43" s="395"/>
      <c r="AT43" s="395"/>
      <c r="AU43" s="395"/>
      <c r="AV43" s="395"/>
      <c r="AW43" s="395"/>
      <c r="AX43" s="395"/>
      <c r="AY43" s="396"/>
      <c r="AZ43" s="397">
        <v>4</v>
      </c>
      <c r="BA43" s="397"/>
      <c r="BB43" s="219">
        <f t="shared" ref="BB43" si="17">IF(BB41&lt;7,(LARGE(D44:AI44,1)+AJ44)/2,"NA")</f>
        <v>0</v>
      </c>
      <c r="BC43" s="399"/>
    </row>
    <row r="44" spans="1:55" s="90" customFormat="1" ht="12" customHeight="1">
      <c r="A44" s="392"/>
      <c r="B44" s="248" t="str">
        <f>'7'!B21</f>
        <v>ADS</v>
      </c>
      <c r="C44" s="393"/>
      <c r="D44" s="406">
        <f t="shared" ref="D44" si="18">IF(COUNTBLANK(D40:D43)=4,0,AVERAGE(D40:D43))</f>
        <v>0</v>
      </c>
      <c r="E44" s="407"/>
      <c r="F44" s="407"/>
      <c r="G44" s="407"/>
      <c r="H44" s="407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8"/>
      <c r="T44" s="406">
        <f t="shared" si="5"/>
        <v>0</v>
      </c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7"/>
      <c r="AG44" s="407"/>
      <c r="AH44" s="407"/>
      <c r="AI44" s="408"/>
      <c r="AJ44" s="406">
        <f t="shared" si="6"/>
        <v>0</v>
      </c>
      <c r="AK44" s="407"/>
      <c r="AL44" s="407"/>
      <c r="AM44" s="407"/>
      <c r="AN44" s="407"/>
      <c r="AO44" s="407"/>
      <c r="AP44" s="407"/>
      <c r="AQ44" s="407"/>
      <c r="AR44" s="407"/>
      <c r="AS44" s="407"/>
      <c r="AT44" s="407"/>
      <c r="AU44" s="407"/>
      <c r="AV44" s="407"/>
      <c r="AW44" s="407"/>
      <c r="AX44" s="407"/>
      <c r="AY44" s="408"/>
      <c r="AZ44" s="409" t="s">
        <v>160</v>
      </c>
      <c r="BA44" s="410"/>
      <c r="BB44" s="411"/>
      <c r="BC44" s="400"/>
    </row>
    <row r="45" spans="1:55" s="90" customFormat="1" ht="12" customHeight="1">
      <c r="A45" s="412">
        <f>'7'!A22</f>
        <v>2</v>
      </c>
      <c r="B45" s="249"/>
      <c r="C45" s="415" t="str">
        <f>'12 (2)'!C22</f>
        <v>BRUNO DA SILVA BRIXIUS</v>
      </c>
      <c r="D45" s="416"/>
      <c r="E45" s="417"/>
      <c r="F45" s="417"/>
      <c r="G45" s="417"/>
      <c r="H45" s="417"/>
      <c r="I45" s="417"/>
      <c r="J45" s="417"/>
      <c r="K45" s="417"/>
      <c r="L45" s="417"/>
      <c r="M45" s="417"/>
      <c r="N45" s="417"/>
      <c r="O45" s="417"/>
      <c r="P45" s="417"/>
      <c r="Q45" s="417"/>
      <c r="R45" s="417"/>
      <c r="S45" s="418"/>
      <c r="T45" s="416"/>
      <c r="U45" s="417"/>
      <c r="V45" s="417"/>
      <c r="W45" s="417"/>
      <c r="X45" s="417"/>
      <c r="Y45" s="417"/>
      <c r="Z45" s="417"/>
      <c r="AA45" s="417"/>
      <c r="AB45" s="417"/>
      <c r="AC45" s="417"/>
      <c r="AD45" s="417"/>
      <c r="AE45" s="417"/>
      <c r="AF45" s="417"/>
      <c r="AG45" s="417"/>
      <c r="AH45" s="417"/>
      <c r="AI45" s="418"/>
      <c r="AJ45" s="416"/>
      <c r="AK45" s="417"/>
      <c r="AL45" s="417"/>
      <c r="AM45" s="417"/>
      <c r="AN45" s="417"/>
      <c r="AO45" s="417"/>
      <c r="AP45" s="417"/>
      <c r="AQ45" s="417"/>
      <c r="AR45" s="417"/>
      <c r="AS45" s="417"/>
      <c r="AT45" s="417"/>
      <c r="AU45" s="417"/>
      <c r="AV45" s="417"/>
      <c r="AW45" s="417"/>
      <c r="AX45" s="417"/>
      <c r="AY45" s="418"/>
      <c r="AZ45" s="419">
        <v>1</v>
      </c>
      <c r="BA45" s="419"/>
      <c r="BB45" s="217" t="s">
        <v>157</v>
      </c>
      <c r="BC45" s="398">
        <f>IF('12 (2)'!AQ22="C","CANC",IF('12 (2)'!AQ22="D","DISP",IF('12 (2)'!AQ22="TR","TRANS",IF('12 (2)'!AQ22="TC","TRANC",IF(BB46&lt;7,IF(COUNTBLANK(AJ45:AJ48)=4,BB46,BB48),BB46)))))</f>
        <v>0</v>
      </c>
    </row>
    <row r="46" spans="1:55" s="90" customFormat="1" ht="12" customHeight="1">
      <c r="A46" s="413"/>
      <c r="B46" s="250"/>
      <c r="C46" s="415"/>
      <c r="D46" s="420"/>
      <c r="E46" s="421"/>
      <c r="F46" s="421"/>
      <c r="G46" s="421"/>
      <c r="H46" s="421"/>
      <c r="I46" s="421"/>
      <c r="J46" s="421"/>
      <c r="K46" s="421"/>
      <c r="L46" s="421"/>
      <c r="M46" s="421"/>
      <c r="N46" s="421"/>
      <c r="O46" s="421"/>
      <c r="P46" s="421"/>
      <c r="Q46" s="421"/>
      <c r="R46" s="421"/>
      <c r="S46" s="422"/>
      <c r="T46" s="420"/>
      <c r="U46" s="421"/>
      <c r="V46" s="421"/>
      <c r="W46" s="421"/>
      <c r="X46" s="421"/>
      <c r="Y46" s="421"/>
      <c r="Z46" s="421"/>
      <c r="AA46" s="421"/>
      <c r="AB46" s="421"/>
      <c r="AC46" s="421"/>
      <c r="AD46" s="421"/>
      <c r="AE46" s="421"/>
      <c r="AF46" s="421"/>
      <c r="AG46" s="421"/>
      <c r="AH46" s="421"/>
      <c r="AI46" s="422"/>
      <c r="AJ46" s="420"/>
      <c r="AK46" s="421"/>
      <c r="AL46" s="421"/>
      <c r="AM46" s="421"/>
      <c r="AN46" s="421"/>
      <c r="AO46" s="421"/>
      <c r="AP46" s="421"/>
      <c r="AQ46" s="421"/>
      <c r="AR46" s="421"/>
      <c r="AS46" s="421"/>
      <c r="AT46" s="421"/>
      <c r="AU46" s="421"/>
      <c r="AV46" s="421"/>
      <c r="AW46" s="421"/>
      <c r="AX46" s="421"/>
      <c r="AY46" s="422"/>
      <c r="AZ46" s="419">
        <v>2</v>
      </c>
      <c r="BA46" s="419"/>
      <c r="BB46" s="216">
        <f t="shared" ref="BB46" si="19">(D49+T49)/2</f>
        <v>0</v>
      </c>
      <c r="BC46" s="399"/>
    </row>
    <row r="47" spans="1:55" s="90" customFormat="1" ht="12" customHeight="1">
      <c r="A47" s="413"/>
      <c r="B47" s="250"/>
      <c r="C47" s="415"/>
      <c r="D47" s="420"/>
      <c r="E47" s="421"/>
      <c r="F47" s="421"/>
      <c r="G47" s="421"/>
      <c r="H47" s="421"/>
      <c r="I47" s="421"/>
      <c r="J47" s="421"/>
      <c r="K47" s="421"/>
      <c r="L47" s="421"/>
      <c r="M47" s="421"/>
      <c r="N47" s="421"/>
      <c r="O47" s="421"/>
      <c r="P47" s="421"/>
      <c r="Q47" s="421"/>
      <c r="R47" s="421"/>
      <c r="S47" s="422"/>
      <c r="T47" s="420"/>
      <c r="U47" s="421"/>
      <c r="V47" s="421"/>
      <c r="W47" s="421"/>
      <c r="X47" s="421"/>
      <c r="Y47" s="421"/>
      <c r="Z47" s="421"/>
      <c r="AA47" s="421"/>
      <c r="AB47" s="421"/>
      <c r="AC47" s="421"/>
      <c r="AD47" s="421"/>
      <c r="AE47" s="421"/>
      <c r="AF47" s="421"/>
      <c r="AG47" s="421"/>
      <c r="AH47" s="421"/>
      <c r="AI47" s="422"/>
      <c r="AJ47" s="420"/>
      <c r="AK47" s="421"/>
      <c r="AL47" s="421"/>
      <c r="AM47" s="421"/>
      <c r="AN47" s="421"/>
      <c r="AO47" s="421"/>
      <c r="AP47" s="421"/>
      <c r="AQ47" s="421"/>
      <c r="AR47" s="421"/>
      <c r="AS47" s="421"/>
      <c r="AT47" s="421"/>
      <c r="AU47" s="421"/>
      <c r="AV47" s="421"/>
      <c r="AW47" s="421"/>
      <c r="AX47" s="421"/>
      <c r="AY47" s="422"/>
      <c r="AZ47" s="423">
        <v>3</v>
      </c>
      <c r="BA47" s="424"/>
      <c r="BB47" s="217" t="s">
        <v>158</v>
      </c>
      <c r="BC47" s="399"/>
    </row>
    <row r="48" spans="1:55" s="90" customFormat="1" ht="12" customHeight="1">
      <c r="A48" s="413"/>
      <c r="B48" s="250"/>
      <c r="C48" s="415"/>
      <c r="D48" s="416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8"/>
      <c r="T48" s="416"/>
      <c r="U48" s="417"/>
      <c r="V48" s="417"/>
      <c r="W48" s="417"/>
      <c r="X48" s="417"/>
      <c r="Y48" s="417"/>
      <c r="Z48" s="417"/>
      <c r="AA48" s="417"/>
      <c r="AB48" s="417"/>
      <c r="AC48" s="417"/>
      <c r="AD48" s="417"/>
      <c r="AE48" s="417"/>
      <c r="AF48" s="417"/>
      <c r="AG48" s="417"/>
      <c r="AH48" s="417"/>
      <c r="AI48" s="418"/>
      <c r="AJ48" s="416"/>
      <c r="AK48" s="417"/>
      <c r="AL48" s="417"/>
      <c r="AM48" s="417"/>
      <c r="AN48" s="417"/>
      <c r="AO48" s="417"/>
      <c r="AP48" s="417"/>
      <c r="AQ48" s="417"/>
      <c r="AR48" s="417"/>
      <c r="AS48" s="417"/>
      <c r="AT48" s="417"/>
      <c r="AU48" s="417"/>
      <c r="AV48" s="417"/>
      <c r="AW48" s="417"/>
      <c r="AX48" s="417"/>
      <c r="AY48" s="418"/>
      <c r="AZ48" s="419">
        <v>4</v>
      </c>
      <c r="BA48" s="419"/>
      <c r="BB48" s="216">
        <f t="shared" ref="BB48" si="20">IF(BB46&lt;7,(LARGE(D49:AI49,1)+AJ49)/2,"NA")</f>
        <v>0</v>
      </c>
      <c r="BC48" s="399"/>
    </row>
    <row r="49" spans="1:55" s="90" customFormat="1" ht="12" customHeight="1">
      <c r="A49" s="414"/>
      <c r="B49" s="251" t="str">
        <f>'7'!B22</f>
        <v>REDES</v>
      </c>
      <c r="C49" s="415"/>
      <c r="D49" s="425">
        <f t="shared" ref="D49" si="21">IF(COUNTBLANK(D45:D48)=4,0,AVERAGE(D45:D48))</f>
        <v>0</v>
      </c>
      <c r="E49" s="426"/>
      <c r="F49" s="426"/>
      <c r="G49" s="426"/>
      <c r="H49" s="426"/>
      <c r="I49" s="426"/>
      <c r="J49" s="426"/>
      <c r="K49" s="426"/>
      <c r="L49" s="426"/>
      <c r="M49" s="426"/>
      <c r="N49" s="426"/>
      <c r="O49" s="426"/>
      <c r="P49" s="426"/>
      <c r="Q49" s="426"/>
      <c r="R49" s="426"/>
      <c r="S49" s="427"/>
      <c r="T49" s="425">
        <f t="shared" si="5"/>
        <v>0</v>
      </c>
      <c r="U49" s="426"/>
      <c r="V49" s="426"/>
      <c r="W49" s="426"/>
      <c r="X49" s="426"/>
      <c r="Y49" s="426"/>
      <c r="Z49" s="426"/>
      <c r="AA49" s="426"/>
      <c r="AB49" s="426"/>
      <c r="AC49" s="426"/>
      <c r="AD49" s="426"/>
      <c r="AE49" s="426"/>
      <c r="AF49" s="426"/>
      <c r="AG49" s="426"/>
      <c r="AH49" s="426"/>
      <c r="AI49" s="427"/>
      <c r="AJ49" s="425">
        <f t="shared" si="6"/>
        <v>0</v>
      </c>
      <c r="AK49" s="426"/>
      <c r="AL49" s="426"/>
      <c r="AM49" s="426"/>
      <c r="AN49" s="426"/>
      <c r="AO49" s="426"/>
      <c r="AP49" s="426"/>
      <c r="AQ49" s="426"/>
      <c r="AR49" s="426"/>
      <c r="AS49" s="426"/>
      <c r="AT49" s="426"/>
      <c r="AU49" s="426"/>
      <c r="AV49" s="426"/>
      <c r="AW49" s="426"/>
      <c r="AX49" s="426"/>
      <c r="AY49" s="427"/>
      <c r="AZ49" s="428" t="s">
        <v>160</v>
      </c>
      <c r="BA49" s="429"/>
      <c r="BB49" s="430"/>
      <c r="BC49" s="400"/>
    </row>
    <row r="50" spans="1:55" s="90" customFormat="1" ht="12" customHeight="1">
      <c r="A50" s="390">
        <f>'7'!A23</f>
        <v>1</v>
      </c>
      <c r="B50" s="246"/>
      <c r="C50" s="393" t="str">
        <f>'12 (2)'!C23</f>
        <v>CRISTIANO DE MOURA</v>
      </c>
      <c r="D50" s="394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6"/>
      <c r="T50" s="394"/>
      <c r="U50" s="395"/>
      <c r="V50" s="395"/>
      <c r="W50" s="395"/>
      <c r="X50" s="395"/>
      <c r="Y50" s="395"/>
      <c r="Z50" s="395"/>
      <c r="AA50" s="395"/>
      <c r="AB50" s="395"/>
      <c r="AC50" s="395"/>
      <c r="AD50" s="395"/>
      <c r="AE50" s="395"/>
      <c r="AF50" s="395"/>
      <c r="AG50" s="395"/>
      <c r="AH50" s="395"/>
      <c r="AI50" s="396"/>
      <c r="AJ50" s="394"/>
      <c r="AK50" s="395"/>
      <c r="AL50" s="395"/>
      <c r="AM50" s="395"/>
      <c r="AN50" s="395"/>
      <c r="AO50" s="395"/>
      <c r="AP50" s="395"/>
      <c r="AQ50" s="395"/>
      <c r="AR50" s="395"/>
      <c r="AS50" s="395"/>
      <c r="AT50" s="395"/>
      <c r="AU50" s="395"/>
      <c r="AV50" s="395"/>
      <c r="AW50" s="395"/>
      <c r="AX50" s="395"/>
      <c r="AY50" s="396"/>
      <c r="AZ50" s="397">
        <v>1</v>
      </c>
      <c r="BA50" s="397"/>
      <c r="BB50" s="218" t="s">
        <v>157</v>
      </c>
      <c r="BC50" s="398">
        <f>IF('12 (2)'!AQ23="C","CANC",IF('12 (2)'!AQ23="D","DISP",IF('12 (2)'!AQ23="TR","TRANS",IF('12 (2)'!AQ23="TC","TRANC",IF(BB51&lt;7,IF(COUNTBLANK(AJ50:AJ53)=4,BB51,BB53),BB51)))))</f>
        <v>0</v>
      </c>
    </row>
    <row r="51" spans="1:55" s="90" customFormat="1" ht="12" customHeight="1">
      <c r="A51" s="391"/>
      <c r="B51" s="247"/>
      <c r="C51" s="393"/>
      <c r="D51" s="401"/>
      <c r="E51" s="402"/>
      <c r="F51" s="402"/>
      <c r="G51" s="402"/>
      <c r="H51" s="402"/>
      <c r="I51" s="402"/>
      <c r="J51" s="402"/>
      <c r="K51" s="402"/>
      <c r="L51" s="402"/>
      <c r="M51" s="402"/>
      <c r="N51" s="402"/>
      <c r="O51" s="402"/>
      <c r="P51" s="402"/>
      <c r="Q51" s="402"/>
      <c r="R51" s="402"/>
      <c r="S51" s="403"/>
      <c r="T51" s="401"/>
      <c r="U51" s="402"/>
      <c r="V51" s="402"/>
      <c r="W51" s="402"/>
      <c r="X51" s="402"/>
      <c r="Y51" s="402"/>
      <c r="Z51" s="402"/>
      <c r="AA51" s="402"/>
      <c r="AB51" s="402"/>
      <c r="AC51" s="402"/>
      <c r="AD51" s="402"/>
      <c r="AE51" s="402"/>
      <c r="AF51" s="402"/>
      <c r="AG51" s="402"/>
      <c r="AH51" s="402"/>
      <c r="AI51" s="403"/>
      <c r="AJ51" s="401"/>
      <c r="AK51" s="402"/>
      <c r="AL51" s="402"/>
      <c r="AM51" s="402"/>
      <c r="AN51" s="402"/>
      <c r="AO51" s="402"/>
      <c r="AP51" s="402"/>
      <c r="AQ51" s="402"/>
      <c r="AR51" s="402"/>
      <c r="AS51" s="402"/>
      <c r="AT51" s="402"/>
      <c r="AU51" s="402"/>
      <c r="AV51" s="402"/>
      <c r="AW51" s="402"/>
      <c r="AX51" s="402"/>
      <c r="AY51" s="403"/>
      <c r="AZ51" s="397">
        <v>2</v>
      </c>
      <c r="BA51" s="397"/>
      <c r="BB51" s="219">
        <f t="shared" ref="BB51" si="22">(D54+T54)/2</f>
        <v>0</v>
      </c>
      <c r="BC51" s="399"/>
    </row>
    <row r="52" spans="1:55" s="90" customFormat="1" ht="12" customHeight="1">
      <c r="A52" s="391"/>
      <c r="B52" s="247"/>
      <c r="C52" s="393"/>
      <c r="D52" s="401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3"/>
      <c r="T52" s="401"/>
      <c r="U52" s="402"/>
      <c r="V52" s="402"/>
      <c r="W52" s="402"/>
      <c r="X52" s="402"/>
      <c r="Y52" s="402"/>
      <c r="Z52" s="402"/>
      <c r="AA52" s="402"/>
      <c r="AB52" s="402"/>
      <c r="AC52" s="402"/>
      <c r="AD52" s="402"/>
      <c r="AE52" s="402"/>
      <c r="AF52" s="402"/>
      <c r="AG52" s="402"/>
      <c r="AH52" s="402"/>
      <c r="AI52" s="403"/>
      <c r="AJ52" s="401"/>
      <c r="AK52" s="402"/>
      <c r="AL52" s="402"/>
      <c r="AM52" s="402"/>
      <c r="AN52" s="402"/>
      <c r="AO52" s="402"/>
      <c r="AP52" s="402"/>
      <c r="AQ52" s="402"/>
      <c r="AR52" s="402"/>
      <c r="AS52" s="402"/>
      <c r="AT52" s="402"/>
      <c r="AU52" s="402"/>
      <c r="AV52" s="402"/>
      <c r="AW52" s="402"/>
      <c r="AX52" s="402"/>
      <c r="AY52" s="403"/>
      <c r="AZ52" s="404">
        <v>3</v>
      </c>
      <c r="BA52" s="405"/>
      <c r="BB52" s="218" t="s">
        <v>158</v>
      </c>
      <c r="BC52" s="399"/>
    </row>
    <row r="53" spans="1:55" s="90" customFormat="1" ht="12" customHeight="1">
      <c r="A53" s="391"/>
      <c r="B53" s="247"/>
      <c r="C53" s="393"/>
      <c r="D53" s="394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5"/>
      <c r="R53" s="395"/>
      <c r="S53" s="396"/>
      <c r="T53" s="394"/>
      <c r="U53" s="395"/>
      <c r="V53" s="395"/>
      <c r="W53" s="395"/>
      <c r="X53" s="395"/>
      <c r="Y53" s="395"/>
      <c r="Z53" s="395"/>
      <c r="AA53" s="395"/>
      <c r="AB53" s="395"/>
      <c r="AC53" s="395"/>
      <c r="AD53" s="395"/>
      <c r="AE53" s="395"/>
      <c r="AF53" s="395"/>
      <c r="AG53" s="395"/>
      <c r="AH53" s="395"/>
      <c r="AI53" s="396"/>
      <c r="AJ53" s="394"/>
      <c r="AK53" s="395"/>
      <c r="AL53" s="395"/>
      <c r="AM53" s="395"/>
      <c r="AN53" s="395"/>
      <c r="AO53" s="395"/>
      <c r="AP53" s="395"/>
      <c r="AQ53" s="395"/>
      <c r="AR53" s="395"/>
      <c r="AS53" s="395"/>
      <c r="AT53" s="395"/>
      <c r="AU53" s="395"/>
      <c r="AV53" s="395"/>
      <c r="AW53" s="395"/>
      <c r="AX53" s="395"/>
      <c r="AY53" s="396"/>
      <c r="AZ53" s="397">
        <v>4</v>
      </c>
      <c r="BA53" s="397"/>
      <c r="BB53" s="219">
        <f t="shared" ref="BB53" si="23">IF(BB51&lt;7,(LARGE(D54:AI54,1)+AJ54)/2,"NA")</f>
        <v>0</v>
      </c>
      <c r="BC53" s="399"/>
    </row>
    <row r="54" spans="1:55" s="90" customFormat="1" ht="12" customHeight="1">
      <c r="A54" s="392"/>
      <c r="B54" s="248" t="str">
        <f>'7'!B23</f>
        <v>TEL</v>
      </c>
      <c r="C54" s="393"/>
      <c r="D54" s="406">
        <f t="shared" ref="D54" si="24">IF(COUNTBLANK(D50:D53)=4,0,AVERAGE(D50:D53))</f>
        <v>0</v>
      </c>
      <c r="E54" s="407"/>
      <c r="F54" s="407"/>
      <c r="G54" s="407"/>
      <c r="H54" s="407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8"/>
      <c r="T54" s="406">
        <f t="shared" si="5"/>
        <v>0</v>
      </c>
      <c r="U54" s="407"/>
      <c r="V54" s="407"/>
      <c r="W54" s="407"/>
      <c r="X54" s="407"/>
      <c r="Y54" s="407"/>
      <c r="Z54" s="407"/>
      <c r="AA54" s="407"/>
      <c r="AB54" s="407"/>
      <c r="AC54" s="407"/>
      <c r="AD54" s="407"/>
      <c r="AE54" s="407"/>
      <c r="AF54" s="407"/>
      <c r="AG54" s="407"/>
      <c r="AH54" s="407"/>
      <c r="AI54" s="408"/>
      <c r="AJ54" s="406">
        <f t="shared" si="6"/>
        <v>0</v>
      </c>
      <c r="AK54" s="407"/>
      <c r="AL54" s="407"/>
      <c r="AM54" s="407"/>
      <c r="AN54" s="407"/>
      <c r="AO54" s="407"/>
      <c r="AP54" s="407"/>
      <c r="AQ54" s="407"/>
      <c r="AR54" s="407"/>
      <c r="AS54" s="407"/>
      <c r="AT54" s="407"/>
      <c r="AU54" s="407"/>
      <c r="AV54" s="407"/>
      <c r="AW54" s="407"/>
      <c r="AX54" s="407"/>
      <c r="AY54" s="408"/>
      <c r="AZ54" s="409" t="s">
        <v>160</v>
      </c>
      <c r="BA54" s="410"/>
      <c r="BB54" s="411"/>
      <c r="BC54" s="400"/>
    </row>
    <row r="55" spans="1:55" s="90" customFormat="1" ht="12" customHeight="1">
      <c r="A55" s="412">
        <f>'7'!A24</f>
        <v>6</v>
      </c>
      <c r="B55" s="249"/>
      <c r="C55" s="415" t="str">
        <f>'12 (2)'!C24</f>
        <v>DANIEL OLIVEIRA RODRIGUES</v>
      </c>
      <c r="D55" s="416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7"/>
      <c r="P55" s="417"/>
      <c r="Q55" s="417"/>
      <c r="R55" s="417"/>
      <c r="S55" s="418"/>
      <c r="T55" s="416"/>
      <c r="U55" s="417"/>
      <c r="V55" s="417"/>
      <c r="W55" s="417"/>
      <c r="X55" s="417"/>
      <c r="Y55" s="417"/>
      <c r="Z55" s="417"/>
      <c r="AA55" s="417"/>
      <c r="AB55" s="417"/>
      <c r="AC55" s="417"/>
      <c r="AD55" s="417"/>
      <c r="AE55" s="417"/>
      <c r="AF55" s="417"/>
      <c r="AG55" s="417"/>
      <c r="AH55" s="417"/>
      <c r="AI55" s="418"/>
      <c r="AJ55" s="416"/>
      <c r="AK55" s="417"/>
      <c r="AL55" s="417"/>
      <c r="AM55" s="417"/>
      <c r="AN55" s="417"/>
      <c r="AO55" s="417"/>
      <c r="AP55" s="417"/>
      <c r="AQ55" s="417"/>
      <c r="AR55" s="417"/>
      <c r="AS55" s="417"/>
      <c r="AT55" s="417"/>
      <c r="AU55" s="417"/>
      <c r="AV55" s="417"/>
      <c r="AW55" s="417"/>
      <c r="AX55" s="417"/>
      <c r="AY55" s="418"/>
      <c r="AZ55" s="419">
        <v>1</v>
      </c>
      <c r="BA55" s="419"/>
      <c r="BB55" s="217" t="s">
        <v>157</v>
      </c>
      <c r="BC55" s="398" t="str">
        <f>IF('12 (2)'!AQ24="C","CANC",IF('12 (2)'!AQ24="D","DISP",IF('12 (2)'!AQ24="TR","TRANS",IF('12 (2)'!AQ24="TC","TRANC",IF(BB56&lt;7,IF(COUNTBLANK(AJ55:AJ58)=4,BB56,BB58),BB56)))))</f>
        <v>CANC</v>
      </c>
    </row>
    <row r="56" spans="1:55" s="90" customFormat="1" ht="12" customHeight="1">
      <c r="A56" s="413"/>
      <c r="B56" s="250"/>
      <c r="C56" s="415"/>
      <c r="D56" s="420"/>
      <c r="E56" s="421"/>
      <c r="F56" s="421"/>
      <c r="G56" s="421"/>
      <c r="H56" s="421"/>
      <c r="I56" s="421"/>
      <c r="J56" s="421"/>
      <c r="K56" s="421"/>
      <c r="L56" s="421"/>
      <c r="M56" s="421"/>
      <c r="N56" s="421"/>
      <c r="O56" s="421"/>
      <c r="P56" s="421"/>
      <c r="Q56" s="421"/>
      <c r="R56" s="421"/>
      <c r="S56" s="422"/>
      <c r="T56" s="420"/>
      <c r="U56" s="421"/>
      <c r="V56" s="421"/>
      <c r="W56" s="421"/>
      <c r="X56" s="421"/>
      <c r="Y56" s="421"/>
      <c r="Z56" s="421"/>
      <c r="AA56" s="421"/>
      <c r="AB56" s="421"/>
      <c r="AC56" s="421"/>
      <c r="AD56" s="421"/>
      <c r="AE56" s="421"/>
      <c r="AF56" s="421"/>
      <c r="AG56" s="421"/>
      <c r="AH56" s="421"/>
      <c r="AI56" s="422"/>
      <c r="AJ56" s="420"/>
      <c r="AK56" s="421"/>
      <c r="AL56" s="421"/>
      <c r="AM56" s="421"/>
      <c r="AN56" s="421"/>
      <c r="AO56" s="421"/>
      <c r="AP56" s="421"/>
      <c r="AQ56" s="421"/>
      <c r="AR56" s="421"/>
      <c r="AS56" s="421"/>
      <c r="AT56" s="421"/>
      <c r="AU56" s="421"/>
      <c r="AV56" s="421"/>
      <c r="AW56" s="421"/>
      <c r="AX56" s="421"/>
      <c r="AY56" s="422"/>
      <c r="AZ56" s="419">
        <v>2</v>
      </c>
      <c r="BA56" s="419"/>
      <c r="BB56" s="216">
        <f t="shared" ref="BB56" si="25">(D59+T59)/2</f>
        <v>0</v>
      </c>
      <c r="BC56" s="399"/>
    </row>
    <row r="57" spans="1:55" s="90" customFormat="1" ht="12" customHeight="1">
      <c r="A57" s="413"/>
      <c r="B57" s="250"/>
      <c r="C57" s="415"/>
      <c r="D57" s="420"/>
      <c r="E57" s="421"/>
      <c r="F57" s="421"/>
      <c r="G57" s="421"/>
      <c r="H57" s="421"/>
      <c r="I57" s="421"/>
      <c r="J57" s="421"/>
      <c r="K57" s="421"/>
      <c r="L57" s="421"/>
      <c r="M57" s="421"/>
      <c r="N57" s="421"/>
      <c r="O57" s="421"/>
      <c r="P57" s="421"/>
      <c r="Q57" s="421"/>
      <c r="R57" s="421"/>
      <c r="S57" s="422"/>
      <c r="T57" s="420"/>
      <c r="U57" s="421"/>
      <c r="V57" s="421"/>
      <c r="W57" s="421"/>
      <c r="X57" s="421"/>
      <c r="Y57" s="421"/>
      <c r="Z57" s="421"/>
      <c r="AA57" s="421"/>
      <c r="AB57" s="421"/>
      <c r="AC57" s="421"/>
      <c r="AD57" s="421"/>
      <c r="AE57" s="421"/>
      <c r="AF57" s="421"/>
      <c r="AG57" s="421"/>
      <c r="AH57" s="421"/>
      <c r="AI57" s="422"/>
      <c r="AJ57" s="420"/>
      <c r="AK57" s="421"/>
      <c r="AL57" s="421"/>
      <c r="AM57" s="421"/>
      <c r="AN57" s="421"/>
      <c r="AO57" s="421"/>
      <c r="AP57" s="421"/>
      <c r="AQ57" s="421"/>
      <c r="AR57" s="421"/>
      <c r="AS57" s="421"/>
      <c r="AT57" s="421"/>
      <c r="AU57" s="421"/>
      <c r="AV57" s="421"/>
      <c r="AW57" s="421"/>
      <c r="AX57" s="421"/>
      <c r="AY57" s="422"/>
      <c r="AZ57" s="423">
        <v>3</v>
      </c>
      <c r="BA57" s="424"/>
      <c r="BB57" s="217" t="s">
        <v>158</v>
      </c>
      <c r="BC57" s="399"/>
    </row>
    <row r="58" spans="1:55" s="90" customFormat="1" ht="12" customHeight="1">
      <c r="A58" s="413"/>
      <c r="B58" s="250"/>
      <c r="C58" s="415"/>
      <c r="D58" s="416"/>
      <c r="E58" s="417"/>
      <c r="F58" s="417"/>
      <c r="G58" s="417"/>
      <c r="H58" s="417"/>
      <c r="I58" s="417"/>
      <c r="J58" s="417"/>
      <c r="K58" s="417"/>
      <c r="L58" s="417"/>
      <c r="M58" s="417"/>
      <c r="N58" s="417"/>
      <c r="O58" s="417"/>
      <c r="P58" s="417"/>
      <c r="Q58" s="417"/>
      <c r="R58" s="417"/>
      <c r="S58" s="418"/>
      <c r="T58" s="416"/>
      <c r="U58" s="417"/>
      <c r="V58" s="417"/>
      <c r="W58" s="417"/>
      <c r="X58" s="417"/>
      <c r="Y58" s="417"/>
      <c r="Z58" s="417"/>
      <c r="AA58" s="417"/>
      <c r="AB58" s="417"/>
      <c r="AC58" s="417"/>
      <c r="AD58" s="417"/>
      <c r="AE58" s="417"/>
      <c r="AF58" s="417"/>
      <c r="AG58" s="417"/>
      <c r="AH58" s="417"/>
      <c r="AI58" s="418"/>
      <c r="AJ58" s="416"/>
      <c r="AK58" s="417"/>
      <c r="AL58" s="417"/>
      <c r="AM58" s="417"/>
      <c r="AN58" s="417"/>
      <c r="AO58" s="417"/>
      <c r="AP58" s="417"/>
      <c r="AQ58" s="417"/>
      <c r="AR58" s="417"/>
      <c r="AS58" s="417"/>
      <c r="AT58" s="417"/>
      <c r="AU58" s="417"/>
      <c r="AV58" s="417"/>
      <c r="AW58" s="417"/>
      <c r="AX58" s="417"/>
      <c r="AY58" s="418"/>
      <c r="AZ58" s="419">
        <v>4</v>
      </c>
      <c r="BA58" s="419"/>
      <c r="BB58" s="216">
        <f t="shared" ref="BB58" si="26">IF(BB56&lt;7,(LARGE(D59:AI59,1)+AJ59)/2,"NA")</f>
        <v>0</v>
      </c>
      <c r="BC58" s="399"/>
    </row>
    <row r="59" spans="1:55" s="90" customFormat="1" ht="12" customHeight="1">
      <c r="A59" s="414"/>
      <c r="B59" s="251" t="str">
        <f>'7'!B24</f>
        <v>ADS</v>
      </c>
      <c r="C59" s="415"/>
      <c r="D59" s="425">
        <f t="shared" ref="D59" si="27">IF(COUNTBLANK(D55:D58)=4,0,AVERAGE(D55:D58))</f>
        <v>0</v>
      </c>
      <c r="E59" s="426"/>
      <c r="F59" s="426"/>
      <c r="G59" s="426"/>
      <c r="H59" s="426"/>
      <c r="I59" s="426"/>
      <c r="J59" s="426"/>
      <c r="K59" s="426"/>
      <c r="L59" s="426"/>
      <c r="M59" s="426"/>
      <c r="N59" s="426"/>
      <c r="O59" s="426"/>
      <c r="P59" s="426"/>
      <c r="Q59" s="426"/>
      <c r="R59" s="426"/>
      <c r="S59" s="427"/>
      <c r="T59" s="425">
        <f t="shared" si="5"/>
        <v>0</v>
      </c>
      <c r="U59" s="426"/>
      <c r="V59" s="426"/>
      <c r="W59" s="426"/>
      <c r="X59" s="426"/>
      <c r="Y59" s="426"/>
      <c r="Z59" s="426"/>
      <c r="AA59" s="426"/>
      <c r="AB59" s="426"/>
      <c r="AC59" s="426"/>
      <c r="AD59" s="426"/>
      <c r="AE59" s="426"/>
      <c r="AF59" s="426"/>
      <c r="AG59" s="426"/>
      <c r="AH59" s="426"/>
      <c r="AI59" s="427"/>
      <c r="AJ59" s="425">
        <f t="shared" si="6"/>
        <v>0</v>
      </c>
      <c r="AK59" s="426"/>
      <c r="AL59" s="426"/>
      <c r="AM59" s="426"/>
      <c r="AN59" s="426"/>
      <c r="AO59" s="426"/>
      <c r="AP59" s="426"/>
      <c r="AQ59" s="426"/>
      <c r="AR59" s="426"/>
      <c r="AS59" s="426"/>
      <c r="AT59" s="426"/>
      <c r="AU59" s="426"/>
      <c r="AV59" s="426"/>
      <c r="AW59" s="426"/>
      <c r="AX59" s="426"/>
      <c r="AY59" s="427"/>
      <c r="AZ59" s="428" t="s">
        <v>160</v>
      </c>
      <c r="BA59" s="429"/>
      <c r="BB59" s="430"/>
      <c r="BC59" s="400"/>
    </row>
    <row r="60" spans="1:55" s="90" customFormat="1" ht="12" customHeight="1">
      <c r="A60" s="390">
        <f>'7'!A25</f>
        <v>7</v>
      </c>
      <c r="B60" s="246"/>
      <c r="C60" s="393" t="str">
        <f>'12 (2)'!C25</f>
        <v>DIONATA LEONEL MACHADO FERRAZ</v>
      </c>
      <c r="D60" s="394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395"/>
      <c r="P60" s="395"/>
      <c r="Q60" s="395"/>
      <c r="R60" s="395"/>
      <c r="S60" s="396"/>
      <c r="T60" s="394"/>
      <c r="U60" s="395"/>
      <c r="V60" s="395"/>
      <c r="W60" s="395"/>
      <c r="X60" s="395"/>
      <c r="Y60" s="395"/>
      <c r="Z60" s="395"/>
      <c r="AA60" s="395"/>
      <c r="AB60" s="395"/>
      <c r="AC60" s="395"/>
      <c r="AD60" s="395"/>
      <c r="AE60" s="395"/>
      <c r="AF60" s="395"/>
      <c r="AG60" s="395"/>
      <c r="AH60" s="395"/>
      <c r="AI60" s="396"/>
      <c r="AJ60" s="394"/>
      <c r="AK60" s="395"/>
      <c r="AL60" s="395"/>
      <c r="AM60" s="395"/>
      <c r="AN60" s="395"/>
      <c r="AO60" s="395"/>
      <c r="AP60" s="395"/>
      <c r="AQ60" s="395"/>
      <c r="AR60" s="395"/>
      <c r="AS60" s="395"/>
      <c r="AT60" s="395"/>
      <c r="AU60" s="395"/>
      <c r="AV60" s="395"/>
      <c r="AW60" s="395"/>
      <c r="AX60" s="395"/>
      <c r="AY60" s="396"/>
      <c r="AZ60" s="397">
        <v>1</v>
      </c>
      <c r="BA60" s="397"/>
      <c r="BB60" s="218" t="s">
        <v>157</v>
      </c>
      <c r="BC60" s="398">
        <f>IF('12 (2)'!AQ25="C","CANC",IF('12 (2)'!AQ25="D","DISP",IF('12 (2)'!AQ25="TR","TRANS",IF('12 (2)'!AQ25="TC","TRANC",IF(BB61&lt;7,IF(COUNTBLANK(AJ60:AJ63)=4,BB61,BB63),BB61)))))</f>
        <v>0</v>
      </c>
    </row>
    <row r="61" spans="1:55" s="90" customFormat="1" ht="12" customHeight="1">
      <c r="A61" s="391"/>
      <c r="B61" s="247"/>
      <c r="C61" s="393"/>
      <c r="D61" s="401"/>
      <c r="E61" s="402"/>
      <c r="F61" s="402"/>
      <c r="G61" s="402"/>
      <c r="H61" s="402"/>
      <c r="I61" s="402"/>
      <c r="J61" s="402"/>
      <c r="K61" s="402"/>
      <c r="L61" s="402"/>
      <c r="M61" s="402"/>
      <c r="N61" s="402"/>
      <c r="O61" s="402"/>
      <c r="P61" s="402"/>
      <c r="Q61" s="402"/>
      <c r="R61" s="402"/>
      <c r="S61" s="403"/>
      <c r="T61" s="401"/>
      <c r="U61" s="402"/>
      <c r="V61" s="402"/>
      <c r="W61" s="402"/>
      <c r="X61" s="402"/>
      <c r="Y61" s="402"/>
      <c r="Z61" s="402"/>
      <c r="AA61" s="402"/>
      <c r="AB61" s="402"/>
      <c r="AC61" s="402"/>
      <c r="AD61" s="402"/>
      <c r="AE61" s="402"/>
      <c r="AF61" s="402"/>
      <c r="AG61" s="402"/>
      <c r="AH61" s="402"/>
      <c r="AI61" s="403"/>
      <c r="AJ61" s="401"/>
      <c r="AK61" s="402"/>
      <c r="AL61" s="402"/>
      <c r="AM61" s="402"/>
      <c r="AN61" s="402"/>
      <c r="AO61" s="402"/>
      <c r="AP61" s="402"/>
      <c r="AQ61" s="402"/>
      <c r="AR61" s="402"/>
      <c r="AS61" s="402"/>
      <c r="AT61" s="402"/>
      <c r="AU61" s="402"/>
      <c r="AV61" s="402"/>
      <c r="AW61" s="402"/>
      <c r="AX61" s="402"/>
      <c r="AY61" s="403"/>
      <c r="AZ61" s="397">
        <v>2</v>
      </c>
      <c r="BA61" s="397"/>
      <c r="BB61" s="219">
        <f t="shared" ref="BB61" si="28">(D64+T64)/2</f>
        <v>0</v>
      </c>
      <c r="BC61" s="399"/>
    </row>
    <row r="62" spans="1:55" s="90" customFormat="1" ht="12" customHeight="1">
      <c r="A62" s="391"/>
      <c r="B62" s="247"/>
      <c r="C62" s="393"/>
      <c r="D62" s="401"/>
      <c r="E62" s="402"/>
      <c r="F62" s="402"/>
      <c r="G62" s="402"/>
      <c r="H62" s="402"/>
      <c r="I62" s="402"/>
      <c r="J62" s="402"/>
      <c r="K62" s="402"/>
      <c r="L62" s="402"/>
      <c r="M62" s="402"/>
      <c r="N62" s="402"/>
      <c r="O62" s="402"/>
      <c r="P62" s="402"/>
      <c r="Q62" s="402"/>
      <c r="R62" s="402"/>
      <c r="S62" s="403"/>
      <c r="T62" s="401"/>
      <c r="U62" s="402"/>
      <c r="V62" s="402"/>
      <c r="W62" s="402"/>
      <c r="X62" s="402"/>
      <c r="Y62" s="402"/>
      <c r="Z62" s="402"/>
      <c r="AA62" s="402"/>
      <c r="AB62" s="402"/>
      <c r="AC62" s="402"/>
      <c r="AD62" s="402"/>
      <c r="AE62" s="402"/>
      <c r="AF62" s="402"/>
      <c r="AG62" s="402"/>
      <c r="AH62" s="402"/>
      <c r="AI62" s="403"/>
      <c r="AJ62" s="401"/>
      <c r="AK62" s="402"/>
      <c r="AL62" s="402"/>
      <c r="AM62" s="402"/>
      <c r="AN62" s="402"/>
      <c r="AO62" s="402"/>
      <c r="AP62" s="402"/>
      <c r="AQ62" s="402"/>
      <c r="AR62" s="402"/>
      <c r="AS62" s="402"/>
      <c r="AT62" s="402"/>
      <c r="AU62" s="402"/>
      <c r="AV62" s="402"/>
      <c r="AW62" s="402"/>
      <c r="AX62" s="402"/>
      <c r="AY62" s="403"/>
      <c r="AZ62" s="404">
        <v>3</v>
      </c>
      <c r="BA62" s="405"/>
      <c r="BB62" s="218" t="s">
        <v>158</v>
      </c>
      <c r="BC62" s="399"/>
    </row>
    <row r="63" spans="1:55" s="90" customFormat="1" ht="12" customHeight="1">
      <c r="A63" s="391"/>
      <c r="B63" s="247"/>
      <c r="C63" s="393"/>
      <c r="D63" s="394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6"/>
      <c r="T63" s="394"/>
      <c r="U63" s="395"/>
      <c r="V63" s="395"/>
      <c r="W63" s="395"/>
      <c r="X63" s="395"/>
      <c r="Y63" s="395"/>
      <c r="Z63" s="395"/>
      <c r="AA63" s="395"/>
      <c r="AB63" s="395"/>
      <c r="AC63" s="395"/>
      <c r="AD63" s="395"/>
      <c r="AE63" s="395"/>
      <c r="AF63" s="395"/>
      <c r="AG63" s="395"/>
      <c r="AH63" s="395"/>
      <c r="AI63" s="396"/>
      <c r="AJ63" s="394"/>
      <c r="AK63" s="395"/>
      <c r="AL63" s="395"/>
      <c r="AM63" s="395"/>
      <c r="AN63" s="395"/>
      <c r="AO63" s="395"/>
      <c r="AP63" s="395"/>
      <c r="AQ63" s="395"/>
      <c r="AR63" s="395"/>
      <c r="AS63" s="395"/>
      <c r="AT63" s="395"/>
      <c r="AU63" s="395"/>
      <c r="AV63" s="395"/>
      <c r="AW63" s="395"/>
      <c r="AX63" s="395"/>
      <c r="AY63" s="396"/>
      <c r="AZ63" s="397">
        <v>4</v>
      </c>
      <c r="BA63" s="397"/>
      <c r="BB63" s="219">
        <f t="shared" ref="BB63" si="29">IF(BB61&lt;7,(LARGE(D64:AI64,1)+AJ64)/2,"NA")</f>
        <v>0</v>
      </c>
      <c r="BC63" s="399"/>
    </row>
    <row r="64" spans="1:55" s="90" customFormat="1" ht="12" customHeight="1">
      <c r="A64" s="392"/>
      <c r="B64" s="248" t="str">
        <f>'7'!B25</f>
        <v>ADS</v>
      </c>
      <c r="C64" s="393"/>
      <c r="D64" s="406">
        <f t="shared" ref="D64" si="30">IF(COUNTBLANK(D60:D63)=4,0,AVERAGE(D60:D63))</f>
        <v>0</v>
      </c>
      <c r="E64" s="407"/>
      <c r="F64" s="407"/>
      <c r="G64" s="407"/>
      <c r="H64" s="407"/>
      <c r="I64" s="407"/>
      <c r="J64" s="407"/>
      <c r="K64" s="407"/>
      <c r="L64" s="407"/>
      <c r="M64" s="407"/>
      <c r="N64" s="407"/>
      <c r="O64" s="407"/>
      <c r="P64" s="407"/>
      <c r="Q64" s="407"/>
      <c r="R64" s="407"/>
      <c r="S64" s="408"/>
      <c r="T64" s="406">
        <f t="shared" si="5"/>
        <v>0</v>
      </c>
      <c r="U64" s="407"/>
      <c r="V64" s="407"/>
      <c r="W64" s="407"/>
      <c r="X64" s="407"/>
      <c r="Y64" s="407"/>
      <c r="Z64" s="407"/>
      <c r="AA64" s="407"/>
      <c r="AB64" s="407"/>
      <c r="AC64" s="407"/>
      <c r="AD64" s="407"/>
      <c r="AE64" s="407"/>
      <c r="AF64" s="407"/>
      <c r="AG64" s="407"/>
      <c r="AH64" s="407"/>
      <c r="AI64" s="408"/>
      <c r="AJ64" s="406">
        <f t="shared" si="6"/>
        <v>0</v>
      </c>
      <c r="AK64" s="407"/>
      <c r="AL64" s="407"/>
      <c r="AM64" s="407"/>
      <c r="AN64" s="407"/>
      <c r="AO64" s="407"/>
      <c r="AP64" s="407"/>
      <c r="AQ64" s="407"/>
      <c r="AR64" s="407"/>
      <c r="AS64" s="407"/>
      <c r="AT64" s="407"/>
      <c r="AU64" s="407"/>
      <c r="AV64" s="407"/>
      <c r="AW64" s="407"/>
      <c r="AX64" s="407"/>
      <c r="AY64" s="408"/>
      <c r="AZ64" s="409" t="s">
        <v>160</v>
      </c>
      <c r="BA64" s="410"/>
      <c r="BB64" s="411"/>
      <c r="BC64" s="400"/>
    </row>
    <row r="65" spans="1:55" s="90" customFormat="1" ht="12" customHeight="1">
      <c r="A65" s="412">
        <f>'7'!A26</f>
        <v>8</v>
      </c>
      <c r="B65" s="249"/>
      <c r="C65" s="415" t="str">
        <f>'12 (2)'!C26</f>
        <v>DOUGLAS COSTA DA ROCHA</v>
      </c>
      <c r="D65" s="416"/>
      <c r="E65" s="417"/>
      <c r="F65" s="417"/>
      <c r="G65" s="417"/>
      <c r="H65" s="417"/>
      <c r="I65" s="417"/>
      <c r="J65" s="417"/>
      <c r="K65" s="417"/>
      <c r="L65" s="417"/>
      <c r="M65" s="417"/>
      <c r="N65" s="417"/>
      <c r="O65" s="417"/>
      <c r="P65" s="417"/>
      <c r="Q65" s="417"/>
      <c r="R65" s="417"/>
      <c r="S65" s="418"/>
      <c r="T65" s="416"/>
      <c r="U65" s="417"/>
      <c r="V65" s="417"/>
      <c r="W65" s="417"/>
      <c r="X65" s="417"/>
      <c r="Y65" s="417"/>
      <c r="Z65" s="417"/>
      <c r="AA65" s="417"/>
      <c r="AB65" s="417"/>
      <c r="AC65" s="417"/>
      <c r="AD65" s="417"/>
      <c r="AE65" s="417"/>
      <c r="AF65" s="417"/>
      <c r="AG65" s="417"/>
      <c r="AH65" s="417"/>
      <c r="AI65" s="418"/>
      <c r="AJ65" s="416"/>
      <c r="AK65" s="417"/>
      <c r="AL65" s="417"/>
      <c r="AM65" s="417"/>
      <c r="AN65" s="417"/>
      <c r="AO65" s="417"/>
      <c r="AP65" s="417"/>
      <c r="AQ65" s="417"/>
      <c r="AR65" s="417"/>
      <c r="AS65" s="417"/>
      <c r="AT65" s="417"/>
      <c r="AU65" s="417"/>
      <c r="AV65" s="417"/>
      <c r="AW65" s="417"/>
      <c r="AX65" s="417"/>
      <c r="AY65" s="418"/>
      <c r="AZ65" s="419">
        <v>1</v>
      </c>
      <c r="BA65" s="419"/>
      <c r="BB65" s="217" t="s">
        <v>157</v>
      </c>
      <c r="BC65" s="398">
        <f>IF('12 (2)'!AQ26="C","CANC",IF('12 (2)'!AQ26="D","DISP",IF('12 (2)'!AQ26="TR","TRANS",IF('12 (2)'!AQ26="TC","TRANC",IF(BB66&lt;7,IF(COUNTBLANK(AJ65:AJ68)=4,BB66,BB68),BB66)))))</f>
        <v>0</v>
      </c>
    </row>
    <row r="66" spans="1:55" s="90" customFormat="1" ht="12" customHeight="1">
      <c r="A66" s="413"/>
      <c r="B66" s="250"/>
      <c r="C66" s="415"/>
      <c r="D66" s="420"/>
      <c r="E66" s="421"/>
      <c r="F66" s="421"/>
      <c r="G66" s="421"/>
      <c r="H66" s="421"/>
      <c r="I66" s="421"/>
      <c r="J66" s="421"/>
      <c r="K66" s="421"/>
      <c r="L66" s="421"/>
      <c r="M66" s="421"/>
      <c r="N66" s="421"/>
      <c r="O66" s="421"/>
      <c r="P66" s="421"/>
      <c r="Q66" s="421"/>
      <c r="R66" s="421"/>
      <c r="S66" s="422"/>
      <c r="T66" s="420"/>
      <c r="U66" s="421"/>
      <c r="V66" s="421"/>
      <c r="W66" s="421"/>
      <c r="X66" s="421"/>
      <c r="Y66" s="421"/>
      <c r="Z66" s="421"/>
      <c r="AA66" s="421"/>
      <c r="AB66" s="421"/>
      <c r="AC66" s="421"/>
      <c r="AD66" s="421"/>
      <c r="AE66" s="421"/>
      <c r="AF66" s="421"/>
      <c r="AG66" s="421"/>
      <c r="AH66" s="421"/>
      <c r="AI66" s="422"/>
      <c r="AJ66" s="420"/>
      <c r="AK66" s="421"/>
      <c r="AL66" s="421"/>
      <c r="AM66" s="421"/>
      <c r="AN66" s="421"/>
      <c r="AO66" s="421"/>
      <c r="AP66" s="421"/>
      <c r="AQ66" s="421"/>
      <c r="AR66" s="421"/>
      <c r="AS66" s="421"/>
      <c r="AT66" s="421"/>
      <c r="AU66" s="421"/>
      <c r="AV66" s="421"/>
      <c r="AW66" s="421"/>
      <c r="AX66" s="421"/>
      <c r="AY66" s="422"/>
      <c r="AZ66" s="419">
        <v>2</v>
      </c>
      <c r="BA66" s="419"/>
      <c r="BB66" s="216">
        <f t="shared" ref="BB66" si="31">(D69+T69)/2</f>
        <v>0</v>
      </c>
      <c r="BC66" s="399"/>
    </row>
    <row r="67" spans="1:55" s="90" customFormat="1" ht="12" customHeight="1">
      <c r="A67" s="413"/>
      <c r="B67" s="250"/>
      <c r="C67" s="415"/>
      <c r="D67" s="420"/>
      <c r="E67" s="421"/>
      <c r="F67" s="421"/>
      <c r="G67" s="421"/>
      <c r="H67" s="421"/>
      <c r="I67" s="421"/>
      <c r="J67" s="421"/>
      <c r="K67" s="421"/>
      <c r="L67" s="421"/>
      <c r="M67" s="421"/>
      <c r="N67" s="421"/>
      <c r="O67" s="421"/>
      <c r="P67" s="421"/>
      <c r="Q67" s="421"/>
      <c r="R67" s="421"/>
      <c r="S67" s="422"/>
      <c r="T67" s="420"/>
      <c r="U67" s="421"/>
      <c r="V67" s="421"/>
      <c r="W67" s="421"/>
      <c r="X67" s="421"/>
      <c r="Y67" s="421"/>
      <c r="Z67" s="421"/>
      <c r="AA67" s="421"/>
      <c r="AB67" s="421"/>
      <c r="AC67" s="421"/>
      <c r="AD67" s="421"/>
      <c r="AE67" s="421"/>
      <c r="AF67" s="421"/>
      <c r="AG67" s="421"/>
      <c r="AH67" s="421"/>
      <c r="AI67" s="422"/>
      <c r="AJ67" s="420"/>
      <c r="AK67" s="421"/>
      <c r="AL67" s="421"/>
      <c r="AM67" s="421"/>
      <c r="AN67" s="421"/>
      <c r="AO67" s="421"/>
      <c r="AP67" s="421"/>
      <c r="AQ67" s="421"/>
      <c r="AR67" s="421"/>
      <c r="AS67" s="421"/>
      <c r="AT67" s="421"/>
      <c r="AU67" s="421"/>
      <c r="AV67" s="421"/>
      <c r="AW67" s="421"/>
      <c r="AX67" s="421"/>
      <c r="AY67" s="422"/>
      <c r="AZ67" s="423">
        <v>3</v>
      </c>
      <c r="BA67" s="424"/>
      <c r="BB67" s="217" t="s">
        <v>158</v>
      </c>
      <c r="BC67" s="399"/>
    </row>
    <row r="68" spans="1:55" s="90" customFormat="1" ht="12" customHeight="1">
      <c r="A68" s="413"/>
      <c r="B68" s="250"/>
      <c r="C68" s="415"/>
      <c r="D68" s="416"/>
      <c r="E68" s="417"/>
      <c r="F68" s="417"/>
      <c r="G68" s="417"/>
      <c r="H68" s="417"/>
      <c r="I68" s="417"/>
      <c r="J68" s="417"/>
      <c r="K68" s="417"/>
      <c r="L68" s="417"/>
      <c r="M68" s="417"/>
      <c r="N68" s="417"/>
      <c r="O68" s="417"/>
      <c r="P68" s="417"/>
      <c r="Q68" s="417"/>
      <c r="R68" s="417"/>
      <c r="S68" s="418"/>
      <c r="T68" s="416"/>
      <c r="U68" s="417"/>
      <c r="V68" s="417"/>
      <c r="W68" s="417"/>
      <c r="X68" s="417"/>
      <c r="Y68" s="417"/>
      <c r="Z68" s="417"/>
      <c r="AA68" s="417"/>
      <c r="AB68" s="417"/>
      <c r="AC68" s="417"/>
      <c r="AD68" s="417"/>
      <c r="AE68" s="417"/>
      <c r="AF68" s="417"/>
      <c r="AG68" s="417"/>
      <c r="AH68" s="417"/>
      <c r="AI68" s="418"/>
      <c r="AJ68" s="416"/>
      <c r="AK68" s="417"/>
      <c r="AL68" s="417"/>
      <c r="AM68" s="417"/>
      <c r="AN68" s="417"/>
      <c r="AO68" s="417"/>
      <c r="AP68" s="417"/>
      <c r="AQ68" s="417"/>
      <c r="AR68" s="417"/>
      <c r="AS68" s="417"/>
      <c r="AT68" s="417"/>
      <c r="AU68" s="417"/>
      <c r="AV68" s="417"/>
      <c r="AW68" s="417"/>
      <c r="AX68" s="417"/>
      <c r="AY68" s="418"/>
      <c r="AZ68" s="419">
        <v>4</v>
      </c>
      <c r="BA68" s="419"/>
      <c r="BB68" s="216">
        <f t="shared" ref="BB68" si="32">IF(BB66&lt;7,(LARGE(D69:AI69,1)+AJ69)/2,"NA")</f>
        <v>0</v>
      </c>
      <c r="BC68" s="399"/>
    </row>
    <row r="69" spans="1:55" s="90" customFormat="1" ht="12" customHeight="1">
      <c r="A69" s="414"/>
      <c r="B69" s="251" t="str">
        <f>'7'!B26</f>
        <v>ADS</v>
      </c>
      <c r="C69" s="415"/>
      <c r="D69" s="425">
        <f t="shared" ref="D69" si="33">IF(COUNTBLANK(D65:D68)=4,0,AVERAGE(D65:D68))</f>
        <v>0</v>
      </c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6"/>
      <c r="P69" s="426"/>
      <c r="Q69" s="426"/>
      <c r="R69" s="426"/>
      <c r="S69" s="427"/>
      <c r="T69" s="425">
        <f t="shared" si="5"/>
        <v>0</v>
      </c>
      <c r="U69" s="426"/>
      <c r="V69" s="426"/>
      <c r="W69" s="426"/>
      <c r="X69" s="426"/>
      <c r="Y69" s="426"/>
      <c r="Z69" s="426"/>
      <c r="AA69" s="426"/>
      <c r="AB69" s="426"/>
      <c r="AC69" s="426"/>
      <c r="AD69" s="426"/>
      <c r="AE69" s="426"/>
      <c r="AF69" s="426"/>
      <c r="AG69" s="426"/>
      <c r="AH69" s="426"/>
      <c r="AI69" s="427"/>
      <c r="AJ69" s="425">
        <f t="shared" si="6"/>
        <v>0</v>
      </c>
      <c r="AK69" s="426"/>
      <c r="AL69" s="426"/>
      <c r="AM69" s="426"/>
      <c r="AN69" s="426"/>
      <c r="AO69" s="426"/>
      <c r="AP69" s="426"/>
      <c r="AQ69" s="426"/>
      <c r="AR69" s="426"/>
      <c r="AS69" s="426"/>
      <c r="AT69" s="426"/>
      <c r="AU69" s="426"/>
      <c r="AV69" s="426"/>
      <c r="AW69" s="426"/>
      <c r="AX69" s="426"/>
      <c r="AY69" s="427"/>
      <c r="AZ69" s="428" t="s">
        <v>160</v>
      </c>
      <c r="BA69" s="429"/>
      <c r="BB69" s="430"/>
      <c r="BC69" s="400"/>
    </row>
    <row r="70" spans="1:55" s="90" customFormat="1" ht="12" customHeight="1">
      <c r="A70" s="390">
        <f>'7'!A27</f>
        <v>3</v>
      </c>
      <c r="B70" s="246"/>
      <c r="C70" s="393" t="str">
        <f>'12 (2)'!C27</f>
        <v>FABIANO BORBA VIANA FEIJÓ</v>
      </c>
      <c r="D70" s="394"/>
      <c r="E70" s="395"/>
      <c r="F70" s="395"/>
      <c r="G70" s="395"/>
      <c r="H70" s="395"/>
      <c r="I70" s="395"/>
      <c r="J70" s="395"/>
      <c r="K70" s="395"/>
      <c r="L70" s="395"/>
      <c r="M70" s="395"/>
      <c r="N70" s="395"/>
      <c r="O70" s="395"/>
      <c r="P70" s="395"/>
      <c r="Q70" s="395"/>
      <c r="R70" s="395"/>
      <c r="S70" s="396"/>
      <c r="T70" s="394"/>
      <c r="U70" s="395"/>
      <c r="V70" s="395"/>
      <c r="W70" s="395"/>
      <c r="X70" s="395"/>
      <c r="Y70" s="395"/>
      <c r="Z70" s="395"/>
      <c r="AA70" s="395"/>
      <c r="AB70" s="395"/>
      <c r="AC70" s="395"/>
      <c r="AD70" s="395"/>
      <c r="AE70" s="395"/>
      <c r="AF70" s="395"/>
      <c r="AG70" s="395"/>
      <c r="AH70" s="395"/>
      <c r="AI70" s="396"/>
      <c r="AJ70" s="394"/>
      <c r="AK70" s="395"/>
      <c r="AL70" s="395"/>
      <c r="AM70" s="395"/>
      <c r="AN70" s="395"/>
      <c r="AO70" s="395"/>
      <c r="AP70" s="395"/>
      <c r="AQ70" s="395"/>
      <c r="AR70" s="395"/>
      <c r="AS70" s="395"/>
      <c r="AT70" s="395"/>
      <c r="AU70" s="395"/>
      <c r="AV70" s="395"/>
      <c r="AW70" s="395"/>
      <c r="AX70" s="395"/>
      <c r="AY70" s="396"/>
      <c r="AZ70" s="397">
        <v>1</v>
      </c>
      <c r="BA70" s="397"/>
      <c r="BB70" s="218" t="s">
        <v>157</v>
      </c>
      <c r="BC70" s="398" t="str">
        <f>IF('12 (2)'!AQ27="C","CANC",IF('12 (2)'!AQ27="D","DISP",IF('12 (2)'!AQ27="TR","TRANS",IF('12 (2)'!AQ27="TC","TRANC",IF(BB71&lt;7,IF(COUNTBLANK(AJ70:AJ73)=4,BB71,BB73),BB71)))))</f>
        <v>CANC</v>
      </c>
    </row>
    <row r="71" spans="1:55" s="90" customFormat="1" ht="12" customHeight="1">
      <c r="A71" s="391"/>
      <c r="B71" s="247"/>
      <c r="C71" s="393"/>
      <c r="D71" s="401"/>
      <c r="E71" s="402"/>
      <c r="F71" s="402"/>
      <c r="G71" s="402"/>
      <c r="H71" s="402"/>
      <c r="I71" s="402"/>
      <c r="J71" s="402"/>
      <c r="K71" s="402"/>
      <c r="L71" s="402"/>
      <c r="M71" s="402"/>
      <c r="N71" s="402"/>
      <c r="O71" s="402"/>
      <c r="P71" s="402"/>
      <c r="Q71" s="402"/>
      <c r="R71" s="402"/>
      <c r="S71" s="403"/>
      <c r="T71" s="401"/>
      <c r="U71" s="402"/>
      <c r="V71" s="402"/>
      <c r="W71" s="402"/>
      <c r="X71" s="402"/>
      <c r="Y71" s="402"/>
      <c r="Z71" s="402"/>
      <c r="AA71" s="402"/>
      <c r="AB71" s="402"/>
      <c r="AC71" s="402"/>
      <c r="AD71" s="402"/>
      <c r="AE71" s="402"/>
      <c r="AF71" s="402"/>
      <c r="AG71" s="402"/>
      <c r="AH71" s="402"/>
      <c r="AI71" s="403"/>
      <c r="AJ71" s="401"/>
      <c r="AK71" s="402"/>
      <c r="AL71" s="402"/>
      <c r="AM71" s="402"/>
      <c r="AN71" s="402"/>
      <c r="AO71" s="402"/>
      <c r="AP71" s="402"/>
      <c r="AQ71" s="402"/>
      <c r="AR71" s="402"/>
      <c r="AS71" s="402"/>
      <c r="AT71" s="402"/>
      <c r="AU71" s="402"/>
      <c r="AV71" s="402"/>
      <c r="AW71" s="402"/>
      <c r="AX71" s="402"/>
      <c r="AY71" s="403"/>
      <c r="AZ71" s="397">
        <v>2</v>
      </c>
      <c r="BA71" s="397"/>
      <c r="BB71" s="219">
        <f t="shared" ref="BB71" si="34">(D74+T74)/2</f>
        <v>0</v>
      </c>
      <c r="BC71" s="399"/>
    </row>
    <row r="72" spans="1:55" s="90" customFormat="1" ht="12" customHeight="1">
      <c r="A72" s="391"/>
      <c r="B72" s="247"/>
      <c r="C72" s="393"/>
      <c r="D72" s="401"/>
      <c r="E72" s="402"/>
      <c r="F72" s="402"/>
      <c r="G72" s="402"/>
      <c r="H72" s="402"/>
      <c r="I72" s="402"/>
      <c r="J72" s="402"/>
      <c r="K72" s="402"/>
      <c r="L72" s="402"/>
      <c r="M72" s="402"/>
      <c r="N72" s="402"/>
      <c r="O72" s="402"/>
      <c r="P72" s="402"/>
      <c r="Q72" s="402"/>
      <c r="R72" s="402"/>
      <c r="S72" s="403"/>
      <c r="T72" s="401"/>
      <c r="U72" s="402"/>
      <c r="V72" s="402"/>
      <c r="W72" s="402"/>
      <c r="X72" s="402"/>
      <c r="Y72" s="402"/>
      <c r="Z72" s="402"/>
      <c r="AA72" s="402"/>
      <c r="AB72" s="402"/>
      <c r="AC72" s="402"/>
      <c r="AD72" s="402"/>
      <c r="AE72" s="402"/>
      <c r="AF72" s="402"/>
      <c r="AG72" s="402"/>
      <c r="AH72" s="402"/>
      <c r="AI72" s="403"/>
      <c r="AJ72" s="401"/>
      <c r="AK72" s="402"/>
      <c r="AL72" s="402"/>
      <c r="AM72" s="402"/>
      <c r="AN72" s="402"/>
      <c r="AO72" s="402"/>
      <c r="AP72" s="402"/>
      <c r="AQ72" s="402"/>
      <c r="AR72" s="402"/>
      <c r="AS72" s="402"/>
      <c r="AT72" s="402"/>
      <c r="AU72" s="402"/>
      <c r="AV72" s="402"/>
      <c r="AW72" s="402"/>
      <c r="AX72" s="402"/>
      <c r="AY72" s="403"/>
      <c r="AZ72" s="404">
        <v>3</v>
      </c>
      <c r="BA72" s="405"/>
      <c r="BB72" s="218" t="s">
        <v>158</v>
      </c>
      <c r="BC72" s="399"/>
    </row>
    <row r="73" spans="1:55" s="90" customFormat="1" ht="12" customHeight="1">
      <c r="A73" s="391"/>
      <c r="B73" s="247"/>
      <c r="C73" s="393"/>
      <c r="D73" s="394"/>
      <c r="E73" s="395"/>
      <c r="F73" s="395"/>
      <c r="G73" s="395"/>
      <c r="H73" s="395"/>
      <c r="I73" s="395"/>
      <c r="J73" s="395"/>
      <c r="K73" s="395"/>
      <c r="L73" s="395"/>
      <c r="M73" s="395"/>
      <c r="N73" s="395"/>
      <c r="O73" s="395"/>
      <c r="P73" s="395"/>
      <c r="Q73" s="395"/>
      <c r="R73" s="395"/>
      <c r="S73" s="396"/>
      <c r="T73" s="394"/>
      <c r="U73" s="395"/>
      <c r="V73" s="395"/>
      <c r="W73" s="395"/>
      <c r="X73" s="395"/>
      <c r="Y73" s="395"/>
      <c r="Z73" s="395"/>
      <c r="AA73" s="395"/>
      <c r="AB73" s="395"/>
      <c r="AC73" s="395"/>
      <c r="AD73" s="395"/>
      <c r="AE73" s="395"/>
      <c r="AF73" s="395"/>
      <c r="AG73" s="395"/>
      <c r="AH73" s="395"/>
      <c r="AI73" s="396"/>
      <c r="AJ73" s="394"/>
      <c r="AK73" s="395"/>
      <c r="AL73" s="395"/>
      <c r="AM73" s="395"/>
      <c r="AN73" s="395"/>
      <c r="AO73" s="395"/>
      <c r="AP73" s="395"/>
      <c r="AQ73" s="395"/>
      <c r="AR73" s="395"/>
      <c r="AS73" s="395"/>
      <c r="AT73" s="395"/>
      <c r="AU73" s="395"/>
      <c r="AV73" s="395"/>
      <c r="AW73" s="395"/>
      <c r="AX73" s="395"/>
      <c r="AY73" s="396"/>
      <c r="AZ73" s="397">
        <v>4</v>
      </c>
      <c r="BA73" s="397"/>
      <c r="BB73" s="219">
        <f t="shared" ref="BB73" si="35">IF(BB71&lt;7,(LARGE(D74:AI74,1)+AJ74)/2,"NA")</f>
        <v>0</v>
      </c>
      <c r="BC73" s="399"/>
    </row>
    <row r="74" spans="1:55" s="90" customFormat="1" ht="12" customHeight="1">
      <c r="A74" s="392"/>
      <c r="B74" s="248" t="str">
        <f>'7'!B27</f>
        <v>REDES</v>
      </c>
      <c r="C74" s="393"/>
      <c r="D74" s="406">
        <f t="shared" ref="D74" si="36">IF(COUNTBLANK(D70:D73)=4,0,AVERAGE(D70:D73))</f>
        <v>0</v>
      </c>
      <c r="E74" s="407"/>
      <c r="F74" s="407"/>
      <c r="G74" s="407"/>
      <c r="H74" s="407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8"/>
      <c r="T74" s="406">
        <f t="shared" si="5"/>
        <v>0</v>
      </c>
      <c r="U74" s="407"/>
      <c r="V74" s="407"/>
      <c r="W74" s="407"/>
      <c r="X74" s="407"/>
      <c r="Y74" s="407"/>
      <c r="Z74" s="407"/>
      <c r="AA74" s="407"/>
      <c r="AB74" s="407"/>
      <c r="AC74" s="407"/>
      <c r="AD74" s="407"/>
      <c r="AE74" s="407"/>
      <c r="AF74" s="407"/>
      <c r="AG74" s="407"/>
      <c r="AH74" s="407"/>
      <c r="AI74" s="408"/>
      <c r="AJ74" s="406">
        <f t="shared" si="6"/>
        <v>0</v>
      </c>
      <c r="AK74" s="407"/>
      <c r="AL74" s="407"/>
      <c r="AM74" s="407"/>
      <c r="AN74" s="407"/>
      <c r="AO74" s="407"/>
      <c r="AP74" s="407"/>
      <c r="AQ74" s="407"/>
      <c r="AR74" s="407"/>
      <c r="AS74" s="407"/>
      <c r="AT74" s="407"/>
      <c r="AU74" s="407"/>
      <c r="AV74" s="407"/>
      <c r="AW74" s="407"/>
      <c r="AX74" s="407"/>
      <c r="AY74" s="408"/>
      <c r="AZ74" s="409" t="s">
        <v>160</v>
      </c>
      <c r="BA74" s="410"/>
      <c r="BB74" s="411"/>
      <c r="BC74" s="400"/>
    </row>
    <row r="75" spans="1:55" s="90" customFormat="1" ht="12" customHeight="1">
      <c r="A75" s="412">
        <f>'7'!A28</f>
        <v>9</v>
      </c>
      <c r="B75" s="249"/>
      <c r="C75" s="415" t="str">
        <f>'12 (2)'!C28</f>
        <v>FELIPE DA SILVA PACHECO</v>
      </c>
      <c r="D75" s="416"/>
      <c r="E75" s="417"/>
      <c r="F75" s="417"/>
      <c r="G75" s="417"/>
      <c r="H75" s="417"/>
      <c r="I75" s="417"/>
      <c r="J75" s="417"/>
      <c r="K75" s="417"/>
      <c r="L75" s="417"/>
      <c r="M75" s="417"/>
      <c r="N75" s="417"/>
      <c r="O75" s="417"/>
      <c r="P75" s="417"/>
      <c r="Q75" s="417"/>
      <c r="R75" s="417"/>
      <c r="S75" s="418"/>
      <c r="T75" s="416"/>
      <c r="U75" s="417"/>
      <c r="V75" s="417"/>
      <c r="W75" s="417"/>
      <c r="X75" s="417"/>
      <c r="Y75" s="417"/>
      <c r="Z75" s="417"/>
      <c r="AA75" s="417"/>
      <c r="AB75" s="417"/>
      <c r="AC75" s="417"/>
      <c r="AD75" s="417"/>
      <c r="AE75" s="417"/>
      <c r="AF75" s="417"/>
      <c r="AG75" s="417"/>
      <c r="AH75" s="417"/>
      <c r="AI75" s="418"/>
      <c r="AJ75" s="416"/>
      <c r="AK75" s="417"/>
      <c r="AL75" s="417"/>
      <c r="AM75" s="417"/>
      <c r="AN75" s="417"/>
      <c r="AO75" s="417"/>
      <c r="AP75" s="417"/>
      <c r="AQ75" s="417"/>
      <c r="AR75" s="417"/>
      <c r="AS75" s="417"/>
      <c r="AT75" s="417"/>
      <c r="AU75" s="417"/>
      <c r="AV75" s="417"/>
      <c r="AW75" s="417"/>
      <c r="AX75" s="417"/>
      <c r="AY75" s="418"/>
      <c r="AZ75" s="419">
        <v>1</v>
      </c>
      <c r="BA75" s="419"/>
      <c r="BB75" s="217" t="s">
        <v>157</v>
      </c>
      <c r="BC75" s="398" t="str">
        <f>IF('12 (2)'!AQ28="C","CANC",IF('12 (2)'!AQ28="D","DISP",IF('12 (2)'!AQ28="TR","TRANS",IF('12 (2)'!AQ28="TC","TRANC",IF(BB76&lt;7,IF(COUNTBLANK(AJ75:AJ78)=4,BB76,BB78),BB76)))))</f>
        <v>CANC</v>
      </c>
    </row>
    <row r="76" spans="1:55" s="90" customFormat="1" ht="12" customHeight="1">
      <c r="A76" s="413"/>
      <c r="B76" s="250"/>
      <c r="C76" s="415"/>
      <c r="D76" s="420"/>
      <c r="E76" s="421"/>
      <c r="F76" s="421"/>
      <c r="G76" s="421"/>
      <c r="H76" s="421"/>
      <c r="I76" s="421"/>
      <c r="J76" s="421"/>
      <c r="K76" s="421"/>
      <c r="L76" s="421"/>
      <c r="M76" s="421"/>
      <c r="N76" s="421"/>
      <c r="O76" s="421"/>
      <c r="P76" s="421"/>
      <c r="Q76" s="421"/>
      <c r="R76" s="421"/>
      <c r="S76" s="422"/>
      <c r="T76" s="420"/>
      <c r="U76" s="421"/>
      <c r="V76" s="421"/>
      <c r="W76" s="421"/>
      <c r="X76" s="421"/>
      <c r="Y76" s="421"/>
      <c r="Z76" s="421"/>
      <c r="AA76" s="421"/>
      <c r="AB76" s="421"/>
      <c r="AC76" s="421"/>
      <c r="AD76" s="421"/>
      <c r="AE76" s="421"/>
      <c r="AF76" s="421"/>
      <c r="AG76" s="421"/>
      <c r="AH76" s="421"/>
      <c r="AI76" s="422"/>
      <c r="AJ76" s="420"/>
      <c r="AK76" s="421"/>
      <c r="AL76" s="421"/>
      <c r="AM76" s="421"/>
      <c r="AN76" s="421"/>
      <c r="AO76" s="421"/>
      <c r="AP76" s="421"/>
      <c r="AQ76" s="421"/>
      <c r="AR76" s="421"/>
      <c r="AS76" s="421"/>
      <c r="AT76" s="421"/>
      <c r="AU76" s="421"/>
      <c r="AV76" s="421"/>
      <c r="AW76" s="421"/>
      <c r="AX76" s="421"/>
      <c r="AY76" s="422"/>
      <c r="AZ76" s="419">
        <v>2</v>
      </c>
      <c r="BA76" s="419"/>
      <c r="BB76" s="216">
        <f t="shared" ref="BB76" si="37">(D79+T79)/2</f>
        <v>0</v>
      </c>
      <c r="BC76" s="399"/>
    </row>
    <row r="77" spans="1:55" s="90" customFormat="1" ht="12" customHeight="1">
      <c r="A77" s="413"/>
      <c r="B77" s="250"/>
      <c r="C77" s="415"/>
      <c r="D77" s="420"/>
      <c r="E77" s="421"/>
      <c r="F77" s="421"/>
      <c r="G77" s="421"/>
      <c r="H77" s="421"/>
      <c r="I77" s="421"/>
      <c r="J77" s="421"/>
      <c r="K77" s="421"/>
      <c r="L77" s="421"/>
      <c r="M77" s="421"/>
      <c r="N77" s="421"/>
      <c r="O77" s="421"/>
      <c r="P77" s="421"/>
      <c r="Q77" s="421"/>
      <c r="R77" s="421"/>
      <c r="S77" s="422"/>
      <c r="T77" s="420"/>
      <c r="U77" s="421"/>
      <c r="V77" s="421"/>
      <c r="W77" s="421"/>
      <c r="X77" s="421"/>
      <c r="Y77" s="421"/>
      <c r="Z77" s="421"/>
      <c r="AA77" s="421"/>
      <c r="AB77" s="421"/>
      <c r="AC77" s="421"/>
      <c r="AD77" s="421"/>
      <c r="AE77" s="421"/>
      <c r="AF77" s="421"/>
      <c r="AG77" s="421"/>
      <c r="AH77" s="421"/>
      <c r="AI77" s="422"/>
      <c r="AJ77" s="420"/>
      <c r="AK77" s="421"/>
      <c r="AL77" s="421"/>
      <c r="AM77" s="421"/>
      <c r="AN77" s="421"/>
      <c r="AO77" s="421"/>
      <c r="AP77" s="421"/>
      <c r="AQ77" s="421"/>
      <c r="AR77" s="421"/>
      <c r="AS77" s="421"/>
      <c r="AT77" s="421"/>
      <c r="AU77" s="421"/>
      <c r="AV77" s="421"/>
      <c r="AW77" s="421"/>
      <c r="AX77" s="421"/>
      <c r="AY77" s="422"/>
      <c r="AZ77" s="423">
        <v>3</v>
      </c>
      <c r="BA77" s="424"/>
      <c r="BB77" s="217" t="s">
        <v>158</v>
      </c>
      <c r="BC77" s="399"/>
    </row>
    <row r="78" spans="1:55" s="90" customFormat="1" ht="12" customHeight="1">
      <c r="A78" s="413"/>
      <c r="B78" s="250"/>
      <c r="C78" s="415"/>
      <c r="D78" s="416"/>
      <c r="E78" s="417"/>
      <c r="F78" s="417"/>
      <c r="G78" s="417"/>
      <c r="H78" s="417"/>
      <c r="I78" s="417"/>
      <c r="J78" s="417"/>
      <c r="K78" s="417"/>
      <c r="L78" s="417"/>
      <c r="M78" s="417"/>
      <c r="N78" s="417"/>
      <c r="O78" s="417"/>
      <c r="P78" s="417"/>
      <c r="Q78" s="417"/>
      <c r="R78" s="417"/>
      <c r="S78" s="418"/>
      <c r="T78" s="416"/>
      <c r="U78" s="417"/>
      <c r="V78" s="417"/>
      <c r="W78" s="417"/>
      <c r="X78" s="417"/>
      <c r="Y78" s="417"/>
      <c r="Z78" s="417"/>
      <c r="AA78" s="417"/>
      <c r="AB78" s="417"/>
      <c r="AC78" s="417"/>
      <c r="AD78" s="417"/>
      <c r="AE78" s="417"/>
      <c r="AF78" s="417"/>
      <c r="AG78" s="417"/>
      <c r="AH78" s="417"/>
      <c r="AI78" s="418"/>
      <c r="AJ78" s="416"/>
      <c r="AK78" s="417"/>
      <c r="AL78" s="417"/>
      <c r="AM78" s="417"/>
      <c r="AN78" s="417"/>
      <c r="AO78" s="417"/>
      <c r="AP78" s="417"/>
      <c r="AQ78" s="417"/>
      <c r="AR78" s="417"/>
      <c r="AS78" s="417"/>
      <c r="AT78" s="417"/>
      <c r="AU78" s="417"/>
      <c r="AV78" s="417"/>
      <c r="AW78" s="417"/>
      <c r="AX78" s="417"/>
      <c r="AY78" s="418"/>
      <c r="AZ78" s="419">
        <v>4</v>
      </c>
      <c r="BA78" s="419"/>
      <c r="BB78" s="216">
        <f t="shared" ref="BB78" si="38">IF(BB76&lt;7,(LARGE(D79:AI79,1)+AJ79)/2,"NA")</f>
        <v>0</v>
      </c>
      <c r="BC78" s="399"/>
    </row>
    <row r="79" spans="1:55" s="90" customFormat="1" ht="12" customHeight="1">
      <c r="A79" s="414"/>
      <c r="B79" s="251" t="str">
        <f>'7'!B28</f>
        <v>ADS</v>
      </c>
      <c r="C79" s="415"/>
      <c r="D79" s="425">
        <f t="shared" ref="D79" si="39">IF(COUNTBLANK(D75:D78)=4,0,AVERAGE(D75:D78))</f>
        <v>0</v>
      </c>
      <c r="E79" s="426"/>
      <c r="F79" s="426"/>
      <c r="G79" s="426"/>
      <c r="H79" s="426"/>
      <c r="I79" s="426"/>
      <c r="J79" s="426"/>
      <c r="K79" s="426"/>
      <c r="L79" s="426"/>
      <c r="M79" s="426"/>
      <c r="N79" s="426"/>
      <c r="O79" s="426"/>
      <c r="P79" s="426"/>
      <c r="Q79" s="426"/>
      <c r="R79" s="426"/>
      <c r="S79" s="427"/>
      <c r="T79" s="425">
        <f t="shared" si="5"/>
        <v>0</v>
      </c>
      <c r="U79" s="426"/>
      <c r="V79" s="426"/>
      <c r="W79" s="426"/>
      <c r="X79" s="426"/>
      <c r="Y79" s="426"/>
      <c r="Z79" s="426"/>
      <c r="AA79" s="426"/>
      <c r="AB79" s="426"/>
      <c r="AC79" s="426"/>
      <c r="AD79" s="426"/>
      <c r="AE79" s="426"/>
      <c r="AF79" s="426"/>
      <c r="AG79" s="426"/>
      <c r="AH79" s="426"/>
      <c r="AI79" s="427"/>
      <c r="AJ79" s="425">
        <f t="shared" si="6"/>
        <v>0</v>
      </c>
      <c r="AK79" s="426"/>
      <c r="AL79" s="426"/>
      <c r="AM79" s="426"/>
      <c r="AN79" s="426"/>
      <c r="AO79" s="426"/>
      <c r="AP79" s="426"/>
      <c r="AQ79" s="426"/>
      <c r="AR79" s="426"/>
      <c r="AS79" s="426"/>
      <c r="AT79" s="426"/>
      <c r="AU79" s="426"/>
      <c r="AV79" s="426"/>
      <c r="AW79" s="426"/>
      <c r="AX79" s="426"/>
      <c r="AY79" s="427"/>
      <c r="AZ79" s="428" t="s">
        <v>160</v>
      </c>
      <c r="BA79" s="429"/>
      <c r="BB79" s="430"/>
      <c r="BC79" s="400"/>
    </row>
    <row r="80" spans="1:55" s="90" customFormat="1" ht="12" customHeight="1">
      <c r="A80" s="390">
        <f>'7'!A29</f>
        <v>10</v>
      </c>
      <c r="B80" s="246"/>
      <c r="C80" s="393" t="str">
        <f>'12 (2)'!C29</f>
        <v>FERNANDO LEITE SZEZECINSKI</v>
      </c>
      <c r="D80" s="394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395"/>
      <c r="P80" s="395"/>
      <c r="Q80" s="395"/>
      <c r="R80" s="395"/>
      <c r="S80" s="396"/>
      <c r="T80" s="394"/>
      <c r="U80" s="395"/>
      <c r="V80" s="395"/>
      <c r="W80" s="395"/>
      <c r="X80" s="395"/>
      <c r="Y80" s="395"/>
      <c r="Z80" s="395"/>
      <c r="AA80" s="395"/>
      <c r="AB80" s="395"/>
      <c r="AC80" s="395"/>
      <c r="AD80" s="395"/>
      <c r="AE80" s="395"/>
      <c r="AF80" s="395"/>
      <c r="AG80" s="395"/>
      <c r="AH80" s="395"/>
      <c r="AI80" s="396"/>
      <c r="AJ80" s="394"/>
      <c r="AK80" s="395"/>
      <c r="AL80" s="395"/>
      <c r="AM80" s="395"/>
      <c r="AN80" s="395"/>
      <c r="AO80" s="395"/>
      <c r="AP80" s="395"/>
      <c r="AQ80" s="395"/>
      <c r="AR80" s="395"/>
      <c r="AS80" s="395"/>
      <c r="AT80" s="395"/>
      <c r="AU80" s="395"/>
      <c r="AV80" s="395"/>
      <c r="AW80" s="395"/>
      <c r="AX80" s="395"/>
      <c r="AY80" s="396"/>
      <c r="AZ80" s="397">
        <v>1</v>
      </c>
      <c r="BA80" s="397"/>
      <c r="BB80" s="218" t="s">
        <v>157</v>
      </c>
      <c r="BC80" s="398">
        <f>IF('12 (2)'!AQ29="C","CANC",IF('12 (2)'!AQ29="D","DISP",IF('12 (2)'!AQ29="TR","TRANS",IF('12 (2)'!AQ29="TC","TRANC",IF(BB81&lt;7,IF(COUNTBLANK(AJ80:AJ83)=4,BB81,BB83),BB81)))))</f>
        <v>0</v>
      </c>
    </row>
    <row r="81" spans="1:55" s="90" customFormat="1" ht="12" customHeight="1">
      <c r="A81" s="391"/>
      <c r="B81" s="247"/>
      <c r="C81" s="393"/>
      <c r="D81" s="401"/>
      <c r="E81" s="402"/>
      <c r="F81" s="402"/>
      <c r="G81" s="402"/>
      <c r="H81" s="402"/>
      <c r="I81" s="402"/>
      <c r="J81" s="402"/>
      <c r="K81" s="402"/>
      <c r="L81" s="402"/>
      <c r="M81" s="402"/>
      <c r="N81" s="402"/>
      <c r="O81" s="402"/>
      <c r="P81" s="402"/>
      <c r="Q81" s="402"/>
      <c r="R81" s="402"/>
      <c r="S81" s="403"/>
      <c r="T81" s="401"/>
      <c r="U81" s="402"/>
      <c r="V81" s="402"/>
      <c r="W81" s="402"/>
      <c r="X81" s="402"/>
      <c r="Y81" s="402"/>
      <c r="Z81" s="402"/>
      <c r="AA81" s="402"/>
      <c r="AB81" s="402"/>
      <c r="AC81" s="402"/>
      <c r="AD81" s="402"/>
      <c r="AE81" s="402"/>
      <c r="AF81" s="402"/>
      <c r="AG81" s="402"/>
      <c r="AH81" s="402"/>
      <c r="AI81" s="403"/>
      <c r="AJ81" s="401"/>
      <c r="AK81" s="402"/>
      <c r="AL81" s="402"/>
      <c r="AM81" s="402"/>
      <c r="AN81" s="402"/>
      <c r="AO81" s="402"/>
      <c r="AP81" s="402"/>
      <c r="AQ81" s="402"/>
      <c r="AR81" s="402"/>
      <c r="AS81" s="402"/>
      <c r="AT81" s="402"/>
      <c r="AU81" s="402"/>
      <c r="AV81" s="402"/>
      <c r="AW81" s="402"/>
      <c r="AX81" s="402"/>
      <c r="AY81" s="403"/>
      <c r="AZ81" s="397">
        <v>2</v>
      </c>
      <c r="BA81" s="397"/>
      <c r="BB81" s="219">
        <f t="shared" ref="BB81" si="40">(D84+T84)/2</f>
        <v>0</v>
      </c>
      <c r="BC81" s="399"/>
    </row>
    <row r="82" spans="1:55" s="90" customFormat="1" ht="12" customHeight="1">
      <c r="A82" s="391"/>
      <c r="B82" s="247"/>
      <c r="C82" s="393"/>
      <c r="D82" s="401"/>
      <c r="E82" s="402"/>
      <c r="F82" s="402"/>
      <c r="G82" s="402"/>
      <c r="H82" s="402"/>
      <c r="I82" s="402"/>
      <c r="J82" s="402"/>
      <c r="K82" s="402"/>
      <c r="L82" s="402"/>
      <c r="M82" s="402"/>
      <c r="N82" s="402"/>
      <c r="O82" s="402"/>
      <c r="P82" s="402"/>
      <c r="Q82" s="402"/>
      <c r="R82" s="402"/>
      <c r="S82" s="403"/>
      <c r="T82" s="401"/>
      <c r="U82" s="402"/>
      <c r="V82" s="402"/>
      <c r="W82" s="402"/>
      <c r="X82" s="402"/>
      <c r="Y82" s="402"/>
      <c r="Z82" s="402"/>
      <c r="AA82" s="402"/>
      <c r="AB82" s="402"/>
      <c r="AC82" s="402"/>
      <c r="AD82" s="402"/>
      <c r="AE82" s="402"/>
      <c r="AF82" s="402"/>
      <c r="AG82" s="402"/>
      <c r="AH82" s="402"/>
      <c r="AI82" s="403"/>
      <c r="AJ82" s="401"/>
      <c r="AK82" s="402"/>
      <c r="AL82" s="402"/>
      <c r="AM82" s="402"/>
      <c r="AN82" s="402"/>
      <c r="AO82" s="402"/>
      <c r="AP82" s="402"/>
      <c r="AQ82" s="402"/>
      <c r="AR82" s="402"/>
      <c r="AS82" s="402"/>
      <c r="AT82" s="402"/>
      <c r="AU82" s="402"/>
      <c r="AV82" s="402"/>
      <c r="AW82" s="402"/>
      <c r="AX82" s="402"/>
      <c r="AY82" s="403"/>
      <c r="AZ82" s="404">
        <v>3</v>
      </c>
      <c r="BA82" s="405"/>
      <c r="BB82" s="218" t="s">
        <v>158</v>
      </c>
      <c r="BC82" s="399"/>
    </row>
    <row r="83" spans="1:55" s="90" customFormat="1" ht="12" customHeight="1">
      <c r="A83" s="391"/>
      <c r="B83" s="247"/>
      <c r="C83" s="393"/>
      <c r="D83" s="394"/>
      <c r="E83" s="395"/>
      <c r="F83" s="395"/>
      <c r="G83" s="395"/>
      <c r="H83" s="395"/>
      <c r="I83" s="395"/>
      <c r="J83" s="395"/>
      <c r="K83" s="395"/>
      <c r="L83" s="395"/>
      <c r="M83" s="395"/>
      <c r="N83" s="395"/>
      <c r="O83" s="395"/>
      <c r="P83" s="395"/>
      <c r="Q83" s="395"/>
      <c r="R83" s="395"/>
      <c r="S83" s="396"/>
      <c r="T83" s="394"/>
      <c r="U83" s="395"/>
      <c r="V83" s="395"/>
      <c r="W83" s="395"/>
      <c r="X83" s="395"/>
      <c r="Y83" s="395"/>
      <c r="Z83" s="395"/>
      <c r="AA83" s="395"/>
      <c r="AB83" s="395"/>
      <c r="AC83" s="395"/>
      <c r="AD83" s="395"/>
      <c r="AE83" s="395"/>
      <c r="AF83" s="395"/>
      <c r="AG83" s="395"/>
      <c r="AH83" s="395"/>
      <c r="AI83" s="396"/>
      <c r="AJ83" s="394"/>
      <c r="AK83" s="395"/>
      <c r="AL83" s="395"/>
      <c r="AM83" s="395"/>
      <c r="AN83" s="395"/>
      <c r="AO83" s="395"/>
      <c r="AP83" s="395"/>
      <c r="AQ83" s="395"/>
      <c r="AR83" s="395"/>
      <c r="AS83" s="395"/>
      <c r="AT83" s="395"/>
      <c r="AU83" s="395"/>
      <c r="AV83" s="395"/>
      <c r="AW83" s="395"/>
      <c r="AX83" s="395"/>
      <c r="AY83" s="396"/>
      <c r="AZ83" s="397">
        <v>4</v>
      </c>
      <c r="BA83" s="397"/>
      <c r="BB83" s="219">
        <f t="shared" ref="BB83" si="41">IF(BB81&lt;7,(LARGE(D84:AI84,1)+AJ84)/2,"NA")</f>
        <v>0</v>
      </c>
      <c r="BC83" s="399"/>
    </row>
    <row r="84" spans="1:55" s="90" customFormat="1" ht="12" customHeight="1">
      <c r="A84" s="392"/>
      <c r="B84" s="248" t="str">
        <f>'7'!B29</f>
        <v>ADS</v>
      </c>
      <c r="C84" s="393"/>
      <c r="D84" s="406">
        <f t="shared" ref="D84" si="42">IF(COUNTBLANK(D80:D83)=4,0,AVERAGE(D80:D83))</f>
        <v>0</v>
      </c>
      <c r="E84" s="407"/>
      <c r="F84" s="407"/>
      <c r="G84" s="407"/>
      <c r="H84" s="407"/>
      <c r="I84" s="407"/>
      <c r="J84" s="407"/>
      <c r="K84" s="407"/>
      <c r="L84" s="407"/>
      <c r="M84" s="407"/>
      <c r="N84" s="407"/>
      <c r="O84" s="407"/>
      <c r="P84" s="407"/>
      <c r="Q84" s="407"/>
      <c r="R84" s="407"/>
      <c r="S84" s="408"/>
      <c r="T84" s="406">
        <f t="shared" si="5"/>
        <v>0</v>
      </c>
      <c r="U84" s="407"/>
      <c r="V84" s="407"/>
      <c r="W84" s="407"/>
      <c r="X84" s="407"/>
      <c r="Y84" s="407"/>
      <c r="Z84" s="407"/>
      <c r="AA84" s="407"/>
      <c r="AB84" s="407"/>
      <c r="AC84" s="407"/>
      <c r="AD84" s="407"/>
      <c r="AE84" s="407"/>
      <c r="AF84" s="407"/>
      <c r="AG84" s="407"/>
      <c r="AH84" s="407"/>
      <c r="AI84" s="408"/>
      <c r="AJ84" s="406">
        <f t="shared" si="6"/>
        <v>0</v>
      </c>
      <c r="AK84" s="407"/>
      <c r="AL84" s="407"/>
      <c r="AM84" s="407"/>
      <c r="AN84" s="407"/>
      <c r="AO84" s="407"/>
      <c r="AP84" s="407"/>
      <c r="AQ84" s="407"/>
      <c r="AR84" s="407"/>
      <c r="AS84" s="407"/>
      <c r="AT84" s="407"/>
      <c r="AU84" s="407"/>
      <c r="AV84" s="407"/>
      <c r="AW84" s="407"/>
      <c r="AX84" s="407"/>
      <c r="AY84" s="408"/>
      <c r="AZ84" s="409" t="s">
        <v>160</v>
      </c>
      <c r="BA84" s="410"/>
      <c r="BB84" s="411"/>
      <c r="BC84" s="400"/>
    </row>
    <row r="85" spans="1:55" s="90" customFormat="1" ht="12" customHeight="1">
      <c r="A85" s="412">
        <f>'7'!A30</f>
        <v>11</v>
      </c>
      <c r="B85" s="249"/>
      <c r="C85" s="415" t="str">
        <f>'12 (2)'!C30</f>
        <v>GUILHERME PEREIRA SILVEIRA</v>
      </c>
      <c r="D85" s="416"/>
      <c r="E85" s="417"/>
      <c r="F85" s="417"/>
      <c r="G85" s="417"/>
      <c r="H85" s="417"/>
      <c r="I85" s="417"/>
      <c r="J85" s="417"/>
      <c r="K85" s="417"/>
      <c r="L85" s="417"/>
      <c r="M85" s="417"/>
      <c r="N85" s="417"/>
      <c r="O85" s="417"/>
      <c r="P85" s="417"/>
      <c r="Q85" s="417"/>
      <c r="R85" s="417"/>
      <c r="S85" s="418"/>
      <c r="T85" s="416"/>
      <c r="U85" s="417"/>
      <c r="V85" s="417"/>
      <c r="W85" s="417"/>
      <c r="X85" s="417"/>
      <c r="Y85" s="417"/>
      <c r="Z85" s="417"/>
      <c r="AA85" s="417"/>
      <c r="AB85" s="417"/>
      <c r="AC85" s="417"/>
      <c r="AD85" s="417"/>
      <c r="AE85" s="417"/>
      <c r="AF85" s="417"/>
      <c r="AG85" s="417"/>
      <c r="AH85" s="417"/>
      <c r="AI85" s="418"/>
      <c r="AJ85" s="416"/>
      <c r="AK85" s="417"/>
      <c r="AL85" s="417"/>
      <c r="AM85" s="417"/>
      <c r="AN85" s="417"/>
      <c r="AO85" s="417"/>
      <c r="AP85" s="417"/>
      <c r="AQ85" s="417"/>
      <c r="AR85" s="417"/>
      <c r="AS85" s="417"/>
      <c r="AT85" s="417"/>
      <c r="AU85" s="417"/>
      <c r="AV85" s="417"/>
      <c r="AW85" s="417"/>
      <c r="AX85" s="417"/>
      <c r="AY85" s="418"/>
      <c r="AZ85" s="419">
        <v>1</v>
      </c>
      <c r="BA85" s="419"/>
      <c r="BB85" s="217" t="s">
        <v>157</v>
      </c>
      <c r="BC85" s="398">
        <f>IF('12 (2)'!AQ30="C","CANC",IF('12 (2)'!AQ30="D","DISP",IF('12 (2)'!AQ30="TR","TRANS",IF('12 (2)'!AQ30="TC","TRANC",IF(BB86&lt;7,IF(COUNTBLANK(AJ85:AJ88)=4,BB86,BB88),BB86)))))</f>
        <v>0</v>
      </c>
    </row>
    <row r="86" spans="1:55" s="90" customFormat="1" ht="12" customHeight="1">
      <c r="A86" s="413"/>
      <c r="B86" s="250"/>
      <c r="C86" s="415"/>
      <c r="D86" s="420"/>
      <c r="E86" s="421"/>
      <c r="F86" s="421"/>
      <c r="G86" s="421"/>
      <c r="H86" s="421"/>
      <c r="I86" s="421"/>
      <c r="J86" s="421"/>
      <c r="K86" s="421"/>
      <c r="L86" s="421"/>
      <c r="M86" s="421"/>
      <c r="N86" s="421"/>
      <c r="O86" s="421"/>
      <c r="P86" s="421"/>
      <c r="Q86" s="421"/>
      <c r="R86" s="421"/>
      <c r="S86" s="422"/>
      <c r="T86" s="420"/>
      <c r="U86" s="421"/>
      <c r="V86" s="421"/>
      <c r="W86" s="421"/>
      <c r="X86" s="421"/>
      <c r="Y86" s="421"/>
      <c r="Z86" s="421"/>
      <c r="AA86" s="421"/>
      <c r="AB86" s="421"/>
      <c r="AC86" s="421"/>
      <c r="AD86" s="421"/>
      <c r="AE86" s="421"/>
      <c r="AF86" s="421"/>
      <c r="AG86" s="421"/>
      <c r="AH86" s="421"/>
      <c r="AI86" s="422"/>
      <c r="AJ86" s="420"/>
      <c r="AK86" s="421"/>
      <c r="AL86" s="421"/>
      <c r="AM86" s="421"/>
      <c r="AN86" s="421"/>
      <c r="AO86" s="421"/>
      <c r="AP86" s="421"/>
      <c r="AQ86" s="421"/>
      <c r="AR86" s="421"/>
      <c r="AS86" s="421"/>
      <c r="AT86" s="421"/>
      <c r="AU86" s="421"/>
      <c r="AV86" s="421"/>
      <c r="AW86" s="421"/>
      <c r="AX86" s="421"/>
      <c r="AY86" s="422"/>
      <c r="AZ86" s="419">
        <v>2</v>
      </c>
      <c r="BA86" s="419"/>
      <c r="BB86" s="216">
        <f t="shared" ref="BB86" si="43">(D89+T89)/2</f>
        <v>0</v>
      </c>
      <c r="BC86" s="399"/>
    </row>
    <row r="87" spans="1:55" s="90" customFormat="1" ht="12" customHeight="1">
      <c r="A87" s="413"/>
      <c r="B87" s="250"/>
      <c r="C87" s="415"/>
      <c r="D87" s="420"/>
      <c r="E87" s="421"/>
      <c r="F87" s="421"/>
      <c r="G87" s="421"/>
      <c r="H87" s="421"/>
      <c r="I87" s="421"/>
      <c r="J87" s="421"/>
      <c r="K87" s="421"/>
      <c r="L87" s="421"/>
      <c r="M87" s="421"/>
      <c r="N87" s="421"/>
      <c r="O87" s="421"/>
      <c r="P87" s="421"/>
      <c r="Q87" s="421"/>
      <c r="R87" s="421"/>
      <c r="S87" s="422"/>
      <c r="T87" s="420"/>
      <c r="U87" s="421"/>
      <c r="V87" s="421"/>
      <c r="W87" s="421"/>
      <c r="X87" s="421"/>
      <c r="Y87" s="421"/>
      <c r="Z87" s="421"/>
      <c r="AA87" s="421"/>
      <c r="AB87" s="421"/>
      <c r="AC87" s="421"/>
      <c r="AD87" s="421"/>
      <c r="AE87" s="421"/>
      <c r="AF87" s="421"/>
      <c r="AG87" s="421"/>
      <c r="AH87" s="421"/>
      <c r="AI87" s="422"/>
      <c r="AJ87" s="420"/>
      <c r="AK87" s="421"/>
      <c r="AL87" s="421"/>
      <c r="AM87" s="421"/>
      <c r="AN87" s="421"/>
      <c r="AO87" s="421"/>
      <c r="AP87" s="421"/>
      <c r="AQ87" s="421"/>
      <c r="AR87" s="421"/>
      <c r="AS87" s="421"/>
      <c r="AT87" s="421"/>
      <c r="AU87" s="421"/>
      <c r="AV87" s="421"/>
      <c r="AW87" s="421"/>
      <c r="AX87" s="421"/>
      <c r="AY87" s="422"/>
      <c r="AZ87" s="423">
        <v>3</v>
      </c>
      <c r="BA87" s="424"/>
      <c r="BB87" s="217" t="s">
        <v>158</v>
      </c>
      <c r="BC87" s="399"/>
    </row>
    <row r="88" spans="1:55" s="90" customFormat="1" ht="12" customHeight="1">
      <c r="A88" s="413"/>
      <c r="B88" s="250"/>
      <c r="C88" s="415"/>
      <c r="D88" s="416"/>
      <c r="E88" s="417"/>
      <c r="F88" s="417"/>
      <c r="G88" s="417"/>
      <c r="H88" s="417"/>
      <c r="I88" s="417"/>
      <c r="J88" s="417"/>
      <c r="K88" s="417"/>
      <c r="L88" s="417"/>
      <c r="M88" s="417"/>
      <c r="N88" s="417"/>
      <c r="O88" s="417"/>
      <c r="P88" s="417"/>
      <c r="Q88" s="417"/>
      <c r="R88" s="417"/>
      <c r="S88" s="418"/>
      <c r="T88" s="416"/>
      <c r="U88" s="417"/>
      <c r="V88" s="417"/>
      <c r="W88" s="417"/>
      <c r="X88" s="417"/>
      <c r="Y88" s="417"/>
      <c r="Z88" s="417"/>
      <c r="AA88" s="417"/>
      <c r="AB88" s="417"/>
      <c r="AC88" s="417"/>
      <c r="AD88" s="417"/>
      <c r="AE88" s="417"/>
      <c r="AF88" s="417"/>
      <c r="AG88" s="417"/>
      <c r="AH88" s="417"/>
      <c r="AI88" s="418"/>
      <c r="AJ88" s="416"/>
      <c r="AK88" s="417"/>
      <c r="AL88" s="417"/>
      <c r="AM88" s="417"/>
      <c r="AN88" s="417"/>
      <c r="AO88" s="417"/>
      <c r="AP88" s="417"/>
      <c r="AQ88" s="417"/>
      <c r="AR88" s="417"/>
      <c r="AS88" s="417"/>
      <c r="AT88" s="417"/>
      <c r="AU88" s="417"/>
      <c r="AV88" s="417"/>
      <c r="AW88" s="417"/>
      <c r="AX88" s="417"/>
      <c r="AY88" s="418"/>
      <c r="AZ88" s="419">
        <v>4</v>
      </c>
      <c r="BA88" s="419"/>
      <c r="BB88" s="216">
        <f t="shared" ref="BB88" si="44">IF(BB86&lt;7,(LARGE(D89:AI89,1)+AJ89)/2,"NA")</f>
        <v>0</v>
      </c>
      <c r="BC88" s="399"/>
    </row>
    <row r="89" spans="1:55" s="90" customFormat="1" ht="12" customHeight="1">
      <c r="A89" s="414"/>
      <c r="B89" s="251" t="str">
        <f>'7'!B30</f>
        <v>ADS</v>
      </c>
      <c r="C89" s="415"/>
      <c r="D89" s="425">
        <f t="shared" ref="D89" si="45">IF(COUNTBLANK(D85:D88)=4,0,AVERAGE(D85:D88))</f>
        <v>0</v>
      </c>
      <c r="E89" s="426"/>
      <c r="F89" s="426"/>
      <c r="G89" s="426"/>
      <c r="H89" s="426"/>
      <c r="I89" s="426"/>
      <c r="J89" s="426"/>
      <c r="K89" s="426"/>
      <c r="L89" s="426"/>
      <c r="M89" s="426"/>
      <c r="N89" s="426"/>
      <c r="O89" s="426"/>
      <c r="P89" s="426"/>
      <c r="Q89" s="426"/>
      <c r="R89" s="426"/>
      <c r="S89" s="427"/>
      <c r="T89" s="425">
        <f t="shared" ref="T89:T149" si="46">IF(COUNTBLANK(T85:T88)=4,0,AVERAGE(T85:T88))</f>
        <v>0</v>
      </c>
      <c r="U89" s="426"/>
      <c r="V89" s="426"/>
      <c r="W89" s="426"/>
      <c r="X89" s="426"/>
      <c r="Y89" s="426"/>
      <c r="Z89" s="426"/>
      <c r="AA89" s="426"/>
      <c r="AB89" s="426"/>
      <c r="AC89" s="426"/>
      <c r="AD89" s="426"/>
      <c r="AE89" s="426"/>
      <c r="AF89" s="426"/>
      <c r="AG89" s="426"/>
      <c r="AH89" s="426"/>
      <c r="AI89" s="427"/>
      <c r="AJ89" s="425">
        <f t="shared" ref="AJ89:AJ149" si="47">IF(COUNTBLANK(AJ85:AJ88)=4,0,AVERAGE(AJ85:AJ88))</f>
        <v>0</v>
      </c>
      <c r="AK89" s="426"/>
      <c r="AL89" s="426"/>
      <c r="AM89" s="426"/>
      <c r="AN89" s="426"/>
      <c r="AO89" s="426"/>
      <c r="AP89" s="426"/>
      <c r="AQ89" s="426"/>
      <c r="AR89" s="426"/>
      <c r="AS89" s="426"/>
      <c r="AT89" s="426"/>
      <c r="AU89" s="426"/>
      <c r="AV89" s="426"/>
      <c r="AW89" s="426"/>
      <c r="AX89" s="426"/>
      <c r="AY89" s="427"/>
      <c r="AZ89" s="428" t="s">
        <v>160</v>
      </c>
      <c r="BA89" s="429"/>
      <c r="BB89" s="430"/>
      <c r="BC89" s="400"/>
    </row>
    <row r="90" spans="1:55" s="90" customFormat="1" ht="12" customHeight="1">
      <c r="A90" s="390">
        <f>'7'!A31</f>
        <v>12</v>
      </c>
      <c r="B90" s="246"/>
      <c r="C90" s="393" t="str">
        <f>'12 (2)'!C31</f>
        <v>LEONARDO GOMES MONTEIRO MIGUEIS CERQUEIRA</v>
      </c>
      <c r="D90" s="394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395"/>
      <c r="P90" s="395"/>
      <c r="Q90" s="395"/>
      <c r="R90" s="395"/>
      <c r="S90" s="396"/>
      <c r="T90" s="394"/>
      <c r="U90" s="395"/>
      <c r="V90" s="395"/>
      <c r="W90" s="395"/>
      <c r="X90" s="395"/>
      <c r="Y90" s="395"/>
      <c r="Z90" s="395"/>
      <c r="AA90" s="395"/>
      <c r="AB90" s="395"/>
      <c r="AC90" s="395"/>
      <c r="AD90" s="395"/>
      <c r="AE90" s="395"/>
      <c r="AF90" s="395"/>
      <c r="AG90" s="395"/>
      <c r="AH90" s="395"/>
      <c r="AI90" s="396"/>
      <c r="AJ90" s="394"/>
      <c r="AK90" s="395"/>
      <c r="AL90" s="395"/>
      <c r="AM90" s="395"/>
      <c r="AN90" s="395"/>
      <c r="AO90" s="395"/>
      <c r="AP90" s="395"/>
      <c r="AQ90" s="395"/>
      <c r="AR90" s="395"/>
      <c r="AS90" s="395"/>
      <c r="AT90" s="395"/>
      <c r="AU90" s="395"/>
      <c r="AV90" s="395"/>
      <c r="AW90" s="395"/>
      <c r="AX90" s="395"/>
      <c r="AY90" s="396"/>
      <c r="AZ90" s="397">
        <v>1</v>
      </c>
      <c r="BA90" s="397"/>
      <c r="BB90" s="218" t="s">
        <v>157</v>
      </c>
      <c r="BC90" s="398">
        <f>IF('12 (2)'!AQ31="C","CANC",IF('12 (2)'!AQ31="D","DISP",IF('12 (2)'!AQ31="TR","TRANS",IF('12 (2)'!AQ31="TC","TRANC",IF(BB91&lt;7,IF(COUNTBLANK(AJ90:AJ93)=4,BB91,BB93),BB91)))))</f>
        <v>0</v>
      </c>
    </row>
    <row r="91" spans="1:55" s="90" customFormat="1" ht="12" customHeight="1">
      <c r="A91" s="391"/>
      <c r="B91" s="247"/>
      <c r="C91" s="393"/>
      <c r="D91" s="401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3"/>
      <c r="T91" s="401"/>
      <c r="U91" s="402"/>
      <c r="V91" s="402"/>
      <c r="W91" s="402"/>
      <c r="X91" s="402"/>
      <c r="Y91" s="402"/>
      <c r="Z91" s="402"/>
      <c r="AA91" s="402"/>
      <c r="AB91" s="402"/>
      <c r="AC91" s="402"/>
      <c r="AD91" s="402"/>
      <c r="AE91" s="402"/>
      <c r="AF91" s="402"/>
      <c r="AG91" s="402"/>
      <c r="AH91" s="402"/>
      <c r="AI91" s="403"/>
      <c r="AJ91" s="401"/>
      <c r="AK91" s="402"/>
      <c r="AL91" s="402"/>
      <c r="AM91" s="402"/>
      <c r="AN91" s="402"/>
      <c r="AO91" s="402"/>
      <c r="AP91" s="402"/>
      <c r="AQ91" s="402"/>
      <c r="AR91" s="402"/>
      <c r="AS91" s="402"/>
      <c r="AT91" s="402"/>
      <c r="AU91" s="402"/>
      <c r="AV91" s="402"/>
      <c r="AW91" s="402"/>
      <c r="AX91" s="402"/>
      <c r="AY91" s="403"/>
      <c r="AZ91" s="397">
        <v>2</v>
      </c>
      <c r="BA91" s="397"/>
      <c r="BB91" s="219">
        <f t="shared" ref="BB91" si="48">(D94+T94)/2</f>
        <v>0</v>
      </c>
      <c r="BC91" s="399"/>
    </row>
    <row r="92" spans="1:55" s="90" customFormat="1" ht="12" customHeight="1">
      <c r="A92" s="391"/>
      <c r="B92" s="247"/>
      <c r="C92" s="393"/>
      <c r="D92" s="401"/>
      <c r="E92" s="402"/>
      <c r="F92" s="402"/>
      <c r="G92" s="402"/>
      <c r="H92" s="402"/>
      <c r="I92" s="402"/>
      <c r="J92" s="402"/>
      <c r="K92" s="402"/>
      <c r="L92" s="402"/>
      <c r="M92" s="402"/>
      <c r="N92" s="402"/>
      <c r="O92" s="402"/>
      <c r="P92" s="402"/>
      <c r="Q92" s="402"/>
      <c r="R92" s="402"/>
      <c r="S92" s="403"/>
      <c r="T92" s="401"/>
      <c r="U92" s="402"/>
      <c r="V92" s="402"/>
      <c r="W92" s="402"/>
      <c r="X92" s="402"/>
      <c r="Y92" s="402"/>
      <c r="Z92" s="402"/>
      <c r="AA92" s="402"/>
      <c r="AB92" s="402"/>
      <c r="AC92" s="402"/>
      <c r="AD92" s="402"/>
      <c r="AE92" s="402"/>
      <c r="AF92" s="402"/>
      <c r="AG92" s="402"/>
      <c r="AH92" s="402"/>
      <c r="AI92" s="403"/>
      <c r="AJ92" s="401"/>
      <c r="AK92" s="402"/>
      <c r="AL92" s="402"/>
      <c r="AM92" s="402"/>
      <c r="AN92" s="402"/>
      <c r="AO92" s="402"/>
      <c r="AP92" s="402"/>
      <c r="AQ92" s="402"/>
      <c r="AR92" s="402"/>
      <c r="AS92" s="402"/>
      <c r="AT92" s="402"/>
      <c r="AU92" s="402"/>
      <c r="AV92" s="402"/>
      <c r="AW92" s="402"/>
      <c r="AX92" s="402"/>
      <c r="AY92" s="403"/>
      <c r="AZ92" s="404">
        <v>3</v>
      </c>
      <c r="BA92" s="405"/>
      <c r="BB92" s="218" t="s">
        <v>158</v>
      </c>
      <c r="BC92" s="399"/>
    </row>
    <row r="93" spans="1:55" s="90" customFormat="1" ht="12" customHeight="1">
      <c r="A93" s="391"/>
      <c r="B93" s="247"/>
      <c r="C93" s="393"/>
      <c r="D93" s="394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5"/>
      <c r="P93" s="395"/>
      <c r="Q93" s="395"/>
      <c r="R93" s="395"/>
      <c r="S93" s="396"/>
      <c r="T93" s="394"/>
      <c r="U93" s="395"/>
      <c r="V93" s="395"/>
      <c r="W93" s="395"/>
      <c r="X93" s="395"/>
      <c r="Y93" s="395"/>
      <c r="Z93" s="395"/>
      <c r="AA93" s="395"/>
      <c r="AB93" s="395"/>
      <c r="AC93" s="395"/>
      <c r="AD93" s="395"/>
      <c r="AE93" s="395"/>
      <c r="AF93" s="395"/>
      <c r="AG93" s="395"/>
      <c r="AH93" s="395"/>
      <c r="AI93" s="396"/>
      <c r="AJ93" s="394"/>
      <c r="AK93" s="395"/>
      <c r="AL93" s="395"/>
      <c r="AM93" s="395"/>
      <c r="AN93" s="395"/>
      <c r="AO93" s="395"/>
      <c r="AP93" s="395"/>
      <c r="AQ93" s="395"/>
      <c r="AR93" s="395"/>
      <c r="AS93" s="395"/>
      <c r="AT93" s="395"/>
      <c r="AU93" s="395"/>
      <c r="AV93" s="395"/>
      <c r="AW93" s="395"/>
      <c r="AX93" s="395"/>
      <c r="AY93" s="396"/>
      <c r="AZ93" s="397">
        <v>4</v>
      </c>
      <c r="BA93" s="397"/>
      <c r="BB93" s="219">
        <f t="shared" ref="BB93" si="49">IF(BB91&lt;7,(LARGE(D94:AI94,1)+AJ94)/2,"NA")</f>
        <v>0</v>
      </c>
      <c r="BC93" s="399"/>
    </row>
    <row r="94" spans="1:55" s="90" customFormat="1" ht="12" customHeight="1">
      <c r="A94" s="392"/>
      <c r="B94" s="248" t="str">
        <f>'7'!B31</f>
        <v>ADS</v>
      </c>
      <c r="C94" s="393"/>
      <c r="D94" s="406">
        <f t="shared" ref="D94" si="50">IF(COUNTBLANK(D90:D93)=4,0,AVERAGE(D90:D93))</f>
        <v>0</v>
      </c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7"/>
      <c r="P94" s="407"/>
      <c r="Q94" s="407"/>
      <c r="R94" s="407"/>
      <c r="S94" s="408"/>
      <c r="T94" s="406">
        <f t="shared" si="46"/>
        <v>0</v>
      </c>
      <c r="U94" s="407"/>
      <c r="V94" s="407"/>
      <c r="W94" s="407"/>
      <c r="X94" s="407"/>
      <c r="Y94" s="407"/>
      <c r="Z94" s="407"/>
      <c r="AA94" s="407"/>
      <c r="AB94" s="407"/>
      <c r="AC94" s="407"/>
      <c r="AD94" s="407"/>
      <c r="AE94" s="407"/>
      <c r="AF94" s="407"/>
      <c r="AG94" s="407"/>
      <c r="AH94" s="407"/>
      <c r="AI94" s="408"/>
      <c r="AJ94" s="406">
        <f t="shared" si="47"/>
        <v>0</v>
      </c>
      <c r="AK94" s="407"/>
      <c r="AL94" s="407"/>
      <c r="AM94" s="407"/>
      <c r="AN94" s="407"/>
      <c r="AO94" s="407"/>
      <c r="AP94" s="407"/>
      <c r="AQ94" s="407"/>
      <c r="AR94" s="407"/>
      <c r="AS94" s="407"/>
      <c r="AT94" s="407"/>
      <c r="AU94" s="407"/>
      <c r="AV94" s="407"/>
      <c r="AW94" s="407"/>
      <c r="AX94" s="407"/>
      <c r="AY94" s="408"/>
      <c r="AZ94" s="409" t="s">
        <v>160</v>
      </c>
      <c r="BA94" s="410"/>
      <c r="BB94" s="411"/>
      <c r="BC94" s="400"/>
    </row>
    <row r="95" spans="1:55" s="90" customFormat="1" ht="12" customHeight="1">
      <c r="A95" s="412">
        <f>'7'!A32</f>
        <v>13</v>
      </c>
      <c r="B95" s="249"/>
      <c r="C95" s="415" t="str">
        <f>'12 (2)'!C32</f>
        <v>LOGAN OLIVEIRA LOUREIRO</v>
      </c>
      <c r="D95" s="416"/>
      <c r="E95" s="417"/>
      <c r="F95" s="417"/>
      <c r="G95" s="417"/>
      <c r="H95" s="417"/>
      <c r="I95" s="417"/>
      <c r="J95" s="417"/>
      <c r="K95" s="417"/>
      <c r="L95" s="417"/>
      <c r="M95" s="417"/>
      <c r="N95" s="417"/>
      <c r="O95" s="417"/>
      <c r="P95" s="417"/>
      <c r="Q95" s="417"/>
      <c r="R95" s="417"/>
      <c r="S95" s="418"/>
      <c r="T95" s="416"/>
      <c r="U95" s="417"/>
      <c r="V95" s="417"/>
      <c r="W95" s="417"/>
      <c r="X95" s="417"/>
      <c r="Y95" s="417"/>
      <c r="Z95" s="417"/>
      <c r="AA95" s="417"/>
      <c r="AB95" s="417"/>
      <c r="AC95" s="417"/>
      <c r="AD95" s="417"/>
      <c r="AE95" s="417"/>
      <c r="AF95" s="417"/>
      <c r="AG95" s="417"/>
      <c r="AH95" s="417"/>
      <c r="AI95" s="418"/>
      <c r="AJ95" s="416"/>
      <c r="AK95" s="417"/>
      <c r="AL95" s="417"/>
      <c r="AM95" s="417"/>
      <c r="AN95" s="417"/>
      <c r="AO95" s="417"/>
      <c r="AP95" s="417"/>
      <c r="AQ95" s="417"/>
      <c r="AR95" s="417"/>
      <c r="AS95" s="417"/>
      <c r="AT95" s="417"/>
      <c r="AU95" s="417"/>
      <c r="AV95" s="417"/>
      <c r="AW95" s="417"/>
      <c r="AX95" s="417"/>
      <c r="AY95" s="418"/>
      <c r="AZ95" s="419">
        <v>1</v>
      </c>
      <c r="BA95" s="419"/>
      <c r="BB95" s="217" t="s">
        <v>157</v>
      </c>
      <c r="BC95" s="398">
        <f>IF('12 (2)'!AQ32="C","CANC",IF('12 (2)'!AQ32="D","DISP",IF('12 (2)'!AQ32="TR","TRANS",IF('12 (2)'!AQ32="TC","TRANC",IF(BB96&lt;7,IF(COUNTBLANK(AJ95:AJ98)=4,BB96,BB98),BB96)))))</f>
        <v>0</v>
      </c>
    </row>
    <row r="96" spans="1:55" s="90" customFormat="1" ht="12" customHeight="1">
      <c r="A96" s="413"/>
      <c r="B96" s="250"/>
      <c r="C96" s="415"/>
      <c r="D96" s="420"/>
      <c r="E96" s="421"/>
      <c r="F96" s="421"/>
      <c r="G96" s="421"/>
      <c r="H96" s="421"/>
      <c r="I96" s="421"/>
      <c r="J96" s="421"/>
      <c r="K96" s="421"/>
      <c r="L96" s="421"/>
      <c r="M96" s="421"/>
      <c r="N96" s="421"/>
      <c r="O96" s="421"/>
      <c r="P96" s="421"/>
      <c r="Q96" s="421"/>
      <c r="R96" s="421"/>
      <c r="S96" s="422"/>
      <c r="T96" s="420"/>
      <c r="U96" s="421"/>
      <c r="V96" s="421"/>
      <c r="W96" s="421"/>
      <c r="X96" s="421"/>
      <c r="Y96" s="421"/>
      <c r="Z96" s="421"/>
      <c r="AA96" s="421"/>
      <c r="AB96" s="421"/>
      <c r="AC96" s="421"/>
      <c r="AD96" s="421"/>
      <c r="AE96" s="421"/>
      <c r="AF96" s="421"/>
      <c r="AG96" s="421"/>
      <c r="AH96" s="421"/>
      <c r="AI96" s="422"/>
      <c r="AJ96" s="420"/>
      <c r="AK96" s="421"/>
      <c r="AL96" s="421"/>
      <c r="AM96" s="421"/>
      <c r="AN96" s="421"/>
      <c r="AO96" s="421"/>
      <c r="AP96" s="421"/>
      <c r="AQ96" s="421"/>
      <c r="AR96" s="421"/>
      <c r="AS96" s="421"/>
      <c r="AT96" s="421"/>
      <c r="AU96" s="421"/>
      <c r="AV96" s="421"/>
      <c r="AW96" s="421"/>
      <c r="AX96" s="421"/>
      <c r="AY96" s="422"/>
      <c r="AZ96" s="419">
        <v>2</v>
      </c>
      <c r="BA96" s="419"/>
      <c r="BB96" s="216">
        <f t="shared" ref="BB96" si="51">(D99+T99)/2</f>
        <v>0</v>
      </c>
      <c r="BC96" s="399"/>
    </row>
    <row r="97" spans="1:55" s="90" customFormat="1" ht="12" customHeight="1">
      <c r="A97" s="413"/>
      <c r="B97" s="250"/>
      <c r="C97" s="415"/>
      <c r="D97" s="420"/>
      <c r="E97" s="421"/>
      <c r="F97" s="421"/>
      <c r="G97" s="421"/>
      <c r="H97" s="421"/>
      <c r="I97" s="421"/>
      <c r="J97" s="421"/>
      <c r="K97" s="421"/>
      <c r="L97" s="421"/>
      <c r="M97" s="421"/>
      <c r="N97" s="421"/>
      <c r="O97" s="421"/>
      <c r="P97" s="421"/>
      <c r="Q97" s="421"/>
      <c r="R97" s="421"/>
      <c r="S97" s="422"/>
      <c r="T97" s="420"/>
      <c r="U97" s="421"/>
      <c r="V97" s="421"/>
      <c r="W97" s="421"/>
      <c r="X97" s="421"/>
      <c r="Y97" s="421"/>
      <c r="Z97" s="421"/>
      <c r="AA97" s="421"/>
      <c r="AB97" s="421"/>
      <c r="AC97" s="421"/>
      <c r="AD97" s="421"/>
      <c r="AE97" s="421"/>
      <c r="AF97" s="421"/>
      <c r="AG97" s="421"/>
      <c r="AH97" s="421"/>
      <c r="AI97" s="422"/>
      <c r="AJ97" s="420"/>
      <c r="AK97" s="421"/>
      <c r="AL97" s="421"/>
      <c r="AM97" s="421"/>
      <c r="AN97" s="421"/>
      <c r="AO97" s="421"/>
      <c r="AP97" s="421"/>
      <c r="AQ97" s="421"/>
      <c r="AR97" s="421"/>
      <c r="AS97" s="421"/>
      <c r="AT97" s="421"/>
      <c r="AU97" s="421"/>
      <c r="AV97" s="421"/>
      <c r="AW97" s="421"/>
      <c r="AX97" s="421"/>
      <c r="AY97" s="422"/>
      <c r="AZ97" s="423">
        <v>3</v>
      </c>
      <c r="BA97" s="424"/>
      <c r="BB97" s="217" t="s">
        <v>158</v>
      </c>
      <c r="BC97" s="399"/>
    </row>
    <row r="98" spans="1:55" s="90" customFormat="1" ht="12" customHeight="1">
      <c r="A98" s="413"/>
      <c r="B98" s="250"/>
      <c r="C98" s="415"/>
      <c r="D98" s="416"/>
      <c r="E98" s="417"/>
      <c r="F98" s="417"/>
      <c r="G98" s="417"/>
      <c r="H98" s="417"/>
      <c r="I98" s="417"/>
      <c r="J98" s="417"/>
      <c r="K98" s="417"/>
      <c r="L98" s="417"/>
      <c r="M98" s="417"/>
      <c r="N98" s="417"/>
      <c r="O98" s="417"/>
      <c r="P98" s="417"/>
      <c r="Q98" s="417"/>
      <c r="R98" s="417"/>
      <c r="S98" s="418"/>
      <c r="T98" s="416"/>
      <c r="U98" s="417"/>
      <c r="V98" s="417"/>
      <c r="W98" s="417"/>
      <c r="X98" s="417"/>
      <c r="Y98" s="417"/>
      <c r="Z98" s="417"/>
      <c r="AA98" s="417"/>
      <c r="AB98" s="417"/>
      <c r="AC98" s="417"/>
      <c r="AD98" s="417"/>
      <c r="AE98" s="417"/>
      <c r="AF98" s="417"/>
      <c r="AG98" s="417"/>
      <c r="AH98" s="417"/>
      <c r="AI98" s="418"/>
      <c r="AJ98" s="416"/>
      <c r="AK98" s="417"/>
      <c r="AL98" s="417"/>
      <c r="AM98" s="417"/>
      <c r="AN98" s="417"/>
      <c r="AO98" s="417"/>
      <c r="AP98" s="417"/>
      <c r="AQ98" s="417"/>
      <c r="AR98" s="417"/>
      <c r="AS98" s="417"/>
      <c r="AT98" s="417"/>
      <c r="AU98" s="417"/>
      <c r="AV98" s="417"/>
      <c r="AW98" s="417"/>
      <c r="AX98" s="417"/>
      <c r="AY98" s="418"/>
      <c r="AZ98" s="419">
        <v>4</v>
      </c>
      <c r="BA98" s="419"/>
      <c r="BB98" s="216">
        <f t="shared" ref="BB98" si="52">IF(BB96&lt;7,(LARGE(D99:AI99,1)+AJ99)/2,"NA")</f>
        <v>0</v>
      </c>
      <c r="BC98" s="399"/>
    </row>
    <row r="99" spans="1:55" s="90" customFormat="1" ht="12" customHeight="1">
      <c r="A99" s="414"/>
      <c r="B99" s="251" t="str">
        <f>'7'!B32</f>
        <v>ADS</v>
      </c>
      <c r="C99" s="415"/>
      <c r="D99" s="425">
        <f t="shared" ref="D99" si="53">IF(COUNTBLANK(D95:D98)=4,0,AVERAGE(D95:D98))</f>
        <v>0</v>
      </c>
      <c r="E99" s="426"/>
      <c r="F99" s="426"/>
      <c r="G99" s="426"/>
      <c r="H99" s="426"/>
      <c r="I99" s="426"/>
      <c r="J99" s="426"/>
      <c r="K99" s="426"/>
      <c r="L99" s="426"/>
      <c r="M99" s="426"/>
      <c r="N99" s="426"/>
      <c r="O99" s="426"/>
      <c r="P99" s="426"/>
      <c r="Q99" s="426"/>
      <c r="R99" s="426"/>
      <c r="S99" s="427"/>
      <c r="T99" s="425">
        <f t="shared" si="46"/>
        <v>0</v>
      </c>
      <c r="U99" s="426"/>
      <c r="V99" s="426"/>
      <c r="W99" s="426"/>
      <c r="X99" s="426"/>
      <c r="Y99" s="426"/>
      <c r="Z99" s="426"/>
      <c r="AA99" s="426"/>
      <c r="AB99" s="426"/>
      <c r="AC99" s="426"/>
      <c r="AD99" s="426"/>
      <c r="AE99" s="426"/>
      <c r="AF99" s="426"/>
      <c r="AG99" s="426"/>
      <c r="AH99" s="426"/>
      <c r="AI99" s="427"/>
      <c r="AJ99" s="425">
        <f t="shared" si="47"/>
        <v>0</v>
      </c>
      <c r="AK99" s="426"/>
      <c r="AL99" s="426"/>
      <c r="AM99" s="426"/>
      <c r="AN99" s="426"/>
      <c r="AO99" s="426"/>
      <c r="AP99" s="426"/>
      <c r="AQ99" s="426"/>
      <c r="AR99" s="426"/>
      <c r="AS99" s="426"/>
      <c r="AT99" s="426"/>
      <c r="AU99" s="426"/>
      <c r="AV99" s="426"/>
      <c r="AW99" s="426"/>
      <c r="AX99" s="426"/>
      <c r="AY99" s="427"/>
      <c r="AZ99" s="428" t="s">
        <v>160</v>
      </c>
      <c r="BA99" s="429"/>
      <c r="BB99" s="430"/>
      <c r="BC99" s="400"/>
    </row>
    <row r="100" spans="1:55" s="90" customFormat="1" ht="12" customHeight="1">
      <c r="A100" s="390">
        <f>'7'!A33</f>
        <v>14</v>
      </c>
      <c r="B100" s="246"/>
      <c r="C100" s="393" t="str">
        <f>'12 (2)'!C33</f>
        <v>NÍKOLAS MARTINS VARGAS</v>
      </c>
      <c r="D100" s="394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395"/>
      <c r="P100" s="395"/>
      <c r="Q100" s="395"/>
      <c r="R100" s="395"/>
      <c r="S100" s="396"/>
      <c r="T100" s="394"/>
      <c r="U100" s="395"/>
      <c r="V100" s="395"/>
      <c r="W100" s="395"/>
      <c r="X100" s="395"/>
      <c r="Y100" s="395"/>
      <c r="Z100" s="395"/>
      <c r="AA100" s="395"/>
      <c r="AB100" s="395"/>
      <c r="AC100" s="395"/>
      <c r="AD100" s="395"/>
      <c r="AE100" s="395"/>
      <c r="AF100" s="395"/>
      <c r="AG100" s="395"/>
      <c r="AH100" s="395"/>
      <c r="AI100" s="396"/>
      <c r="AJ100" s="394"/>
      <c r="AK100" s="395"/>
      <c r="AL100" s="395"/>
      <c r="AM100" s="395"/>
      <c r="AN100" s="395"/>
      <c r="AO100" s="395"/>
      <c r="AP100" s="395"/>
      <c r="AQ100" s="395"/>
      <c r="AR100" s="395"/>
      <c r="AS100" s="395"/>
      <c r="AT100" s="395"/>
      <c r="AU100" s="395"/>
      <c r="AV100" s="395"/>
      <c r="AW100" s="395"/>
      <c r="AX100" s="395"/>
      <c r="AY100" s="396"/>
      <c r="AZ100" s="397">
        <v>1</v>
      </c>
      <c r="BA100" s="397"/>
      <c r="BB100" s="218" t="s">
        <v>157</v>
      </c>
      <c r="BC100" s="398">
        <f>IF('12 (2)'!AQ33="C","CANC",IF('12 (2)'!AQ33="D","DISP",IF('12 (2)'!AQ33="TR","TRANS",IF('12 (2)'!AQ33="TC","TRANC",IF(BB101&lt;7,IF(COUNTBLANK(AJ100:AJ103)=4,BB101,BB103),BB101)))))</f>
        <v>0</v>
      </c>
    </row>
    <row r="101" spans="1:55" s="90" customFormat="1" ht="12" customHeight="1">
      <c r="A101" s="391"/>
      <c r="B101" s="247"/>
      <c r="C101" s="393"/>
      <c r="D101" s="401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3"/>
      <c r="T101" s="401"/>
      <c r="U101" s="402"/>
      <c r="V101" s="402"/>
      <c r="W101" s="402"/>
      <c r="X101" s="402"/>
      <c r="Y101" s="402"/>
      <c r="Z101" s="402"/>
      <c r="AA101" s="402"/>
      <c r="AB101" s="402"/>
      <c r="AC101" s="402"/>
      <c r="AD101" s="402"/>
      <c r="AE101" s="402"/>
      <c r="AF101" s="402"/>
      <c r="AG101" s="402"/>
      <c r="AH101" s="402"/>
      <c r="AI101" s="403"/>
      <c r="AJ101" s="401"/>
      <c r="AK101" s="402"/>
      <c r="AL101" s="402"/>
      <c r="AM101" s="402"/>
      <c r="AN101" s="402"/>
      <c r="AO101" s="402"/>
      <c r="AP101" s="402"/>
      <c r="AQ101" s="402"/>
      <c r="AR101" s="402"/>
      <c r="AS101" s="402"/>
      <c r="AT101" s="402"/>
      <c r="AU101" s="402"/>
      <c r="AV101" s="402"/>
      <c r="AW101" s="402"/>
      <c r="AX101" s="402"/>
      <c r="AY101" s="403"/>
      <c r="AZ101" s="397">
        <v>2</v>
      </c>
      <c r="BA101" s="397"/>
      <c r="BB101" s="219">
        <f t="shared" ref="BB101" si="54">(D104+T104)/2</f>
        <v>0</v>
      </c>
      <c r="BC101" s="399"/>
    </row>
    <row r="102" spans="1:55" s="90" customFormat="1" ht="12" customHeight="1">
      <c r="A102" s="391"/>
      <c r="B102" s="247"/>
      <c r="C102" s="393"/>
      <c r="D102" s="401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3"/>
      <c r="T102" s="401"/>
      <c r="U102" s="402"/>
      <c r="V102" s="402"/>
      <c r="W102" s="402"/>
      <c r="X102" s="402"/>
      <c r="Y102" s="402"/>
      <c r="Z102" s="402"/>
      <c r="AA102" s="402"/>
      <c r="AB102" s="402"/>
      <c r="AC102" s="402"/>
      <c r="AD102" s="402"/>
      <c r="AE102" s="402"/>
      <c r="AF102" s="402"/>
      <c r="AG102" s="402"/>
      <c r="AH102" s="402"/>
      <c r="AI102" s="403"/>
      <c r="AJ102" s="401"/>
      <c r="AK102" s="402"/>
      <c r="AL102" s="402"/>
      <c r="AM102" s="402"/>
      <c r="AN102" s="402"/>
      <c r="AO102" s="402"/>
      <c r="AP102" s="402"/>
      <c r="AQ102" s="402"/>
      <c r="AR102" s="402"/>
      <c r="AS102" s="402"/>
      <c r="AT102" s="402"/>
      <c r="AU102" s="402"/>
      <c r="AV102" s="402"/>
      <c r="AW102" s="402"/>
      <c r="AX102" s="402"/>
      <c r="AY102" s="403"/>
      <c r="AZ102" s="404">
        <v>3</v>
      </c>
      <c r="BA102" s="405"/>
      <c r="BB102" s="218" t="s">
        <v>158</v>
      </c>
      <c r="BC102" s="399"/>
    </row>
    <row r="103" spans="1:55" s="90" customFormat="1" ht="12" customHeight="1">
      <c r="A103" s="391"/>
      <c r="B103" s="247"/>
      <c r="C103" s="393"/>
      <c r="D103" s="394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6"/>
      <c r="T103" s="394"/>
      <c r="U103" s="395"/>
      <c r="V103" s="395"/>
      <c r="W103" s="395"/>
      <c r="X103" s="395"/>
      <c r="Y103" s="395"/>
      <c r="Z103" s="395"/>
      <c r="AA103" s="395"/>
      <c r="AB103" s="395"/>
      <c r="AC103" s="395"/>
      <c r="AD103" s="395"/>
      <c r="AE103" s="395"/>
      <c r="AF103" s="395"/>
      <c r="AG103" s="395"/>
      <c r="AH103" s="395"/>
      <c r="AI103" s="396"/>
      <c r="AJ103" s="394"/>
      <c r="AK103" s="395"/>
      <c r="AL103" s="395"/>
      <c r="AM103" s="395"/>
      <c r="AN103" s="395"/>
      <c r="AO103" s="395"/>
      <c r="AP103" s="395"/>
      <c r="AQ103" s="395"/>
      <c r="AR103" s="395"/>
      <c r="AS103" s="395"/>
      <c r="AT103" s="395"/>
      <c r="AU103" s="395"/>
      <c r="AV103" s="395"/>
      <c r="AW103" s="395"/>
      <c r="AX103" s="395"/>
      <c r="AY103" s="396"/>
      <c r="AZ103" s="397">
        <v>4</v>
      </c>
      <c r="BA103" s="397"/>
      <c r="BB103" s="219">
        <f t="shared" ref="BB103" si="55">IF(BB101&lt;7,(LARGE(D104:AI104,1)+AJ104)/2,"NA")</f>
        <v>0</v>
      </c>
      <c r="BC103" s="399"/>
    </row>
    <row r="104" spans="1:55" s="90" customFormat="1" ht="12" customHeight="1">
      <c r="A104" s="392"/>
      <c r="B104" s="248" t="str">
        <f>'7'!B33</f>
        <v>ADS</v>
      </c>
      <c r="C104" s="393"/>
      <c r="D104" s="406">
        <f t="shared" ref="D104" si="56">IF(COUNTBLANK(D100:D103)=4,0,AVERAGE(D100:D103))</f>
        <v>0</v>
      </c>
      <c r="E104" s="407"/>
      <c r="F104" s="407"/>
      <c r="G104" s="407"/>
      <c r="H104" s="407"/>
      <c r="I104" s="407"/>
      <c r="J104" s="407"/>
      <c r="K104" s="407"/>
      <c r="L104" s="407"/>
      <c r="M104" s="407"/>
      <c r="N104" s="407"/>
      <c r="O104" s="407"/>
      <c r="P104" s="407"/>
      <c r="Q104" s="407"/>
      <c r="R104" s="407"/>
      <c r="S104" s="408"/>
      <c r="T104" s="406">
        <f t="shared" si="46"/>
        <v>0</v>
      </c>
      <c r="U104" s="407"/>
      <c r="V104" s="407"/>
      <c r="W104" s="407"/>
      <c r="X104" s="407"/>
      <c r="Y104" s="407"/>
      <c r="Z104" s="407"/>
      <c r="AA104" s="407"/>
      <c r="AB104" s="407"/>
      <c r="AC104" s="407"/>
      <c r="AD104" s="407"/>
      <c r="AE104" s="407"/>
      <c r="AF104" s="407"/>
      <c r="AG104" s="407"/>
      <c r="AH104" s="407"/>
      <c r="AI104" s="408"/>
      <c r="AJ104" s="406">
        <f t="shared" si="47"/>
        <v>0</v>
      </c>
      <c r="AK104" s="407"/>
      <c r="AL104" s="407"/>
      <c r="AM104" s="407"/>
      <c r="AN104" s="407"/>
      <c r="AO104" s="407"/>
      <c r="AP104" s="407"/>
      <c r="AQ104" s="407"/>
      <c r="AR104" s="407"/>
      <c r="AS104" s="407"/>
      <c r="AT104" s="407"/>
      <c r="AU104" s="407"/>
      <c r="AV104" s="407"/>
      <c r="AW104" s="407"/>
      <c r="AX104" s="407"/>
      <c r="AY104" s="408"/>
      <c r="AZ104" s="409" t="s">
        <v>160</v>
      </c>
      <c r="BA104" s="410"/>
      <c r="BB104" s="411"/>
      <c r="BC104" s="400"/>
    </row>
    <row r="105" spans="1:55" s="90" customFormat="1" ht="12" customHeight="1">
      <c r="A105" s="412">
        <f>'7'!A34</f>
        <v>15</v>
      </c>
      <c r="B105" s="249"/>
      <c r="C105" s="415" t="str">
        <f>'12 (2)'!C34</f>
        <v>PEDRO LUIZ SROCZYNSKI</v>
      </c>
      <c r="D105" s="416"/>
      <c r="E105" s="417"/>
      <c r="F105" s="417"/>
      <c r="G105" s="417"/>
      <c r="H105" s="417"/>
      <c r="I105" s="417"/>
      <c r="J105" s="417"/>
      <c r="K105" s="417"/>
      <c r="L105" s="417"/>
      <c r="M105" s="417"/>
      <c r="N105" s="417"/>
      <c r="O105" s="417"/>
      <c r="P105" s="417"/>
      <c r="Q105" s="417"/>
      <c r="R105" s="417"/>
      <c r="S105" s="418"/>
      <c r="T105" s="416"/>
      <c r="U105" s="417"/>
      <c r="V105" s="417"/>
      <c r="W105" s="417"/>
      <c r="X105" s="417"/>
      <c r="Y105" s="417"/>
      <c r="Z105" s="417"/>
      <c r="AA105" s="417"/>
      <c r="AB105" s="417"/>
      <c r="AC105" s="417"/>
      <c r="AD105" s="417"/>
      <c r="AE105" s="417"/>
      <c r="AF105" s="417"/>
      <c r="AG105" s="417"/>
      <c r="AH105" s="417"/>
      <c r="AI105" s="418"/>
      <c r="AJ105" s="416"/>
      <c r="AK105" s="417"/>
      <c r="AL105" s="417"/>
      <c r="AM105" s="417"/>
      <c r="AN105" s="417"/>
      <c r="AO105" s="417"/>
      <c r="AP105" s="417"/>
      <c r="AQ105" s="417"/>
      <c r="AR105" s="417"/>
      <c r="AS105" s="417"/>
      <c r="AT105" s="417"/>
      <c r="AU105" s="417"/>
      <c r="AV105" s="417"/>
      <c r="AW105" s="417"/>
      <c r="AX105" s="417"/>
      <c r="AY105" s="418"/>
      <c r="AZ105" s="419">
        <v>1</v>
      </c>
      <c r="BA105" s="419"/>
      <c r="BB105" s="217" t="s">
        <v>157</v>
      </c>
      <c r="BC105" s="398">
        <f>IF('12 (2)'!AQ34="C","CANC",IF('12 (2)'!AQ34="D","DISP",IF('12 (2)'!AQ34="TR","TRANS",IF('12 (2)'!AQ34="TC","TRANC",IF(BB106&lt;7,IF(COUNTBLANK(AJ105:AJ108)=4,BB106,BB108),BB106)))))</f>
        <v>0</v>
      </c>
    </row>
    <row r="106" spans="1:55" s="90" customFormat="1" ht="12" customHeight="1">
      <c r="A106" s="413"/>
      <c r="B106" s="250"/>
      <c r="C106" s="415"/>
      <c r="D106" s="420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1"/>
      <c r="P106" s="421"/>
      <c r="Q106" s="421"/>
      <c r="R106" s="421"/>
      <c r="S106" s="422"/>
      <c r="T106" s="420"/>
      <c r="U106" s="421"/>
      <c r="V106" s="421"/>
      <c r="W106" s="421"/>
      <c r="X106" s="421"/>
      <c r="Y106" s="421"/>
      <c r="Z106" s="421"/>
      <c r="AA106" s="421"/>
      <c r="AB106" s="421"/>
      <c r="AC106" s="421"/>
      <c r="AD106" s="421"/>
      <c r="AE106" s="421"/>
      <c r="AF106" s="421"/>
      <c r="AG106" s="421"/>
      <c r="AH106" s="421"/>
      <c r="AI106" s="422"/>
      <c r="AJ106" s="420"/>
      <c r="AK106" s="421"/>
      <c r="AL106" s="421"/>
      <c r="AM106" s="421"/>
      <c r="AN106" s="421"/>
      <c r="AO106" s="421"/>
      <c r="AP106" s="421"/>
      <c r="AQ106" s="421"/>
      <c r="AR106" s="421"/>
      <c r="AS106" s="421"/>
      <c r="AT106" s="421"/>
      <c r="AU106" s="421"/>
      <c r="AV106" s="421"/>
      <c r="AW106" s="421"/>
      <c r="AX106" s="421"/>
      <c r="AY106" s="422"/>
      <c r="AZ106" s="419">
        <v>2</v>
      </c>
      <c r="BA106" s="419"/>
      <c r="BB106" s="216">
        <f t="shared" ref="BB106" si="57">(D109+T109)/2</f>
        <v>0</v>
      </c>
      <c r="BC106" s="399"/>
    </row>
    <row r="107" spans="1:55" s="90" customFormat="1" ht="12" customHeight="1">
      <c r="A107" s="413"/>
      <c r="B107" s="250"/>
      <c r="C107" s="415"/>
      <c r="D107" s="420"/>
      <c r="E107" s="421"/>
      <c r="F107" s="421"/>
      <c r="G107" s="421"/>
      <c r="H107" s="421"/>
      <c r="I107" s="421"/>
      <c r="J107" s="421"/>
      <c r="K107" s="421"/>
      <c r="L107" s="421"/>
      <c r="M107" s="421"/>
      <c r="N107" s="421"/>
      <c r="O107" s="421"/>
      <c r="P107" s="421"/>
      <c r="Q107" s="421"/>
      <c r="R107" s="421"/>
      <c r="S107" s="422"/>
      <c r="T107" s="420"/>
      <c r="U107" s="421"/>
      <c r="V107" s="421"/>
      <c r="W107" s="421"/>
      <c r="X107" s="421"/>
      <c r="Y107" s="421"/>
      <c r="Z107" s="421"/>
      <c r="AA107" s="421"/>
      <c r="AB107" s="421"/>
      <c r="AC107" s="421"/>
      <c r="AD107" s="421"/>
      <c r="AE107" s="421"/>
      <c r="AF107" s="421"/>
      <c r="AG107" s="421"/>
      <c r="AH107" s="421"/>
      <c r="AI107" s="422"/>
      <c r="AJ107" s="420"/>
      <c r="AK107" s="421"/>
      <c r="AL107" s="421"/>
      <c r="AM107" s="421"/>
      <c r="AN107" s="421"/>
      <c r="AO107" s="421"/>
      <c r="AP107" s="421"/>
      <c r="AQ107" s="421"/>
      <c r="AR107" s="421"/>
      <c r="AS107" s="421"/>
      <c r="AT107" s="421"/>
      <c r="AU107" s="421"/>
      <c r="AV107" s="421"/>
      <c r="AW107" s="421"/>
      <c r="AX107" s="421"/>
      <c r="AY107" s="422"/>
      <c r="AZ107" s="423">
        <v>3</v>
      </c>
      <c r="BA107" s="424"/>
      <c r="BB107" s="217" t="s">
        <v>158</v>
      </c>
      <c r="BC107" s="399"/>
    </row>
    <row r="108" spans="1:55" s="90" customFormat="1" ht="12" customHeight="1">
      <c r="A108" s="413"/>
      <c r="B108" s="250"/>
      <c r="C108" s="415"/>
      <c r="D108" s="416"/>
      <c r="E108" s="417"/>
      <c r="F108" s="417"/>
      <c r="G108" s="417"/>
      <c r="H108" s="417"/>
      <c r="I108" s="417"/>
      <c r="J108" s="417"/>
      <c r="K108" s="417"/>
      <c r="L108" s="417"/>
      <c r="M108" s="417"/>
      <c r="N108" s="417"/>
      <c r="O108" s="417"/>
      <c r="P108" s="417"/>
      <c r="Q108" s="417"/>
      <c r="R108" s="417"/>
      <c r="S108" s="418"/>
      <c r="T108" s="416"/>
      <c r="U108" s="417"/>
      <c r="V108" s="417"/>
      <c r="W108" s="417"/>
      <c r="X108" s="417"/>
      <c r="Y108" s="417"/>
      <c r="Z108" s="417"/>
      <c r="AA108" s="417"/>
      <c r="AB108" s="417"/>
      <c r="AC108" s="417"/>
      <c r="AD108" s="417"/>
      <c r="AE108" s="417"/>
      <c r="AF108" s="417"/>
      <c r="AG108" s="417"/>
      <c r="AH108" s="417"/>
      <c r="AI108" s="418"/>
      <c r="AJ108" s="416"/>
      <c r="AK108" s="417"/>
      <c r="AL108" s="417"/>
      <c r="AM108" s="417"/>
      <c r="AN108" s="417"/>
      <c r="AO108" s="417"/>
      <c r="AP108" s="417"/>
      <c r="AQ108" s="417"/>
      <c r="AR108" s="417"/>
      <c r="AS108" s="417"/>
      <c r="AT108" s="417"/>
      <c r="AU108" s="417"/>
      <c r="AV108" s="417"/>
      <c r="AW108" s="417"/>
      <c r="AX108" s="417"/>
      <c r="AY108" s="418"/>
      <c r="AZ108" s="419">
        <v>4</v>
      </c>
      <c r="BA108" s="419"/>
      <c r="BB108" s="216">
        <f t="shared" ref="BB108" si="58">IF(BB106&lt;7,(LARGE(D109:AI109,1)+AJ109)/2,"NA")</f>
        <v>0</v>
      </c>
      <c r="BC108" s="399"/>
    </row>
    <row r="109" spans="1:55" s="90" customFormat="1" ht="12" customHeight="1">
      <c r="A109" s="414"/>
      <c r="B109" s="251" t="str">
        <f>'7'!B34</f>
        <v>ADS</v>
      </c>
      <c r="C109" s="415"/>
      <c r="D109" s="425">
        <f t="shared" ref="D109" si="59">IF(COUNTBLANK(D105:D108)=4,0,AVERAGE(D105:D108))</f>
        <v>0</v>
      </c>
      <c r="E109" s="426"/>
      <c r="F109" s="426"/>
      <c r="G109" s="426"/>
      <c r="H109" s="426"/>
      <c r="I109" s="426"/>
      <c r="J109" s="426"/>
      <c r="K109" s="426"/>
      <c r="L109" s="426"/>
      <c r="M109" s="426"/>
      <c r="N109" s="426"/>
      <c r="O109" s="426"/>
      <c r="P109" s="426"/>
      <c r="Q109" s="426"/>
      <c r="R109" s="426"/>
      <c r="S109" s="427"/>
      <c r="T109" s="425">
        <f t="shared" si="46"/>
        <v>0</v>
      </c>
      <c r="U109" s="426"/>
      <c r="V109" s="426"/>
      <c r="W109" s="426"/>
      <c r="X109" s="426"/>
      <c r="Y109" s="426"/>
      <c r="Z109" s="426"/>
      <c r="AA109" s="426"/>
      <c r="AB109" s="426"/>
      <c r="AC109" s="426"/>
      <c r="AD109" s="426"/>
      <c r="AE109" s="426"/>
      <c r="AF109" s="426"/>
      <c r="AG109" s="426"/>
      <c r="AH109" s="426"/>
      <c r="AI109" s="427"/>
      <c r="AJ109" s="425">
        <f t="shared" si="47"/>
        <v>0</v>
      </c>
      <c r="AK109" s="426"/>
      <c r="AL109" s="426"/>
      <c r="AM109" s="426"/>
      <c r="AN109" s="426"/>
      <c r="AO109" s="426"/>
      <c r="AP109" s="426"/>
      <c r="AQ109" s="426"/>
      <c r="AR109" s="426"/>
      <c r="AS109" s="426"/>
      <c r="AT109" s="426"/>
      <c r="AU109" s="426"/>
      <c r="AV109" s="426"/>
      <c r="AW109" s="426"/>
      <c r="AX109" s="426"/>
      <c r="AY109" s="427"/>
      <c r="AZ109" s="428" t="s">
        <v>160</v>
      </c>
      <c r="BA109" s="429"/>
      <c r="BB109" s="430"/>
      <c r="BC109" s="400"/>
    </row>
    <row r="110" spans="1:55" s="90" customFormat="1" ht="12" customHeight="1">
      <c r="A110" s="390">
        <f>'7'!A35</f>
        <v>4</v>
      </c>
      <c r="B110" s="246"/>
      <c r="C110" s="393" t="str">
        <f>'12 (2)'!C35</f>
        <v>RAFAEL LOPES SANTOS</v>
      </c>
      <c r="D110" s="394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6"/>
      <c r="T110" s="394"/>
      <c r="U110" s="395"/>
      <c r="V110" s="395"/>
      <c r="W110" s="395"/>
      <c r="X110" s="395"/>
      <c r="Y110" s="395"/>
      <c r="Z110" s="395"/>
      <c r="AA110" s="395"/>
      <c r="AB110" s="395"/>
      <c r="AC110" s="395"/>
      <c r="AD110" s="395"/>
      <c r="AE110" s="395"/>
      <c r="AF110" s="395"/>
      <c r="AG110" s="395"/>
      <c r="AH110" s="395"/>
      <c r="AI110" s="396"/>
      <c r="AJ110" s="394"/>
      <c r="AK110" s="395"/>
      <c r="AL110" s="395"/>
      <c r="AM110" s="395"/>
      <c r="AN110" s="395"/>
      <c r="AO110" s="395"/>
      <c r="AP110" s="395"/>
      <c r="AQ110" s="395"/>
      <c r="AR110" s="395"/>
      <c r="AS110" s="395"/>
      <c r="AT110" s="395"/>
      <c r="AU110" s="395"/>
      <c r="AV110" s="395"/>
      <c r="AW110" s="395"/>
      <c r="AX110" s="395"/>
      <c r="AY110" s="396"/>
      <c r="AZ110" s="397">
        <v>1</v>
      </c>
      <c r="BA110" s="397"/>
      <c r="BB110" s="218" t="s">
        <v>157</v>
      </c>
      <c r="BC110" s="398">
        <f>IF('12 (2)'!AQ35="C","CANC",IF('12 (2)'!AQ35="D","DISP",IF('12 (2)'!AQ35="TR","TRANS",IF('12 (2)'!AQ35="TC","TRANC",IF(BB111&lt;7,IF(COUNTBLANK(AJ110:AJ113)=4,BB111,BB113),BB111)))))</f>
        <v>0</v>
      </c>
    </row>
    <row r="111" spans="1:55" s="90" customFormat="1" ht="12" customHeight="1">
      <c r="A111" s="391"/>
      <c r="B111" s="247"/>
      <c r="C111" s="393"/>
      <c r="D111" s="401"/>
      <c r="E111" s="402"/>
      <c r="F111" s="402"/>
      <c r="G111" s="402"/>
      <c r="H111" s="402"/>
      <c r="I111" s="402"/>
      <c r="J111" s="402"/>
      <c r="K111" s="402"/>
      <c r="L111" s="402"/>
      <c r="M111" s="402"/>
      <c r="N111" s="402"/>
      <c r="O111" s="402"/>
      <c r="P111" s="402"/>
      <c r="Q111" s="402"/>
      <c r="R111" s="402"/>
      <c r="S111" s="403"/>
      <c r="T111" s="401"/>
      <c r="U111" s="402"/>
      <c r="V111" s="402"/>
      <c r="W111" s="402"/>
      <c r="X111" s="402"/>
      <c r="Y111" s="402"/>
      <c r="Z111" s="402"/>
      <c r="AA111" s="402"/>
      <c r="AB111" s="402"/>
      <c r="AC111" s="402"/>
      <c r="AD111" s="402"/>
      <c r="AE111" s="402"/>
      <c r="AF111" s="402"/>
      <c r="AG111" s="402"/>
      <c r="AH111" s="402"/>
      <c r="AI111" s="403"/>
      <c r="AJ111" s="401"/>
      <c r="AK111" s="402"/>
      <c r="AL111" s="402"/>
      <c r="AM111" s="402"/>
      <c r="AN111" s="402"/>
      <c r="AO111" s="402"/>
      <c r="AP111" s="402"/>
      <c r="AQ111" s="402"/>
      <c r="AR111" s="402"/>
      <c r="AS111" s="402"/>
      <c r="AT111" s="402"/>
      <c r="AU111" s="402"/>
      <c r="AV111" s="402"/>
      <c r="AW111" s="402"/>
      <c r="AX111" s="402"/>
      <c r="AY111" s="403"/>
      <c r="AZ111" s="397">
        <v>2</v>
      </c>
      <c r="BA111" s="397"/>
      <c r="BB111" s="219">
        <f t="shared" ref="BB111" si="60">(D114+T114)/2</f>
        <v>0</v>
      </c>
      <c r="BC111" s="399"/>
    </row>
    <row r="112" spans="1:55" s="90" customFormat="1" ht="12" customHeight="1">
      <c r="A112" s="391"/>
      <c r="B112" s="247"/>
      <c r="C112" s="393"/>
      <c r="D112" s="401"/>
      <c r="E112" s="402"/>
      <c r="F112" s="402"/>
      <c r="G112" s="402"/>
      <c r="H112" s="402"/>
      <c r="I112" s="402"/>
      <c r="J112" s="402"/>
      <c r="K112" s="402"/>
      <c r="L112" s="402"/>
      <c r="M112" s="402"/>
      <c r="N112" s="402"/>
      <c r="O112" s="402"/>
      <c r="P112" s="402"/>
      <c r="Q112" s="402"/>
      <c r="R112" s="402"/>
      <c r="S112" s="403"/>
      <c r="T112" s="401"/>
      <c r="U112" s="402"/>
      <c r="V112" s="402"/>
      <c r="W112" s="402"/>
      <c r="X112" s="402"/>
      <c r="Y112" s="402"/>
      <c r="Z112" s="402"/>
      <c r="AA112" s="402"/>
      <c r="AB112" s="402"/>
      <c r="AC112" s="402"/>
      <c r="AD112" s="402"/>
      <c r="AE112" s="402"/>
      <c r="AF112" s="402"/>
      <c r="AG112" s="402"/>
      <c r="AH112" s="402"/>
      <c r="AI112" s="403"/>
      <c r="AJ112" s="401"/>
      <c r="AK112" s="402"/>
      <c r="AL112" s="402"/>
      <c r="AM112" s="402"/>
      <c r="AN112" s="402"/>
      <c r="AO112" s="402"/>
      <c r="AP112" s="402"/>
      <c r="AQ112" s="402"/>
      <c r="AR112" s="402"/>
      <c r="AS112" s="402"/>
      <c r="AT112" s="402"/>
      <c r="AU112" s="402"/>
      <c r="AV112" s="402"/>
      <c r="AW112" s="402"/>
      <c r="AX112" s="402"/>
      <c r="AY112" s="403"/>
      <c r="AZ112" s="404">
        <v>3</v>
      </c>
      <c r="BA112" s="405"/>
      <c r="BB112" s="218" t="s">
        <v>158</v>
      </c>
      <c r="BC112" s="399"/>
    </row>
    <row r="113" spans="1:55" s="90" customFormat="1" ht="12" customHeight="1">
      <c r="A113" s="391"/>
      <c r="B113" s="247"/>
      <c r="C113" s="393"/>
      <c r="D113" s="394"/>
      <c r="E113" s="395"/>
      <c r="F113" s="395"/>
      <c r="G113" s="395"/>
      <c r="H113" s="395"/>
      <c r="I113" s="395"/>
      <c r="J113" s="395"/>
      <c r="K113" s="395"/>
      <c r="L113" s="395"/>
      <c r="M113" s="395"/>
      <c r="N113" s="395"/>
      <c r="O113" s="395"/>
      <c r="P113" s="395"/>
      <c r="Q113" s="395"/>
      <c r="R113" s="395"/>
      <c r="S113" s="396"/>
      <c r="T113" s="394"/>
      <c r="U113" s="395"/>
      <c r="V113" s="395"/>
      <c r="W113" s="395"/>
      <c r="X113" s="395"/>
      <c r="Y113" s="395"/>
      <c r="Z113" s="395"/>
      <c r="AA113" s="395"/>
      <c r="AB113" s="395"/>
      <c r="AC113" s="395"/>
      <c r="AD113" s="395"/>
      <c r="AE113" s="395"/>
      <c r="AF113" s="395"/>
      <c r="AG113" s="395"/>
      <c r="AH113" s="395"/>
      <c r="AI113" s="396"/>
      <c r="AJ113" s="394"/>
      <c r="AK113" s="395"/>
      <c r="AL113" s="395"/>
      <c r="AM113" s="395"/>
      <c r="AN113" s="395"/>
      <c r="AO113" s="395"/>
      <c r="AP113" s="395"/>
      <c r="AQ113" s="395"/>
      <c r="AR113" s="395"/>
      <c r="AS113" s="395"/>
      <c r="AT113" s="395"/>
      <c r="AU113" s="395"/>
      <c r="AV113" s="395"/>
      <c r="AW113" s="395"/>
      <c r="AX113" s="395"/>
      <c r="AY113" s="396"/>
      <c r="AZ113" s="397">
        <v>4</v>
      </c>
      <c r="BA113" s="397"/>
      <c r="BB113" s="219">
        <f t="shared" ref="BB113" si="61">IF(BB111&lt;7,(LARGE(D114:AI114,1)+AJ114)/2,"NA")</f>
        <v>0</v>
      </c>
      <c r="BC113" s="399"/>
    </row>
    <row r="114" spans="1:55" s="90" customFormat="1" ht="12" customHeight="1">
      <c r="A114" s="392"/>
      <c r="B114" s="248" t="str">
        <f>'7'!B35</f>
        <v>REDES</v>
      </c>
      <c r="C114" s="393"/>
      <c r="D114" s="406">
        <f t="shared" ref="D114" si="62">IF(COUNTBLANK(D110:D113)=4,0,AVERAGE(D110:D113))</f>
        <v>0</v>
      </c>
      <c r="E114" s="407"/>
      <c r="F114" s="407"/>
      <c r="G114" s="407"/>
      <c r="H114" s="407"/>
      <c r="I114" s="407"/>
      <c r="J114" s="407"/>
      <c r="K114" s="407"/>
      <c r="L114" s="407"/>
      <c r="M114" s="407"/>
      <c r="N114" s="407"/>
      <c r="O114" s="407"/>
      <c r="P114" s="407"/>
      <c r="Q114" s="407"/>
      <c r="R114" s="407"/>
      <c r="S114" s="408"/>
      <c r="T114" s="406">
        <f t="shared" si="46"/>
        <v>0</v>
      </c>
      <c r="U114" s="407"/>
      <c r="V114" s="407"/>
      <c r="W114" s="407"/>
      <c r="X114" s="407"/>
      <c r="Y114" s="407"/>
      <c r="Z114" s="407"/>
      <c r="AA114" s="407"/>
      <c r="AB114" s="407"/>
      <c r="AC114" s="407"/>
      <c r="AD114" s="407"/>
      <c r="AE114" s="407"/>
      <c r="AF114" s="407"/>
      <c r="AG114" s="407"/>
      <c r="AH114" s="407"/>
      <c r="AI114" s="408"/>
      <c r="AJ114" s="406">
        <f t="shared" si="47"/>
        <v>0</v>
      </c>
      <c r="AK114" s="407"/>
      <c r="AL114" s="407"/>
      <c r="AM114" s="407"/>
      <c r="AN114" s="407"/>
      <c r="AO114" s="407"/>
      <c r="AP114" s="407"/>
      <c r="AQ114" s="407"/>
      <c r="AR114" s="407"/>
      <c r="AS114" s="407"/>
      <c r="AT114" s="407"/>
      <c r="AU114" s="407"/>
      <c r="AV114" s="407"/>
      <c r="AW114" s="407"/>
      <c r="AX114" s="407"/>
      <c r="AY114" s="408"/>
      <c r="AZ114" s="409" t="s">
        <v>160</v>
      </c>
      <c r="BA114" s="410"/>
      <c r="BB114" s="411"/>
      <c r="BC114" s="400"/>
    </row>
    <row r="115" spans="1:55" s="90" customFormat="1" ht="12" customHeight="1">
      <c r="A115" s="412">
        <f>'7'!A36</f>
        <v>5</v>
      </c>
      <c r="B115" s="249"/>
      <c r="C115" s="415" t="str">
        <f>'12 (2)'!C36</f>
        <v>RENAN AGUIAR OLIVEIRA</v>
      </c>
      <c r="D115" s="416"/>
      <c r="E115" s="417"/>
      <c r="F115" s="417"/>
      <c r="G115" s="417"/>
      <c r="H115" s="417"/>
      <c r="I115" s="417"/>
      <c r="J115" s="417"/>
      <c r="K115" s="417"/>
      <c r="L115" s="417"/>
      <c r="M115" s="417"/>
      <c r="N115" s="417"/>
      <c r="O115" s="417"/>
      <c r="P115" s="417"/>
      <c r="Q115" s="417"/>
      <c r="R115" s="417"/>
      <c r="S115" s="418"/>
      <c r="T115" s="416"/>
      <c r="U115" s="417"/>
      <c r="V115" s="417"/>
      <c r="W115" s="417"/>
      <c r="X115" s="417"/>
      <c r="Y115" s="417"/>
      <c r="Z115" s="417"/>
      <c r="AA115" s="417"/>
      <c r="AB115" s="417"/>
      <c r="AC115" s="417"/>
      <c r="AD115" s="417"/>
      <c r="AE115" s="417"/>
      <c r="AF115" s="417"/>
      <c r="AG115" s="417"/>
      <c r="AH115" s="417"/>
      <c r="AI115" s="418"/>
      <c r="AJ115" s="416"/>
      <c r="AK115" s="417"/>
      <c r="AL115" s="417"/>
      <c r="AM115" s="417"/>
      <c r="AN115" s="417"/>
      <c r="AO115" s="417"/>
      <c r="AP115" s="417"/>
      <c r="AQ115" s="417"/>
      <c r="AR115" s="417"/>
      <c r="AS115" s="417"/>
      <c r="AT115" s="417"/>
      <c r="AU115" s="417"/>
      <c r="AV115" s="417"/>
      <c r="AW115" s="417"/>
      <c r="AX115" s="417"/>
      <c r="AY115" s="418"/>
      <c r="AZ115" s="419">
        <v>1</v>
      </c>
      <c r="BA115" s="419"/>
      <c r="BB115" s="217" t="s">
        <v>157</v>
      </c>
      <c r="BC115" s="398">
        <f>IF('12 (2)'!AQ36="C","CANC",IF('12 (2)'!AQ36="D","DISP",IF('12 (2)'!AQ36="TR","TRANS",IF('12 (2)'!AQ36="TC","TRANC",IF(BB116&lt;7,IF(COUNTBLANK(AJ115:AJ118)=4,BB116,BB118),BB116)))))</f>
        <v>0</v>
      </c>
    </row>
    <row r="116" spans="1:55" s="90" customFormat="1" ht="12" customHeight="1">
      <c r="A116" s="413"/>
      <c r="B116" s="250"/>
      <c r="C116" s="415"/>
      <c r="D116" s="420"/>
      <c r="E116" s="421"/>
      <c r="F116" s="421"/>
      <c r="G116" s="421"/>
      <c r="H116" s="421"/>
      <c r="I116" s="421"/>
      <c r="J116" s="421"/>
      <c r="K116" s="421"/>
      <c r="L116" s="421"/>
      <c r="M116" s="421"/>
      <c r="N116" s="421"/>
      <c r="O116" s="421"/>
      <c r="P116" s="421"/>
      <c r="Q116" s="421"/>
      <c r="R116" s="421"/>
      <c r="S116" s="422"/>
      <c r="T116" s="420"/>
      <c r="U116" s="421"/>
      <c r="V116" s="421"/>
      <c r="W116" s="421"/>
      <c r="X116" s="421"/>
      <c r="Y116" s="421"/>
      <c r="Z116" s="421"/>
      <c r="AA116" s="421"/>
      <c r="AB116" s="421"/>
      <c r="AC116" s="421"/>
      <c r="AD116" s="421"/>
      <c r="AE116" s="421"/>
      <c r="AF116" s="421"/>
      <c r="AG116" s="421"/>
      <c r="AH116" s="421"/>
      <c r="AI116" s="422"/>
      <c r="AJ116" s="420"/>
      <c r="AK116" s="421"/>
      <c r="AL116" s="421"/>
      <c r="AM116" s="421"/>
      <c r="AN116" s="421"/>
      <c r="AO116" s="421"/>
      <c r="AP116" s="421"/>
      <c r="AQ116" s="421"/>
      <c r="AR116" s="421"/>
      <c r="AS116" s="421"/>
      <c r="AT116" s="421"/>
      <c r="AU116" s="421"/>
      <c r="AV116" s="421"/>
      <c r="AW116" s="421"/>
      <c r="AX116" s="421"/>
      <c r="AY116" s="422"/>
      <c r="AZ116" s="419">
        <v>2</v>
      </c>
      <c r="BA116" s="419"/>
      <c r="BB116" s="216">
        <f t="shared" ref="BB116" si="63">(D119+T119)/2</f>
        <v>0</v>
      </c>
      <c r="BC116" s="399"/>
    </row>
    <row r="117" spans="1:55" s="90" customFormat="1" ht="12" customHeight="1">
      <c r="A117" s="413"/>
      <c r="B117" s="250"/>
      <c r="C117" s="415"/>
      <c r="D117" s="420"/>
      <c r="E117" s="421"/>
      <c r="F117" s="421"/>
      <c r="G117" s="421"/>
      <c r="H117" s="421"/>
      <c r="I117" s="421"/>
      <c r="J117" s="421"/>
      <c r="K117" s="421"/>
      <c r="L117" s="421"/>
      <c r="M117" s="421"/>
      <c r="N117" s="421"/>
      <c r="O117" s="421"/>
      <c r="P117" s="421"/>
      <c r="Q117" s="421"/>
      <c r="R117" s="421"/>
      <c r="S117" s="422"/>
      <c r="T117" s="420"/>
      <c r="U117" s="421"/>
      <c r="V117" s="421"/>
      <c r="W117" s="421"/>
      <c r="X117" s="421"/>
      <c r="Y117" s="421"/>
      <c r="Z117" s="421"/>
      <c r="AA117" s="421"/>
      <c r="AB117" s="421"/>
      <c r="AC117" s="421"/>
      <c r="AD117" s="421"/>
      <c r="AE117" s="421"/>
      <c r="AF117" s="421"/>
      <c r="AG117" s="421"/>
      <c r="AH117" s="421"/>
      <c r="AI117" s="422"/>
      <c r="AJ117" s="420"/>
      <c r="AK117" s="421"/>
      <c r="AL117" s="421"/>
      <c r="AM117" s="421"/>
      <c r="AN117" s="421"/>
      <c r="AO117" s="421"/>
      <c r="AP117" s="421"/>
      <c r="AQ117" s="421"/>
      <c r="AR117" s="421"/>
      <c r="AS117" s="421"/>
      <c r="AT117" s="421"/>
      <c r="AU117" s="421"/>
      <c r="AV117" s="421"/>
      <c r="AW117" s="421"/>
      <c r="AX117" s="421"/>
      <c r="AY117" s="422"/>
      <c r="AZ117" s="423">
        <v>3</v>
      </c>
      <c r="BA117" s="424"/>
      <c r="BB117" s="217" t="s">
        <v>158</v>
      </c>
      <c r="BC117" s="399"/>
    </row>
    <row r="118" spans="1:55" s="90" customFormat="1" ht="12" customHeight="1">
      <c r="A118" s="413"/>
      <c r="B118" s="250"/>
      <c r="C118" s="415"/>
      <c r="D118" s="416"/>
      <c r="E118" s="417"/>
      <c r="F118" s="417"/>
      <c r="G118" s="417"/>
      <c r="H118" s="417"/>
      <c r="I118" s="417"/>
      <c r="J118" s="417"/>
      <c r="K118" s="417"/>
      <c r="L118" s="417"/>
      <c r="M118" s="417"/>
      <c r="N118" s="417"/>
      <c r="O118" s="417"/>
      <c r="P118" s="417"/>
      <c r="Q118" s="417"/>
      <c r="R118" s="417"/>
      <c r="S118" s="418"/>
      <c r="T118" s="416"/>
      <c r="U118" s="417"/>
      <c r="V118" s="417"/>
      <c r="W118" s="417"/>
      <c r="X118" s="417"/>
      <c r="Y118" s="417"/>
      <c r="Z118" s="417"/>
      <c r="AA118" s="417"/>
      <c r="AB118" s="417"/>
      <c r="AC118" s="417"/>
      <c r="AD118" s="417"/>
      <c r="AE118" s="417"/>
      <c r="AF118" s="417"/>
      <c r="AG118" s="417"/>
      <c r="AH118" s="417"/>
      <c r="AI118" s="418"/>
      <c r="AJ118" s="416"/>
      <c r="AK118" s="417"/>
      <c r="AL118" s="417"/>
      <c r="AM118" s="417"/>
      <c r="AN118" s="417"/>
      <c r="AO118" s="417"/>
      <c r="AP118" s="417"/>
      <c r="AQ118" s="417"/>
      <c r="AR118" s="417"/>
      <c r="AS118" s="417"/>
      <c r="AT118" s="417"/>
      <c r="AU118" s="417"/>
      <c r="AV118" s="417"/>
      <c r="AW118" s="417"/>
      <c r="AX118" s="417"/>
      <c r="AY118" s="418"/>
      <c r="AZ118" s="419">
        <v>4</v>
      </c>
      <c r="BA118" s="419"/>
      <c r="BB118" s="216">
        <f t="shared" ref="BB118" si="64">IF(BB116&lt;7,(LARGE(D119:AI119,1)+AJ119)/2,"NA")</f>
        <v>0</v>
      </c>
      <c r="BC118" s="399"/>
    </row>
    <row r="119" spans="1:55" s="90" customFormat="1" ht="12" customHeight="1">
      <c r="A119" s="414"/>
      <c r="B119" s="251" t="str">
        <f>'7'!B36</f>
        <v>REDES</v>
      </c>
      <c r="C119" s="415"/>
      <c r="D119" s="425">
        <f t="shared" ref="D119" si="65">IF(COUNTBLANK(D115:D118)=4,0,AVERAGE(D115:D118))</f>
        <v>0</v>
      </c>
      <c r="E119" s="426"/>
      <c r="F119" s="426"/>
      <c r="G119" s="426"/>
      <c r="H119" s="426"/>
      <c r="I119" s="426"/>
      <c r="J119" s="426"/>
      <c r="K119" s="426"/>
      <c r="L119" s="426"/>
      <c r="M119" s="426"/>
      <c r="N119" s="426"/>
      <c r="O119" s="426"/>
      <c r="P119" s="426"/>
      <c r="Q119" s="426"/>
      <c r="R119" s="426"/>
      <c r="S119" s="427"/>
      <c r="T119" s="425">
        <f t="shared" si="46"/>
        <v>0</v>
      </c>
      <c r="U119" s="426"/>
      <c r="V119" s="426"/>
      <c r="W119" s="426"/>
      <c r="X119" s="426"/>
      <c r="Y119" s="426"/>
      <c r="Z119" s="426"/>
      <c r="AA119" s="426"/>
      <c r="AB119" s="426"/>
      <c r="AC119" s="426"/>
      <c r="AD119" s="426"/>
      <c r="AE119" s="426"/>
      <c r="AF119" s="426"/>
      <c r="AG119" s="426"/>
      <c r="AH119" s="426"/>
      <c r="AI119" s="427"/>
      <c r="AJ119" s="425">
        <f t="shared" si="47"/>
        <v>0</v>
      </c>
      <c r="AK119" s="426"/>
      <c r="AL119" s="426"/>
      <c r="AM119" s="426"/>
      <c r="AN119" s="426"/>
      <c r="AO119" s="426"/>
      <c r="AP119" s="426"/>
      <c r="AQ119" s="426"/>
      <c r="AR119" s="426"/>
      <c r="AS119" s="426"/>
      <c r="AT119" s="426"/>
      <c r="AU119" s="426"/>
      <c r="AV119" s="426"/>
      <c r="AW119" s="426"/>
      <c r="AX119" s="426"/>
      <c r="AY119" s="427"/>
      <c r="AZ119" s="428" t="s">
        <v>160</v>
      </c>
      <c r="BA119" s="429"/>
      <c r="BB119" s="430"/>
      <c r="BC119" s="400"/>
    </row>
    <row r="120" spans="1:55" s="90" customFormat="1" ht="12" customHeight="1">
      <c r="A120" s="390">
        <f>'7'!A37</f>
        <v>19</v>
      </c>
      <c r="B120" s="246"/>
      <c r="C120" s="393" t="str">
        <f>'12 (2)'!C37</f>
        <v>STEFANI SILVA DE LIMA</v>
      </c>
      <c r="D120" s="394"/>
      <c r="E120" s="395"/>
      <c r="F120" s="395"/>
      <c r="G120" s="395"/>
      <c r="H120" s="395"/>
      <c r="I120" s="395"/>
      <c r="J120" s="395"/>
      <c r="K120" s="395"/>
      <c r="L120" s="395"/>
      <c r="M120" s="395"/>
      <c r="N120" s="395"/>
      <c r="O120" s="395"/>
      <c r="P120" s="395"/>
      <c r="Q120" s="395"/>
      <c r="R120" s="395"/>
      <c r="S120" s="396"/>
      <c r="T120" s="394"/>
      <c r="U120" s="395"/>
      <c r="V120" s="395"/>
      <c r="W120" s="395"/>
      <c r="X120" s="395"/>
      <c r="Y120" s="395"/>
      <c r="Z120" s="395"/>
      <c r="AA120" s="395"/>
      <c r="AB120" s="395"/>
      <c r="AC120" s="395"/>
      <c r="AD120" s="395"/>
      <c r="AE120" s="395"/>
      <c r="AF120" s="395"/>
      <c r="AG120" s="395"/>
      <c r="AH120" s="395"/>
      <c r="AI120" s="396"/>
      <c r="AJ120" s="394"/>
      <c r="AK120" s="395"/>
      <c r="AL120" s="395"/>
      <c r="AM120" s="395"/>
      <c r="AN120" s="395"/>
      <c r="AO120" s="395"/>
      <c r="AP120" s="395"/>
      <c r="AQ120" s="395"/>
      <c r="AR120" s="395"/>
      <c r="AS120" s="395"/>
      <c r="AT120" s="395"/>
      <c r="AU120" s="395"/>
      <c r="AV120" s="395"/>
      <c r="AW120" s="395"/>
      <c r="AX120" s="395"/>
      <c r="AY120" s="396"/>
      <c r="AZ120" s="397">
        <v>1</v>
      </c>
      <c r="BA120" s="397"/>
      <c r="BB120" s="218" t="s">
        <v>157</v>
      </c>
      <c r="BC120" s="398">
        <f>IF('12 (2)'!AQ37="C","CANC",IF('12 (2)'!AQ37="D","DISP",IF('12 (2)'!AQ37="TR","TRANS",IF('12 (2)'!AQ37="TC","TRANC",IF(BB121&lt;7,IF(COUNTBLANK(AJ120:AJ123)=4,BB121,BB123),BB121)))))</f>
        <v>0</v>
      </c>
    </row>
    <row r="121" spans="1:55" s="90" customFormat="1" ht="12" customHeight="1">
      <c r="A121" s="391"/>
      <c r="B121" s="247"/>
      <c r="C121" s="393"/>
      <c r="D121" s="401"/>
      <c r="E121" s="402"/>
      <c r="F121" s="402"/>
      <c r="G121" s="402"/>
      <c r="H121" s="402"/>
      <c r="I121" s="402"/>
      <c r="J121" s="402"/>
      <c r="K121" s="402"/>
      <c r="L121" s="402"/>
      <c r="M121" s="402"/>
      <c r="N121" s="402"/>
      <c r="O121" s="402"/>
      <c r="P121" s="402"/>
      <c r="Q121" s="402"/>
      <c r="R121" s="402"/>
      <c r="S121" s="403"/>
      <c r="T121" s="401"/>
      <c r="U121" s="402"/>
      <c r="V121" s="402"/>
      <c r="W121" s="402"/>
      <c r="X121" s="402"/>
      <c r="Y121" s="402"/>
      <c r="Z121" s="402"/>
      <c r="AA121" s="402"/>
      <c r="AB121" s="402"/>
      <c r="AC121" s="402"/>
      <c r="AD121" s="402"/>
      <c r="AE121" s="402"/>
      <c r="AF121" s="402"/>
      <c r="AG121" s="402"/>
      <c r="AH121" s="402"/>
      <c r="AI121" s="403"/>
      <c r="AJ121" s="401"/>
      <c r="AK121" s="402"/>
      <c r="AL121" s="402"/>
      <c r="AM121" s="402"/>
      <c r="AN121" s="402"/>
      <c r="AO121" s="402"/>
      <c r="AP121" s="402"/>
      <c r="AQ121" s="402"/>
      <c r="AR121" s="402"/>
      <c r="AS121" s="402"/>
      <c r="AT121" s="402"/>
      <c r="AU121" s="402"/>
      <c r="AV121" s="402"/>
      <c r="AW121" s="402"/>
      <c r="AX121" s="402"/>
      <c r="AY121" s="403"/>
      <c r="AZ121" s="397">
        <v>2</v>
      </c>
      <c r="BA121" s="397"/>
      <c r="BB121" s="219">
        <f t="shared" ref="BB121" si="66">(D124+T124)/2</f>
        <v>0</v>
      </c>
      <c r="BC121" s="399"/>
    </row>
    <row r="122" spans="1:55" s="90" customFormat="1" ht="12" customHeight="1">
      <c r="A122" s="391"/>
      <c r="B122" s="247"/>
      <c r="C122" s="393"/>
      <c r="D122" s="401"/>
      <c r="E122" s="402"/>
      <c r="F122" s="402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3"/>
      <c r="T122" s="401"/>
      <c r="U122" s="402"/>
      <c r="V122" s="402"/>
      <c r="W122" s="402"/>
      <c r="X122" s="402"/>
      <c r="Y122" s="402"/>
      <c r="Z122" s="402"/>
      <c r="AA122" s="402"/>
      <c r="AB122" s="402"/>
      <c r="AC122" s="402"/>
      <c r="AD122" s="402"/>
      <c r="AE122" s="402"/>
      <c r="AF122" s="402"/>
      <c r="AG122" s="402"/>
      <c r="AH122" s="402"/>
      <c r="AI122" s="403"/>
      <c r="AJ122" s="401"/>
      <c r="AK122" s="402"/>
      <c r="AL122" s="402"/>
      <c r="AM122" s="402"/>
      <c r="AN122" s="402"/>
      <c r="AO122" s="402"/>
      <c r="AP122" s="402"/>
      <c r="AQ122" s="402"/>
      <c r="AR122" s="402"/>
      <c r="AS122" s="402"/>
      <c r="AT122" s="402"/>
      <c r="AU122" s="402"/>
      <c r="AV122" s="402"/>
      <c r="AW122" s="402"/>
      <c r="AX122" s="402"/>
      <c r="AY122" s="403"/>
      <c r="AZ122" s="404">
        <v>3</v>
      </c>
      <c r="BA122" s="405"/>
      <c r="BB122" s="218" t="s">
        <v>158</v>
      </c>
      <c r="BC122" s="399"/>
    </row>
    <row r="123" spans="1:55" s="90" customFormat="1" ht="12" customHeight="1">
      <c r="A123" s="391"/>
      <c r="B123" s="247"/>
      <c r="C123" s="393"/>
      <c r="D123" s="394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6"/>
      <c r="T123" s="394"/>
      <c r="U123" s="395"/>
      <c r="V123" s="395"/>
      <c r="W123" s="395"/>
      <c r="X123" s="395"/>
      <c r="Y123" s="395"/>
      <c r="Z123" s="395"/>
      <c r="AA123" s="395"/>
      <c r="AB123" s="395"/>
      <c r="AC123" s="395"/>
      <c r="AD123" s="395"/>
      <c r="AE123" s="395"/>
      <c r="AF123" s="395"/>
      <c r="AG123" s="395"/>
      <c r="AH123" s="395"/>
      <c r="AI123" s="396"/>
      <c r="AJ123" s="394"/>
      <c r="AK123" s="395"/>
      <c r="AL123" s="395"/>
      <c r="AM123" s="395"/>
      <c r="AN123" s="395"/>
      <c r="AO123" s="395"/>
      <c r="AP123" s="395"/>
      <c r="AQ123" s="395"/>
      <c r="AR123" s="395"/>
      <c r="AS123" s="395"/>
      <c r="AT123" s="395"/>
      <c r="AU123" s="395"/>
      <c r="AV123" s="395"/>
      <c r="AW123" s="395"/>
      <c r="AX123" s="395"/>
      <c r="AY123" s="396"/>
      <c r="AZ123" s="397">
        <v>4</v>
      </c>
      <c r="BA123" s="397"/>
      <c r="BB123" s="219">
        <f t="shared" ref="BB123" si="67">IF(BB121&lt;7,(LARGE(D124:AI124,1)+AJ124)/2,"NA")</f>
        <v>0</v>
      </c>
      <c r="BC123" s="399"/>
    </row>
    <row r="124" spans="1:55" s="90" customFormat="1" ht="12" customHeight="1">
      <c r="A124" s="392"/>
      <c r="B124" s="248" t="str">
        <f>'7'!B37</f>
        <v>ADS</v>
      </c>
      <c r="C124" s="393"/>
      <c r="D124" s="406">
        <f t="shared" ref="D124" si="68">IF(COUNTBLANK(D120:D123)=4,0,AVERAGE(D120:D123))</f>
        <v>0</v>
      </c>
      <c r="E124" s="407"/>
      <c r="F124" s="407"/>
      <c r="G124" s="407"/>
      <c r="H124" s="407"/>
      <c r="I124" s="407"/>
      <c r="J124" s="407"/>
      <c r="K124" s="407"/>
      <c r="L124" s="407"/>
      <c r="M124" s="407"/>
      <c r="N124" s="407"/>
      <c r="O124" s="407"/>
      <c r="P124" s="407"/>
      <c r="Q124" s="407"/>
      <c r="R124" s="407"/>
      <c r="S124" s="408"/>
      <c r="T124" s="406">
        <f t="shared" si="46"/>
        <v>0</v>
      </c>
      <c r="U124" s="407"/>
      <c r="V124" s="407"/>
      <c r="W124" s="407"/>
      <c r="X124" s="407"/>
      <c r="Y124" s="407"/>
      <c r="Z124" s="407"/>
      <c r="AA124" s="407"/>
      <c r="AB124" s="407"/>
      <c r="AC124" s="407"/>
      <c r="AD124" s="407"/>
      <c r="AE124" s="407"/>
      <c r="AF124" s="407"/>
      <c r="AG124" s="407"/>
      <c r="AH124" s="407"/>
      <c r="AI124" s="408"/>
      <c r="AJ124" s="406">
        <f t="shared" si="47"/>
        <v>0</v>
      </c>
      <c r="AK124" s="407"/>
      <c r="AL124" s="407"/>
      <c r="AM124" s="407"/>
      <c r="AN124" s="407"/>
      <c r="AO124" s="407"/>
      <c r="AP124" s="407"/>
      <c r="AQ124" s="407"/>
      <c r="AR124" s="407"/>
      <c r="AS124" s="407"/>
      <c r="AT124" s="407"/>
      <c r="AU124" s="407"/>
      <c r="AV124" s="407"/>
      <c r="AW124" s="407"/>
      <c r="AX124" s="407"/>
      <c r="AY124" s="408"/>
      <c r="AZ124" s="409" t="s">
        <v>160</v>
      </c>
      <c r="BA124" s="410"/>
      <c r="BB124" s="411"/>
      <c r="BC124" s="400"/>
    </row>
    <row r="125" spans="1:55" s="90" customFormat="1" ht="12" customHeight="1">
      <c r="A125" s="412">
        <f>'7'!A38</f>
        <v>6</v>
      </c>
      <c r="B125" s="249"/>
      <c r="C125" s="415" t="str">
        <f>'12 (2)'!C38</f>
        <v>VITHOR SAMPAIO MARQUES</v>
      </c>
      <c r="D125" s="416"/>
      <c r="E125" s="417"/>
      <c r="F125" s="417"/>
      <c r="G125" s="417"/>
      <c r="H125" s="417"/>
      <c r="I125" s="417"/>
      <c r="J125" s="417"/>
      <c r="K125" s="417"/>
      <c r="L125" s="417"/>
      <c r="M125" s="417"/>
      <c r="N125" s="417"/>
      <c r="O125" s="417"/>
      <c r="P125" s="417"/>
      <c r="Q125" s="417"/>
      <c r="R125" s="417"/>
      <c r="S125" s="418"/>
      <c r="T125" s="416"/>
      <c r="U125" s="417"/>
      <c r="V125" s="417"/>
      <c r="W125" s="417"/>
      <c r="X125" s="417"/>
      <c r="Y125" s="417"/>
      <c r="Z125" s="417"/>
      <c r="AA125" s="417"/>
      <c r="AB125" s="417"/>
      <c r="AC125" s="417"/>
      <c r="AD125" s="417"/>
      <c r="AE125" s="417"/>
      <c r="AF125" s="417"/>
      <c r="AG125" s="417"/>
      <c r="AH125" s="417"/>
      <c r="AI125" s="418"/>
      <c r="AJ125" s="416"/>
      <c r="AK125" s="417"/>
      <c r="AL125" s="417"/>
      <c r="AM125" s="417"/>
      <c r="AN125" s="417"/>
      <c r="AO125" s="417"/>
      <c r="AP125" s="417"/>
      <c r="AQ125" s="417"/>
      <c r="AR125" s="417"/>
      <c r="AS125" s="417"/>
      <c r="AT125" s="417"/>
      <c r="AU125" s="417"/>
      <c r="AV125" s="417"/>
      <c r="AW125" s="417"/>
      <c r="AX125" s="417"/>
      <c r="AY125" s="418"/>
      <c r="AZ125" s="419">
        <v>1</v>
      </c>
      <c r="BA125" s="419"/>
      <c r="BB125" s="217" t="s">
        <v>157</v>
      </c>
      <c r="BC125" s="398">
        <f>IF('12 (2)'!AQ38="C","CANC",IF('12 (2)'!AQ38="D","DISP",IF('12 (2)'!AQ38="TR","TRANS",IF('12 (2)'!AQ38="TC","TRANC",IF(BB126&lt;7,IF(COUNTBLANK(AJ125:AJ128)=4,BB126,BB128),BB126)))))</f>
        <v>0</v>
      </c>
    </row>
    <row r="126" spans="1:55" s="90" customFormat="1" ht="12" customHeight="1">
      <c r="A126" s="413"/>
      <c r="B126" s="250"/>
      <c r="C126" s="415"/>
      <c r="D126" s="420"/>
      <c r="E126" s="421"/>
      <c r="F126" s="421"/>
      <c r="G126" s="421"/>
      <c r="H126" s="421"/>
      <c r="I126" s="421"/>
      <c r="J126" s="421"/>
      <c r="K126" s="421"/>
      <c r="L126" s="421"/>
      <c r="M126" s="421"/>
      <c r="N126" s="421"/>
      <c r="O126" s="421"/>
      <c r="P126" s="421"/>
      <c r="Q126" s="421"/>
      <c r="R126" s="421"/>
      <c r="S126" s="422"/>
      <c r="T126" s="420"/>
      <c r="U126" s="421"/>
      <c r="V126" s="421"/>
      <c r="W126" s="421"/>
      <c r="X126" s="421"/>
      <c r="Y126" s="421"/>
      <c r="Z126" s="421"/>
      <c r="AA126" s="421"/>
      <c r="AB126" s="421"/>
      <c r="AC126" s="421"/>
      <c r="AD126" s="421"/>
      <c r="AE126" s="421"/>
      <c r="AF126" s="421"/>
      <c r="AG126" s="421"/>
      <c r="AH126" s="421"/>
      <c r="AI126" s="422"/>
      <c r="AJ126" s="420"/>
      <c r="AK126" s="421"/>
      <c r="AL126" s="421"/>
      <c r="AM126" s="421"/>
      <c r="AN126" s="421"/>
      <c r="AO126" s="421"/>
      <c r="AP126" s="421"/>
      <c r="AQ126" s="421"/>
      <c r="AR126" s="421"/>
      <c r="AS126" s="421"/>
      <c r="AT126" s="421"/>
      <c r="AU126" s="421"/>
      <c r="AV126" s="421"/>
      <c r="AW126" s="421"/>
      <c r="AX126" s="421"/>
      <c r="AY126" s="422"/>
      <c r="AZ126" s="419">
        <v>2</v>
      </c>
      <c r="BA126" s="419"/>
      <c r="BB126" s="216">
        <f t="shared" ref="BB126" si="69">(D129+T129)/2</f>
        <v>0</v>
      </c>
      <c r="BC126" s="399"/>
    </row>
    <row r="127" spans="1:55" s="90" customFormat="1" ht="12" customHeight="1">
      <c r="A127" s="413"/>
      <c r="B127" s="250"/>
      <c r="C127" s="415"/>
      <c r="D127" s="420"/>
      <c r="E127" s="421"/>
      <c r="F127" s="421"/>
      <c r="G127" s="421"/>
      <c r="H127" s="421"/>
      <c r="I127" s="421"/>
      <c r="J127" s="421"/>
      <c r="K127" s="421"/>
      <c r="L127" s="421"/>
      <c r="M127" s="421"/>
      <c r="N127" s="421"/>
      <c r="O127" s="421"/>
      <c r="P127" s="421"/>
      <c r="Q127" s="421"/>
      <c r="R127" s="421"/>
      <c r="S127" s="422"/>
      <c r="T127" s="420"/>
      <c r="U127" s="421"/>
      <c r="V127" s="421"/>
      <c r="W127" s="421"/>
      <c r="X127" s="421"/>
      <c r="Y127" s="421"/>
      <c r="Z127" s="421"/>
      <c r="AA127" s="421"/>
      <c r="AB127" s="421"/>
      <c r="AC127" s="421"/>
      <c r="AD127" s="421"/>
      <c r="AE127" s="421"/>
      <c r="AF127" s="421"/>
      <c r="AG127" s="421"/>
      <c r="AH127" s="421"/>
      <c r="AI127" s="422"/>
      <c r="AJ127" s="420"/>
      <c r="AK127" s="421"/>
      <c r="AL127" s="421"/>
      <c r="AM127" s="421"/>
      <c r="AN127" s="421"/>
      <c r="AO127" s="421"/>
      <c r="AP127" s="421"/>
      <c r="AQ127" s="421"/>
      <c r="AR127" s="421"/>
      <c r="AS127" s="421"/>
      <c r="AT127" s="421"/>
      <c r="AU127" s="421"/>
      <c r="AV127" s="421"/>
      <c r="AW127" s="421"/>
      <c r="AX127" s="421"/>
      <c r="AY127" s="422"/>
      <c r="AZ127" s="423">
        <v>3</v>
      </c>
      <c r="BA127" s="424"/>
      <c r="BB127" s="217" t="s">
        <v>158</v>
      </c>
      <c r="BC127" s="399"/>
    </row>
    <row r="128" spans="1:55" s="90" customFormat="1" ht="12" customHeight="1">
      <c r="A128" s="413"/>
      <c r="B128" s="250"/>
      <c r="C128" s="415"/>
      <c r="D128" s="416"/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7"/>
      <c r="P128" s="417"/>
      <c r="Q128" s="417"/>
      <c r="R128" s="417"/>
      <c r="S128" s="418"/>
      <c r="T128" s="416"/>
      <c r="U128" s="417"/>
      <c r="V128" s="417"/>
      <c r="W128" s="417"/>
      <c r="X128" s="417"/>
      <c r="Y128" s="417"/>
      <c r="Z128" s="417"/>
      <c r="AA128" s="417"/>
      <c r="AB128" s="417"/>
      <c r="AC128" s="417"/>
      <c r="AD128" s="417"/>
      <c r="AE128" s="417"/>
      <c r="AF128" s="417"/>
      <c r="AG128" s="417"/>
      <c r="AH128" s="417"/>
      <c r="AI128" s="418"/>
      <c r="AJ128" s="416"/>
      <c r="AK128" s="417"/>
      <c r="AL128" s="417"/>
      <c r="AM128" s="417"/>
      <c r="AN128" s="417"/>
      <c r="AO128" s="417"/>
      <c r="AP128" s="417"/>
      <c r="AQ128" s="417"/>
      <c r="AR128" s="417"/>
      <c r="AS128" s="417"/>
      <c r="AT128" s="417"/>
      <c r="AU128" s="417"/>
      <c r="AV128" s="417"/>
      <c r="AW128" s="417"/>
      <c r="AX128" s="417"/>
      <c r="AY128" s="418"/>
      <c r="AZ128" s="419">
        <v>4</v>
      </c>
      <c r="BA128" s="419"/>
      <c r="BB128" s="216">
        <f t="shared" ref="BB128" si="70">IF(BB126&lt;7,(LARGE(D129:AI129,1)+AJ129)/2,"NA")</f>
        <v>0</v>
      </c>
      <c r="BC128" s="399"/>
    </row>
    <row r="129" spans="1:55" s="90" customFormat="1" ht="12" customHeight="1">
      <c r="A129" s="414"/>
      <c r="B129" s="251" t="str">
        <f>'7'!B38</f>
        <v>REDES</v>
      </c>
      <c r="C129" s="415"/>
      <c r="D129" s="425">
        <f t="shared" ref="D129" si="71">IF(COUNTBLANK(D125:D128)=4,0,AVERAGE(D125:D128))</f>
        <v>0</v>
      </c>
      <c r="E129" s="426"/>
      <c r="F129" s="426"/>
      <c r="G129" s="426"/>
      <c r="H129" s="426"/>
      <c r="I129" s="426"/>
      <c r="J129" s="426"/>
      <c r="K129" s="426"/>
      <c r="L129" s="426"/>
      <c r="M129" s="426"/>
      <c r="N129" s="426"/>
      <c r="O129" s="426"/>
      <c r="P129" s="426"/>
      <c r="Q129" s="426"/>
      <c r="R129" s="426"/>
      <c r="S129" s="427"/>
      <c r="T129" s="425">
        <f t="shared" si="46"/>
        <v>0</v>
      </c>
      <c r="U129" s="426"/>
      <c r="V129" s="426"/>
      <c r="W129" s="426"/>
      <c r="X129" s="426"/>
      <c r="Y129" s="426"/>
      <c r="Z129" s="426"/>
      <c r="AA129" s="426"/>
      <c r="AB129" s="426"/>
      <c r="AC129" s="426"/>
      <c r="AD129" s="426"/>
      <c r="AE129" s="426"/>
      <c r="AF129" s="426"/>
      <c r="AG129" s="426"/>
      <c r="AH129" s="426"/>
      <c r="AI129" s="427"/>
      <c r="AJ129" s="425">
        <f t="shared" si="47"/>
        <v>0</v>
      </c>
      <c r="AK129" s="426"/>
      <c r="AL129" s="426"/>
      <c r="AM129" s="426"/>
      <c r="AN129" s="426"/>
      <c r="AO129" s="426"/>
      <c r="AP129" s="426"/>
      <c r="AQ129" s="426"/>
      <c r="AR129" s="426"/>
      <c r="AS129" s="426"/>
      <c r="AT129" s="426"/>
      <c r="AU129" s="426"/>
      <c r="AV129" s="426"/>
      <c r="AW129" s="426"/>
      <c r="AX129" s="426"/>
      <c r="AY129" s="427"/>
      <c r="AZ129" s="428" t="s">
        <v>160</v>
      </c>
      <c r="BA129" s="429"/>
      <c r="BB129" s="430"/>
      <c r="BC129" s="400"/>
    </row>
    <row r="130" spans="1:55" s="90" customFormat="1" ht="12" customHeight="1">
      <c r="A130" s="390">
        <f>'7'!A39</f>
        <v>7</v>
      </c>
      <c r="B130" s="246"/>
      <c r="C130" s="393" t="str">
        <f>'12 (2)'!C39</f>
        <v>VITOR DA SILVA BRIXIUS</v>
      </c>
      <c r="D130" s="394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395"/>
      <c r="P130" s="395"/>
      <c r="Q130" s="395"/>
      <c r="R130" s="395"/>
      <c r="S130" s="396"/>
      <c r="T130" s="394"/>
      <c r="U130" s="395"/>
      <c r="V130" s="395"/>
      <c r="W130" s="395"/>
      <c r="X130" s="395"/>
      <c r="Y130" s="395"/>
      <c r="Z130" s="395"/>
      <c r="AA130" s="395"/>
      <c r="AB130" s="395"/>
      <c r="AC130" s="395"/>
      <c r="AD130" s="395"/>
      <c r="AE130" s="395"/>
      <c r="AF130" s="395"/>
      <c r="AG130" s="395"/>
      <c r="AH130" s="395"/>
      <c r="AI130" s="396"/>
      <c r="AJ130" s="394"/>
      <c r="AK130" s="395"/>
      <c r="AL130" s="395"/>
      <c r="AM130" s="395"/>
      <c r="AN130" s="395"/>
      <c r="AO130" s="395"/>
      <c r="AP130" s="395"/>
      <c r="AQ130" s="395"/>
      <c r="AR130" s="395"/>
      <c r="AS130" s="395"/>
      <c r="AT130" s="395"/>
      <c r="AU130" s="395"/>
      <c r="AV130" s="395"/>
      <c r="AW130" s="395"/>
      <c r="AX130" s="395"/>
      <c r="AY130" s="396"/>
      <c r="AZ130" s="397">
        <v>1</v>
      </c>
      <c r="BA130" s="397"/>
      <c r="BB130" s="218" t="s">
        <v>157</v>
      </c>
      <c r="BC130" s="398">
        <f>IF('12 (2)'!AQ39="C","CANC",IF('12 (2)'!AQ39="D","DISP",IF('12 (2)'!AQ39="TR","TRANS",IF('12 (2)'!AQ39="TC","TRANC",IF(BB131&lt;7,IF(COUNTBLANK(AJ130:AJ133)=4,BB131,BB133),BB131)))))</f>
        <v>0</v>
      </c>
    </row>
    <row r="131" spans="1:55" s="90" customFormat="1" ht="12" customHeight="1">
      <c r="A131" s="391"/>
      <c r="B131" s="247"/>
      <c r="C131" s="393"/>
      <c r="D131" s="401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403"/>
      <c r="T131" s="401"/>
      <c r="U131" s="402"/>
      <c r="V131" s="402"/>
      <c r="W131" s="402"/>
      <c r="X131" s="402"/>
      <c r="Y131" s="402"/>
      <c r="Z131" s="402"/>
      <c r="AA131" s="402"/>
      <c r="AB131" s="402"/>
      <c r="AC131" s="402"/>
      <c r="AD131" s="402"/>
      <c r="AE131" s="402"/>
      <c r="AF131" s="402"/>
      <c r="AG131" s="402"/>
      <c r="AH131" s="402"/>
      <c r="AI131" s="403"/>
      <c r="AJ131" s="401"/>
      <c r="AK131" s="402"/>
      <c r="AL131" s="402"/>
      <c r="AM131" s="402"/>
      <c r="AN131" s="402"/>
      <c r="AO131" s="402"/>
      <c r="AP131" s="402"/>
      <c r="AQ131" s="402"/>
      <c r="AR131" s="402"/>
      <c r="AS131" s="402"/>
      <c r="AT131" s="402"/>
      <c r="AU131" s="402"/>
      <c r="AV131" s="402"/>
      <c r="AW131" s="402"/>
      <c r="AX131" s="402"/>
      <c r="AY131" s="403"/>
      <c r="AZ131" s="397">
        <v>2</v>
      </c>
      <c r="BA131" s="397"/>
      <c r="BB131" s="219">
        <f t="shared" ref="BB131" si="72">(D134+T134)/2</f>
        <v>0</v>
      </c>
      <c r="BC131" s="399"/>
    </row>
    <row r="132" spans="1:55" s="90" customFormat="1" ht="12" customHeight="1">
      <c r="A132" s="391"/>
      <c r="B132" s="247"/>
      <c r="C132" s="393"/>
      <c r="D132" s="401"/>
      <c r="E132" s="402"/>
      <c r="F132" s="402"/>
      <c r="G132" s="402"/>
      <c r="H132" s="402"/>
      <c r="I132" s="402"/>
      <c r="J132" s="402"/>
      <c r="K132" s="402"/>
      <c r="L132" s="402"/>
      <c r="M132" s="402"/>
      <c r="N132" s="402"/>
      <c r="O132" s="402"/>
      <c r="P132" s="402"/>
      <c r="Q132" s="402"/>
      <c r="R132" s="402"/>
      <c r="S132" s="403"/>
      <c r="T132" s="401"/>
      <c r="U132" s="402"/>
      <c r="V132" s="402"/>
      <c r="W132" s="402"/>
      <c r="X132" s="402"/>
      <c r="Y132" s="402"/>
      <c r="Z132" s="402"/>
      <c r="AA132" s="402"/>
      <c r="AB132" s="402"/>
      <c r="AC132" s="402"/>
      <c r="AD132" s="402"/>
      <c r="AE132" s="402"/>
      <c r="AF132" s="402"/>
      <c r="AG132" s="402"/>
      <c r="AH132" s="402"/>
      <c r="AI132" s="403"/>
      <c r="AJ132" s="401"/>
      <c r="AK132" s="402"/>
      <c r="AL132" s="402"/>
      <c r="AM132" s="402"/>
      <c r="AN132" s="402"/>
      <c r="AO132" s="402"/>
      <c r="AP132" s="402"/>
      <c r="AQ132" s="402"/>
      <c r="AR132" s="402"/>
      <c r="AS132" s="402"/>
      <c r="AT132" s="402"/>
      <c r="AU132" s="402"/>
      <c r="AV132" s="402"/>
      <c r="AW132" s="402"/>
      <c r="AX132" s="402"/>
      <c r="AY132" s="403"/>
      <c r="AZ132" s="404">
        <v>3</v>
      </c>
      <c r="BA132" s="405"/>
      <c r="BB132" s="218" t="s">
        <v>158</v>
      </c>
      <c r="BC132" s="399"/>
    </row>
    <row r="133" spans="1:55" s="90" customFormat="1" ht="12" customHeight="1">
      <c r="A133" s="391"/>
      <c r="B133" s="247"/>
      <c r="C133" s="393"/>
      <c r="D133" s="394"/>
      <c r="E133" s="395"/>
      <c r="F133" s="395"/>
      <c r="G133" s="395"/>
      <c r="H133" s="395"/>
      <c r="I133" s="395"/>
      <c r="J133" s="395"/>
      <c r="K133" s="395"/>
      <c r="L133" s="395"/>
      <c r="M133" s="395"/>
      <c r="N133" s="395"/>
      <c r="O133" s="395"/>
      <c r="P133" s="395"/>
      <c r="Q133" s="395"/>
      <c r="R133" s="395"/>
      <c r="S133" s="396"/>
      <c r="T133" s="394"/>
      <c r="U133" s="395"/>
      <c r="V133" s="395"/>
      <c r="W133" s="395"/>
      <c r="X133" s="395"/>
      <c r="Y133" s="395"/>
      <c r="Z133" s="395"/>
      <c r="AA133" s="395"/>
      <c r="AB133" s="395"/>
      <c r="AC133" s="395"/>
      <c r="AD133" s="395"/>
      <c r="AE133" s="395"/>
      <c r="AF133" s="395"/>
      <c r="AG133" s="395"/>
      <c r="AH133" s="395"/>
      <c r="AI133" s="396"/>
      <c r="AJ133" s="394"/>
      <c r="AK133" s="395"/>
      <c r="AL133" s="395"/>
      <c r="AM133" s="395"/>
      <c r="AN133" s="395"/>
      <c r="AO133" s="395"/>
      <c r="AP133" s="395"/>
      <c r="AQ133" s="395"/>
      <c r="AR133" s="395"/>
      <c r="AS133" s="395"/>
      <c r="AT133" s="395"/>
      <c r="AU133" s="395"/>
      <c r="AV133" s="395"/>
      <c r="AW133" s="395"/>
      <c r="AX133" s="395"/>
      <c r="AY133" s="396"/>
      <c r="AZ133" s="397">
        <v>4</v>
      </c>
      <c r="BA133" s="397"/>
      <c r="BB133" s="219">
        <f t="shared" ref="BB133" si="73">IF(BB131&lt;7,(LARGE(D134:AI134,1)+AJ134)/2,"NA")</f>
        <v>0</v>
      </c>
      <c r="BC133" s="399"/>
    </row>
    <row r="134" spans="1:55" s="90" customFormat="1" ht="12" customHeight="1">
      <c r="A134" s="392"/>
      <c r="B134" s="248" t="str">
        <f>'7'!B39</f>
        <v>REDES</v>
      </c>
      <c r="C134" s="393"/>
      <c r="D134" s="406">
        <f t="shared" ref="D134" si="74">IF(COUNTBLANK(D130:D133)=4,0,AVERAGE(D130:D133))</f>
        <v>0</v>
      </c>
      <c r="E134" s="407"/>
      <c r="F134" s="407"/>
      <c r="G134" s="407"/>
      <c r="H134" s="407"/>
      <c r="I134" s="407"/>
      <c r="J134" s="407"/>
      <c r="K134" s="407"/>
      <c r="L134" s="407"/>
      <c r="M134" s="407"/>
      <c r="N134" s="407"/>
      <c r="O134" s="407"/>
      <c r="P134" s="407"/>
      <c r="Q134" s="407"/>
      <c r="R134" s="407"/>
      <c r="S134" s="408"/>
      <c r="T134" s="406">
        <f t="shared" si="46"/>
        <v>0</v>
      </c>
      <c r="U134" s="407"/>
      <c r="V134" s="407"/>
      <c r="W134" s="407"/>
      <c r="X134" s="407"/>
      <c r="Y134" s="407"/>
      <c r="Z134" s="407"/>
      <c r="AA134" s="407"/>
      <c r="AB134" s="407"/>
      <c r="AC134" s="407"/>
      <c r="AD134" s="407"/>
      <c r="AE134" s="407"/>
      <c r="AF134" s="407"/>
      <c r="AG134" s="407"/>
      <c r="AH134" s="407"/>
      <c r="AI134" s="408"/>
      <c r="AJ134" s="406">
        <f t="shared" si="47"/>
        <v>0</v>
      </c>
      <c r="AK134" s="407"/>
      <c r="AL134" s="407"/>
      <c r="AM134" s="407"/>
      <c r="AN134" s="407"/>
      <c r="AO134" s="407"/>
      <c r="AP134" s="407"/>
      <c r="AQ134" s="407"/>
      <c r="AR134" s="407"/>
      <c r="AS134" s="407"/>
      <c r="AT134" s="407"/>
      <c r="AU134" s="407"/>
      <c r="AV134" s="407"/>
      <c r="AW134" s="407"/>
      <c r="AX134" s="407"/>
      <c r="AY134" s="408"/>
      <c r="AZ134" s="409" t="s">
        <v>160</v>
      </c>
      <c r="BA134" s="410"/>
      <c r="BB134" s="411"/>
      <c r="BC134" s="400"/>
    </row>
    <row r="135" spans="1:55" s="90" customFormat="1" ht="12" customHeight="1">
      <c r="A135" s="412">
        <f>'7'!A40</f>
        <v>17</v>
      </c>
      <c r="B135" s="249"/>
      <c r="C135" s="415" t="str">
        <f>'12 (2)'!C40</f>
        <v>WELLYNTON LOPES TOZON</v>
      </c>
      <c r="D135" s="416"/>
      <c r="E135" s="417"/>
      <c r="F135" s="417"/>
      <c r="G135" s="417"/>
      <c r="H135" s="417"/>
      <c r="I135" s="417"/>
      <c r="J135" s="417"/>
      <c r="K135" s="417"/>
      <c r="L135" s="417"/>
      <c r="M135" s="417"/>
      <c r="N135" s="417"/>
      <c r="O135" s="417"/>
      <c r="P135" s="417"/>
      <c r="Q135" s="417"/>
      <c r="R135" s="417"/>
      <c r="S135" s="418"/>
      <c r="T135" s="416"/>
      <c r="U135" s="417"/>
      <c r="V135" s="417"/>
      <c r="W135" s="417"/>
      <c r="X135" s="417"/>
      <c r="Y135" s="417"/>
      <c r="Z135" s="417"/>
      <c r="AA135" s="417"/>
      <c r="AB135" s="417"/>
      <c r="AC135" s="417"/>
      <c r="AD135" s="417"/>
      <c r="AE135" s="417"/>
      <c r="AF135" s="417"/>
      <c r="AG135" s="417"/>
      <c r="AH135" s="417"/>
      <c r="AI135" s="418"/>
      <c r="AJ135" s="416"/>
      <c r="AK135" s="417"/>
      <c r="AL135" s="417"/>
      <c r="AM135" s="417"/>
      <c r="AN135" s="417"/>
      <c r="AO135" s="417"/>
      <c r="AP135" s="417"/>
      <c r="AQ135" s="417"/>
      <c r="AR135" s="417"/>
      <c r="AS135" s="417"/>
      <c r="AT135" s="417"/>
      <c r="AU135" s="417"/>
      <c r="AV135" s="417"/>
      <c r="AW135" s="417"/>
      <c r="AX135" s="417"/>
      <c r="AY135" s="418"/>
      <c r="AZ135" s="419">
        <v>1</v>
      </c>
      <c r="BA135" s="419"/>
      <c r="BB135" s="217" t="s">
        <v>157</v>
      </c>
      <c r="BC135" s="398">
        <f>IF('12 (2)'!AQ40="C","CANC",IF('12 (2)'!AQ40="D","DISP",IF('12 (2)'!AQ40="TR","TRANS",IF('12 (2)'!AQ40="TC","TRANC",IF(BB136&lt;7,IF(COUNTBLANK(AJ135:AJ138)=4,BB136,BB138),BB136)))))</f>
        <v>0</v>
      </c>
    </row>
    <row r="136" spans="1:55" s="90" customFormat="1" ht="12" customHeight="1">
      <c r="A136" s="413"/>
      <c r="B136" s="250"/>
      <c r="C136" s="415"/>
      <c r="D136" s="420"/>
      <c r="E136" s="421"/>
      <c r="F136" s="421"/>
      <c r="G136" s="421"/>
      <c r="H136" s="421"/>
      <c r="I136" s="421"/>
      <c r="J136" s="421"/>
      <c r="K136" s="421"/>
      <c r="L136" s="421"/>
      <c r="M136" s="421"/>
      <c r="N136" s="421"/>
      <c r="O136" s="421"/>
      <c r="P136" s="421"/>
      <c r="Q136" s="421"/>
      <c r="R136" s="421"/>
      <c r="S136" s="422"/>
      <c r="T136" s="420"/>
      <c r="U136" s="421"/>
      <c r="V136" s="421"/>
      <c r="W136" s="421"/>
      <c r="X136" s="421"/>
      <c r="Y136" s="421"/>
      <c r="Z136" s="421"/>
      <c r="AA136" s="421"/>
      <c r="AB136" s="421"/>
      <c r="AC136" s="421"/>
      <c r="AD136" s="421"/>
      <c r="AE136" s="421"/>
      <c r="AF136" s="421"/>
      <c r="AG136" s="421"/>
      <c r="AH136" s="421"/>
      <c r="AI136" s="422"/>
      <c r="AJ136" s="420"/>
      <c r="AK136" s="421"/>
      <c r="AL136" s="421"/>
      <c r="AM136" s="421"/>
      <c r="AN136" s="421"/>
      <c r="AO136" s="421"/>
      <c r="AP136" s="421"/>
      <c r="AQ136" s="421"/>
      <c r="AR136" s="421"/>
      <c r="AS136" s="421"/>
      <c r="AT136" s="421"/>
      <c r="AU136" s="421"/>
      <c r="AV136" s="421"/>
      <c r="AW136" s="421"/>
      <c r="AX136" s="421"/>
      <c r="AY136" s="422"/>
      <c r="AZ136" s="419">
        <v>2</v>
      </c>
      <c r="BA136" s="419"/>
      <c r="BB136" s="216">
        <f t="shared" ref="BB136" si="75">(D139+T139)/2</f>
        <v>0</v>
      </c>
      <c r="BC136" s="399"/>
    </row>
    <row r="137" spans="1:55" s="90" customFormat="1" ht="12" customHeight="1">
      <c r="A137" s="413"/>
      <c r="B137" s="250"/>
      <c r="C137" s="415"/>
      <c r="D137" s="420"/>
      <c r="E137" s="421"/>
      <c r="F137" s="421"/>
      <c r="G137" s="421"/>
      <c r="H137" s="421"/>
      <c r="I137" s="421"/>
      <c r="J137" s="421"/>
      <c r="K137" s="421"/>
      <c r="L137" s="421"/>
      <c r="M137" s="421"/>
      <c r="N137" s="421"/>
      <c r="O137" s="421"/>
      <c r="P137" s="421"/>
      <c r="Q137" s="421"/>
      <c r="R137" s="421"/>
      <c r="S137" s="422"/>
      <c r="T137" s="420"/>
      <c r="U137" s="421"/>
      <c r="V137" s="421"/>
      <c r="W137" s="421"/>
      <c r="X137" s="421"/>
      <c r="Y137" s="421"/>
      <c r="Z137" s="421"/>
      <c r="AA137" s="421"/>
      <c r="AB137" s="421"/>
      <c r="AC137" s="421"/>
      <c r="AD137" s="421"/>
      <c r="AE137" s="421"/>
      <c r="AF137" s="421"/>
      <c r="AG137" s="421"/>
      <c r="AH137" s="421"/>
      <c r="AI137" s="422"/>
      <c r="AJ137" s="420"/>
      <c r="AK137" s="421"/>
      <c r="AL137" s="421"/>
      <c r="AM137" s="421"/>
      <c r="AN137" s="421"/>
      <c r="AO137" s="421"/>
      <c r="AP137" s="421"/>
      <c r="AQ137" s="421"/>
      <c r="AR137" s="421"/>
      <c r="AS137" s="421"/>
      <c r="AT137" s="421"/>
      <c r="AU137" s="421"/>
      <c r="AV137" s="421"/>
      <c r="AW137" s="421"/>
      <c r="AX137" s="421"/>
      <c r="AY137" s="422"/>
      <c r="AZ137" s="423">
        <v>3</v>
      </c>
      <c r="BA137" s="424"/>
      <c r="BB137" s="217" t="s">
        <v>158</v>
      </c>
      <c r="BC137" s="399"/>
    </row>
    <row r="138" spans="1:55" s="90" customFormat="1" ht="12" customHeight="1">
      <c r="A138" s="413"/>
      <c r="B138" s="250"/>
      <c r="C138" s="415"/>
      <c r="D138" s="416"/>
      <c r="E138" s="417"/>
      <c r="F138" s="417"/>
      <c r="G138" s="417"/>
      <c r="H138" s="417"/>
      <c r="I138" s="417"/>
      <c r="J138" s="417"/>
      <c r="K138" s="417"/>
      <c r="L138" s="417"/>
      <c r="M138" s="417"/>
      <c r="N138" s="417"/>
      <c r="O138" s="417"/>
      <c r="P138" s="417"/>
      <c r="Q138" s="417"/>
      <c r="R138" s="417"/>
      <c r="S138" s="418"/>
      <c r="T138" s="416"/>
      <c r="U138" s="417"/>
      <c r="V138" s="417"/>
      <c r="W138" s="417"/>
      <c r="X138" s="417"/>
      <c r="Y138" s="417"/>
      <c r="Z138" s="417"/>
      <c r="AA138" s="417"/>
      <c r="AB138" s="417"/>
      <c r="AC138" s="417"/>
      <c r="AD138" s="417"/>
      <c r="AE138" s="417"/>
      <c r="AF138" s="417"/>
      <c r="AG138" s="417"/>
      <c r="AH138" s="417"/>
      <c r="AI138" s="418"/>
      <c r="AJ138" s="416"/>
      <c r="AK138" s="417"/>
      <c r="AL138" s="417"/>
      <c r="AM138" s="417"/>
      <c r="AN138" s="417"/>
      <c r="AO138" s="417"/>
      <c r="AP138" s="417"/>
      <c r="AQ138" s="417"/>
      <c r="AR138" s="417"/>
      <c r="AS138" s="417"/>
      <c r="AT138" s="417"/>
      <c r="AU138" s="417"/>
      <c r="AV138" s="417"/>
      <c r="AW138" s="417"/>
      <c r="AX138" s="417"/>
      <c r="AY138" s="418"/>
      <c r="AZ138" s="419">
        <v>4</v>
      </c>
      <c r="BA138" s="419"/>
      <c r="BB138" s="216">
        <f t="shared" ref="BB138" si="76">IF(BB136&lt;7,(LARGE(D139:AI139,1)+AJ139)/2,"NA")</f>
        <v>0</v>
      </c>
      <c r="BC138" s="399"/>
    </row>
    <row r="139" spans="1:55" s="90" customFormat="1" ht="12" customHeight="1">
      <c r="A139" s="414"/>
      <c r="B139" s="251" t="str">
        <f>'7'!B40</f>
        <v>ADS</v>
      </c>
      <c r="C139" s="415"/>
      <c r="D139" s="425">
        <f t="shared" ref="D139" si="77">IF(COUNTBLANK(D135:D138)=4,0,AVERAGE(D135:D138))</f>
        <v>0</v>
      </c>
      <c r="E139" s="426"/>
      <c r="F139" s="426"/>
      <c r="G139" s="426"/>
      <c r="H139" s="426"/>
      <c r="I139" s="426"/>
      <c r="J139" s="426"/>
      <c r="K139" s="426"/>
      <c r="L139" s="426"/>
      <c r="M139" s="426"/>
      <c r="N139" s="426"/>
      <c r="O139" s="426"/>
      <c r="P139" s="426"/>
      <c r="Q139" s="426"/>
      <c r="R139" s="426"/>
      <c r="S139" s="427"/>
      <c r="T139" s="425">
        <f t="shared" si="46"/>
        <v>0</v>
      </c>
      <c r="U139" s="426"/>
      <c r="V139" s="426"/>
      <c r="W139" s="426"/>
      <c r="X139" s="426"/>
      <c r="Y139" s="426"/>
      <c r="Z139" s="426"/>
      <c r="AA139" s="426"/>
      <c r="AB139" s="426"/>
      <c r="AC139" s="426"/>
      <c r="AD139" s="426"/>
      <c r="AE139" s="426"/>
      <c r="AF139" s="426"/>
      <c r="AG139" s="426"/>
      <c r="AH139" s="426"/>
      <c r="AI139" s="427"/>
      <c r="AJ139" s="425">
        <f t="shared" si="47"/>
        <v>0</v>
      </c>
      <c r="AK139" s="426"/>
      <c r="AL139" s="426"/>
      <c r="AM139" s="426"/>
      <c r="AN139" s="426"/>
      <c r="AO139" s="426"/>
      <c r="AP139" s="426"/>
      <c r="AQ139" s="426"/>
      <c r="AR139" s="426"/>
      <c r="AS139" s="426"/>
      <c r="AT139" s="426"/>
      <c r="AU139" s="426"/>
      <c r="AV139" s="426"/>
      <c r="AW139" s="426"/>
      <c r="AX139" s="426"/>
      <c r="AY139" s="427"/>
      <c r="AZ139" s="428" t="s">
        <v>160</v>
      </c>
      <c r="BA139" s="429"/>
      <c r="BB139" s="430"/>
      <c r="BC139" s="400"/>
    </row>
    <row r="140" spans="1:55" s="90" customFormat="1" ht="12" customHeight="1">
      <c r="A140" s="390">
        <f>'7'!A41</f>
        <v>18</v>
      </c>
      <c r="B140" s="246"/>
      <c r="C140" s="393" t="str">
        <f>'12 (2)'!C41</f>
        <v>WILLIAN FERREIRA PEIXOTO</v>
      </c>
      <c r="D140" s="394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395"/>
      <c r="P140" s="395"/>
      <c r="Q140" s="395"/>
      <c r="R140" s="395"/>
      <c r="S140" s="396"/>
      <c r="T140" s="394"/>
      <c r="U140" s="395"/>
      <c r="V140" s="395"/>
      <c r="W140" s="395"/>
      <c r="X140" s="395"/>
      <c r="Y140" s="395"/>
      <c r="Z140" s="395"/>
      <c r="AA140" s="395"/>
      <c r="AB140" s="395"/>
      <c r="AC140" s="395"/>
      <c r="AD140" s="395"/>
      <c r="AE140" s="395"/>
      <c r="AF140" s="395"/>
      <c r="AG140" s="395"/>
      <c r="AH140" s="395"/>
      <c r="AI140" s="396"/>
      <c r="AJ140" s="394"/>
      <c r="AK140" s="395"/>
      <c r="AL140" s="395"/>
      <c r="AM140" s="395"/>
      <c r="AN140" s="395"/>
      <c r="AO140" s="395"/>
      <c r="AP140" s="395"/>
      <c r="AQ140" s="395"/>
      <c r="AR140" s="395"/>
      <c r="AS140" s="395"/>
      <c r="AT140" s="395"/>
      <c r="AU140" s="395"/>
      <c r="AV140" s="395"/>
      <c r="AW140" s="395"/>
      <c r="AX140" s="395"/>
      <c r="AY140" s="396"/>
      <c r="AZ140" s="397">
        <v>1</v>
      </c>
      <c r="BA140" s="397"/>
      <c r="BB140" s="218" t="s">
        <v>157</v>
      </c>
      <c r="BC140" s="398">
        <f>IF('12 (2)'!AQ41="C","CANC",IF('12 (2)'!AQ41="D","DISP",IF('12 (2)'!AQ41="TR","TRANS",IF('12 (2)'!AQ41="TC","TRANC",IF(BB141&lt;7,IF(COUNTBLANK(AJ140:AJ143)=4,BB141,BB143),BB141)))))</f>
        <v>0</v>
      </c>
    </row>
    <row r="141" spans="1:55" s="90" customFormat="1" ht="12" customHeight="1">
      <c r="A141" s="391"/>
      <c r="B141" s="247"/>
      <c r="C141" s="393"/>
      <c r="D141" s="401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3"/>
      <c r="T141" s="401"/>
      <c r="U141" s="402"/>
      <c r="V141" s="402"/>
      <c r="W141" s="402"/>
      <c r="X141" s="402"/>
      <c r="Y141" s="402"/>
      <c r="Z141" s="402"/>
      <c r="AA141" s="402"/>
      <c r="AB141" s="402"/>
      <c r="AC141" s="402"/>
      <c r="AD141" s="402"/>
      <c r="AE141" s="402"/>
      <c r="AF141" s="402"/>
      <c r="AG141" s="402"/>
      <c r="AH141" s="402"/>
      <c r="AI141" s="403"/>
      <c r="AJ141" s="401"/>
      <c r="AK141" s="402"/>
      <c r="AL141" s="402"/>
      <c r="AM141" s="402"/>
      <c r="AN141" s="402"/>
      <c r="AO141" s="402"/>
      <c r="AP141" s="402"/>
      <c r="AQ141" s="402"/>
      <c r="AR141" s="402"/>
      <c r="AS141" s="402"/>
      <c r="AT141" s="402"/>
      <c r="AU141" s="402"/>
      <c r="AV141" s="402"/>
      <c r="AW141" s="402"/>
      <c r="AX141" s="402"/>
      <c r="AY141" s="403"/>
      <c r="AZ141" s="397">
        <v>2</v>
      </c>
      <c r="BA141" s="397"/>
      <c r="BB141" s="219">
        <f t="shared" ref="BB141" si="78">(D144+T144)/2</f>
        <v>0</v>
      </c>
      <c r="BC141" s="399"/>
    </row>
    <row r="142" spans="1:55" s="90" customFormat="1" ht="12" customHeight="1">
      <c r="A142" s="391"/>
      <c r="B142" s="247"/>
      <c r="C142" s="393"/>
      <c r="D142" s="401"/>
      <c r="E142" s="402"/>
      <c r="F142" s="402"/>
      <c r="G142" s="402"/>
      <c r="H142" s="402"/>
      <c r="I142" s="402"/>
      <c r="J142" s="402"/>
      <c r="K142" s="402"/>
      <c r="L142" s="402"/>
      <c r="M142" s="402"/>
      <c r="N142" s="402"/>
      <c r="O142" s="402"/>
      <c r="P142" s="402"/>
      <c r="Q142" s="402"/>
      <c r="R142" s="402"/>
      <c r="S142" s="403"/>
      <c r="T142" s="401"/>
      <c r="U142" s="402"/>
      <c r="V142" s="402"/>
      <c r="W142" s="402"/>
      <c r="X142" s="402"/>
      <c r="Y142" s="402"/>
      <c r="Z142" s="402"/>
      <c r="AA142" s="402"/>
      <c r="AB142" s="402"/>
      <c r="AC142" s="402"/>
      <c r="AD142" s="402"/>
      <c r="AE142" s="402"/>
      <c r="AF142" s="402"/>
      <c r="AG142" s="402"/>
      <c r="AH142" s="402"/>
      <c r="AI142" s="403"/>
      <c r="AJ142" s="401"/>
      <c r="AK142" s="402"/>
      <c r="AL142" s="402"/>
      <c r="AM142" s="402"/>
      <c r="AN142" s="402"/>
      <c r="AO142" s="402"/>
      <c r="AP142" s="402"/>
      <c r="AQ142" s="402"/>
      <c r="AR142" s="402"/>
      <c r="AS142" s="402"/>
      <c r="AT142" s="402"/>
      <c r="AU142" s="402"/>
      <c r="AV142" s="402"/>
      <c r="AW142" s="402"/>
      <c r="AX142" s="402"/>
      <c r="AY142" s="403"/>
      <c r="AZ142" s="404">
        <v>3</v>
      </c>
      <c r="BA142" s="405"/>
      <c r="BB142" s="218" t="s">
        <v>158</v>
      </c>
      <c r="BC142" s="399"/>
    </row>
    <row r="143" spans="1:55" s="90" customFormat="1" ht="12" customHeight="1">
      <c r="A143" s="391"/>
      <c r="B143" s="247"/>
      <c r="C143" s="393"/>
      <c r="D143" s="394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5"/>
      <c r="P143" s="395"/>
      <c r="Q143" s="395"/>
      <c r="R143" s="395"/>
      <c r="S143" s="396"/>
      <c r="T143" s="394"/>
      <c r="U143" s="395"/>
      <c r="V143" s="395"/>
      <c r="W143" s="395"/>
      <c r="X143" s="395"/>
      <c r="Y143" s="395"/>
      <c r="Z143" s="395"/>
      <c r="AA143" s="395"/>
      <c r="AB143" s="395"/>
      <c r="AC143" s="395"/>
      <c r="AD143" s="395"/>
      <c r="AE143" s="395"/>
      <c r="AF143" s="395"/>
      <c r="AG143" s="395"/>
      <c r="AH143" s="395"/>
      <c r="AI143" s="396"/>
      <c r="AJ143" s="394"/>
      <c r="AK143" s="395"/>
      <c r="AL143" s="395"/>
      <c r="AM143" s="395"/>
      <c r="AN143" s="395"/>
      <c r="AO143" s="395"/>
      <c r="AP143" s="395"/>
      <c r="AQ143" s="395"/>
      <c r="AR143" s="395"/>
      <c r="AS143" s="395"/>
      <c r="AT143" s="395"/>
      <c r="AU143" s="395"/>
      <c r="AV143" s="395"/>
      <c r="AW143" s="395"/>
      <c r="AX143" s="395"/>
      <c r="AY143" s="396"/>
      <c r="AZ143" s="397">
        <v>4</v>
      </c>
      <c r="BA143" s="397"/>
      <c r="BB143" s="219">
        <f t="shared" ref="BB143" si="79">IF(BB141&lt;7,(LARGE(D144:AI144,1)+AJ144)/2,"NA")</f>
        <v>0</v>
      </c>
      <c r="BC143" s="399"/>
    </row>
    <row r="144" spans="1:55" s="90" customFormat="1" ht="12" customHeight="1">
      <c r="A144" s="392"/>
      <c r="B144" s="248" t="str">
        <f>'7'!B41</f>
        <v>ADS</v>
      </c>
      <c r="C144" s="393"/>
      <c r="D144" s="406">
        <f t="shared" ref="D144" si="80">IF(COUNTBLANK(D140:D143)=4,0,AVERAGE(D140:D143))</f>
        <v>0</v>
      </c>
      <c r="E144" s="407"/>
      <c r="F144" s="407"/>
      <c r="G144" s="407"/>
      <c r="H144" s="407"/>
      <c r="I144" s="407"/>
      <c r="J144" s="407"/>
      <c r="K144" s="407"/>
      <c r="L144" s="407"/>
      <c r="M144" s="407"/>
      <c r="N144" s="407"/>
      <c r="O144" s="407"/>
      <c r="P144" s="407"/>
      <c r="Q144" s="407"/>
      <c r="R144" s="407"/>
      <c r="S144" s="408"/>
      <c r="T144" s="406">
        <f t="shared" si="46"/>
        <v>0</v>
      </c>
      <c r="U144" s="407"/>
      <c r="V144" s="407"/>
      <c r="W144" s="407"/>
      <c r="X144" s="407"/>
      <c r="Y144" s="407"/>
      <c r="Z144" s="407"/>
      <c r="AA144" s="407"/>
      <c r="AB144" s="407"/>
      <c r="AC144" s="407"/>
      <c r="AD144" s="407"/>
      <c r="AE144" s="407"/>
      <c r="AF144" s="407"/>
      <c r="AG144" s="407"/>
      <c r="AH144" s="407"/>
      <c r="AI144" s="408"/>
      <c r="AJ144" s="406">
        <f t="shared" si="47"/>
        <v>0</v>
      </c>
      <c r="AK144" s="407"/>
      <c r="AL144" s="407"/>
      <c r="AM144" s="407"/>
      <c r="AN144" s="407"/>
      <c r="AO144" s="407"/>
      <c r="AP144" s="407"/>
      <c r="AQ144" s="407"/>
      <c r="AR144" s="407"/>
      <c r="AS144" s="407"/>
      <c r="AT144" s="407"/>
      <c r="AU144" s="407"/>
      <c r="AV144" s="407"/>
      <c r="AW144" s="407"/>
      <c r="AX144" s="407"/>
      <c r="AY144" s="408"/>
      <c r="AZ144" s="409" t="s">
        <v>160</v>
      </c>
      <c r="BA144" s="410"/>
      <c r="BB144" s="411"/>
      <c r="BC144" s="400"/>
    </row>
    <row r="145" spans="1:55" s="90" customFormat="1" ht="12" customHeight="1">
      <c r="A145" s="412">
        <f>'7'!A42</f>
        <v>0</v>
      </c>
      <c r="B145" s="249"/>
      <c r="C145" s="415">
        <f>'12 (2)'!C42</f>
        <v>0</v>
      </c>
      <c r="D145" s="416"/>
      <c r="E145" s="417"/>
      <c r="F145" s="417"/>
      <c r="G145" s="417"/>
      <c r="H145" s="417"/>
      <c r="I145" s="417"/>
      <c r="J145" s="417"/>
      <c r="K145" s="417"/>
      <c r="L145" s="417"/>
      <c r="M145" s="417"/>
      <c r="N145" s="417"/>
      <c r="O145" s="417"/>
      <c r="P145" s="417"/>
      <c r="Q145" s="417"/>
      <c r="R145" s="417"/>
      <c r="S145" s="418"/>
      <c r="T145" s="416"/>
      <c r="U145" s="417"/>
      <c r="V145" s="417"/>
      <c r="W145" s="417"/>
      <c r="X145" s="417"/>
      <c r="Y145" s="417"/>
      <c r="Z145" s="417"/>
      <c r="AA145" s="417"/>
      <c r="AB145" s="417"/>
      <c r="AC145" s="417"/>
      <c r="AD145" s="417"/>
      <c r="AE145" s="417"/>
      <c r="AF145" s="417"/>
      <c r="AG145" s="417"/>
      <c r="AH145" s="417"/>
      <c r="AI145" s="418"/>
      <c r="AJ145" s="416"/>
      <c r="AK145" s="417"/>
      <c r="AL145" s="417"/>
      <c r="AM145" s="417"/>
      <c r="AN145" s="417"/>
      <c r="AO145" s="417"/>
      <c r="AP145" s="417"/>
      <c r="AQ145" s="417"/>
      <c r="AR145" s="417"/>
      <c r="AS145" s="417"/>
      <c r="AT145" s="417"/>
      <c r="AU145" s="417"/>
      <c r="AV145" s="417"/>
      <c r="AW145" s="417"/>
      <c r="AX145" s="417"/>
      <c r="AY145" s="418"/>
      <c r="AZ145" s="419">
        <v>1</v>
      </c>
      <c r="BA145" s="419"/>
      <c r="BB145" s="217" t="s">
        <v>157</v>
      </c>
      <c r="BC145" s="398">
        <f>IF('12 (2)'!AQ42="C","CANC",IF('12 (2)'!AQ42="D","DISP",IF('12 (2)'!AQ42="TR","TRANS",IF('12 (2)'!AQ42="TC","TRANC",IF(BB146&lt;7,IF(COUNTBLANK(AJ145:AJ148)=4,BB146,BB148),BB146)))))</f>
        <v>0</v>
      </c>
    </row>
    <row r="146" spans="1:55" s="90" customFormat="1" ht="12" customHeight="1">
      <c r="A146" s="413"/>
      <c r="B146" s="250"/>
      <c r="C146" s="415"/>
      <c r="D146" s="420"/>
      <c r="E146" s="421"/>
      <c r="F146" s="421"/>
      <c r="G146" s="421"/>
      <c r="H146" s="421"/>
      <c r="I146" s="421"/>
      <c r="J146" s="421"/>
      <c r="K146" s="421"/>
      <c r="L146" s="421"/>
      <c r="M146" s="421"/>
      <c r="N146" s="421"/>
      <c r="O146" s="421"/>
      <c r="P146" s="421"/>
      <c r="Q146" s="421"/>
      <c r="R146" s="421"/>
      <c r="S146" s="422"/>
      <c r="T146" s="420"/>
      <c r="U146" s="421"/>
      <c r="V146" s="421"/>
      <c r="W146" s="421"/>
      <c r="X146" s="421"/>
      <c r="Y146" s="421"/>
      <c r="Z146" s="421"/>
      <c r="AA146" s="421"/>
      <c r="AB146" s="421"/>
      <c r="AC146" s="421"/>
      <c r="AD146" s="421"/>
      <c r="AE146" s="421"/>
      <c r="AF146" s="421"/>
      <c r="AG146" s="421"/>
      <c r="AH146" s="421"/>
      <c r="AI146" s="422"/>
      <c r="AJ146" s="420"/>
      <c r="AK146" s="421"/>
      <c r="AL146" s="421"/>
      <c r="AM146" s="421"/>
      <c r="AN146" s="421"/>
      <c r="AO146" s="421"/>
      <c r="AP146" s="421"/>
      <c r="AQ146" s="421"/>
      <c r="AR146" s="421"/>
      <c r="AS146" s="421"/>
      <c r="AT146" s="421"/>
      <c r="AU146" s="421"/>
      <c r="AV146" s="421"/>
      <c r="AW146" s="421"/>
      <c r="AX146" s="421"/>
      <c r="AY146" s="422"/>
      <c r="AZ146" s="419">
        <v>2</v>
      </c>
      <c r="BA146" s="419"/>
      <c r="BB146" s="216">
        <f t="shared" ref="BB146" si="81">(D149+T149)/2</f>
        <v>0</v>
      </c>
      <c r="BC146" s="399"/>
    </row>
    <row r="147" spans="1:55" s="90" customFormat="1" ht="12" customHeight="1">
      <c r="A147" s="413"/>
      <c r="B147" s="250"/>
      <c r="C147" s="415"/>
      <c r="D147" s="420"/>
      <c r="E147" s="421"/>
      <c r="F147" s="421"/>
      <c r="G147" s="421"/>
      <c r="H147" s="421"/>
      <c r="I147" s="421"/>
      <c r="J147" s="421"/>
      <c r="K147" s="421"/>
      <c r="L147" s="421"/>
      <c r="M147" s="421"/>
      <c r="N147" s="421"/>
      <c r="O147" s="421"/>
      <c r="P147" s="421"/>
      <c r="Q147" s="421"/>
      <c r="R147" s="421"/>
      <c r="S147" s="422"/>
      <c r="T147" s="420"/>
      <c r="U147" s="421"/>
      <c r="V147" s="421"/>
      <c r="W147" s="421"/>
      <c r="X147" s="421"/>
      <c r="Y147" s="421"/>
      <c r="Z147" s="421"/>
      <c r="AA147" s="421"/>
      <c r="AB147" s="421"/>
      <c r="AC147" s="421"/>
      <c r="AD147" s="421"/>
      <c r="AE147" s="421"/>
      <c r="AF147" s="421"/>
      <c r="AG147" s="421"/>
      <c r="AH147" s="421"/>
      <c r="AI147" s="422"/>
      <c r="AJ147" s="420"/>
      <c r="AK147" s="421"/>
      <c r="AL147" s="421"/>
      <c r="AM147" s="421"/>
      <c r="AN147" s="421"/>
      <c r="AO147" s="421"/>
      <c r="AP147" s="421"/>
      <c r="AQ147" s="421"/>
      <c r="AR147" s="421"/>
      <c r="AS147" s="421"/>
      <c r="AT147" s="421"/>
      <c r="AU147" s="421"/>
      <c r="AV147" s="421"/>
      <c r="AW147" s="421"/>
      <c r="AX147" s="421"/>
      <c r="AY147" s="422"/>
      <c r="AZ147" s="423">
        <v>3</v>
      </c>
      <c r="BA147" s="424"/>
      <c r="BB147" s="217" t="s">
        <v>158</v>
      </c>
      <c r="BC147" s="399"/>
    </row>
    <row r="148" spans="1:55" s="90" customFormat="1" ht="12" customHeight="1">
      <c r="A148" s="413"/>
      <c r="B148" s="250"/>
      <c r="C148" s="415"/>
      <c r="D148" s="416"/>
      <c r="E148" s="417"/>
      <c r="F148" s="417"/>
      <c r="G148" s="417"/>
      <c r="H148" s="417"/>
      <c r="I148" s="417"/>
      <c r="J148" s="417"/>
      <c r="K148" s="417"/>
      <c r="L148" s="417"/>
      <c r="M148" s="417"/>
      <c r="N148" s="417"/>
      <c r="O148" s="417"/>
      <c r="P148" s="417"/>
      <c r="Q148" s="417"/>
      <c r="R148" s="417"/>
      <c r="S148" s="418"/>
      <c r="T148" s="416"/>
      <c r="U148" s="417"/>
      <c r="V148" s="417"/>
      <c r="W148" s="417"/>
      <c r="X148" s="417"/>
      <c r="Y148" s="417"/>
      <c r="Z148" s="417"/>
      <c r="AA148" s="417"/>
      <c r="AB148" s="417"/>
      <c r="AC148" s="417"/>
      <c r="AD148" s="417"/>
      <c r="AE148" s="417"/>
      <c r="AF148" s="417"/>
      <c r="AG148" s="417"/>
      <c r="AH148" s="417"/>
      <c r="AI148" s="418"/>
      <c r="AJ148" s="416"/>
      <c r="AK148" s="417"/>
      <c r="AL148" s="417"/>
      <c r="AM148" s="417"/>
      <c r="AN148" s="417"/>
      <c r="AO148" s="417"/>
      <c r="AP148" s="417"/>
      <c r="AQ148" s="417"/>
      <c r="AR148" s="417"/>
      <c r="AS148" s="417"/>
      <c r="AT148" s="417"/>
      <c r="AU148" s="417"/>
      <c r="AV148" s="417"/>
      <c r="AW148" s="417"/>
      <c r="AX148" s="417"/>
      <c r="AY148" s="418"/>
      <c r="AZ148" s="419">
        <v>4</v>
      </c>
      <c r="BA148" s="419"/>
      <c r="BB148" s="216">
        <f t="shared" ref="BB148" si="82">IF(BB146&lt;7,(LARGE(D149:AI149,1)+AJ149)/2,"NA")</f>
        <v>0</v>
      </c>
      <c r="BC148" s="399"/>
    </row>
    <row r="149" spans="1:55" s="90" customFormat="1" ht="12" customHeight="1">
      <c r="A149" s="414"/>
      <c r="B149" s="251">
        <f>'7'!B42</f>
        <v>0</v>
      </c>
      <c r="C149" s="415"/>
      <c r="D149" s="425">
        <f t="shared" ref="D149" si="83">IF(COUNTBLANK(D145:D148)=4,0,AVERAGE(D145:D148))</f>
        <v>0</v>
      </c>
      <c r="E149" s="426"/>
      <c r="F149" s="426"/>
      <c r="G149" s="426"/>
      <c r="H149" s="426"/>
      <c r="I149" s="426"/>
      <c r="J149" s="426"/>
      <c r="K149" s="426"/>
      <c r="L149" s="426"/>
      <c r="M149" s="426"/>
      <c r="N149" s="426"/>
      <c r="O149" s="426"/>
      <c r="P149" s="426"/>
      <c r="Q149" s="426"/>
      <c r="R149" s="426"/>
      <c r="S149" s="427"/>
      <c r="T149" s="425">
        <f t="shared" si="46"/>
        <v>0</v>
      </c>
      <c r="U149" s="426"/>
      <c r="V149" s="426"/>
      <c r="W149" s="426"/>
      <c r="X149" s="426"/>
      <c r="Y149" s="426"/>
      <c r="Z149" s="426"/>
      <c r="AA149" s="426"/>
      <c r="AB149" s="426"/>
      <c r="AC149" s="426"/>
      <c r="AD149" s="426"/>
      <c r="AE149" s="426"/>
      <c r="AF149" s="426"/>
      <c r="AG149" s="426"/>
      <c r="AH149" s="426"/>
      <c r="AI149" s="427"/>
      <c r="AJ149" s="425">
        <f t="shared" si="47"/>
        <v>0</v>
      </c>
      <c r="AK149" s="426"/>
      <c r="AL149" s="426"/>
      <c r="AM149" s="426"/>
      <c r="AN149" s="426"/>
      <c r="AO149" s="426"/>
      <c r="AP149" s="426"/>
      <c r="AQ149" s="426"/>
      <c r="AR149" s="426"/>
      <c r="AS149" s="426"/>
      <c r="AT149" s="426"/>
      <c r="AU149" s="426"/>
      <c r="AV149" s="426"/>
      <c r="AW149" s="426"/>
      <c r="AX149" s="426"/>
      <c r="AY149" s="427"/>
      <c r="AZ149" s="428" t="s">
        <v>160</v>
      </c>
      <c r="BA149" s="429"/>
      <c r="BB149" s="430"/>
      <c r="BC149" s="400"/>
    </row>
    <row r="150" spans="1:55" s="90" customFormat="1" ht="12" customHeight="1">
      <c r="A150" s="390">
        <f>'7'!A43</f>
        <v>0</v>
      </c>
      <c r="B150" s="246"/>
      <c r="C150" s="393">
        <f>'12 (2)'!C43</f>
        <v>0</v>
      </c>
      <c r="D150" s="394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6"/>
      <c r="T150" s="394"/>
      <c r="U150" s="395"/>
      <c r="V150" s="395"/>
      <c r="W150" s="395"/>
      <c r="X150" s="395"/>
      <c r="Y150" s="395"/>
      <c r="Z150" s="395"/>
      <c r="AA150" s="395"/>
      <c r="AB150" s="395"/>
      <c r="AC150" s="395"/>
      <c r="AD150" s="395"/>
      <c r="AE150" s="395"/>
      <c r="AF150" s="395"/>
      <c r="AG150" s="395"/>
      <c r="AH150" s="395"/>
      <c r="AI150" s="396"/>
      <c r="AJ150" s="394"/>
      <c r="AK150" s="395"/>
      <c r="AL150" s="395"/>
      <c r="AM150" s="395"/>
      <c r="AN150" s="395"/>
      <c r="AO150" s="395"/>
      <c r="AP150" s="395"/>
      <c r="AQ150" s="395"/>
      <c r="AR150" s="395"/>
      <c r="AS150" s="395"/>
      <c r="AT150" s="395"/>
      <c r="AU150" s="395"/>
      <c r="AV150" s="395"/>
      <c r="AW150" s="395"/>
      <c r="AX150" s="395"/>
      <c r="AY150" s="396"/>
      <c r="AZ150" s="397">
        <v>1</v>
      </c>
      <c r="BA150" s="397"/>
      <c r="BB150" s="218" t="s">
        <v>157</v>
      </c>
      <c r="BC150" s="398">
        <f>IF('12 (2)'!AQ43="C","CANC",IF('12 (2)'!AQ43="D","DISP",IF('12 (2)'!AQ43="TR","TRANS",IF('12 (2)'!AQ43="TC","TRANC",IF(BB151&lt;7,IF(COUNTBLANK(AJ150:AJ153)=4,BB151,BB153),BB151)))))</f>
        <v>0</v>
      </c>
    </row>
    <row r="151" spans="1:55" s="90" customFormat="1" ht="12" customHeight="1">
      <c r="A151" s="391"/>
      <c r="B151" s="247"/>
      <c r="C151" s="393"/>
      <c r="D151" s="401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3"/>
      <c r="T151" s="401"/>
      <c r="U151" s="402"/>
      <c r="V151" s="402"/>
      <c r="W151" s="402"/>
      <c r="X151" s="402"/>
      <c r="Y151" s="402"/>
      <c r="Z151" s="402"/>
      <c r="AA151" s="402"/>
      <c r="AB151" s="402"/>
      <c r="AC151" s="402"/>
      <c r="AD151" s="402"/>
      <c r="AE151" s="402"/>
      <c r="AF151" s="402"/>
      <c r="AG151" s="402"/>
      <c r="AH151" s="402"/>
      <c r="AI151" s="403"/>
      <c r="AJ151" s="401"/>
      <c r="AK151" s="402"/>
      <c r="AL151" s="402"/>
      <c r="AM151" s="402"/>
      <c r="AN151" s="402"/>
      <c r="AO151" s="402"/>
      <c r="AP151" s="402"/>
      <c r="AQ151" s="402"/>
      <c r="AR151" s="402"/>
      <c r="AS151" s="402"/>
      <c r="AT151" s="402"/>
      <c r="AU151" s="402"/>
      <c r="AV151" s="402"/>
      <c r="AW151" s="402"/>
      <c r="AX151" s="402"/>
      <c r="AY151" s="403"/>
      <c r="AZ151" s="397">
        <v>2</v>
      </c>
      <c r="BA151" s="397"/>
      <c r="BB151" s="219">
        <f t="shared" ref="BB151" si="84">(D154+T154)/2</f>
        <v>0</v>
      </c>
      <c r="BC151" s="399"/>
    </row>
    <row r="152" spans="1:55" s="90" customFormat="1" ht="12" customHeight="1">
      <c r="A152" s="391"/>
      <c r="B152" s="247"/>
      <c r="C152" s="393"/>
      <c r="D152" s="401"/>
      <c r="E152" s="402"/>
      <c r="F152" s="402"/>
      <c r="G152" s="402"/>
      <c r="H152" s="402"/>
      <c r="I152" s="402"/>
      <c r="J152" s="402"/>
      <c r="K152" s="402"/>
      <c r="L152" s="402"/>
      <c r="M152" s="402"/>
      <c r="N152" s="402"/>
      <c r="O152" s="402"/>
      <c r="P152" s="402"/>
      <c r="Q152" s="402"/>
      <c r="R152" s="402"/>
      <c r="S152" s="403"/>
      <c r="T152" s="401"/>
      <c r="U152" s="402"/>
      <c r="V152" s="402"/>
      <c r="W152" s="402"/>
      <c r="X152" s="402"/>
      <c r="Y152" s="402"/>
      <c r="Z152" s="402"/>
      <c r="AA152" s="402"/>
      <c r="AB152" s="402"/>
      <c r="AC152" s="402"/>
      <c r="AD152" s="402"/>
      <c r="AE152" s="402"/>
      <c r="AF152" s="402"/>
      <c r="AG152" s="402"/>
      <c r="AH152" s="402"/>
      <c r="AI152" s="403"/>
      <c r="AJ152" s="401"/>
      <c r="AK152" s="402"/>
      <c r="AL152" s="402"/>
      <c r="AM152" s="402"/>
      <c r="AN152" s="402"/>
      <c r="AO152" s="402"/>
      <c r="AP152" s="402"/>
      <c r="AQ152" s="402"/>
      <c r="AR152" s="402"/>
      <c r="AS152" s="402"/>
      <c r="AT152" s="402"/>
      <c r="AU152" s="402"/>
      <c r="AV152" s="402"/>
      <c r="AW152" s="402"/>
      <c r="AX152" s="402"/>
      <c r="AY152" s="403"/>
      <c r="AZ152" s="404">
        <v>3</v>
      </c>
      <c r="BA152" s="405"/>
      <c r="BB152" s="218" t="s">
        <v>158</v>
      </c>
      <c r="BC152" s="399"/>
    </row>
    <row r="153" spans="1:55" s="90" customFormat="1" ht="12" customHeight="1">
      <c r="A153" s="391"/>
      <c r="B153" s="247"/>
      <c r="C153" s="393"/>
      <c r="D153" s="394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5"/>
      <c r="P153" s="395"/>
      <c r="Q153" s="395"/>
      <c r="R153" s="395"/>
      <c r="S153" s="396"/>
      <c r="T153" s="394"/>
      <c r="U153" s="395"/>
      <c r="V153" s="395"/>
      <c r="W153" s="395"/>
      <c r="X153" s="395"/>
      <c r="Y153" s="395"/>
      <c r="Z153" s="395"/>
      <c r="AA153" s="395"/>
      <c r="AB153" s="395"/>
      <c r="AC153" s="395"/>
      <c r="AD153" s="395"/>
      <c r="AE153" s="395"/>
      <c r="AF153" s="395"/>
      <c r="AG153" s="395"/>
      <c r="AH153" s="395"/>
      <c r="AI153" s="396"/>
      <c r="AJ153" s="394"/>
      <c r="AK153" s="395"/>
      <c r="AL153" s="395"/>
      <c r="AM153" s="395"/>
      <c r="AN153" s="395"/>
      <c r="AO153" s="395"/>
      <c r="AP153" s="395"/>
      <c r="AQ153" s="395"/>
      <c r="AR153" s="395"/>
      <c r="AS153" s="395"/>
      <c r="AT153" s="395"/>
      <c r="AU153" s="395"/>
      <c r="AV153" s="395"/>
      <c r="AW153" s="395"/>
      <c r="AX153" s="395"/>
      <c r="AY153" s="396"/>
      <c r="AZ153" s="397">
        <v>4</v>
      </c>
      <c r="BA153" s="397"/>
      <c r="BB153" s="219">
        <f t="shared" ref="BB153" si="85">IF(BB151&lt;7,(LARGE(D154:AI154,1)+AJ154)/2,"NA")</f>
        <v>0</v>
      </c>
      <c r="BC153" s="399"/>
    </row>
    <row r="154" spans="1:55" s="90" customFormat="1" ht="12" customHeight="1">
      <c r="A154" s="392"/>
      <c r="B154" s="248">
        <f>'7'!B43</f>
        <v>0</v>
      </c>
      <c r="C154" s="393"/>
      <c r="D154" s="406">
        <f t="shared" ref="D154" si="86">IF(COUNTBLANK(D150:D153)=4,0,AVERAGE(D150:D153))</f>
        <v>0</v>
      </c>
      <c r="E154" s="407"/>
      <c r="F154" s="407"/>
      <c r="G154" s="407"/>
      <c r="H154" s="407"/>
      <c r="I154" s="407"/>
      <c r="J154" s="407"/>
      <c r="K154" s="407"/>
      <c r="L154" s="407"/>
      <c r="M154" s="407"/>
      <c r="N154" s="407"/>
      <c r="O154" s="407"/>
      <c r="P154" s="407"/>
      <c r="Q154" s="407"/>
      <c r="R154" s="407"/>
      <c r="S154" s="408"/>
      <c r="T154" s="406">
        <f t="shared" ref="T154:T189" si="87">IF(COUNTBLANK(T150:T153)=4,0,AVERAGE(T150:T153))</f>
        <v>0</v>
      </c>
      <c r="U154" s="407"/>
      <c r="V154" s="407"/>
      <c r="W154" s="407"/>
      <c r="X154" s="407"/>
      <c r="Y154" s="407"/>
      <c r="Z154" s="407"/>
      <c r="AA154" s="407"/>
      <c r="AB154" s="407"/>
      <c r="AC154" s="407"/>
      <c r="AD154" s="407"/>
      <c r="AE154" s="407"/>
      <c r="AF154" s="407"/>
      <c r="AG154" s="407"/>
      <c r="AH154" s="407"/>
      <c r="AI154" s="408"/>
      <c r="AJ154" s="406">
        <f t="shared" ref="AJ154:AJ189" si="88">IF(COUNTBLANK(AJ150:AJ153)=4,0,AVERAGE(AJ150:AJ153))</f>
        <v>0</v>
      </c>
      <c r="AK154" s="407"/>
      <c r="AL154" s="407"/>
      <c r="AM154" s="407"/>
      <c r="AN154" s="407"/>
      <c r="AO154" s="407"/>
      <c r="AP154" s="407"/>
      <c r="AQ154" s="407"/>
      <c r="AR154" s="407"/>
      <c r="AS154" s="407"/>
      <c r="AT154" s="407"/>
      <c r="AU154" s="407"/>
      <c r="AV154" s="407"/>
      <c r="AW154" s="407"/>
      <c r="AX154" s="407"/>
      <c r="AY154" s="408"/>
      <c r="AZ154" s="409" t="s">
        <v>160</v>
      </c>
      <c r="BA154" s="410"/>
      <c r="BB154" s="411"/>
      <c r="BC154" s="400"/>
    </row>
    <row r="155" spans="1:55" s="90" customFormat="1" ht="12" customHeight="1">
      <c r="A155" s="412">
        <f>'7'!A44</f>
        <v>0</v>
      </c>
      <c r="B155" s="249"/>
      <c r="C155" s="415">
        <f>'12 (2)'!C44</f>
        <v>0</v>
      </c>
      <c r="D155" s="416"/>
      <c r="E155" s="417"/>
      <c r="F155" s="417"/>
      <c r="G155" s="417"/>
      <c r="H155" s="417"/>
      <c r="I155" s="417"/>
      <c r="J155" s="417"/>
      <c r="K155" s="417"/>
      <c r="L155" s="417"/>
      <c r="M155" s="417"/>
      <c r="N155" s="417"/>
      <c r="O155" s="417"/>
      <c r="P155" s="417"/>
      <c r="Q155" s="417"/>
      <c r="R155" s="417"/>
      <c r="S155" s="418"/>
      <c r="T155" s="416"/>
      <c r="U155" s="417"/>
      <c r="V155" s="417"/>
      <c r="W155" s="417"/>
      <c r="X155" s="417"/>
      <c r="Y155" s="417"/>
      <c r="Z155" s="417"/>
      <c r="AA155" s="417"/>
      <c r="AB155" s="417"/>
      <c r="AC155" s="417"/>
      <c r="AD155" s="417"/>
      <c r="AE155" s="417"/>
      <c r="AF155" s="417"/>
      <c r="AG155" s="417"/>
      <c r="AH155" s="417"/>
      <c r="AI155" s="418"/>
      <c r="AJ155" s="416"/>
      <c r="AK155" s="417"/>
      <c r="AL155" s="417"/>
      <c r="AM155" s="417"/>
      <c r="AN155" s="417"/>
      <c r="AO155" s="417"/>
      <c r="AP155" s="417"/>
      <c r="AQ155" s="417"/>
      <c r="AR155" s="417"/>
      <c r="AS155" s="417"/>
      <c r="AT155" s="417"/>
      <c r="AU155" s="417"/>
      <c r="AV155" s="417"/>
      <c r="AW155" s="417"/>
      <c r="AX155" s="417"/>
      <c r="AY155" s="418"/>
      <c r="AZ155" s="419">
        <v>1</v>
      </c>
      <c r="BA155" s="419"/>
      <c r="BB155" s="217" t="s">
        <v>157</v>
      </c>
      <c r="BC155" s="398">
        <f>IF('12 (2)'!AQ44="C","CANC",IF('12 (2)'!AQ44="D","DISP",IF('12 (2)'!AQ44="TR","TRANS",IF('12 (2)'!AQ44="TC","TRANC",IF(BB156&lt;7,IF(COUNTBLANK(AJ155:AJ158)=4,BB156,BB158),BB156)))))</f>
        <v>0</v>
      </c>
    </row>
    <row r="156" spans="1:55" s="90" customFormat="1" ht="12" customHeight="1">
      <c r="A156" s="413"/>
      <c r="B156" s="250"/>
      <c r="C156" s="415"/>
      <c r="D156" s="420"/>
      <c r="E156" s="421"/>
      <c r="F156" s="421"/>
      <c r="G156" s="421"/>
      <c r="H156" s="421"/>
      <c r="I156" s="421"/>
      <c r="J156" s="421"/>
      <c r="K156" s="421"/>
      <c r="L156" s="421"/>
      <c r="M156" s="421"/>
      <c r="N156" s="421"/>
      <c r="O156" s="421"/>
      <c r="P156" s="421"/>
      <c r="Q156" s="421"/>
      <c r="R156" s="421"/>
      <c r="S156" s="422"/>
      <c r="T156" s="420"/>
      <c r="U156" s="421"/>
      <c r="V156" s="421"/>
      <c r="W156" s="421"/>
      <c r="X156" s="421"/>
      <c r="Y156" s="421"/>
      <c r="Z156" s="421"/>
      <c r="AA156" s="421"/>
      <c r="AB156" s="421"/>
      <c r="AC156" s="421"/>
      <c r="AD156" s="421"/>
      <c r="AE156" s="421"/>
      <c r="AF156" s="421"/>
      <c r="AG156" s="421"/>
      <c r="AH156" s="421"/>
      <c r="AI156" s="422"/>
      <c r="AJ156" s="420"/>
      <c r="AK156" s="421"/>
      <c r="AL156" s="421"/>
      <c r="AM156" s="421"/>
      <c r="AN156" s="421"/>
      <c r="AO156" s="421"/>
      <c r="AP156" s="421"/>
      <c r="AQ156" s="421"/>
      <c r="AR156" s="421"/>
      <c r="AS156" s="421"/>
      <c r="AT156" s="421"/>
      <c r="AU156" s="421"/>
      <c r="AV156" s="421"/>
      <c r="AW156" s="421"/>
      <c r="AX156" s="421"/>
      <c r="AY156" s="422"/>
      <c r="AZ156" s="419">
        <v>2</v>
      </c>
      <c r="BA156" s="419"/>
      <c r="BB156" s="216">
        <f t="shared" ref="BB156" si="89">(D159+T159)/2</f>
        <v>0</v>
      </c>
      <c r="BC156" s="399"/>
    </row>
    <row r="157" spans="1:55" s="90" customFormat="1" ht="12" customHeight="1">
      <c r="A157" s="413"/>
      <c r="B157" s="250"/>
      <c r="C157" s="415"/>
      <c r="D157" s="420"/>
      <c r="E157" s="421"/>
      <c r="F157" s="421"/>
      <c r="G157" s="421"/>
      <c r="H157" s="421"/>
      <c r="I157" s="421"/>
      <c r="J157" s="421"/>
      <c r="K157" s="421"/>
      <c r="L157" s="421"/>
      <c r="M157" s="421"/>
      <c r="N157" s="421"/>
      <c r="O157" s="421"/>
      <c r="P157" s="421"/>
      <c r="Q157" s="421"/>
      <c r="R157" s="421"/>
      <c r="S157" s="422"/>
      <c r="T157" s="420"/>
      <c r="U157" s="421"/>
      <c r="V157" s="421"/>
      <c r="W157" s="421"/>
      <c r="X157" s="421"/>
      <c r="Y157" s="421"/>
      <c r="Z157" s="421"/>
      <c r="AA157" s="421"/>
      <c r="AB157" s="421"/>
      <c r="AC157" s="421"/>
      <c r="AD157" s="421"/>
      <c r="AE157" s="421"/>
      <c r="AF157" s="421"/>
      <c r="AG157" s="421"/>
      <c r="AH157" s="421"/>
      <c r="AI157" s="422"/>
      <c r="AJ157" s="420"/>
      <c r="AK157" s="421"/>
      <c r="AL157" s="421"/>
      <c r="AM157" s="421"/>
      <c r="AN157" s="421"/>
      <c r="AO157" s="421"/>
      <c r="AP157" s="421"/>
      <c r="AQ157" s="421"/>
      <c r="AR157" s="421"/>
      <c r="AS157" s="421"/>
      <c r="AT157" s="421"/>
      <c r="AU157" s="421"/>
      <c r="AV157" s="421"/>
      <c r="AW157" s="421"/>
      <c r="AX157" s="421"/>
      <c r="AY157" s="422"/>
      <c r="AZ157" s="423">
        <v>3</v>
      </c>
      <c r="BA157" s="424"/>
      <c r="BB157" s="217" t="s">
        <v>158</v>
      </c>
      <c r="BC157" s="399"/>
    </row>
    <row r="158" spans="1:55" s="90" customFormat="1" ht="12" customHeight="1">
      <c r="A158" s="413"/>
      <c r="B158" s="250"/>
      <c r="C158" s="415"/>
      <c r="D158" s="416"/>
      <c r="E158" s="417"/>
      <c r="F158" s="417"/>
      <c r="G158" s="417"/>
      <c r="H158" s="417"/>
      <c r="I158" s="417"/>
      <c r="J158" s="417"/>
      <c r="K158" s="417"/>
      <c r="L158" s="417"/>
      <c r="M158" s="417"/>
      <c r="N158" s="417"/>
      <c r="O158" s="417"/>
      <c r="P158" s="417"/>
      <c r="Q158" s="417"/>
      <c r="R158" s="417"/>
      <c r="S158" s="418"/>
      <c r="T158" s="416"/>
      <c r="U158" s="417"/>
      <c r="V158" s="417"/>
      <c r="W158" s="417"/>
      <c r="X158" s="417"/>
      <c r="Y158" s="417"/>
      <c r="Z158" s="417"/>
      <c r="AA158" s="417"/>
      <c r="AB158" s="417"/>
      <c r="AC158" s="417"/>
      <c r="AD158" s="417"/>
      <c r="AE158" s="417"/>
      <c r="AF158" s="417"/>
      <c r="AG158" s="417"/>
      <c r="AH158" s="417"/>
      <c r="AI158" s="418"/>
      <c r="AJ158" s="416"/>
      <c r="AK158" s="417"/>
      <c r="AL158" s="417"/>
      <c r="AM158" s="417"/>
      <c r="AN158" s="417"/>
      <c r="AO158" s="417"/>
      <c r="AP158" s="417"/>
      <c r="AQ158" s="417"/>
      <c r="AR158" s="417"/>
      <c r="AS158" s="417"/>
      <c r="AT158" s="417"/>
      <c r="AU158" s="417"/>
      <c r="AV158" s="417"/>
      <c r="AW158" s="417"/>
      <c r="AX158" s="417"/>
      <c r="AY158" s="418"/>
      <c r="AZ158" s="419">
        <v>4</v>
      </c>
      <c r="BA158" s="419"/>
      <c r="BB158" s="216">
        <f t="shared" ref="BB158" si="90">IF(BB156&lt;7,(LARGE(D159:AI159,1)+AJ159)/2,"NA")</f>
        <v>0</v>
      </c>
      <c r="BC158" s="399"/>
    </row>
    <row r="159" spans="1:55" s="90" customFormat="1" ht="12" customHeight="1">
      <c r="A159" s="414"/>
      <c r="B159" s="251">
        <f>'7'!B44</f>
        <v>0</v>
      </c>
      <c r="C159" s="415"/>
      <c r="D159" s="425">
        <f t="shared" ref="D159" si="91">IF(COUNTBLANK(D155:D158)=4,0,AVERAGE(D155:D158))</f>
        <v>0</v>
      </c>
      <c r="E159" s="426"/>
      <c r="F159" s="426"/>
      <c r="G159" s="426"/>
      <c r="H159" s="426"/>
      <c r="I159" s="426"/>
      <c r="J159" s="426"/>
      <c r="K159" s="426"/>
      <c r="L159" s="426"/>
      <c r="M159" s="426"/>
      <c r="N159" s="426"/>
      <c r="O159" s="426"/>
      <c r="P159" s="426"/>
      <c r="Q159" s="426"/>
      <c r="R159" s="426"/>
      <c r="S159" s="427"/>
      <c r="T159" s="425">
        <f t="shared" si="87"/>
        <v>0</v>
      </c>
      <c r="U159" s="426"/>
      <c r="V159" s="426"/>
      <c r="W159" s="426"/>
      <c r="X159" s="426"/>
      <c r="Y159" s="426"/>
      <c r="Z159" s="426"/>
      <c r="AA159" s="426"/>
      <c r="AB159" s="426"/>
      <c r="AC159" s="426"/>
      <c r="AD159" s="426"/>
      <c r="AE159" s="426"/>
      <c r="AF159" s="426"/>
      <c r="AG159" s="426"/>
      <c r="AH159" s="426"/>
      <c r="AI159" s="427"/>
      <c r="AJ159" s="425">
        <f t="shared" si="88"/>
        <v>0</v>
      </c>
      <c r="AK159" s="426"/>
      <c r="AL159" s="426"/>
      <c r="AM159" s="426"/>
      <c r="AN159" s="426"/>
      <c r="AO159" s="426"/>
      <c r="AP159" s="426"/>
      <c r="AQ159" s="426"/>
      <c r="AR159" s="426"/>
      <c r="AS159" s="426"/>
      <c r="AT159" s="426"/>
      <c r="AU159" s="426"/>
      <c r="AV159" s="426"/>
      <c r="AW159" s="426"/>
      <c r="AX159" s="426"/>
      <c r="AY159" s="427"/>
      <c r="AZ159" s="428" t="s">
        <v>160</v>
      </c>
      <c r="BA159" s="429"/>
      <c r="BB159" s="430"/>
      <c r="BC159" s="400"/>
    </row>
    <row r="160" spans="1:55" s="90" customFormat="1" ht="12" customHeight="1">
      <c r="A160" s="390">
        <f>'7'!A45</f>
        <v>0</v>
      </c>
      <c r="B160" s="246"/>
      <c r="C160" s="393">
        <f>'12 (2)'!C45</f>
        <v>0</v>
      </c>
      <c r="D160" s="394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395"/>
      <c r="P160" s="395"/>
      <c r="Q160" s="395"/>
      <c r="R160" s="395"/>
      <c r="S160" s="396"/>
      <c r="T160" s="394"/>
      <c r="U160" s="395"/>
      <c r="V160" s="395"/>
      <c r="W160" s="395"/>
      <c r="X160" s="395"/>
      <c r="Y160" s="395"/>
      <c r="Z160" s="395"/>
      <c r="AA160" s="395"/>
      <c r="AB160" s="395"/>
      <c r="AC160" s="395"/>
      <c r="AD160" s="395"/>
      <c r="AE160" s="395"/>
      <c r="AF160" s="395"/>
      <c r="AG160" s="395"/>
      <c r="AH160" s="395"/>
      <c r="AI160" s="396"/>
      <c r="AJ160" s="394"/>
      <c r="AK160" s="395"/>
      <c r="AL160" s="395"/>
      <c r="AM160" s="395"/>
      <c r="AN160" s="395"/>
      <c r="AO160" s="395"/>
      <c r="AP160" s="395"/>
      <c r="AQ160" s="395"/>
      <c r="AR160" s="395"/>
      <c r="AS160" s="395"/>
      <c r="AT160" s="395"/>
      <c r="AU160" s="395"/>
      <c r="AV160" s="395"/>
      <c r="AW160" s="395"/>
      <c r="AX160" s="395"/>
      <c r="AY160" s="396"/>
      <c r="AZ160" s="397">
        <v>1</v>
      </c>
      <c r="BA160" s="397"/>
      <c r="BB160" s="218" t="s">
        <v>157</v>
      </c>
      <c r="BC160" s="398">
        <f>IF('12 (2)'!AQ45="C","CANC",IF('12 (2)'!AQ45="D","DISP",IF('12 (2)'!AQ45="TR","TRANS",IF('12 (2)'!AQ45="TC","TRANC",IF(BB161&lt;7,IF(COUNTBLANK(AJ160:AJ163)=4,BB161,BB163),BB161)))))</f>
        <v>0</v>
      </c>
    </row>
    <row r="161" spans="1:55" s="90" customFormat="1" ht="12" customHeight="1">
      <c r="A161" s="391"/>
      <c r="B161" s="247"/>
      <c r="C161" s="393"/>
      <c r="D161" s="401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3"/>
      <c r="T161" s="401"/>
      <c r="U161" s="402"/>
      <c r="V161" s="402"/>
      <c r="W161" s="402"/>
      <c r="X161" s="402"/>
      <c r="Y161" s="402"/>
      <c r="Z161" s="402"/>
      <c r="AA161" s="402"/>
      <c r="AB161" s="402"/>
      <c r="AC161" s="402"/>
      <c r="AD161" s="402"/>
      <c r="AE161" s="402"/>
      <c r="AF161" s="402"/>
      <c r="AG161" s="402"/>
      <c r="AH161" s="402"/>
      <c r="AI161" s="403"/>
      <c r="AJ161" s="401"/>
      <c r="AK161" s="402"/>
      <c r="AL161" s="402"/>
      <c r="AM161" s="402"/>
      <c r="AN161" s="402"/>
      <c r="AO161" s="402"/>
      <c r="AP161" s="402"/>
      <c r="AQ161" s="402"/>
      <c r="AR161" s="402"/>
      <c r="AS161" s="402"/>
      <c r="AT161" s="402"/>
      <c r="AU161" s="402"/>
      <c r="AV161" s="402"/>
      <c r="AW161" s="402"/>
      <c r="AX161" s="402"/>
      <c r="AY161" s="403"/>
      <c r="AZ161" s="397">
        <v>2</v>
      </c>
      <c r="BA161" s="397"/>
      <c r="BB161" s="219">
        <f t="shared" ref="BB161" si="92">(D164+T164)/2</f>
        <v>0</v>
      </c>
      <c r="BC161" s="399"/>
    </row>
    <row r="162" spans="1:55" s="90" customFormat="1" ht="12" customHeight="1">
      <c r="A162" s="391"/>
      <c r="B162" s="247"/>
      <c r="C162" s="393"/>
      <c r="D162" s="401"/>
      <c r="E162" s="402"/>
      <c r="F162" s="402"/>
      <c r="G162" s="402"/>
      <c r="H162" s="402"/>
      <c r="I162" s="402"/>
      <c r="J162" s="402"/>
      <c r="K162" s="402"/>
      <c r="L162" s="402"/>
      <c r="M162" s="402"/>
      <c r="N162" s="402"/>
      <c r="O162" s="402"/>
      <c r="P162" s="402"/>
      <c r="Q162" s="402"/>
      <c r="R162" s="402"/>
      <c r="S162" s="403"/>
      <c r="T162" s="401"/>
      <c r="U162" s="402"/>
      <c r="V162" s="402"/>
      <c r="W162" s="402"/>
      <c r="X162" s="402"/>
      <c r="Y162" s="402"/>
      <c r="Z162" s="402"/>
      <c r="AA162" s="402"/>
      <c r="AB162" s="402"/>
      <c r="AC162" s="402"/>
      <c r="AD162" s="402"/>
      <c r="AE162" s="402"/>
      <c r="AF162" s="402"/>
      <c r="AG162" s="402"/>
      <c r="AH162" s="402"/>
      <c r="AI162" s="403"/>
      <c r="AJ162" s="401"/>
      <c r="AK162" s="402"/>
      <c r="AL162" s="402"/>
      <c r="AM162" s="402"/>
      <c r="AN162" s="402"/>
      <c r="AO162" s="402"/>
      <c r="AP162" s="402"/>
      <c r="AQ162" s="402"/>
      <c r="AR162" s="402"/>
      <c r="AS162" s="402"/>
      <c r="AT162" s="402"/>
      <c r="AU162" s="402"/>
      <c r="AV162" s="402"/>
      <c r="AW162" s="402"/>
      <c r="AX162" s="402"/>
      <c r="AY162" s="403"/>
      <c r="AZ162" s="404">
        <v>3</v>
      </c>
      <c r="BA162" s="405"/>
      <c r="BB162" s="218" t="s">
        <v>158</v>
      </c>
      <c r="BC162" s="399"/>
    </row>
    <row r="163" spans="1:55" s="90" customFormat="1" ht="12" customHeight="1">
      <c r="A163" s="391"/>
      <c r="B163" s="247"/>
      <c r="C163" s="393"/>
      <c r="D163" s="394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6"/>
      <c r="T163" s="394"/>
      <c r="U163" s="395"/>
      <c r="V163" s="395"/>
      <c r="W163" s="395"/>
      <c r="X163" s="395"/>
      <c r="Y163" s="395"/>
      <c r="Z163" s="395"/>
      <c r="AA163" s="395"/>
      <c r="AB163" s="395"/>
      <c r="AC163" s="395"/>
      <c r="AD163" s="395"/>
      <c r="AE163" s="395"/>
      <c r="AF163" s="395"/>
      <c r="AG163" s="395"/>
      <c r="AH163" s="395"/>
      <c r="AI163" s="396"/>
      <c r="AJ163" s="394"/>
      <c r="AK163" s="395"/>
      <c r="AL163" s="395"/>
      <c r="AM163" s="395"/>
      <c r="AN163" s="395"/>
      <c r="AO163" s="395"/>
      <c r="AP163" s="395"/>
      <c r="AQ163" s="395"/>
      <c r="AR163" s="395"/>
      <c r="AS163" s="395"/>
      <c r="AT163" s="395"/>
      <c r="AU163" s="395"/>
      <c r="AV163" s="395"/>
      <c r="AW163" s="395"/>
      <c r="AX163" s="395"/>
      <c r="AY163" s="396"/>
      <c r="AZ163" s="397">
        <v>4</v>
      </c>
      <c r="BA163" s="397"/>
      <c r="BB163" s="219">
        <f t="shared" ref="BB163" si="93">IF(BB161&lt;7,(LARGE(D164:AI164,1)+AJ164)/2,"NA")</f>
        <v>0</v>
      </c>
      <c r="BC163" s="399"/>
    </row>
    <row r="164" spans="1:55" s="90" customFormat="1" ht="12" customHeight="1">
      <c r="A164" s="392"/>
      <c r="B164" s="248">
        <f>'7'!B45</f>
        <v>0</v>
      </c>
      <c r="C164" s="393"/>
      <c r="D164" s="406">
        <f t="shared" ref="D164" si="94">IF(COUNTBLANK(D160:D163)=4,0,AVERAGE(D160:D163))</f>
        <v>0</v>
      </c>
      <c r="E164" s="407"/>
      <c r="F164" s="407"/>
      <c r="G164" s="407"/>
      <c r="H164" s="407"/>
      <c r="I164" s="407"/>
      <c r="J164" s="407"/>
      <c r="K164" s="407"/>
      <c r="L164" s="407"/>
      <c r="M164" s="407"/>
      <c r="N164" s="407"/>
      <c r="O164" s="407"/>
      <c r="P164" s="407"/>
      <c r="Q164" s="407"/>
      <c r="R164" s="407"/>
      <c r="S164" s="408"/>
      <c r="T164" s="406">
        <f t="shared" si="87"/>
        <v>0</v>
      </c>
      <c r="U164" s="407"/>
      <c r="V164" s="407"/>
      <c r="W164" s="407"/>
      <c r="X164" s="407"/>
      <c r="Y164" s="407"/>
      <c r="Z164" s="407"/>
      <c r="AA164" s="407"/>
      <c r="AB164" s="407"/>
      <c r="AC164" s="407"/>
      <c r="AD164" s="407"/>
      <c r="AE164" s="407"/>
      <c r="AF164" s="407"/>
      <c r="AG164" s="407"/>
      <c r="AH164" s="407"/>
      <c r="AI164" s="408"/>
      <c r="AJ164" s="406">
        <f t="shared" si="88"/>
        <v>0</v>
      </c>
      <c r="AK164" s="407"/>
      <c r="AL164" s="407"/>
      <c r="AM164" s="407"/>
      <c r="AN164" s="407"/>
      <c r="AO164" s="407"/>
      <c r="AP164" s="407"/>
      <c r="AQ164" s="407"/>
      <c r="AR164" s="407"/>
      <c r="AS164" s="407"/>
      <c r="AT164" s="407"/>
      <c r="AU164" s="407"/>
      <c r="AV164" s="407"/>
      <c r="AW164" s="407"/>
      <c r="AX164" s="407"/>
      <c r="AY164" s="408"/>
      <c r="AZ164" s="409" t="s">
        <v>160</v>
      </c>
      <c r="BA164" s="410"/>
      <c r="BB164" s="411"/>
      <c r="BC164" s="400"/>
    </row>
    <row r="165" spans="1:55" s="90" customFormat="1" ht="12" customHeight="1">
      <c r="A165" s="412">
        <f>'7'!A46</f>
        <v>0</v>
      </c>
      <c r="B165" s="249"/>
      <c r="C165" s="415">
        <f>'12 (2)'!C46</f>
        <v>0</v>
      </c>
      <c r="D165" s="416"/>
      <c r="E165" s="417"/>
      <c r="F165" s="417"/>
      <c r="G165" s="417"/>
      <c r="H165" s="417"/>
      <c r="I165" s="417"/>
      <c r="J165" s="417"/>
      <c r="K165" s="417"/>
      <c r="L165" s="417"/>
      <c r="M165" s="417"/>
      <c r="N165" s="417"/>
      <c r="O165" s="417"/>
      <c r="P165" s="417"/>
      <c r="Q165" s="417"/>
      <c r="R165" s="417"/>
      <c r="S165" s="418"/>
      <c r="T165" s="416"/>
      <c r="U165" s="417"/>
      <c r="V165" s="417"/>
      <c r="W165" s="417"/>
      <c r="X165" s="417"/>
      <c r="Y165" s="417"/>
      <c r="Z165" s="417"/>
      <c r="AA165" s="417"/>
      <c r="AB165" s="417"/>
      <c r="AC165" s="417"/>
      <c r="AD165" s="417"/>
      <c r="AE165" s="417"/>
      <c r="AF165" s="417"/>
      <c r="AG165" s="417"/>
      <c r="AH165" s="417"/>
      <c r="AI165" s="418"/>
      <c r="AJ165" s="416"/>
      <c r="AK165" s="417"/>
      <c r="AL165" s="417"/>
      <c r="AM165" s="417"/>
      <c r="AN165" s="417"/>
      <c r="AO165" s="417"/>
      <c r="AP165" s="417"/>
      <c r="AQ165" s="417"/>
      <c r="AR165" s="417"/>
      <c r="AS165" s="417"/>
      <c r="AT165" s="417"/>
      <c r="AU165" s="417"/>
      <c r="AV165" s="417"/>
      <c r="AW165" s="417"/>
      <c r="AX165" s="417"/>
      <c r="AY165" s="418"/>
      <c r="AZ165" s="419">
        <v>1</v>
      </c>
      <c r="BA165" s="419"/>
      <c r="BB165" s="217" t="s">
        <v>157</v>
      </c>
      <c r="BC165" s="398">
        <f>IF('12 (2)'!AQ46="C","CANC",IF('12 (2)'!AQ46="D","DISP",IF('12 (2)'!AQ46="TR","TRANS",IF('12 (2)'!AQ46="TC","TRANC",IF(BB166&lt;7,IF(COUNTBLANK(AJ165:AJ168)=4,BB166,BB168),BB166)))))</f>
        <v>0</v>
      </c>
    </row>
    <row r="166" spans="1:55" s="90" customFormat="1" ht="12" customHeight="1">
      <c r="A166" s="413"/>
      <c r="B166" s="250"/>
      <c r="C166" s="415"/>
      <c r="D166" s="420"/>
      <c r="E166" s="421"/>
      <c r="F166" s="421"/>
      <c r="G166" s="421"/>
      <c r="H166" s="421"/>
      <c r="I166" s="421"/>
      <c r="J166" s="421"/>
      <c r="K166" s="421"/>
      <c r="L166" s="421"/>
      <c r="M166" s="421"/>
      <c r="N166" s="421"/>
      <c r="O166" s="421"/>
      <c r="P166" s="421"/>
      <c r="Q166" s="421"/>
      <c r="R166" s="421"/>
      <c r="S166" s="422"/>
      <c r="T166" s="420"/>
      <c r="U166" s="421"/>
      <c r="V166" s="421"/>
      <c r="W166" s="421"/>
      <c r="X166" s="421"/>
      <c r="Y166" s="421"/>
      <c r="Z166" s="421"/>
      <c r="AA166" s="421"/>
      <c r="AB166" s="421"/>
      <c r="AC166" s="421"/>
      <c r="AD166" s="421"/>
      <c r="AE166" s="421"/>
      <c r="AF166" s="421"/>
      <c r="AG166" s="421"/>
      <c r="AH166" s="421"/>
      <c r="AI166" s="422"/>
      <c r="AJ166" s="420"/>
      <c r="AK166" s="421"/>
      <c r="AL166" s="421"/>
      <c r="AM166" s="421"/>
      <c r="AN166" s="421"/>
      <c r="AO166" s="421"/>
      <c r="AP166" s="421"/>
      <c r="AQ166" s="421"/>
      <c r="AR166" s="421"/>
      <c r="AS166" s="421"/>
      <c r="AT166" s="421"/>
      <c r="AU166" s="421"/>
      <c r="AV166" s="421"/>
      <c r="AW166" s="421"/>
      <c r="AX166" s="421"/>
      <c r="AY166" s="422"/>
      <c r="AZ166" s="419">
        <v>2</v>
      </c>
      <c r="BA166" s="419"/>
      <c r="BB166" s="216">
        <f t="shared" ref="BB166" si="95">(D169+T169)/2</f>
        <v>0</v>
      </c>
      <c r="BC166" s="399"/>
    </row>
    <row r="167" spans="1:55" s="90" customFormat="1" ht="12" customHeight="1">
      <c r="A167" s="413"/>
      <c r="B167" s="250"/>
      <c r="C167" s="415"/>
      <c r="D167" s="420"/>
      <c r="E167" s="421"/>
      <c r="F167" s="421"/>
      <c r="G167" s="421"/>
      <c r="H167" s="421"/>
      <c r="I167" s="421"/>
      <c r="J167" s="421"/>
      <c r="K167" s="421"/>
      <c r="L167" s="421"/>
      <c r="M167" s="421"/>
      <c r="N167" s="421"/>
      <c r="O167" s="421"/>
      <c r="P167" s="421"/>
      <c r="Q167" s="421"/>
      <c r="R167" s="421"/>
      <c r="S167" s="422"/>
      <c r="T167" s="420"/>
      <c r="U167" s="421"/>
      <c r="V167" s="421"/>
      <c r="W167" s="421"/>
      <c r="X167" s="421"/>
      <c r="Y167" s="421"/>
      <c r="Z167" s="421"/>
      <c r="AA167" s="421"/>
      <c r="AB167" s="421"/>
      <c r="AC167" s="421"/>
      <c r="AD167" s="421"/>
      <c r="AE167" s="421"/>
      <c r="AF167" s="421"/>
      <c r="AG167" s="421"/>
      <c r="AH167" s="421"/>
      <c r="AI167" s="422"/>
      <c r="AJ167" s="420"/>
      <c r="AK167" s="421"/>
      <c r="AL167" s="421"/>
      <c r="AM167" s="421"/>
      <c r="AN167" s="421"/>
      <c r="AO167" s="421"/>
      <c r="AP167" s="421"/>
      <c r="AQ167" s="421"/>
      <c r="AR167" s="421"/>
      <c r="AS167" s="421"/>
      <c r="AT167" s="421"/>
      <c r="AU167" s="421"/>
      <c r="AV167" s="421"/>
      <c r="AW167" s="421"/>
      <c r="AX167" s="421"/>
      <c r="AY167" s="422"/>
      <c r="AZ167" s="423">
        <v>3</v>
      </c>
      <c r="BA167" s="424"/>
      <c r="BB167" s="217" t="s">
        <v>158</v>
      </c>
      <c r="BC167" s="399"/>
    </row>
    <row r="168" spans="1:55" s="90" customFormat="1" ht="12" customHeight="1">
      <c r="A168" s="413"/>
      <c r="B168" s="250"/>
      <c r="C168" s="415"/>
      <c r="D168" s="416"/>
      <c r="E168" s="417"/>
      <c r="F168" s="417"/>
      <c r="G168" s="417"/>
      <c r="H168" s="417"/>
      <c r="I168" s="417"/>
      <c r="J168" s="417"/>
      <c r="K168" s="417"/>
      <c r="L168" s="417"/>
      <c r="M168" s="417"/>
      <c r="N168" s="417"/>
      <c r="O168" s="417"/>
      <c r="P168" s="417"/>
      <c r="Q168" s="417"/>
      <c r="R168" s="417"/>
      <c r="S168" s="418"/>
      <c r="T168" s="416"/>
      <c r="U168" s="417"/>
      <c r="V168" s="417"/>
      <c r="W168" s="417"/>
      <c r="X168" s="417"/>
      <c r="Y168" s="417"/>
      <c r="Z168" s="417"/>
      <c r="AA168" s="417"/>
      <c r="AB168" s="417"/>
      <c r="AC168" s="417"/>
      <c r="AD168" s="417"/>
      <c r="AE168" s="417"/>
      <c r="AF168" s="417"/>
      <c r="AG168" s="417"/>
      <c r="AH168" s="417"/>
      <c r="AI168" s="418"/>
      <c r="AJ168" s="416"/>
      <c r="AK168" s="417"/>
      <c r="AL168" s="417"/>
      <c r="AM168" s="417"/>
      <c r="AN168" s="417"/>
      <c r="AO168" s="417"/>
      <c r="AP168" s="417"/>
      <c r="AQ168" s="417"/>
      <c r="AR168" s="417"/>
      <c r="AS168" s="417"/>
      <c r="AT168" s="417"/>
      <c r="AU168" s="417"/>
      <c r="AV168" s="417"/>
      <c r="AW168" s="417"/>
      <c r="AX168" s="417"/>
      <c r="AY168" s="418"/>
      <c r="AZ168" s="419">
        <v>4</v>
      </c>
      <c r="BA168" s="419"/>
      <c r="BB168" s="216">
        <f t="shared" ref="BB168" si="96">IF(BB166&lt;7,(LARGE(D169:AI169,1)+AJ169)/2,"NA")</f>
        <v>0</v>
      </c>
      <c r="BC168" s="399"/>
    </row>
    <row r="169" spans="1:55" s="90" customFormat="1" ht="12" customHeight="1">
      <c r="A169" s="414"/>
      <c r="B169" s="251">
        <f>'7'!B46</f>
        <v>0</v>
      </c>
      <c r="C169" s="415"/>
      <c r="D169" s="425">
        <f t="shared" ref="D169" si="97">IF(COUNTBLANK(D165:D168)=4,0,AVERAGE(D165:D168))</f>
        <v>0</v>
      </c>
      <c r="E169" s="426"/>
      <c r="F169" s="426"/>
      <c r="G169" s="426"/>
      <c r="H169" s="426"/>
      <c r="I169" s="426"/>
      <c r="J169" s="426"/>
      <c r="K169" s="426"/>
      <c r="L169" s="426"/>
      <c r="M169" s="426"/>
      <c r="N169" s="426"/>
      <c r="O169" s="426"/>
      <c r="P169" s="426"/>
      <c r="Q169" s="426"/>
      <c r="R169" s="426"/>
      <c r="S169" s="427"/>
      <c r="T169" s="425">
        <f t="shared" si="87"/>
        <v>0</v>
      </c>
      <c r="U169" s="426"/>
      <c r="V169" s="426"/>
      <c r="W169" s="426"/>
      <c r="X169" s="426"/>
      <c r="Y169" s="426"/>
      <c r="Z169" s="426"/>
      <c r="AA169" s="426"/>
      <c r="AB169" s="426"/>
      <c r="AC169" s="426"/>
      <c r="AD169" s="426"/>
      <c r="AE169" s="426"/>
      <c r="AF169" s="426"/>
      <c r="AG169" s="426"/>
      <c r="AH169" s="426"/>
      <c r="AI169" s="427"/>
      <c r="AJ169" s="425">
        <f t="shared" si="88"/>
        <v>0</v>
      </c>
      <c r="AK169" s="426"/>
      <c r="AL169" s="426"/>
      <c r="AM169" s="426"/>
      <c r="AN169" s="426"/>
      <c r="AO169" s="426"/>
      <c r="AP169" s="426"/>
      <c r="AQ169" s="426"/>
      <c r="AR169" s="426"/>
      <c r="AS169" s="426"/>
      <c r="AT169" s="426"/>
      <c r="AU169" s="426"/>
      <c r="AV169" s="426"/>
      <c r="AW169" s="426"/>
      <c r="AX169" s="426"/>
      <c r="AY169" s="427"/>
      <c r="AZ169" s="428" t="s">
        <v>160</v>
      </c>
      <c r="BA169" s="429"/>
      <c r="BB169" s="430"/>
      <c r="BC169" s="400"/>
    </row>
    <row r="170" spans="1:55" s="90" customFormat="1" ht="12" customHeight="1">
      <c r="A170" s="390">
        <f>'7'!A47</f>
        <v>0</v>
      </c>
      <c r="B170" s="246"/>
      <c r="C170" s="393">
        <f>'12 (2)'!C47</f>
        <v>0</v>
      </c>
      <c r="D170" s="394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5"/>
      <c r="P170" s="395"/>
      <c r="Q170" s="395"/>
      <c r="R170" s="395"/>
      <c r="S170" s="396"/>
      <c r="T170" s="394"/>
      <c r="U170" s="395"/>
      <c r="V170" s="395"/>
      <c r="W170" s="395"/>
      <c r="X170" s="395"/>
      <c r="Y170" s="395"/>
      <c r="Z170" s="395"/>
      <c r="AA170" s="395"/>
      <c r="AB170" s="395"/>
      <c r="AC170" s="395"/>
      <c r="AD170" s="395"/>
      <c r="AE170" s="395"/>
      <c r="AF170" s="395"/>
      <c r="AG170" s="395"/>
      <c r="AH170" s="395"/>
      <c r="AI170" s="396"/>
      <c r="AJ170" s="394"/>
      <c r="AK170" s="395"/>
      <c r="AL170" s="395"/>
      <c r="AM170" s="395"/>
      <c r="AN170" s="395"/>
      <c r="AO170" s="395"/>
      <c r="AP170" s="395"/>
      <c r="AQ170" s="395"/>
      <c r="AR170" s="395"/>
      <c r="AS170" s="395"/>
      <c r="AT170" s="395"/>
      <c r="AU170" s="395"/>
      <c r="AV170" s="395"/>
      <c r="AW170" s="395"/>
      <c r="AX170" s="395"/>
      <c r="AY170" s="396"/>
      <c r="AZ170" s="397">
        <v>1</v>
      </c>
      <c r="BA170" s="397"/>
      <c r="BB170" s="218" t="s">
        <v>157</v>
      </c>
      <c r="BC170" s="398">
        <f>IF('12 (2)'!AQ47="C","CANC",IF('12 (2)'!AQ47="D","DISP",IF('12 (2)'!AQ47="TR","TRANS",IF('12 (2)'!AQ47="TC","TRANC",IF(BB171&lt;7,IF(COUNTBLANK(AJ170:AJ173)=4,BB171,BB173),BB171)))))</f>
        <v>0</v>
      </c>
    </row>
    <row r="171" spans="1:55" s="90" customFormat="1" ht="12" customHeight="1">
      <c r="A171" s="391"/>
      <c r="B171" s="247"/>
      <c r="C171" s="393"/>
      <c r="D171" s="401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3"/>
      <c r="T171" s="401"/>
      <c r="U171" s="402"/>
      <c r="V171" s="402"/>
      <c r="W171" s="402"/>
      <c r="X171" s="402"/>
      <c r="Y171" s="402"/>
      <c r="Z171" s="402"/>
      <c r="AA171" s="402"/>
      <c r="AB171" s="402"/>
      <c r="AC171" s="402"/>
      <c r="AD171" s="402"/>
      <c r="AE171" s="402"/>
      <c r="AF171" s="402"/>
      <c r="AG171" s="402"/>
      <c r="AH171" s="402"/>
      <c r="AI171" s="403"/>
      <c r="AJ171" s="401"/>
      <c r="AK171" s="402"/>
      <c r="AL171" s="402"/>
      <c r="AM171" s="402"/>
      <c r="AN171" s="402"/>
      <c r="AO171" s="402"/>
      <c r="AP171" s="402"/>
      <c r="AQ171" s="402"/>
      <c r="AR171" s="402"/>
      <c r="AS171" s="402"/>
      <c r="AT171" s="402"/>
      <c r="AU171" s="402"/>
      <c r="AV171" s="402"/>
      <c r="AW171" s="402"/>
      <c r="AX171" s="402"/>
      <c r="AY171" s="403"/>
      <c r="AZ171" s="397">
        <v>2</v>
      </c>
      <c r="BA171" s="397"/>
      <c r="BB171" s="219">
        <f t="shared" ref="BB171" si="98">(D174+T174)/2</f>
        <v>0</v>
      </c>
      <c r="BC171" s="399"/>
    </row>
    <row r="172" spans="1:55" s="90" customFormat="1" ht="12" customHeight="1">
      <c r="A172" s="391"/>
      <c r="B172" s="247"/>
      <c r="C172" s="393"/>
      <c r="D172" s="401"/>
      <c r="E172" s="402"/>
      <c r="F172" s="402"/>
      <c r="G172" s="402"/>
      <c r="H172" s="402"/>
      <c r="I172" s="402"/>
      <c r="J172" s="402"/>
      <c r="K172" s="402"/>
      <c r="L172" s="402"/>
      <c r="M172" s="402"/>
      <c r="N172" s="402"/>
      <c r="O172" s="402"/>
      <c r="P172" s="402"/>
      <c r="Q172" s="402"/>
      <c r="R172" s="402"/>
      <c r="S172" s="403"/>
      <c r="T172" s="401"/>
      <c r="U172" s="402"/>
      <c r="V172" s="402"/>
      <c r="W172" s="402"/>
      <c r="X172" s="402"/>
      <c r="Y172" s="402"/>
      <c r="Z172" s="402"/>
      <c r="AA172" s="402"/>
      <c r="AB172" s="402"/>
      <c r="AC172" s="402"/>
      <c r="AD172" s="402"/>
      <c r="AE172" s="402"/>
      <c r="AF172" s="402"/>
      <c r="AG172" s="402"/>
      <c r="AH172" s="402"/>
      <c r="AI172" s="403"/>
      <c r="AJ172" s="401"/>
      <c r="AK172" s="402"/>
      <c r="AL172" s="402"/>
      <c r="AM172" s="402"/>
      <c r="AN172" s="402"/>
      <c r="AO172" s="402"/>
      <c r="AP172" s="402"/>
      <c r="AQ172" s="402"/>
      <c r="AR172" s="402"/>
      <c r="AS172" s="402"/>
      <c r="AT172" s="402"/>
      <c r="AU172" s="402"/>
      <c r="AV172" s="402"/>
      <c r="AW172" s="402"/>
      <c r="AX172" s="402"/>
      <c r="AY172" s="403"/>
      <c r="AZ172" s="404">
        <v>3</v>
      </c>
      <c r="BA172" s="405"/>
      <c r="BB172" s="218" t="s">
        <v>158</v>
      </c>
      <c r="BC172" s="399"/>
    </row>
    <row r="173" spans="1:55" s="90" customFormat="1" ht="12" customHeight="1">
      <c r="A173" s="391"/>
      <c r="B173" s="247"/>
      <c r="C173" s="393"/>
      <c r="D173" s="394"/>
      <c r="E173" s="395"/>
      <c r="F173" s="395"/>
      <c r="G173" s="395"/>
      <c r="H173" s="395"/>
      <c r="I173" s="395"/>
      <c r="J173" s="395"/>
      <c r="K173" s="395"/>
      <c r="L173" s="395"/>
      <c r="M173" s="395"/>
      <c r="N173" s="395"/>
      <c r="O173" s="395"/>
      <c r="P173" s="395"/>
      <c r="Q173" s="395"/>
      <c r="R173" s="395"/>
      <c r="S173" s="396"/>
      <c r="T173" s="394"/>
      <c r="U173" s="395"/>
      <c r="V173" s="395"/>
      <c r="W173" s="395"/>
      <c r="X173" s="395"/>
      <c r="Y173" s="395"/>
      <c r="Z173" s="395"/>
      <c r="AA173" s="395"/>
      <c r="AB173" s="395"/>
      <c r="AC173" s="395"/>
      <c r="AD173" s="395"/>
      <c r="AE173" s="395"/>
      <c r="AF173" s="395"/>
      <c r="AG173" s="395"/>
      <c r="AH173" s="395"/>
      <c r="AI173" s="396"/>
      <c r="AJ173" s="394"/>
      <c r="AK173" s="395"/>
      <c r="AL173" s="395"/>
      <c r="AM173" s="395"/>
      <c r="AN173" s="395"/>
      <c r="AO173" s="395"/>
      <c r="AP173" s="395"/>
      <c r="AQ173" s="395"/>
      <c r="AR173" s="395"/>
      <c r="AS173" s="395"/>
      <c r="AT173" s="395"/>
      <c r="AU173" s="395"/>
      <c r="AV173" s="395"/>
      <c r="AW173" s="395"/>
      <c r="AX173" s="395"/>
      <c r="AY173" s="396"/>
      <c r="AZ173" s="397">
        <v>4</v>
      </c>
      <c r="BA173" s="397"/>
      <c r="BB173" s="219">
        <f t="shared" ref="BB173" si="99">IF(BB171&lt;7,(LARGE(D174:AI174,1)+AJ174)/2,"NA")</f>
        <v>0</v>
      </c>
      <c r="BC173" s="399"/>
    </row>
    <row r="174" spans="1:55" s="90" customFormat="1" ht="12" customHeight="1">
      <c r="A174" s="392"/>
      <c r="B174" s="248">
        <f>'7'!B47</f>
        <v>0</v>
      </c>
      <c r="C174" s="393"/>
      <c r="D174" s="406">
        <f t="shared" ref="D174" si="100">IF(COUNTBLANK(D170:D173)=4,0,AVERAGE(D170:D173))</f>
        <v>0</v>
      </c>
      <c r="E174" s="407"/>
      <c r="F174" s="407"/>
      <c r="G174" s="407"/>
      <c r="H174" s="407"/>
      <c r="I174" s="407"/>
      <c r="J174" s="407"/>
      <c r="K174" s="407"/>
      <c r="L174" s="407"/>
      <c r="M174" s="407"/>
      <c r="N174" s="407"/>
      <c r="O174" s="407"/>
      <c r="P174" s="407"/>
      <c r="Q174" s="407"/>
      <c r="R174" s="407"/>
      <c r="S174" s="408"/>
      <c r="T174" s="406">
        <f t="shared" si="87"/>
        <v>0</v>
      </c>
      <c r="U174" s="407"/>
      <c r="V174" s="407"/>
      <c r="W174" s="407"/>
      <c r="X174" s="407"/>
      <c r="Y174" s="407"/>
      <c r="Z174" s="407"/>
      <c r="AA174" s="407"/>
      <c r="AB174" s="407"/>
      <c r="AC174" s="407"/>
      <c r="AD174" s="407"/>
      <c r="AE174" s="407"/>
      <c r="AF174" s="407"/>
      <c r="AG174" s="407"/>
      <c r="AH174" s="407"/>
      <c r="AI174" s="408"/>
      <c r="AJ174" s="406">
        <f t="shared" si="88"/>
        <v>0</v>
      </c>
      <c r="AK174" s="407"/>
      <c r="AL174" s="407"/>
      <c r="AM174" s="407"/>
      <c r="AN174" s="407"/>
      <c r="AO174" s="407"/>
      <c r="AP174" s="407"/>
      <c r="AQ174" s="407"/>
      <c r="AR174" s="407"/>
      <c r="AS174" s="407"/>
      <c r="AT174" s="407"/>
      <c r="AU174" s="407"/>
      <c r="AV174" s="407"/>
      <c r="AW174" s="407"/>
      <c r="AX174" s="407"/>
      <c r="AY174" s="408"/>
      <c r="AZ174" s="409" t="s">
        <v>160</v>
      </c>
      <c r="BA174" s="410"/>
      <c r="BB174" s="411"/>
      <c r="BC174" s="400"/>
    </row>
    <row r="175" spans="1:55" s="90" customFormat="1" ht="12" customHeight="1">
      <c r="A175" s="412">
        <f>'7'!A48</f>
        <v>0</v>
      </c>
      <c r="B175" s="249"/>
      <c r="C175" s="415">
        <f>'12 (2)'!C48</f>
        <v>0</v>
      </c>
      <c r="D175" s="416"/>
      <c r="E175" s="417"/>
      <c r="F175" s="417"/>
      <c r="G175" s="417"/>
      <c r="H175" s="417"/>
      <c r="I175" s="417"/>
      <c r="J175" s="417"/>
      <c r="K175" s="417"/>
      <c r="L175" s="417"/>
      <c r="M175" s="417"/>
      <c r="N175" s="417"/>
      <c r="O175" s="417"/>
      <c r="P175" s="417"/>
      <c r="Q175" s="417"/>
      <c r="R175" s="417"/>
      <c r="S175" s="418"/>
      <c r="T175" s="416"/>
      <c r="U175" s="417"/>
      <c r="V175" s="417"/>
      <c r="W175" s="417"/>
      <c r="X175" s="417"/>
      <c r="Y175" s="417"/>
      <c r="Z175" s="417"/>
      <c r="AA175" s="417"/>
      <c r="AB175" s="417"/>
      <c r="AC175" s="417"/>
      <c r="AD175" s="417"/>
      <c r="AE175" s="417"/>
      <c r="AF175" s="417"/>
      <c r="AG175" s="417"/>
      <c r="AH175" s="417"/>
      <c r="AI175" s="418"/>
      <c r="AJ175" s="416"/>
      <c r="AK175" s="417"/>
      <c r="AL175" s="417"/>
      <c r="AM175" s="417"/>
      <c r="AN175" s="417"/>
      <c r="AO175" s="417"/>
      <c r="AP175" s="417"/>
      <c r="AQ175" s="417"/>
      <c r="AR175" s="417"/>
      <c r="AS175" s="417"/>
      <c r="AT175" s="417"/>
      <c r="AU175" s="417"/>
      <c r="AV175" s="417"/>
      <c r="AW175" s="417"/>
      <c r="AX175" s="417"/>
      <c r="AY175" s="418"/>
      <c r="AZ175" s="419">
        <v>1</v>
      </c>
      <c r="BA175" s="419"/>
      <c r="BB175" s="217" t="s">
        <v>157</v>
      </c>
      <c r="BC175" s="398">
        <f>IF('12 (2)'!AQ48="C","CANC",IF('12 (2)'!AQ48="D","DISP",IF('12 (2)'!AQ48="TR","TRANS",IF('12 (2)'!AQ48="TC","TRANC",IF(BB176&lt;7,IF(COUNTBLANK(AJ175:AJ178)=4,BB176,BB178),BB176)))))</f>
        <v>0</v>
      </c>
    </row>
    <row r="176" spans="1:55" s="90" customFormat="1" ht="12" customHeight="1">
      <c r="A176" s="413"/>
      <c r="B176" s="250"/>
      <c r="C176" s="415"/>
      <c r="D176" s="420"/>
      <c r="E176" s="421"/>
      <c r="F176" s="421"/>
      <c r="G176" s="421"/>
      <c r="H176" s="421"/>
      <c r="I176" s="421"/>
      <c r="J176" s="421"/>
      <c r="K176" s="421"/>
      <c r="L176" s="421"/>
      <c r="M176" s="421"/>
      <c r="N176" s="421"/>
      <c r="O176" s="421"/>
      <c r="P176" s="421"/>
      <c r="Q176" s="421"/>
      <c r="R176" s="421"/>
      <c r="S176" s="422"/>
      <c r="T176" s="420"/>
      <c r="U176" s="421"/>
      <c r="V176" s="421"/>
      <c r="W176" s="421"/>
      <c r="X176" s="421"/>
      <c r="Y176" s="421"/>
      <c r="Z176" s="421"/>
      <c r="AA176" s="421"/>
      <c r="AB176" s="421"/>
      <c r="AC176" s="421"/>
      <c r="AD176" s="421"/>
      <c r="AE176" s="421"/>
      <c r="AF176" s="421"/>
      <c r="AG176" s="421"/>
      <c r="AH176" s="421"/>
      <c r="AI176" s="422"/>
      <c r="AJ176" s="420"/>
      <c r="AK176" s="421"/>
      <c r="AL176" s="421"/>
      <c r="AM176" s="421"/>
      <c r="AN176" s="421"/>
      <c r="AO176" s="421"/>
      <c r="AP176" s="421"/>
      <c r="AQ176" s="421"/>
      <c r="AR176" s="421"/>
      <c r="AS176" s="421"/>
      <c r="AT176" s="421"/>
      <c r="AU176" s="421"/>
      <c r="AV176" s="421"/>
      <c r="AW176" s="421"/>
      <c r="AX176" s="421"/>
      <c r="AY176" s="422"/>
      <c r="AZ176" s="419">
        <v>2</v>
      </c>
      <c r="BA176" s="419"/>
      <c r="BB176" s="216">
        <f t="shared" ref="BB176" si="101">(D179+T179)/2</f>
        <v>0</v>
      </c>
      <c r="BC176" s="399"/>
    </row>
    <row r="177" spans="1:55" s="90" customFormat="1" ht="12" customHeight="1">
      <c r="A177" s="413"/>
      <c r="B177" s="250"/>
      <c r="C177" s="415"/>
      <c r="D177" s="420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1"/>
      <c r="P177" s="421"/>
      <c r="Q177" s="421"/>
      <c r="R177" s="421"/>
      <c r="S177" s="422"/>
      <c r="T177" s="420"/>
      <c r="U177" s="421"/>
      <c r="V177" s="421"/>
      <c r="W177" s="421"/>
      <c r="X177" s="421"/>
      <c r="Y177" s="421"/>
      <c r="Z177" s="421"/>
      <c r="AA177" s="421"/>
      <c r="AB177" s="421"/>
      <c r="AC177" s="421"/>
      <c r="AD177" s="421"/>
      <c r="AE177" s="421"/>
      <c r="AF177" s="421"/>
      <c r="AG177" s="421"/>
      <c r="AH177" s="421"/>
      <c r="AI177" s="422"/>
      <c r="AJ177" s="420"/>
      <c r="AK177" s="421"/>
      <c r="AL177" s="421"/>
      <c r="AM177" s="421"/>
      <c r="AN177" s="421"/>
      <c r="AO177" s="421"/>
      <c r="AP177" s="421"/>
      <c r="AQ177" s="421"/>
      <c r="AR177" s="421"/>
      <c r="AS177" s="421"/>
      <c r="AT177" s="421"/>
      <c r="AU177" s="421"/>
      <c r="AV177" s="421"/>
      <c r="AW177" s="421"/>
      <c r="AX177" s="421"/>
      <c r="AY177" s="422"/>
      <c r="AZ177" s="423">
        <v>3</v>
      </c>
      <c r="BA177" s="424"/>
      <c r="BB177" s="217" t="s">
        <v>158</v>
      </c>
      <c r="BC177" s="399"/>
    </row>
    <row r="178" spans="1:55" s="90" customFormat="1" ht="12" customHeight="1">
      <c r="A178" s="413"/>
      <c r="B178" s="250"/>
      <c r="C178" s="415"/>
      <c r="D178" s="416"/>
      <c r="E178" s="417"/>
      <c r="F178" s="417"/>
      <c r="G178" s="417"/>
      <c r="H178" s="417"/>
      <c r="I178" s="417"/>
      <c r="J178" s="417"/>
      <c r="K178" s="417"/>
      <c r="L178" s="417"/>
      <c r="M178" s="417"/>
      <c r="N178" s="417"/>
      <c r="O178" s="417"/>
      <c r="P178" s="417"/>
      <c r="Q178" s="417"/>
      <c r="R178" s="417"/>
      <c r="S178" s="418"/>
      <c r="T178" s="416"/>
      <c r="U178" s="417"/>
      <c r="V178" s="417"/>
      <c r="W178" s="417"/>
      <c r="X178" s="417"/>
      <c r="Y178" s="417"/>
      <c r="Z178" s="417"/>
      <c r="AA178" s="417"/>
      <c r="AB178" s="417"/>
      <c r="AC178" s="417"/>
      <c r="AD178" s="417"/>
      <c r="AE178" s="417"/>
      <c r="AF178" s="417"/>
      <c r="AG178" s="417"/>
      <c r="AH178" s="417"/>
      <c r="AI178" s="418"/>
      <c r="AJ178" s="416"/>
      <c r="AK178" s="417"/>
      <c r="AL178" s="417"/>
      <c r="AM178" s="417"/>
      <c r="AN178" s="417"/>
      <c r="AO178" s="417"/>
      <c r="AP178" s="417"/>
      <c r="AQ178" s="417"/>
      <c r="AR178" s="417"/>
      <c r="AS178" s="417"/>
      <c r="AT178" s="417"/>
      <c r="AU178" s="417"/>
      <c r="AV178" s="417"/>
      <c r="AW178" s="417"/>
      <c r="AX178" s="417"/>
      <c r="AY178" s="418"/>
      <c r="AZ178" s="419">
        <v>4</v>
      </c>
      <c r="BA178" s="419"/>
      <c r="BB178" s="216">
        <f t="shared" ref="BB178" si="102">IF(BB176&lt;7,(LARGE(D179:AI179,1)+AJ179)/2,"NA")</f>
        <v>0</v>
      </c>
      <c r="BC178" s="399"/>
    </row>
    <row r="179" spans="1:55" s="90" customFormat="1" ht="12" customHeight="1">
      <c r="A179" s="414"/>
      <c r="B179" s="251">
        <f>'7'!B48</f>
        <v>0</v>
      </c>
      <c r="C179" s="415"/>
      <c r="D179" s="425">
        <f t="shared" ref="D179" si="103">IF(COUNTBLANK(D175:D178)=4,0,AVERAGE(D175:D178))</f>
        <v>0</v>
      </c>
      <c r="E179" s="426"/>
      <c r="F179" s="426"/>
      <c r="G179" s="426"/>
      <c r="H179" s="426"/>
      <c r="I179" s="426"/>
      <c r="J179" s="426"/>
      <c r="K179" s="426"/>
      <c r="L179" s="426"/>
      <c r="M179" s="426"/>
      <c r="N179" s="426"/>
      <c r="O179" s="426"/>
      <c r="P179" s="426"/>
      <c r="Q179" s="426"/>
      <c r="R179" s="426"/>
      <c r="S179" s="427"/>
      <c r="T179" s="425">
        <f t="shared" si="87"/>
        <v>0</v>
      </c>
      <c r="U179" s="426"/>
      <c r="V179" s="426"/>
      <c r="W179" s="426"/>
      <c r="X179" s="426"/>
      <c r="Y179" s="426"/>
      <c r="Z179" s="426"/>
      <c r="AA179" s="426"/>
      <c r="AB179" s="426"/>
      <c r="AC179" s="426"/>
      <c r="AD179" s="426"/>
      <c r="AE179" s="426"/>
      <c r="AF179" s="426"/>
      <c r="AG179" s="426"/>
      <c r="AH179" s="426"/>
      <c r="AI179" s="427"/>
      <c r="AJ179" s="425">
        <f t="shared" si="88"/>
        <v>0</v>
      </c>
      <c r="AK179" s="426"/>
      <c r="AL179" s="426"/>
      <c r="AM179" s="426"/>
      <c r="AN179" s="426"/>
      <c r="AO179" s="426"/>
      <c r="AP179" s="426"/>
      <c r="AQ179" s="426"/>
      <c r="AR179" s="426"/>
      <c r="AS179" s="426"/>
      <c r="AT179" s="426"/>
      <c r="AU179" s="426"/>
      <c r="AV179" s="426"/>
      <c r="AW179" s="426"/>
      <c r="AX179" s="426"/>
      <c r="AY179" s="427"/>
      <c r="AZ179" s="428" t="s">
        <v>160</v>
      </c>
      <c r="BA179" s="429"/>
      <c r="BB179" s="430"/>
      <c r="BC179" s="400"/>
    </row>
    <row r="180" spans="1:55" s="90" customFormat="1" ht="12" customHeight="1">
      <c r="A180" s="390">
        <f>'7'!A49</f>
        <v>0</v>
      </c>
      <c r="B180" s="246"/>
      <c r="C180" s="393">
        <f>'12 (2)'!C49</f>
        <v>0</v>
      </c>
      <c r="D180" s="394"/>
      <c r="E180" s="395"/>
      <c r="F180" s="395"/>
      <c r="G180" s="395"/>
      <c r="H180" s="395"/>
      <c r="I180" s="395"/>
      <c r="J180" s="395"/>
      <c r="K180" s="395"/>
      <c r="L180" s="395"/>
      <c r="M180" s="395"/>
      <c r="N180" s="395"/>
      <c r="O180" s="395"/>
      <c r="P180" s="395"/>
      <c r="Q180" s="395"/>
      <c r="R180" s="395"/>
      <c r="S180" s="396"/>
      <c r="T180" s="394"/>
      <c r="U180" s="395"/>
      <c r="V180" s="395"/>
      <c r="W180" s="395"/>
      <c r="X180" s="395"/>
      <c r="Y180" s="395"/>
      <c r="Z180" s="395"/>
      <c r="AA180" s="395"/>
      <c r="AB180" s="395"/>
      <c r="AC180" s="395"/>
      <c r="AD180" s="395"/>
      <c r="AE180" s="395"/>
      <c r="AF180" s="395"/>
      <c r="AG180" s="395"/>
      <c r="AH180" s="395"/>
      <c r="AI180" s="396"/>
      <c r="AJ180" s="394"/>
      <c r="AK180" s="395"/>
      <c r="AL180" s="395"/>
      <c r="AM180" s="395"/>
      <c r="AN180" s="395"/>
      <c r="AO180" s="395"/>
      <c r="AP180" s="395"/>
      <c r="AQ180" s="395"/>
      <c r="AR180" s="395"/>
      <c r="AS180" s="395"/>
      <c r="AT180" s="395"/>
      <c r="AU180" s="395"/>
      <c r="AV180" s="395"/>
      <c r="AW180" s="395"/>
      <c r="AX180" s="395"/>
      <c r="AY180" s="396"/>
      <c r="AZ180" s="397">
        <v>1</v>
      </c>
      <c r="BA180" s="397"/>
      <c r="BB180" s="218" t="s">
        <v>157</v>
      </c>
      <c r="BC180" s="398">
        <f>IF('12 (2)'!AQ49="C","CANC",IF('12 (2)'!AQ49="D","DISP",IF('12 (2)'!AQ49="TR","TRANS",IF('12 (2)'!AQ49="TC","TRANC",IF(BB181&lt;7,IF(COUNTBLANK(AJ180:AJ183)=4,BB181,BB183),BB181)))))</f>
        <v>0</v>
      </c>
    </row>
    <row r="181" spans="1:55" s="90" customFormat="1" ht="12" customHeight="1">
      <c r="A181" s="391"/>
      <c r="B181" s="247"/>
      <c r="C181" s="393"/>
      <c r="D181" s="401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2"/>
      <c r="P181" s="402"/>
      <c r="Q181" s="402"/>
      <c r="R181" s="402"/>
      <c r="S181" s="403"/>
      <c r="T181" s="401"/>
      <c r="U181" s="402"/>
      <c r="V181" s="402"/>
      <c r="W181" s="402"/>
      <c r="X181" s="402"/>
      <c r="Y181" s="402"/>
      <c r="Z181" s="402"/>
      <c r="AA181" s="402"/>
      <c r="AB181" s="402"/>
      <c r="AC181" s="402"/>
      <c r="AD181" s="402"/>
      <c r="AE181" s="402"/>
      <c r="AF181" s="402"/>
      <c r="AG181" s="402"/>
      <c r="AH181" s="402"/>
      <c r="AI181" s="403"/>
      <c r="AJ181" s="401"/>
      <c r="AK181" s="402"/>
      <c r="AL181" s="402"/>
      <c r="AM181" s="402"/>
      <c r="AN181" s="402"/>
      <c r="AO181" s="402"/>
      <c r="AP181" s="402"/>
      <c r="AQ181" s="402"/>
      <c r="AR181" s="402"/>
      <c r="AS181" s="402"/>
      <c r="AT181" s="402"/>
      <c r="AU181" s="402"/>
      <c r="AV181" s="402"/>
      <c r="AW181" s="402"/>
      <c r="AX181" s="402"/>
      <c r="AY181" s="403"/>
      <c r="AZ181" s="397">
        <v>2</v>
      </c>
      <c r="BA181" s="397"/>
      <c r="BB181" s="219">
        <f t="shared" ref="BB181" si="104">(D184+T184)/2</f>
        <v>0</v>
      </c>
      <c r="BC181" s="399"/>
    </row>
    <row r="182" spans="1:55" s="90" customFormat="1" ht="12" customHeight="1">
      <c r="A182" s="391"/>
      <c r="B182" s="247"/>
      <c r="C182" s="393"/>
      <c r="D182" s="401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3"/>
      <c r="T182" s="401"/>
      <c r="U182" s="402"/>
      <c r="V182" s="402"/>
      <c r="W182" s="402"/>
      <c r="X182" s="402"/>
      <c r="Y182" s="402"/>
      <c r="Z182" s="402"/>
      <c r="AA182" s="402"/>
      <c r="AB182" s="402"/>
      <c r="AC182" s="402"/>
      <c r="AD182" s="402"/>
      <c r="AE182" s="402"/>
      <c r="AF182" s="402"/>
      <c r="AG182" s="402"/>
      <c r="AH182" s="402"/>
      <c r="AI182" s="403"/>
      <c r="AJ182" s="401"/>
      <c r="AK182" s="402"/>
      <c r="AL182" s="402"/>
      <c r="AM182" s="402"/>
      <c r="AN182" s="402"/>
      <c r="AO182" s="402"/>
      <c r="AP182" s="402"/>
      <c r="AQ182" s="402"/>
      <c r="AR182" s="402"/>
      <c r="AS182" s="402"/>
      <c r="AT182" s="402"/>
      <c r="AU182" s="402"/>
      <c r="AV182" s="402"/>
      <c r="AW182" s="402"/>
      <c r="AX182" s="402"/>
      <c r="AY182" s="403"/>
      <c r="AZ182" s="404">
        <v>3</v>
      </c>
      <c r="BA182" s="405"/>
      <c r="BB182" s="218" t="s">
        <v>158</v>
      </c>
      <c r="BC182" s="399"/>
    </row>
    <row r="183" spans="1:55" s="90" customFormat="1" ht="12" customHeight="1">
      <c r="A183" s="391"/>
      <c r="B183" s="247"/>
      <c r="C183" s="393"/>
      <c r="D183" s="394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6"/>
      <c r="T183" s="394"/>
      <c r="U183" s="395"/>
      <c r="V183" s="395"/>
      <c r="W183" s="395"/>
      <c r="X183" s="395"/>
      <c r="Y183" s="395"/>
      <c r="Z183" s="395"/>
      <c r="AA183" s="395"/>
      <c r="AB183" s="395"/>
      <c r="AC183" s="395"/>
      <c r="AD183" s="395"/>
      <c r="AE183" s="395"/>
      <c r="AF183" s="395"/>
      <c r="AG183" s="395"/>
      <c r="AH183" s="395"/>
      <c r="AI183" s="396"/>
      <c r="AJ183" s="394"/>
      <c r="AK183" s="395"/>
      <c r="AL183" s="395"/>
      <c r="AM183" s="395"/>
      <c r="AN183" s="395"/>
      <c r="AO183" s="395"/>
      <c r="AP183" s="395"/>
      <c r="AQ183" s="395"/>
      <c r="AR183" s="395"/>
      <c r="AS183" s="395"/>
      <c r="AT183" s="395"/>
      <c r="AU183" s="395"/>
      <c r="AV183" s="395"/>
      <c r="AW183" s="395"/>
      <c r="AX183" s="395"/>
      <c r="AY183" s="396"/>
      <c r="AZ183" s="397">
        <v>4</v>
      </c>
      <c r="BA183" s="397"/>
      <c r="BB183" s="219">
        <f t="shared" ref="BB183" si="105">IF(BB181&lt;7,(LARGE(D184:AI184,1)+AJ184)/2,"NA")</f>
        <v>0</v>
      </c>
      <c r="BC183" s="399"/>
    </row>
    <row r="184" spans="1:55" s="90" customFormat="1" ht="12" customHeight="1">
      <c r="A184" s="392"/>
      <c r="B184" s="248">
        <f>'7'!B49</f>
        <v>0</v>
      </c>
      <c r="C184" s="393"/>
      <c r="D184" s="406">
        <f t="shared" ref="D184" si="106">IF(COUNTBLANK(D180:D183)=4,0,AVERAGE(D180:D183))</f>
        <v>0</v>
      </c>
      <c r="E184" s="407"/>
      <c r="F184" s="407"/>
      <c r="G184" s="407"/>
      <c r="H184" s="407"/>
      <c r="I184" s="407"/>
      <c r="J184" s="407"/>
      <c r="K184" s="407"/>
      <c r="L184" s="407"/>
      <c r="M184" s="407"/>
      <c r="N184" s="407"/>
      <c r="O184" s="407"/>
      <c r="P184" s="407"/>
      <c r="Q184" s="407"/>
      <c r="R184" s="407"/>
      <c r="S184" s="408"/>
      <c r="T184" s="406">
        <f t="shared" si="87"/>
        <v>0</v>
      </c>
      <c r="U184" s="407"/>
      <c r="V184" s="407"/>
      <c r="W184" s="407"/>
      <c r="X184" s="407"/>
      <c r="Y184" s="407"/>
      <c r="Z184" s="407"/>
      <c r="AA184" s="407"/>
      <c r="AB184" s="407"/>
      <c r="AC184" s="407"/>
      <c r="AD184" s="407"/>
      <c r="AE184" s="407"/>
      <c r="AF184" s="407"/>
      <c r="AG184" s="407"/>
      <c r="AH184" s="407"/>
      <c r="AI184" s="408"/>
      <c r="AJ184" s="406">
        <f t="shared" si="88"/>
        <v>0</v>
      </c>
      <c r="AK184" s="407"/>
      <c r="AL184" s="407"/>
      <c r="AM184" s="407"/>
      <c r="AN184" s="407"/>
      <c r="AO184" s="407"/>
      <c r="AP184" s="407"/>
      <c r="AQ184" s="407"/>
      <c r="AR184" s="407"/>
      <c r="AS184" s="407"/>
      <c r="AT184" s="407"/>
      <c r="AU184" s="407"/>
      <c r="AV184" s="407"/>
      <c r="AW184" s="407"/>
      <c r="AX184" s="407"/>
      <c r="AY184" s="408"/>
      <c r="AZ184" s="409" t="s">
        <v>160</v>
      </c>
      <c r="BA184" s="410"/>
      <c r="BB184" s="411"/>
      <c r="BC184" s="400"/>
    </row>
    <row r="185" spans="1:55" s="90" customFormat="1" ht="12" customHeight="1">
      <c r="A185" s="412">
        <f>'7'!A50</f>
        <v>0</v>
      </c>
      <c r="B185" s="249"/>
      <c r="C185" s="415">
        <f>'12 (2)'!C50</f>
        <v>0</v>
      </c>
      <c r="D185" s="416"/>
      <c r="E185" s="417"/>
      <c r="F185" s="417"/>
      <c r="G185" s="417"/>
      <c r="H185" s="417"/>
      <c r="I185" s="417"/>
      <c r="J185" s="417"/>
      <c r="K185" s="417"/>
      <c r="L185" s="417"/>
      <c r="M185" s="417"/>
      <c r="N185" s="417"/>
      <c r="O185" s="417"/>
      <c r="P185" s="417"/>
      <c r="Q185" s="417"/>
      <c r="R185" s="417"/>
      <c r="S185" s="418"/>
      <c r="T185" s="416"/>
      <c r="U185" s="417"/>
      <c r="V185" s="417"/>
      <c r="W185" s="417"/>
      <c r="X185" s="417"/>
      <c r="Y185" s="417"/>
      <c r="Z185" s="417"/>
      <c r="AA185" s="417"/>
      <c r="AB185" s="417"/>
      <c r="AC185" s="417"/>
      <c r="AD185" s="417"/>
      <c r="AE185" s="417"/>
      <c r="AF185" s="417"/>
      <c r="AG185" s="417"/>
      <c r="AH185" s="417"/>
      <c r="AI185" s="418"/>
      <c r="AJ185" s="416"/>
      <c r="AK185" s="417"/>
      <c r="AL185" s="417"/>
      <c r="AM185" s="417"/>
      <c r="AN185" s="417"/>
      <c r="AO185" s="417"/>
      <c r="AP185" s="417"/>
      <c r="AQ185" s="417"/>
      <c r="AR185" s="417"/>
      <c r="AS185" s="417"/>
      <c r="AT185" s="417"/>
      <c r="AU185" s="417"/>
      <c r="AV185" s="417"/>
      <c r="AW185" s="417"/>
      <c r="AX185" s="417"/>
      <c r="AY185" s="418"/>
      <c r="AZ185" s="419">
        <v>1</v>
      </c>
      <c r="BA185" s="419"/>
      <c r="BB185" s="217" t="s">
        <v>157</v>
      </c>
      <c r="BC185" s="398">
        <f>IF('12 (2)'!AQ50="C","CANC",IF('12 (2)'!AQ50="D","DISP",IF('12 (2)'!AQ50="TR","TRANS",IF('12 (2)'!AQ50="TC","TRANC",IF(BB186&lt;7,IF(COUNTBLANK(AJ185:AJ188)=4,BB186,BB188),BB186)))))</f>
        <v>0</v>
      </c>
    </row>
    <row r="186" spans="1:55" s="90" customFormat="1" ht="12" customHeight="1">
      <c r="A186" s="413"/>
      <c r="B186" s="250"/>
      <c r="C186" s="415"/>
      <c r="D186" s="420"/>
      <c r="E186" s="421"/>
      <c r="F186" s="421"/>
      <c r="G186" s="421"/>
      <c r="H186" s="421"/>
      <c r="I186" s="421"/>
      <c r="J186" s="421"/>
      <c r="K186" s="421"/>
      <c r="L186" s="421"/>
      <c r="M186" s="421"/>
      <c r="N186" s="421"/>
      <c r="O186" s="421"/>
      <c r="P186" s="421"/>
      <c r="Q186" s="421"/>
      <c r="R186" s="421"/>
      <c r="S186" s="422"/>
      <c r="T186" s="420"/>
      <c r="U186" s="421"/>
      <c r="V186" s="421"/>
      <c r="W186" s="421"/>
      <c r="X186" s="421"/>
      <c r="Y186" s="421"/>
      <c r="Z186" s="421"/>
      <c r="AA186" s="421"/>
      <c r="AB186" s="421"/>
      <c r="AC186" s="421"/>
      <c r="AD186" s="421"/>
      <c r="AE186" s="421"/>
      <c r="AF186" s="421"/>
      <c r="AG186" s="421"/>
      <c r="AH186" s="421"/>
      <c r="AI186" s="422"/>
      <c r="AJ186" s="420"/>
      <c r="AK186" s="421"/>
      <c r="AL186" s="421"/>
      <c r="AM186" s="421"/>
      <c r="AN186" s="421"/>
      <c r="AO186" s="421"/>
      <c r="AP186" s="421"/>
      <c r="AQ186" s="421"/>
      <c r="AR186" s="421"/>
      <c r="AS186" s="421"/>
      <c r="AT186" s="421"/>
      <c r="AU186" s="421"/>
      <c r="AV186" s="421"/>
      <c r="AW186" s="421"/>
      <c r="AX186" s="421"/>
      <c r="AY186" s="422"/>
      <c r="AZ186" s="419">
        <v>2</v>
      </c>
      <c r="BA186" s="419"/>
      <c r="BB186" s="216">
        <f t="shared" ref="BB186" si="107">(D189+T189)/2</f>
        <v>0</v>
      </c>
      <c r="BC186" s="399"/>
    </row>
    <row r="187" spans="1:55" s="90" customFormat="1" ht="12" customHeight="1">
      <c r="A187" s="413"/>
      <c r="B187" s="250"/>
      <c r="C187" s="415"/>
      <c r="D187" s="420"/>
      <c r="E187" s="421"/>
      <c r="F187" s="421"/>
      <c r="G187" s="421"/>
      <c r="H187" s="421"/>
      <c r="I187" s="421"/>
      <c r="J187" s="421"/>
      <c r="K187" s="421"/>
      <c r="L187" s="421"/>
      <c r="M187" s="421"/>
      <c r="N187" s="421"/>
      <c r="O187" s="421"/>
      <c r="P187" s="421"/>
      <c r="Q187" s="421"/>
      <c r="R187" s="421"/>
      <c r="S187" s="422"/>
      <c r="T187" s="420"/>
      <c r="U187" s="421"/>
      <c r="V187" s="421"/>
      <c r="W187" s="421"/>
      <c r="X187" s="421"/>
      <c r="Y187" s="421"/>
      <c r="Z187" s="421"/>
      <c r="AA187" s="421"/>
      <c r="AB187" s="421"/>
      <c r="AC187" s="421"/>
      <c r="AD187" s="421"/>
      <c r="AE187" s="421"/>
      <c r="AF187" s="421"/>
      <c r="AG187" s="421"/>
      <c r="AH187" s="421"/>
      <c r="AI187" s="422"/>
      <c r="AJ187" s="420"/>
      <c r="AK187" s="421"/>
      <c r="AL187" s="421"/>
      <c r="AM187" s="421"/>
      <c r="AN187" s="421"/>
      <c r="AO187" s="421"/>
      <c r="AP187" s="421"/>
      <c r="AQ187" s="421"/>
      <c r="AR187" s="421"/>
      <c r="AS187" s="421"/>
      <c r="AT187" s="421"/>
      <c r="AU187" s="421"/>
      <c r="AV187" s="421"/>
      <c r="AW187" s="421"/>
      <c r="AX187" s="421"/>
      <c r="AY187" s="422"/>
      <c r="AZ187" s="423">
        <v>3</v>
      </c>
      <c r="BA187" s="424"/>
      <c r="BB187" s="217" t="s">
        <v>158</v>
      </c>
      <c r="BC187" s="399"/>
    </row>
    <row r="188" spans="1:55" s="90" customFormat="1" ht="12" customHeight="1">
      <c r="A188" s="413"/>
      <c r="B188" s="250"/>
      <c r="C188" s="415"/>
      <c r="D188" s="416"/>
      <c r="E188" s="417"/>
      <c r="F188" s="417"/>
      <c r="G188" s="417"/>
      <c r="H188" s="417"/>
      <c r="I188" s="417"/>
      <c r="J188" s="417"/>
      <c r="K188" s="417"/>
      <c r="L188" s="417"/>
      <c r="M188" s="417"/>
      <c r="N188" s="417"/>
      <c r="O188" s="417"/>
      <c r="P188" s="417"/>
      <c r="Q188" s="417"/>
      <c r="R188" s="417"/>
      <c r="S188" s="418"/>
      <c r="T188" s="416"/>
      <c r="U188" s="417"/>
      <c r="V188" s="417"/>
      <c r="W188" s="417"/>
      <c r="X188" s="417"/>
      <c r="Y188" s="417"/>
      <c r="Z188" s="417"/>
      <c r="AA188" s="417"/>
      <c r="AB188" s="417"/>
      <c r="AC188" s="417"/>
      <c r="AD188" s="417"/>
      <c r="AE188" s="417"/>
      <c r="AF188" s="417"/>
      <c r="AG188" s="417"/>
      <c r="AH188" s="417"/>
      <c r="AI188" s="418"/>
      <c r="AJ188" s="416"/>
      <c r="AK188" s="417"/>
      <c r="AL188" s="417"/>
      <c r="AM188" s="417"/>
      <c r="AN188" s="417"/>
      <c r="AO188" s="417"/>
      <c r="AP188" s="417"/>
      <c r="AQ188" s="417"/>
      <c r="AR188" s="417"/>
      <c r="AS188" s="417"/>
      <c r="AT188" s="417"/>
      <c r="AU188" s="417"/>
      <c r="AV188" s="417"/>
      <c r="AW188" s="417"/>
      <c r="AX188" s="417"/>
      <c r="AY188" s="418"/>
      <c r="AZ188" s="419">
        <v>4</v>
      </c>
      <c r="BA188" s="419"/>
      <c r="BB188" s="216">
        <f t="shared" ref="BB188" si="108">IF(BB186&lt;7,(LARGE(D189:AI189,1)+AJ189)/2,"NA")</f>
        <v>0</v>
      </c>
      <c r="BC188" s="399"/>
    </row>
    <row r="189" spans="1:55" s="90" customFormat="1" ht="12" customHeight="1">
      <c r="A189" s="414"/>
      <c r="B189" s="251">
        <f>'7'!B50</f>
        <v>0</v>
      </c>
      <c r="C189" s="415"/>
      <c r="D189" s="425">
        <f t="shared" ref="D189" si="109">IF(COUNTBLANK(D185:D188)=4,0,AVERAGE(D185:D188))</f>
        <v>0</v>
      </c>
      <c r="E189" s="426"/>
      <c r="F189" s="426"/>
      <c r="G189" s="426"/>
      <c r="H189" s="426"/>
      <c r="I189" s="426"/>
      <c r="J189" s="426"/>
      <c r="K189" s="426"/>
      <c r="L189" s="426"/>
      <c r="M189" s="426"/>
      <c r="N189" s="426"/>
      <c r="O189" s="426"/>
      <c r="P189" s="426"/>
      <c r="Q189" s="426"/>
      <c r="R189" s="426"/>
      <c r="S189" s="427"/>
      <c r="T189" s="425">
        <f t="shared" si="87"/>
        <v>0</v>
      </c>
      <c r="U189" s="426"/>
      <c r="V189" s="426"/>
      <c r="W189" s="426"/>
      <c r="X189" s="426"/>
      <c r="Y189" s="426"/>
      <c r="Z189" s="426"/>
      <c r="AA189" s="426"/>
      <c r="AB189" s="426"/>
      <c r="AC189" s="426"/>
      <c r="AD189" s="426"/>
      <c r="AE189" s="426"/>
      <c r="AF189" s="426"/>
      <c r="AG189" s="426"/>
      <c r="AH189" s="426"/>
      <c r="AI189" s="427"/>
      <c r="AJ189" s="425">
        <f t="shared" si="88"/>
        <v>0</v>
      </c>
      <c r="AK189" s="426"/>
      <c r="AL189" s="426"/>
      <c r="AM189" s="426"/>
      <c r="AN189" s="426"/>
      <c r="AO189" s="426"/>
      <c r="AP189" s="426"/>
      <c r="AQ189" s="426"/>
      <c r="AR189" s="426"/>
      <c r="AS189" s="426"/>
      <c r="AT189" s="426"/>
      <c r="AU189" s="426"/>
      <c r="AV189" s="426"/>
      <c r="AW189" s="426"/>
      <c r="AX189" s="426"/>
      <c r="AY189" s="427"/>
      <c r="AZ189" s="428" t="s">
        <v>160</v>
      </c>
      <c r="BA189" s="429"/>
      <c r="BB189" s="430"/>
      <c r="BC189" s="400"/>
    </row>
    <row r="190" spans="1:55" s="245" customFormat="1" ht="12" customHeight="1">
      <c r="A190" s="390">
        <f>'7'!A51</f>
        <v>0</v>
      </c>
      <c r="B190" s="246"/>
      <c r="C190" s="393">
        <f>'12 (2)'!C51</f>
        <v>0</v>
      </c>
      <c r="D190" s="394"/>
      <c r="E190" s="395"/>
      <c r="F190" s="395"/>
      <c r="G190" s="395"/>
      <c r="H190" s="395"/>
      <c r="I190" s="395"/>
      <c r="J190" s="395"/>
      <c r="K190" s="395"/>
      <c r="L190" s="395"/>
      <c r="M190" s="395"/>
      <c r="N190" s="395"/>
      <c r="O190" s="395"/>
      <c r="P190" s="395"/>
      <c r="Q190" s="395"/>
      <c r="R190" s="395"/>
      <c r="S190" s="396"/>
      <c r="T190" s="394"/>
      <c r="U190" s="395"/>
      <c r="V190" s="395"/>
      <c r="W190" s="395"/>
      <c r="X190" s="395"/>
      <c r="Y190" s="395"/>
      <c r="Z190" s="395"/>
      <c r="AA190" s="395"/>
      <c r="AB190" s="395"/>
      <c r="AC190" s="395"/>
      <c r="AD190" s="395"/>
      <c r="AE190" s="395"/>
      <c r="AF190" s="395"/>
      <c r="AG190" s="395"/>
      <c r="AH190" s="395"/>
      <c r="AI190" s="396"/>
      <c r="AJ190" s="394"/>
      <c r="AK190" s="395"/>
      <c r="AL190" s="395"/>
      <c r="AM190" s="395"/>
      <c r="AN190" s="395"/>
      <c r="AO190" s="395"/>
      <c r="AP190" s="395"/>
      <c r="AQ190" s="395"/>
      <c r="AR190" s="395"/>
      <c r="AS190" s="395"/>
      <c r="AT190" s="395"/>
      <c r="AU190" s="395"/>
      <c r="AV190" s="395"/>
      <c r="AW190" s="395"/>
      <c r="AX190" s="395"/>
      <c r="AY190" s="396"/>
      <c r="AZ190" s="397">
        <v>1</v>
      </c>
      <c r="BA190" s="397"/>
      <c r="BB190" s="218" t="s">
        <v>157</v>
      </c>
      <c r="BC190" s="398">
        <f>IF('12 (2)'!AQ51="C","CANC",IF('12 (2)'!AQ51="D","DISP",IF('12 (2)'!AQ51="TR","TRANS",IF('12 (2)'!AQ51="TC","TRANC",IF(BB191&lt;7,IF(COUNTBLANK(AJ190:AJ193)=4,BB191,BB193),BB191)))))</f>
        <v>0</v>
      </c>
    </row>
    <row r="191" spans="1:55" s="245" customFormat="1" ht="12" customHeight="1">
      <c r="A191" s="391"/>
      <c r="B191" s="247"/>
      <c r="C191" s="393"/>
      <c r="D191" s="401"/>
      <c r="E191" s="402"/>
      <c r="F191" s="402"/>
      <c r="G191" s="402"/>
      <c r="H191" s="402"/>
      <c r="I191" s="402"/>
      <c r="J191" s="402"/>
      <c r="K191" s="402"/>
      <c r="L191" s="402"/>
      <c r="M191" s="402"/>
      <c r="N191" s="402"/>
      <c r="O191" s="402"/>
      <c r="P191" s="402"/>
      <c r="Q191" s="402"/>
      <c r="R191" s="402"/>
      <c r="S191" s="403"/>
      <c r="T191" s="401"/>
      <c r="U191" s="402"/>
      <c r="V191" s="402"/>
      <c r="W191" s="402"/>
      <c r="X191" s="402"/>
      <c r="Y191" s="402"/>
      <c r="Z191" s="402"/>
      <c r="AA191" s="402"/>
      <c r="AB191" s="402"/>
      <c r="AC191" s="402"/>
      <c r="AD191" s="402"/>
      <c r="AE191" s="402"/>
      <c r="AF191" s="402"/>
      <c r="AG191" s="402"/>
      <c r="AH191" s="402"/>
      <c r="AI191" s="403"/>
      <c r="AJ191" s="401"/>
      <c r="AK191" s="402"/>
      <c r="AL191" s="402"/>
      <c r="AM191" s="402"/>
      <c r="AN191" s="402"/>
      <c r="AO191" s="402"/>
      <c r="AP191" s="402"/>
      <c r="AQ191" s="402"/>
      <c r="AR191" s="402"/>
      <c r="AS191" s="402"/>
      <c r="AT191" s="402"/>
      <c r="AU191" s="402"/>
      <c r="AV191" s="402"/>
      <c r="AW191" s="402"/>
      <c r="AX191" s="402"/>
      <c r="AY191" s="403"/>
      <c r="AZ191" s="397">
        <v>2</v>
      </c>
      <c r="BA191" s="397"/>
      <c r="BB191" s="237">
        <f t="shared" ref="BB191" si="110">(D194+T194)/2</f>
        <v>0</v>
      </c>
      <c r="BC191" s="399"/>
    </row>
    <row r="192" spans="1:55" s="245" customFormat="1" ht="12" customHeight="1">
      <c r="A192" s="391"/>
      <c r="B192" s="247"/>
      <c r="C192" s="393"/>
      <c r="D192" s="401"/>
      <c r="E192" s="402"/>
      <c r="F192" s="402"/>
      <c r="G192" s="402"/>
      <c r="H192" s="402"/>
      <c r="I192" s="402"/>
      <c r="J192" s="402"/>
      <c r="K192" s="402"/>
      <c r="L192" s="402"/>
      <c r="M192" s="402"/>
      <c r="N192" s="402"/>
      <c r="O192" s="402"/>
      <c r="P192" s="402"/>
      <c r="Q192" s="402"/>
      <c r="R192" s="402"/>
      <c r="S192" s="403"/>
      <c r="T192" s="401"/>
      <c r="U192" s="402"/>
      <c r="V192" s="402"/>
      <c r="W192" s="402"/>
      <c r="X192" s="402"/>
      <c r="Y192" s="402"/>
      <c r="Z192" s="402"/>
      <c r="AA192" s="402"/>
      <c r="AB192" s="402"/>
      <c r="AC192" s="402"/>
      <c r="AD192" s="402"/>
      <c r="AE192" s="402"/>
      <c r="AF192" s="402"/>
      <c r="AG192" s="402"/>
      <c r="AH192" s="402"/>
      <c r="AI192" s="403"/>
      <c r="AJ192" s="401"/>
      <c r="AK192" s="402"/>
      <c r="AL192" s="402"/>
      <c r="AM192" s="402"/>
      <c r="AN192" s="402"/>
      <c r="AO192" s="402"/>
      <c r="AP192" s="402"/>
      <c r="AQ192" s="402"/>
      <c r="AR192" s="402"/>
      <c r="AS192" s="402"/>
      <c r="AT192" s="402"/>
      <c r="AU192" s="402"/>
      <c r="AV192" s="402"/>
      <c r="AW192" s="402"/>
      <c r="AX192" s="402"/>
      <c r="AY192" s="403"/>
      <c r="AZ192" s="404">
        <v>3</v>
      </c>
      <c r="BA192" s="405"/>
      <c r="BB192" s="218" t="s">
        <v>158</v>
      </c>
      <c r="BC192" s="399"/>
    </row>
    <row r="193" spans="1:55" s="245" customFormat="1" ht="12" customHeight="1">
      <c r="A193" s="391"/>
      <c r="B193" s="247"/>
      <c r="C193" s="393"/>
      <c r="D193" s="394"/>
      <c r="E193" s="395"/>
      <c r="F193" s="395"/>
      <c r="G193" s="395"/>
      <c r="H193" s="395"/>
      <c r="I193" s="395"/>
      <c r="J193" s="395"/>
      <c r="K193" s="395"/>
      <c r="L193" s="395"/>
      <c r="M193" s="395"/>
      <c r="N193" s="395"/>
      <c r="O193" s="395"/>
      <c r="P193" s="395"/>
      <c r="Q193" s="395"/>
      <c r="R193" s="395"/>
      <c r="S193" s="396"/>
      <c r="T193" s="394"/>
      <c r="U193" s="395"/>
      <c r="V193" s="395"/>
      <c r="W193" s="395"/>
      <c r="X193" s="395"/>
      <c r="Y193" s="395"/>
      <c r="Z193" s="395"/>
      <c r="AA193" s="395"/>
      <c r="AB193" s="395"/>
      <c r="AC193" s="395"/>
      <c r="AD193" s="395"/>
      <c r="AE193" s="395"/>
      <c r="AF193" s="395"/>
      <c r="AG193" s="395"/>
      <c r="AH193" s="395"/>
      <c r="AI193" s="396"/>
      <c r="AJ193" s="394"/>
      <c r="AK193" s="395"/>
      <c r="AL193" s="395"/>
      <c r="AM193" s="395"/>
      <c r="AN193" s="395"/>
      <c r="AO193" s="395"/>
      <c r="AP193" s="395"/>
      <c r="AQ193" s="395"/>
      <c r="AR193" s="395"/>
      <c r="AS193" s="395"/>
      <c r="AT193" s="395"/>
      <c r="AU193" s="395"/>
      <c r="AV193" s="395"/>
      <c r="AW193" s="395"/>
      <c r="AX193" s="395"/>
      <c r="AY193" s="396"/>
      <c r="AZ193" s="397">
        <v>4</v>
      </c>
      <c r="BA193" s="397"/>
      <c r="BB193" s="237">
        <f t="shared" ref="BB193" si="111">IF(BB191&lt;7,(LARGE(D194:AI194,1)+AJ194)/2,"NA")</f>
        <v>0</v>
      </c>
      <c r="BC193" s="399"/>
    </row>
    <row r="194" spans="1:55" s="245" customFormat="1" ht="12" customHeight="1">
      <c r="A194" s="392"/>
      <c r="B194" s="248">
        <f>'7'!B51</f>
        <v>0</v>
      </c>
      <c r="C194" s="393"/>
      <c r="D194" s="406">
        <f t="shared" ref="D194" si="112">IF(COUNTBLANK(D190:D193)=4,0,AVERAGE(D190:D193))</f>
        <v>0</v>
      </c>
      <c r="E194" s="407"/>
      <c r="F194" s="407"/>
      <c r="G194" s="407"/>
      <c r="H194" s="407"/>
      <c r="I194" s="407"/>
      <c r="J194" s="407"/>
      <c r="K194" s="407"/>
      <c r="L194" s="407"/>
      <c r="M194" s="407"/>
      <c r="N194" s="407"/>
      <c r="O194" s="407"/>
      <c r="P194" s="407"/>
      <c r="Q194" s="407"/>
      <c r="R194" s="407"/>
      <c r="S194" s="408"/>
      <c r="T194" s="406">
        <f t="shared" ref="T194:T214" si="113">IF(COUNTBLANK(T190:T193)=4,0,AVERAGE(T190:T193))</f>
        <v>0</v>
      </c>
      <c r="U194" s="407"/>
      <c r="V194" s="407"/>
      <c r="W194" s="407"/>
      <c r="X194" s="407"/>
      <c r="Y194" s="407"/>
      <c r="Z194" s="407"/>
      <c r="AA194" s="407"/>
      <c r="AB194" s="407"/>
      <c r="AC194" s="407"/>
      <c r="AD194" s="407"/>
      <c r="AE194" s="407"/>
      <c r="AF194" s="407"/>
      <c r="AG194" s="407"/>
      <c r="AH194" s="407"/>
      <c r="AI194" s="408"/>
      <c r="AJ194" s="406">
        <f t="shared" ref="AJ194:AJ214" si="114">IF(COUNTBLANK(AJ190:AJ193)=4,0,AVERAGE(AJ190:AJ193))</f>
        <v>0</v>
      </c>
      <c r="AK194" s="407"/>
      <c r="AL194" s="407"/>
      <c r="AM194" s="407"/>
      <c r="AN194" s="407"/>
      <c r="AO194" s="407"/>
      <c r="AP194" s="407"/>
      <c r="AQ194" s="407"/>
      <c r="AR194" s="407"/>
      <c r="AS194" s="407"/>
      <c r="AT194" s="407"/>
      <c r="AU194" s="407"/>
      <c r="AV194" s="407"/>
      <c r="AW194" s="407"/>
      <c r="AX194" s="407"/>
      <c r="AY194" s="408"/>
      <c r="AZ194" s="409" t="s">
        <v>160</v>
      </c>
      <c r="BA194" s="410"/>
      <c r="BB194" s="411"/>
      <c r="BC194" s="400"/>
    </row>
    <row r="195" spans="1:55" s="90" customFormat="1" ht="12" customHeight="1">
      <c r="A195" s="412">
        <f>'7'!A52</f>
        <v>0</v>
      </c>
      <c r="B195" s="249"/>
      <c r="C195" s="415">
        <f>'12 (2)'!C52</f>
        <v>0</v>
      </c>
      <c r="D195" s="416"/>
      <c r="E195" s="417"/>
      <c r="F195" s="417"/>
      <c r="G195" s="417"/>
      <c r="H195" s="417"/>
      <c r="I195" s="417"/>
      <c r="J195" s="417"/>
      <c r="K195" s="417"/>
      <c r="L195" s="417"/>
      <c r="M195" s="417"/>
      <c r="N195" s="417"/>
      <c r="O195" s="417"/>
      <c r="P195" s="417"/>
      <c r="Q195" s="417"/>
      <c r="R195" s="417"/>
      <c r="S195" s="418"/>
      <c r="T195" s="416"/>
      <c r="U195" s="417"/>
      <c r="V195" s="417"/>
      <c r="W195" s="417"/>
      <c r="X195" s="417"/>
      <c r="Y195" s="417"/>
      <c r="Z195" s="417"/>
      <c r="AA195" s="417"/>
      <c r="AB195" s="417"/>
      <c r="AC195" s="417"/>
      <c r="AD195" s="417"/>
      <c r="AE195" s="417"/>
      <c r="AF195" s="417"/>
      <c r="AG195" s="417"/>
      <c r="AH195" s="417"/>
      <c r="AI195" s="418"/>
      <c r="AJ195" s="416"/>
      <c r="AK195" s="417"/>
      <c r="AL195" s="417"/>
      <c r="AM195" s="417"/>
      <c r="AN195" s="417"/>
      <c r="AO195" s="417"/>
      <c r="AP195" s="417"/>
      <c r="AQ195" s="417"/>
      <c r="AR195" s="417"/>
      <c r="AS195" s="417"/>
      <c r="AT195" s="417"/>
      <c r="AU195" s="417"/>
      <c r="AV195" s="417"/>
      <c r="AW195" s="417"/>
      <c r="AX195" s="417"/>
      <c r="AY195" s="418"/>
      <c r="AZ195" s="419">
        <v>1</v>
      </c>
      <c r="BA195" s="419"/>
      <c r="BB195" s="217" t="s">
        <v>157</v>
      </c>
      <c r="BC195" s="398">
        <f>IF('12 (2)'!AQ52="C","CANC",IF('12 (2)'!AQ52="D","DISP",IF('12 (2)'!AQ52="TR","TRANS",IF('12 (2)'!AQ52="TC","TRANC",IF(BB196&lt;7,IF(COUNTBLANK(AJ195:AJ198)=4,BB196,BB198),BB196)))))</f>
        <v>0</v>
      </c>
    </row>
    <row r="196" spans="1:55" s="90" customFormat="1" ht="12" customHeight="1">
      <c r="A196" s="413"/>
      <c r="B196" s="250"/>
      <c r="C196" s="415"/>
      <c r="D196" s="420"/>
      <c r="E196" s="421"/>
      <c r="F196" s="421"/>
      <c r="G196" s="421"/>
      <c r="H196" s="421"/>
      <c r="I196" s="421"/>
      <c r="J196" s="421"/>
      <c r="K196" s="421"/>
      <c r="L196" s="421"/>
      <c r="M196" s="421"/>
      <c r="N196" s="421"/>
      <c r="O196" s="421"/>
      <c r="P196" s="421"/>
      <c r="Q196" s="421"/>
      <c r="R196" s="421"/>
      <c r="S196" s="422"/>
      <c r="T196" s="420"/>
      <c r="U196" s="421"/>
      <c r="V196" s="421"/>
      <c r="W196" s="421"/>
      <c r="X196" s="421"/>
      <c r="Y196" s="421"/>
      <c r="Z196" s="421"/>
      <c r="AA196" s="421"/>
      <c r="AB196" s="421"/>
      <c r="AC196" s="421"/>
      <c r="AD196" s="421"/>
      <c r="AE196" s="421"/>
      <c r="AF196" s="421"/>
      <c r="AG196" s="421"/>
      <c r="AH196" s="421"/>
      <c r="AI196" s="422"/>
      <c r="AJ196" s="420"/>
      <c r="AK196" s="421"/>
      <c r="AL196" s="421"/>
      <c r="AM196" s="421"/>
      <c r="AN196" s="421"/>
      <c r="AO196" s="421"/>
      <c r="AP196" s="421"/>
      <c r="AQ196" s="421"/>
      <c r="AR196" s="421"/>
      <c r="AS196" s="421"/>
      <c r="AT196" s="421"/>
      <c r="AU196" s="421"/>
      <c r="AV196" s="421"/>
      <c r="AW196" s="421"/>
      <c r="AX196" s="421"/>
      <c r="AY196" s="422"/>
      <c r="AZ196" s="419">
        <v>2</v>
      </c>
      <c r="BA196" s="419"/>
      <c r="BB196" s="216">
        <f t="shared" ref="BB196" si="115">(D199+T199)/2</f>
        <v>0</v>
      </c>
      <c r="BC196" s="399"/>
    </row>
    <row r="197" spans="1:55" s="90" customFormat="1" ht="12" customHeight="1">
      <c r="A197" s="413"/>
      <c r="B197" s="250"/>
      <c r="C197" s="415"/>
      <c r="D197" s="420"/>
      <c r="E197" s="421"/>
      <c r="F197" s="421"/>
      <c r="G197" s="421"/>
      <c r="H197" s="421"/>
      <c r="I197" s="421"/>
      <c r="J197" s="421"/>
      <c r="K197" s="421"/>
      <c r="L197" s="421"/>
      <c r="M197" s="421"/>
      <c r="N197" s="421"/>
      <c r="O197" s="421"/>
      <c r="P197" s="421"/>
      <c r="Q197" s="421"/>
      <c r="R197" s="421"/>
      <c r="S197" s="422"/>
      <c r="T197" s="420"/>
      <c r="U197" s="421"/>
      <c r="V197" s="421"/>
      <c r="W197" s="421"/>
      <c r="X197" s="421"/>
      <c r="Y197" s="421"/>
      <c r="Z197" s="421"/>
      <c r="AA197" s="421"/>
      <c r="AB197" s="421"/>
      <c r="AC197" s="421"/>
      <c r="AD197" s="421"/>
      <c r="AE197" s="421"/>
      <c r="AF197" s="421"/>
      <c r="AG197" s="421"/>
      <c r="AH197" s="421"/>
      <c r="AI197" s="422"/>
      <c r="AJ197" s="420"/>
      <c r="AK197" s="421"/>
      <c r="AL197" s="421"/>
      <c r="AM197" s="421"/>
      <c r="AN197" s="421"/>
      <c r="AO197" s="421"/>
      <c r="AP197" s="421"/>
      <c r="AQ197" s="421"/>
      <c r="AR197" s="421"/>
      <c r="AS197" s="421"/>
      <c r="AT197" s="421"/>
      <c r="AU197" s="421"/>
      <c r="AV197" s="421"/>
      <c r="AW197" s="421"/>
      <c r="AX197" s="421"/>
      <c r="AY197" s="422"/>
      <c r="AZ197" s="423">
        <v>3</v>
      </c>
      <c r="BA197" s="424"/>
      <c r="BB197" s="217" t="s">
        <v>158</v>
      </c>
      <c r="BC197" s="399"/>
    </row>
    <row r="198" spans="1:55" s="90" customFormat="1" ht="12" customHeight="1">
      <c r="A198" s="413"/>
      <c r="B198" s="250"/>
      <c r="C198" s="415"/>
      <c r="D198" s="416"/>
      <c r="E198" s="417"/>
      <c r="F198" s="417"/>
      <c r="G198" s="417"/>
      <c r="H198" s="417"/>
      <c r="I198" s="417"/>
      <c r="J198" s="417"/>
      <c r="K198" s="417"/>
      <c r="L198" s="417"/>
      <c r="M198" s="417"/>
      <c r="N198" s="417"/>
      <c r="O198" s="417"/>
      <c r="P198" s="417"/>
      <c r="Q198" s="417"/>
      <c r="R198" s="417"/>
      <c r="S198" s="418"/>
      <c r="T198" s="416"/>
      <c r="U198" s="417"/>
      <c r="V198" s="417"/>
      <c r="W198" s="417"/>
      <c r="X198" s="417"/>
      <c r="Y198" s="417"/>
      <c r="Z198" s="417"/>
      <c r="AA198" s="417"/>
      <c r="AB198" s="417"/>
      <c r="AC198" s="417"/>
      <c r="AD198" s="417"/>
      <c r="AE198" s="417"/>
      <c r="AF198" s="417"/>
      <c r="AG198" s="417"/>
      <c r="AH198" s="417"/>
      <c r="AI198" s="418"/>
      <c r="AJ198" s="416"/>
      <c r="AK198" s="417"/>
      <c r="AL198" s="417"/>
      <c r="AM198" s="417"/>
      <c r="AN198" s="417"/>
      <c r="AO198" s="417"/>
      <c r="AP198" s="417"/>
      <c r="AQ198" s="417"/>
      <c r="AR198" s="417"/>
      <c r="AS198" s="417"/>
      <c r="AT198" s="417"/>
      <c r="AU198" s="417"/>
      <c r="AV198" s="417"/>
      <c r="AW198" s="417"/>
      <c r="AX198" s="417"/>
      <c r="AY198" s="418"/>
      <c r="AZ198" s="419">
        <v>4</v>
      </c>
      <c r="BA198" s="419"/>
      <c r="BB198" s="216">
        <f t="shared" ref="BB198" si="116">IF(BB196&lt;7,(LARGE(D199:AI199,1)+AJ199)/2,"NA")</f>
        <v>0</v>
      </c>
      <c r="BC198" s="399"/>
    </row>
    <row r="199" spans="1:55" s="90" customFormat="1" ht="12" customHeight="1">
      <c r="A199" s="414"/>
      <c r="B199" s="251">
        <f>'7'!B52</f>
        <v>0</v>
      </c>
      <c r="C199" s="415"/>
      <c r="D199" s="425">
        <f t="shared" ref="D199" si="117">IF(COUNTBLANK(D195:D198)=4,0,AVERAGE(D195:D198))</f>
        <v>0</v>
      </c>
      <c r="E199" s="426"/>
      <c r="F199" s="426"/>
      <c r="G199" s="426"/>
      <c r="H199" s="426"/>
      <c r="I199" s="426"/>
      <c r="J199" s="426"/>
      <c r="K199" s="426"/>
      <c r="L199" s="426"/>
      <c r="M199" s="426"/>
      <c r="N199" s="426"/>
      <c r="O199" s="426"/>
      <c r="P199" s="426"/>
      <c r="Q199" s="426"/>
      <c r="R199" s="426"/>
      <c r="S199" s="427"/>
      <c r="T199" s="425">
        <f t="shared" si="113"/>
        <v>0</v>
      </c>
      <c r="U199" s="426"/>
      <c r="V199" s="426"/>
      <c r="W199" s="426"/>
      <c r="X199" s="426"/>
      <c r="Y199" s="426"/>
      <c r="Z199" s="426"/>
      <c r="AA199" s="426"/>
      <c r="AB199" s="426"/>
      <c r="AC199" s="426"/>
      <c r="AD199" s="426"/>
      <c r="AE199" s="426"/>
      <c r="AF199" s="426"/>
      <c r="AG199" s="426"/>
      <c r="AH199" s="426"/>
      <c r="AI199" s="427"/>
      <c r="AJ199" s="425">
        <f t="shared" si="114"/>
        <v>0</v>
      </c>
      <c r="AK199" s="426"/>
      <c r="AL199" s="426"/>
      <c r="AM199" s="426"/>
      <c r="AN199" s="426"/>
      <c r="AO199" s="426"/>
      <c r="AP199" s="426"/>
      <c r="AQ199" s="426"/>
      <c r="AR199" s="426"/>
      <c r="AS199" s="426"/>
      <c r="AT199" s="426"/>
      <c r="AU199" s="426"/>
      <c r="AV199" s="426"/>
      <c r="AW199" s="426"/>
      <c r="AX199" s="426"/>
      <c r="AY199" s="427"/>
      <c r="AZ199" s="428" t="s">
        <v>160</v>
      </c>
      <c r="BA199" s="429"/>
      <c r="BB199" s="430"/>
      <c r="BC199" s="400"/>
    </row>
    <row r="200" spans="1:55" s="245" customFormat="1" ht="12" customHeight="1">
      <c r="A200" s="390">
        <f>'7'!A53</f>
        <v>0</v>
      </c>
      <c r="B200" s="246"/>
      <c r="C200" s="393">
        <f>'12 (2)'!C53</f>
        <v>0</v>
      </c>
      <c r="D200" s="394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395"/>
      <c r="P200" s="395"/>
      <c r="Q200" s="395"/>
      <c r="R200" s="395"/>
      <c r="S200" s="396"/>
      <c r="T200" s="394"/>
      <c r="U200" s="395"/>
      <c r="V200" s="395"/>
      <c r="W200" s="395"/>
      <c r="X200" s="395"/>
      <c r="Y200" s="395"/>
      <c r="Z200" s="395"/>
      <c r="AA200" s="395"/>
      <c r="AB200" s="395"/>
      <c r="AC200" s="395"/>
      <c r="AD200" s="395"/>
      <c r="AE200" s="395"/>
      <c r="AF200" s="395"/>
      <c r="AG200" s="395"/>
      <c r="AH200" s="395"/>
      <c r="AI200" s="396"/>
      <c r="AJ200" s="394"/>
      <c r="AK200" s="395"/>
      <c r="AL200" s="395"/>
      <c r="AM200" s="395"/>
      <c r="AN200" s="395"/>
      <c r="AO200" s="395"/>
      <c r="AP200" s="395"/>
      <c r="AQ200" s="395"/>
      <c r="AR200" s="395"/>
      <c r="AS200" s="395"/>
      <c r="AT200" s="395"/>
      <c r="AU200" s="395"/>
      <c r="AV200" s="395"/>
      <c r="AW200" s="395"/>
      <c r="AX200" s="395"/>
      <c r="AY200" s="396"/>
      <c r="AZ200" s="397">
        <v>1</v>
      </c>
      <c r="BA200" s="397"/>
      <c r="BB200" s="218" t="s">
        <v>157</v>
      </c>
      <c r="BC200" s="398">
        <f>IF('12 (2)'!AQ53="C","CANC",IF('12 (2)'!AQ53="D","DISP",IF('12 (2)'!AQ53="TR","TRANS",IF('12 (2)'!AQ53="TC","TRANC",IF(BB201&lt;7,IF(COUNTBLANK(AJ200:AJ203)=4,BB201,BB203),BB201)))))</f>
        <v>0</v>
      </c>
    </row>
    <row r="201" spans="1:55" s="245" customFormat="1" ht="12" customHeight="1">
      <c r="A201" s="391"/>
      <c r="B201" s="247"/>
      <c r="C201" s="393"/>
      <c r="D201" s="401"/>
      <c r="E201" s="402"/>
      <c r="F201" s="402"/>
      <c r="G201" s="402"/>
      <c r="H201" s="402"/>
      <c r="I201" s="402"/>
      <c r="J201" s="402"/>
      <c r="K201" s="402"/>
      <c r="L201" s="402"/>
      <c r="M201" s="402"/>
      <c r="N201" s="402"/>
      <c r="O201" s="402"/>
      <c r="P201" s="402"/>
      <c r="Q201" s="402"/>
      <c r="R201" s="402"/>
      <c r="S201" s="403"/>
      <c r="T201" s="401"/>
      <c r="U201" s="402"/>
      <c r="V201" s="402"/>
      <c r="W201" s="402"/>
      <c r="X201" s="402"/>
      <c r="Y201" s="402"/>
      <c r="Z201" s="402"/>
      <c r="AA201" s="402"/>
      <c r="AB201" s="402"/>
      <c r="AC201" s="402"/>
      <c r="AD201" s="402"/>
      <c r="AE201" s="402"/>
      <c r="AF201" s="402"/>
      <c r="AG201" s="402"/>
      <c r="AH201" s="402"/>
      <c r="AI201" s="403"/>
      <c r="AJ201" s="401"/>
      <c r="AK201" s="402"/>
      <c r="AL201" s="402"/>
      <c r="AM201" s="402"/>
      <c r="AN201" s="402"/>
      <c r="AO201" s="402"/>
      <c r="AP201" s="402"/>
      <c r="AQ201" s="402"/>
      <c r="AR201" s="402"/>
      <c r="AS201" s="402"/>
      <c r="AT201" s="402"/>
      <c r="AU201" s="402"/>
      <c r="AV201" s="402"/>
      <c r="AW201" s="402"/>
      <c r="AX201" s="402"/>
      <c r="AY201" s="403"/>
      <c r="AZ201" s="397">
        <v>2</v>
      </c>
      <c r="BA201" s="397"/>
      <c r="BB201" s="237">
        <f t="shared" ref="BB201" si="118">(D204+T204)/2</f>
        <v>0</v>
      </c>
      <c r="BC201" s="399"/>
    </row>
    <row r="202" spans="1:55" s="245" customFormat="1" ht="12" customHeight="1">
      <c r="A202" s="391"/>
      <c r="B202" s="247"/>
      <c r="C202" s="393"/>
      <c r="D202" s="401"/>
      <c r="E202" s="402"/>
      <c r="F202" s="402"/>
      <c r="G202" s="402"/>
      <c r="H202" s="402"/>
      <c r="I202" s="402"/>
      <c r="J202" s="402"/>
      <c r="K202" s="402"/>
      <c r="L202" s="402"/>
      <c r="M202" s="402"/>
      <c r="N202" s="402"/>
      <c r="O202" s="402"/>
      <c r="P202" s="402"/>
      <c r="Q202" s="402"/>
      <c r="R202" s="402"/>
      <c r="S202" s="403"/>
      <c r="T202" s="401"/>
      <c r="U202" s="402"/>
      <c r="V202" s="402"/>
      <c r="W202" s="402"/>
      <c r="X202" s="402"/>
      <c r="Y202" s="402"/>
      <c r="Z202" s="402"/>
      <c r="AA202" s="402"/>
      <c r="AB202" s="402"/>
      <c r="AC202" s="402"/>
      <c r="AD202" s="402"/>
      <c r="AE202" s="402"/>
      <c r="AF202" s="402"/>
      <c r="AG202" s="402"/>
      <c r="AH202" s="402"/>
      <c r="AI202" s="403"/>
      <c r="AJ202" s="401"/>
      <c r="AK202" s="402"/>
      <c r="AL202" s="402"/>
      <c r="AM202" s="402"/>
      <c r="AN202" s="402"/>
      <c r="AO202" s="402"/>
      <c r="AP202" s="402"/>
      <c r="AQ202" s="402"/>
      <c r="AR202" s="402"/>
      <c r="AS202" s="402"/>
      <c r="AT202" s="402"/>
      <c r="AU202" s="402"/>
      <c r="AV202" s="402"/>
      <c r="AW202" s="402"/>
      <c r="AX202" s="402"/>
      <c r="AY202" s="403"/>
      <c r="AZ202" s="404">
        <v>3</v>
      </c>
      <c r="BA202" s="405"/>
      <c r="BB202" s="218" t="s">
        <v>158</v>
      </c>
      <c r="BC202" s="399"/>
    </row>
    <row r="203" spans="1:55" s="245" customFormat="1" ht="12" customHeight="1">
      <c r="A203" s="391"/>
      <c r="B203" s="247"/>
      <c r="C203" s="393"/>
      <c r="D203" s="394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6"/>
      <c r="T203" s="394"/>
      <c r="U203" s="395"/>
      <c r="V203" s="395"/>
      <c r="W203" s="395"/>
      <c r="X203" s="395"/>
      <c r="Y203" s="395"/>
      <c r="Z203" s="395"/>
      <c r="AA203" s="395"/>
      <c r="AB203" s="395"/>
      <c r="AC203" s="395"/>
      <c r="AD203" s="395"/>
      <c r="AE203" s="395"/>
      <c r="AF203" s="395"/>
      <c r="AG203" s="395"/>
      <c r="AH203" s="395"/>
      <c r="AI203" s="396"/>
      <c r="AJ203" s="394"/>
      <c r="AK203" s="395"/>
      <c r="AL203" s="395"/>
      <c r="AM203" s="395"/>
      <c r="AN203" s="395"/>
      <c r="AO203" s="395"/>
      <c r="AP203" s="395"/>
      <c r="AQ203" s="395"/>
      <c r="AR203" s="395"/>
      <c r="AS203" s="395"/>
      <c r="AT203" s="395"/>
      <c r="AU203" s="395"/>
      <c r="AV203" s="395"/>
      <c r="AW203" s="395"/>
      <c r="AX203" s="395"/>
      <c r="AY203" s="396"/>
      <c r="AZ203" s="397">
        <v>4</v>
      </c>
      <c r="BA203" s="397"/>
      <c r="BB203" s="237">
        <f t="shared" ref="BB203" si="119">IF(BB201&lt;7,(LARGE(D204:AI204,1)+AJ204)/2,"NA")</f>
        <v>0</v>
      </c>
      <c r="BC203" s="399"/>
    </row>
    <row r="204" spans="1:55" s="245" customFormat="1" ht="12" customHeight="1">
      <c r="A204" s="392"/>
      <c r="B204" s="248">
        <f>'7'!B53</f>
        <v>0</v>
      </c>
      <c r="C204" s="393"/>
      <c r="D204" s="406">
        <f t="shared" ref="D204" si="120">IF(COUNTBLANK(D200:D203)=4,0,AVERAGE(D200:D203))</f>
        <v>0</v>
      </c>
      <c r="E204" s="407"/>
      <c r="F204" s="407"/>
      <c r="G204" s="407"/>
      <c r="H204" s="407"/>
      <c r="I204" s="407"/>
      <c r="J204" s="407"/>
      <c r="K204" s="407"/>
      <c r="L204" s="407"/>
      <c r="M204" s="407"/>
      <c r="N204" s="407"/>
      <c r="O204" s="407"/>
      <c r="P204" s="407"/>
      <c r="Q204" s="407"/>
      <c r="R204" s="407"/>
      <c r="S204" s="408"/>
      <c r="T204" s="406">
        <f t="shared" si="113"/>
        <v>0</v>
      </c>
      <c r="U204" s="407"/>
      <c r="V204" s="407"/>
      <c r="W204" s="407"/>
      <c r="X204" s="407"/>
      <c r="Y204" s="407"/>
      <c r="Z204" s="407"/>
      <c r="AA204" s="407"/>
      <c r="AB204" s="407"/>
      <c r="AC204" s="407"/>
      <c r="AD204" s="407"/>
      <c r="AE204" s="407"/>
      <c r="AF204" s="407"/>
      <c r="AG204" s="407"/>
      <c r="AH204" s="407"/>
      <c r="AI204" s="408"/>
      <c r="AJ204" s="406">
        <f t="shared" si="114"/>
        <v>0</v>
      </c>
      <c r="AK204" s="407"/>
      <c r="AL204" s="407"/>
      <c r="AM204" s="407"/>
      <c r="AN204" s="407"/>
      <c r="AO204" s="407"/>
      <c r="AP204" s="407"/>
      <c r="AQ204" s="407"/>
      <c r="AR204" s="407"/>
      <c r="AS204" s="407"/>
      <c r="AT204" s="407"/>
      <c r="AU204" s="407"/>
      <c r="AV204" s="407"/>
      <c r="AW204" s="407"/>
      <c r="AX204" s="407"/>
      <c r="AY204" s="408"/>
      <c r="AZ204" s="409" t="s">
        <v>160</v>
      </c>
      <c r="BA204" s="410"/>
      <c r="BB204" s="411"/>
      <c r="BC204" s="400"/>
    </row>
    <row r="205" spans="1:55" s="90" customFormat="1" ht="12" customHeight="1">
      <c r="A205" s="412">
        <f>'7'!A54</f>
        <v>0</v>
      </c>
      <c r="B205" s="249"/>
      <c r="C205" s="415">
        <f>'12 (2)'!C54</f>
        <v>0</v>
      </c>
      <c r="D205" s="416"/>
      <c r="E205" s="417"/>
      <c r="F205" s="417"/>
      <c r="G205" s="417"/>
      <c r="H205" s="417"/>
      <c r="I205" s="417"/>
      <c r="J205" s="417"/>
      <c r="K205" s="417"/>
      <c r="L205" s="417"/>
      <c r="M205" s="417"/>
      <c r="N205" s="417"/>
      <c r="O205" s="417"/>
      <c r="P205" s="417"/>
      <c r="Q205" s="417"/>
      <c r="R205" s="417"/>
      <c r="S205" s="418"/>
      <c r="T205" s="416"/>
      <c r="U205" s="417"/>
      <c r="V205" s="417"/>
      <c r="W205" s="417"/>
      <c r="X205" s="417"/>
      <c r="Y205" s="417"/>
      <c r="Z205" s="417"/>
      <c r="AA205" s="417"/>
      <c r="AB205" s="417"/>
      <c r="AC205" s="417"/>
      <c r="AD205" s="417"/>
      <c r="AE205" s="417"/>
      <c r="AF205" s="417"/>
      <c r="AG205" s="417"/>
      <c r="AH205" s="417"/>
      <c r="AI205" s="418"/>
      <c r="AJ205" s="416"/>
      <c r="AK205" s="417"/>
      <c r="AL205" s="417"/>
      <c r="AM205" s="417"/>
      <c r="AN205" s="417"/>
      <c r="AO205" s="417"/>
      <c r="AP205" s="417"/>
      <c r="AQ205" s="417"/>
      <c r="AR205" s="417"/>
      <c r="AS205" s="417"/>
      <c r="AT205" s="417"/>
      <c r="AU205" s="417"/>
      <c r="AV205" s="417"/>
      <c r="AW205" s="417"/>
      <c r="AX205" s="417"/>
      <c r="AY205" s="418"/>
      <c r="AZ205" s="419">
        <v>1</v>
      </c>
      <c r="BA205" s="419"/>
      <c r="BB205" s="217" t="s">
        <v>157</v>
      </c>
      <c r="BC205" s="398">
        <f>IF('12 (2)'!AQ54="C","CANC",IF('12 (2)'!AQ54="D","DISP",IF('12 (2)'!AQ54="TR","TRANS",IF('12 (2)'!AQ54="TC","TRANC",IF(BB206&lt;7,IF(COUNTBLANK(AJ205:AJ208)=4,BB206,BB208),BB206)))))</f>
        <v>0</v>
      </c>
    </row>
    <row r="206" spans="1:55" s="90" customFormat="1" ht="12" customHeight="1">
      <c r="A206" s="413"/>
      <c r="B206" s="250"/>
      <c r="C206" s="415"/>
      <c r="D206" s="420"/>
      <c r="E206" s="421"/>
      <c r="F206" s="421"/>
      <c r="G206" s="421"/>
      <c r="H206" s="421"/>
      <c r="I206" s="421"/>
      <c r="J206" s="421"/>
      <c r="K206" s="421"/>
      <c r="L206" s="421"/>
      <c r="M206" s="421"/>
      <c r="N206" s="421"/>
      <c r="O206" s="421"/>
      <c r="P206" s="421"/>
      <c r="Q206" s="421"/>
      <c r="R206" s="421"/>
      <c r="S206" s="422"/>
      <c r="T206" s="420"/>
      <c r="U206" s="421"/>
      <c r="V206" s="421"/>
      <c r="W206" s="421"/>
      <c r="X206" s="421"/>
      <c r="Y206" s="421"/>
      <c r="Z206" s="421"/>
      <c r="AA206" s="421"/>
      <c r="AB206" s="421"/>
      <c r="AC206" s="421"/>
      <c r="AD206" s="421"/>
      <c r="AE206" s="421"/>
      <c r="AF206" s="421"/>
      <c r="AG206" s="421"/>
      <c r="AH206" s="421"/>
      <c r="AI206" s="422"/>
      <c r="AJ206" s="420"/>
      <c r="AK206" s="421"/>
      <c r="AL206" s="421"/>
      <c r="AM206" s="421"/>
      <c r="AN206" s="421"/>
      <c r="AO206" s="421"/>
      <c r="AP206" s="421"/>
      <c r="AQ206" s="421"/>
      <c r="AR206" s="421"/>
      <c r="AS206" s="421"/>
      <c r="AT206" s="421"/>
      <c r="AU206" s="421"/>
      <c r="AV206" s="421"/>
      <c r="AW206" s="421"/>
      <c r="AX206" s="421"/>
      <c r="AY206" s="422"/>
      <c r="AZ206" s="419">
        <v>2</v>
      </c>
      <c r="BA206" s="419"/>
      <c r="BB206" s="216">
        <f t="shared" ref="BB206" si="121">(D209+T209)/2</f>
        <v>0</v>
      </c>
      <c r="BC206" s="399"/>
    </row>
    <row r="207" spans="1:55" s="90" customFormat="1" ht="12" customHeight="1">
      <c r="A207" s="413"/>
      <c r="B207" s="250"/>
      <c r="C207" s="415"/>
      <c r="D207" s="420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1"/>
      <c r="P207" s="421"/>
      <c r="Q207" s="421"/>
      <c r="R207" s="421"/>
      <c r="S207" s="422"/>
      <c r="T207" s="420"/>
      <c r="U207" s="421"/>
      <c r="V207" s="421"/>
      <c r="W207" s="421"/>
      <c r="X207" s="421"/>
      <c r="Y207" s="421"/>
      <c r="Z207" s="421"/>
      <c r="AA207" s="421"/>
      <c r="AB207" s="421"/>
      <c r="AC207" s="421"/>
      <c r="AD207" s="421"/>
      <c r="AE207" s="421"/>
      <c r="AF207" s="421"/>
      <c r="AG207" s="421"/>
      <c r="AH207" s="421"/>
      <c r="AI207" s="422"/>
      <c r="AJ207" s="420"/>
      <c r="AK207" s="421"/>
      <c r="AL207" s="421"/>
      <c r="AM207" s="421"/>
      <c r="AN207" s="421"/>
      <c r="AO207" s="421"/>
      <c r="AP207" s="421"/>
      <c r="AQ207" s="421"/>
      <c r="AR207" s="421"/>
      <c r="AS207" s="421"/>
      <c r="AT207" s="421"/>
      <c r="AU207" s="421"/>
      <c r="AV207" s="421"/>
      <c r="AW207" s="421"/>
      <c r="AX207" s="421"/>
      <c r="AY207" s="422"/>
      <c r="AZ207" s="423">
        <v>3</v>
      </c>
      <c r="BA207" s="424"/>
      <c r="BB207" s="217" t="s">
        <v>158</v>
      </c>
      <c r="BC207" s="399"/>
    </row>
    <row r="208" spans="1:55" s="90" customFormat="1" ht="12" customHeight="1">
      <c r="A208" s="413"/>
      <c r="B208" s="250"/>
      <c r="C208" s="415"/>
      <c r="D208" s="416"/>
      <c r="E208" s="417"/>
      <c r="F208" s="417"/>
      <c r="G208" s="417"/>
      <c r="H208" s="417"/>
      <c r="I208" s="417"/>
      <c r="J208" s="417"/>
      <c r="K208" s="417"/>
      <c r="L208" s="417"/>
      <c r="M208" s="417"/>
      <c r="N208" s="417"/>
      <c r="O208" s="417"/>
      <c r="P208" s="417"/>
      <c r="Q208" s="417"/>
      <c r="R208" s="417"/>
      <c r="S208" s="418"/>
      <c r="T208" s="416"/>
      <c r="U208" s="417"/>
      <c r="V208" s="417"/>
      <c r="W208" s="417"/>
      <c r="X208" s="417"/>
      <c r="Y208" s="417"/>
      <c r="Z208" s="417"/>
      <c r="AA208" s="417"/>
      <c r="AB208" s="417"/>
      <c r="AC208" s="417"/>
      <c r="AD208" s="417"/>
      <c r="AE208" s="417"/>
      <c r="AF208" s="417"/>
      <c r="AG208" s="417"/>
      <c r="AH208" s="417"/>
      <c r="AI208" s="418"/>
      <c r="AJ208" s="416"/>
      <c r="AK208" s="417"/>
      <c r="AL208" s="417"/>
      <c r="AM208" s="417"/>
      <c r="AN208" s="417"/>
      <c r="AO208" s="417"/>
      <c r="AP208" s="417"/>
      <c r="AQ208" s="417"/>
      <c r="AR208" s="417"/>
      <c r="AS208" s="417"/>
      <c r="AT208" s="417"/>
      <c r="AU208" s="417"/>
      <c r="AV208" s="417"/>
      <c r="AW208" s="417"/>
      <c r="AX208" s="417"/>
      <c r="AY208" s="418"/>
      <c r="AZ208" s="419">
        <v>4</v>
      </c>
      <c r="BA208" s="419"/>
      <c r="BB208" s="216">
        <f t="shared" ref="BB208" si="122">IF(BB206&lt;7,(LARGE(D209:AI209,1)+AJ209)/2,"NA")</f>
        <v>0</v>
      </c>
      <c r="BC208" s="399"/>
    </row>
    <row r="209" spans="1:55" s="90" customFormat="1" ht="12" customHeight="1">
      <c r="A209" s="414"/>
      <c r="B209" s="251">
        <f>'7'!B54</f>
        <v>0</v>
      </c>
      <c r="C209" s="415"/>
      <c r="D209" s="425">
        <f t="shared" ref="D209" si="123">IF(COUNTBLANK(D205:D208)=4,0,AVERAGE(D205:D208))</f>
        <v>0</v>
      </c>
      <c r="E209" s="426"/>
      <c r="F209" s="426"/>
      <c r="G209" s="426"/>
      <c r="H209" s="426"/>
      <c r="I209" s="426"/>
      <c r="J209" s="426"/>
      <c r="K209" s="426"/>
      <c r="L209" s="426"/>
      <c r="M209" s="426"/>
      <c r="N209" s="426"/>
      <c r="O209" s="426"/>
      <c r="P209" s="426"/>
      <c r="Q209" s="426"/>
      <c r="R209" s="426"/>
      <c r="S209" s="427"/>
      <c r="T209" s="425">
        <f t="shared" si="113"/>
        <v>0</v>
      </c>
      <c r="U209" s="426"/>
      <c r="V209" s="426"/>
      <c r="W209" s="426"/>
      <c r="X209" s="426"/>
      <c r="Y209" s="426"/>
      <c r="Z209" s="426"/>
      <c r="AA209" s="426"/>
      <c r="AB209" s="426"/>
      <c r="AC209" s="426"/>
      <c r="AD209" s="426"/>
      <c r="AE209" s="426"/>
      <c r="AF209" s="426"/>
      <c r="AG209" s="426"/>
      <c r="AH209" s="426"/>
      <c r="AI209" s="427"/>
      <c r="AJ209" s="425">
        <f t="shared" si="114"/>
        <v>0</v>
      </c>
      <c r="AK209" s="426"/>
      <c r="AL209" s="426"/>
      <c r="AM209" s="426"/>
      <c r="AN209" s="426"/>
      <c r="AO209" s="426"/>
      <c r="AP209" s="426"/>
      <c r="AQ209" s="426"/>
      <c r="AR209" s="426"/>
      <c r="AS209" s="426"/>
      <c r="AT209" s="426"/>
      <c r="AU209" s="426"/>
      <c r="AV209" s="426"/>
      <c r="AW209" s="426"/>
      <c r="AX209" s="426"/>
      <c r="AY209" s="427"/>
      <c r="AZ209" s="428" t="s">
        <v>160</v>
      </c>
      <c r="BA209" s="429"/>
      <c r="BB209" s="430"/>
      <c r="BC209" s="400"/>
    </row>
    <row r="210" spans="1:55" s="245" customFormat="1" ht="12" customHeight="1">
      <c r="A210" s="390">
        <f>'7'!A55</f>
        <v>0</v>
      </c>
      <c r="B210" s="246"/>
      <c r="C210" s="393">
        <f>'12 (2)'!C55</f>
        <v>0</v>
      </c>
      <c r="D210" s="394"/>
      <c r="E210" s="395"/>
      <c r="F210" s="395"/>
      <c r="G210" s="395"/>
      <c r="H210" s="395"/>
      <c r="I210" s="395"/>
      <c r="J210" s="395"/>
      <c r="K210" s="395"/>
      <c r="L210" s="395"/>
      <c r="M210" s="395"/>
      <c r="N210" s="395"/>
      <c r="O210" s="395"/>
      <c r="P210" s="395"/>
      <c r="Q210" s="395"/>
      <c r="R210" s="395"/>
      <c r="S210" s="396"/>
      <c r="T210" s="394"/>
      <c r="U210" s="395"/>
      <c r="V210" s="395"/>
      <c r="W210" s="395"/>
      <c r="X210" s="395"/>
      <c r="Y210" s="395"/>
      <c r="Z210" s="395"/>
      <c r="AA210" s="395"/>
      <c r="AB210" s="395"/>
      <c r="AC210" s="395"/>
      <c r="AD210" s="395"/>
      <c r="AE210" s="395"/>
      <c r="AF210" s="395"/>
      <c r="AG210" s="395"/>
      <c r="AH210" s="395"/>
      <c r="AI210" s="396"/>
      <c r="AJ210" s="394"/>
      <c r="AK210" s="395"/>
      <c r="AL210" s="395"/>
      <c r="AM210" s="395"/>
      <c r="AN210" s="395"/>
      <c r="AO210" s="395"/>
      <c r="AP210" s="395"/>
      <c r="AQ210" s="395"/>
      <c r="AR210" s="395"/>
      <c r="AS210" s="395"/>
      <c r="AT210" s="395"/>
      <c r="AU210" s="395"/>
      <c r="AV210" s="395"/>
      <c r="AW210" s="395"/>
      <c r="AX210" s="395"/>
      <c r="AY210" s="396"/>
      <c r="AZ210" s="397">
        <v>1</v>
      </c>
      <c r="BA210" s="397"/>
      <c r="BB210" s="218" t="s">
        <v>157</v>
      </c>
      <c r="BC210" s="398">
        <f>IF('12 (2)'!AQ55="C","CANC",IF('12 (2)'!AQ55="D","DISP",IF('12 (2)'!AQ55="TR","TRANS",IF('12 (2)'!AQ55="TC","TRANC",IF(BB211&lt;7,IF(COUNTBLANK(AJ210:AJ213)=4,BB211,BB213),BB211)))))</f>
        <v>0</v>
      </c>
    </row>
    <row r="211" spans="1:55" s="245" customFormat="1" ht="12" customHeight="1">
      <c r="A211" s="391"/>
      <c r="B211" s="247"/>
      <c r="C211" s="393"/>
      <c r="D211" s="401"/>
      <c r="E211" s="402"/>
      <c r="F211" s="402"/>
      <c r="G211" s="402"/>
      <c r="H211" s="402"/>
      <c r="I211" s="402"/>
      <c r="J211" s="402"/>
      <c r="K211" s="402"/>
      <c r="L211" s="402"/>
      <c r="M211" s="402"/>
      <c r="N211" s="402"/>
      <c r="O211" s="402"/>
      <c r="P211" s="402"/>
      <c r="Q211" s="402"/>
      <c r="R211" s="402"/>
      <c r="S211" s="403"/>
      <c r="T211" s="401"/>
      <c r="U211" s="402"/>
      <c r="V211" s="402"/>
      <c r="W211" s="402"/>
      <c r="X211" s="402"/>
      <c r="Y211" s="402"/>
      <c r="Z211" s="402"/>
      <c r="AA211" s="402"/>
      <c r="AB211" s="402"/>
      <c r="AC211" s="402"/>
      <c r="AD211" s="402"/>
      <c r="AE211" s="402"/>
      <c r="AF211" s="402"/>
      <c r="AG211" s="402"/>
      <c r="AH211" s="402"/>
      <c r="AI211" s="403"/>
      <c r="AJ211" s="401"/>
      <c r="AK211" s="402"/>
      <c r="AL211" s="402"/>
      <c r="AM211" s="402"/>
      <c r="AN211" s="402"/>
      <c r="AO211" s="402"/>
      <c r="AP211" s="402"/>
      <c r="AQ211" s="402"/>
      <c r="AR211" s="402"/>
      <c r="AS211" s="402"/>
      <c r="AT211" s="402"/>
      <c r="AU211" s="402"/>
      <c r="AV211" s="402"/>
      <c r="AW211" s="402"/>
      <c r="AX211" s="402"/>
      <c r="AY211" s="403"/>
      <c r="AZ211" s="397">
        <v>2</v>
      </c>
      <c r="BA211" s="397"/>
      <c r="BB211" s="237">
        <f t="shared" ref="BB211" si="124">(D214+T214)/2</f>
        <v>0</v>
      </c>
      <c r="BC211" s="399"/>
    </row>
    <row r="212" spans="1:55" s="245" customFormat="1" ht="12" customHeight="1">
      <c r="A212" s="391"/>
      <c r="B212" s="247"/>
      <c r="C212" s="393"/>
      <c r="D212" s="401"/>
      <c r="E212" s="402"/>
      <c r="F212" s="402"/>
      <c r="G212" s="402"/>
      <c r="H212" s="402"/>
      <c r="I212" s="402"/>
      <c r="J212" s="402"/>
      <c r="K212" s="402"/>
      <c r="L212" s="402"/>
      <c r="M212" s="402"/>
      <c r="N212" s="402"/>
      <c r="O212" s="402"/>
      <c r="P212" s="402"/>
      <c r="Q212" s="402"/>
      <c r="R212" s="402"/>
      <c r="S212" s="403"/>
      <c r="T212" s="401"/>
      <c r="U212" s="402"/>
      <c r="V212" s="402"/>
      <c r="W212" s="402"/>
      <c r="X212" s="402"/>
      <c r="Y212" s="402"/>
      <c r="Z212" s="402"/>
      <c r="AA212" s="402"/>
      <c r="AB212" s="402"/>
      <c r="AC212" s="402"/>
      <c r="AD212" s="402"/>
      <c r="AE212" s="402"/>
      <c r="AF212" s="402"/>
      <c r="AG212" s="402"/>
      <c r="AH212" s="402"/>
      <c r="AI212" s="403"/>
      <c r="AJ212" s="401"/>
      <c r="AK212" s="402"/>
      <c r="AL212" s="402"/>
      <c r="AM212" s="402"/>
      <c r="AN212" s="402"/>
      <c r="AO212" s="402"/>
      <c r="AP212" s="402"/>
      <c r="AQ212" s="402"/>
      <c r="AR212" s="402"/>
      <c r="AS212" s="402"/>
      <c r="AT212" s="402"/>
      <c r="AU212" s="402"/>
      <c r="AV212" s="402"/>
      <c r="AW212" s="402"/>
      <c r="AX212" s="402"/>
      <c r="AY212" s="403"/>
      <c r="AZ212" s="404">
        <v>3</v>
      </c>
      <c r="BA212" s="405"/>
      <c r="BB212" s="218" t="s">
        <v>158</v>
      </c>
      <c r="BC212" s="399"/>
    </row>
    <row r="213" spans="1:55" s="245" customFormat="1" ht="12" customHeight="1">
      <c r="A213" s="391"/>
      <c r="B213" s="247"/>
      <c r="C213" s="393"/>
      <c r="D213" s="394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5"/>
      <c r="P213" s="395"/>
      <c r="Q213" s="395"/>
      <c r="R213" s="395"/>
      <c r="S213" s="396"/>
      <c r="T213" s="394"/>
      <c r="U213" s="395"/>
      <c r="V213" s="395"/>
      <c r="W213" s="395"/>
      <c r="X213" s="395"/>
      <c r="Y213" s="395"/>
      <c r="Z213" s="395"/>
      <c r="AA213" s="395"/>
      <c r="AB213" s="395"/>
      <c r="AC213" s="395"/>
      <c r="AD213" s="395"/>
      <c r="AE213" s="395"/>
      <c r="AF213" s="395"/>
      <c r="AG213" s="395"/>
      <c r="AH213" s="395"/>
      <c r="AI213" s="396"/>
      <c r="AJ213" s="394"/>
      <c r="AK213" s="395"/>
      <c r="AL213" s="395"/>
      <c r="AM213" s="395"/>
      <c r="AN213" s="395"/>
      <c r="AO213" s="395"/>
      <c r="AP213" s="395"/>
      <c r="AQ213" s="395"/>
      <c r="AR213" s="395"/>
      <c r="AS213" s="395"/>
      <c r="AT213" s="395"/>
      <c r="AU213" s="395"/>
      <c r="AV213" s="395"/>
      <c r="AW213" s="395"/>
      <c r="AX213" s="395"/>
      <c r="AY213" s="396"/>
      <c r="AZ213" s="397">
        <v>4</v>
      </c>
      <c r="BA213" s="397"/>
      <c r="BB213" s="237">
        <f t="shared" ref="BB213" si="125">IF(BB211&lt;7,(LARGE(D214:AI214,1)+AJ214)/2,"NA")</f>
        <v>0</v>
      </c>
      <c r="BC213" s="399"/>
    </row>
    <row r="214" spans="1:55" s="245" customFormat="1" ht="12" customHeight="1">
      <c r="A214" s="392"/>
      <c r="B214" s="248">
        <f>'7'!B55</f>
        <v>0</v>
      </c>
      <c r="C214" s="393"/>
      <c r="D214" s="406">
        <f t="shared" ref="D214" si="126">IF(COUNTBLANK(D210:D213)=4,0,AVERAGE(D210:D213))</f>
        <v>0</v>
      </c>
      <c r="E214" s="407"/>
      <c r="F214" s="407"/>
      <c r="G214" s="407"/>
      <c r="H214" s="407"/>
      <c r="I214" s="407"/>
      <c r="J214" s="407"/>
      <c r="K214" s="407"/>
      <c r="L214" s="407"/>
      <c r="M214" s="407"/>
      <c r="N214" s="407"/>
      <c r="O214" s="407"/>
      <c r="P214" s="407"/>
      <c r="Q214" s="407"/>
      <c r="R214" s="407"/>
      <c r="S214" s="408"/>
      <c r="T214" s="406">
        <f t="shared" si="113"/>
        <v>0</v>
      </c>
      <c r="U214" s="407"/>
      <c r="V214" s="407"/>
      <c r="W214" s="407"/>
      <c r="X214" s="407"/>
      <c r="Y214" s="407"/>
      <c r="Z214" s="407"/>
      <c r="AA214" s="407"/>
      <c r="AB214" s="407"/>
      <c r="AC214" s="407"/>
      <c r="AD214" s="407"/>
      <c r="AE214" s="407"/>
      <c r="AF214" s="407"/>
      <c r="AG214" s="407"/>
      <c r="AH214" s="407"/>
      <c r="AI214" s="408"/>
      <c r="AJ214" s="406">
        <f t="shared" si="114"/>
        <v>0</v>
      </c>
      <c r="AK214" s="407"/>
      <c r="AL214" s="407"/>
      <c r="AM214" s="407"/>
      <c r="AN214" s="407"/>
      <c r="AO214" s="407"/>
      <c r="AP214" s="407"/>
      <c r="AQ214" s="407"/>
      <c r="AR214" s="407"/>
      <c r="AS214" s="407"/>
      <c r="AT214" s="407"/>
      <c r="AU214" s="407"/>
      <c r="AV214" s="407"/>
      <c r="AW214" s="407"/>
      <c r="AX214" s="407"/>
      <c r="AY214" s="408"/>
      <c r="AZ214" s="409" t="s">
        <v>160</v>
      </c>
      <c r="BA214" s="410"/>
      <c r="BB214" s="411"/>
      <c r="BC214" s="400"/>
    </row>
  </sheetData>
  <sheetProtection sheet="1" objects="1" scenarios="1" formatCells="0" sort="0" autoFilter="0" pivotTables="0"/>
  <autoFilter ref="B14:B214"/>
  <dataConsolidate/>
  <mergeCells count="952">
    <mergeCell ref="AZ189:BB189"/>
    <mergeCell ref="D187:S187"/>
    <mergeCell ref="T187:AI187"/>
    <mergeCell ref="AJ187:AY187"/>
    <mergeCell ref="D188:S188"/>
    <mergeCell ref="T188:AI188"/>
    <mergeCell ref="AJ188:AY188"/>
    <mergeCell ref="D189:S189"/>
    <mergeCell ref="T189:AI189"/>
    <mergeCell ref="AJ189:AY189"/>
    <mergeCell ref="AJ184:AY184"/>
    <mergeCell ref="AZ184:BB184"/>
    <mergeCell ref="D185:S185"/>
    <mergeCell ref="T185:AI185"/>
    <mergeCell ref="AJ185:AY185"/>
    <mergeCell ref="D186:S186"/>
    <mergeCell ref="T186:AI186"/>
    <mergeCell ref="AJ186:AY186"/>
    <mergeCell ref="AZ185:BA185"/>
    <mergeCell ref="AJ177:AY177"/>
    <mergeCell ref="AZ176:BA176"/>
    <mergeCell ref="AZ177:BA177"/>
    <mergeCell ref="D178:S178"/>
    <mergeCell ref="T178:AI178"/>
    <mergeCell ref="AJ178:AY178"/>
    <mergeCell ref="D179:S179"/>
    <mergeCell ref="T179:AI179"/>
    <mergeCell ref="AJ179:AY179"/>
    <mergeCell ref="AZ179:BB179"/>
    <mergeCell ref="AZ178:BA178"/>
    <mergeCell ref="AZ169:BB169"/>
    <mergeCell ref="D170:S170"/>
    <mergeCell ref="T170:AI170"/>
    <mergeCell ref="AJ170:AY170"/>
    <mergeCell ref="D171:S171"/>
    <mergeCell ref="T171:AI171"/>
    <mergeCell ref="AJ171:AY171"/>
    <mergeCell ref="AZ171:BA171"/>
    <mergeCell ref="AJ174:AY174"/>
    <mergeCell ref="AZ174:BB174"/>
    <mergeCell ref="AZ172:BA172"/>
    <mergeCell ref="AZ173:BA173"/>
    <mergeCell ref="D167:S167"/>
    <mergeCell ref="T167:AI167"/>
    <mergeCell ref="AJ167:AY167"/>
    <mergeCell ref="D168:S168"/>
    <mergeCell ref="T168:AI168"/>
    <mergeCell ref="AJ168:AY168"/>
    <mergeCell ref="D169:S169"/>
    <mergeCell ref="T169:AI169"/>
    <mergeCell ref="AJ169:AY169"/>
    <mergeCell ref="AJ161:AY161"/>
    <mergeCell ref="D162:S162"/>
    <mergeCell ref="T162:AI162"/>
    <mergeCell ref="AJ162:AY162"/>
    <mergeCell ref="T165:AI165"/>
    <mergeCell ref="AJ165:AY165"/>
    <mergeCell ref="D166:S166"/>
    <mergeCell ref="T166:AI166"/>
    <mergeCell ref="AJ166:AY166"/>
    <mergeCell ref="D158:S158"/>
    <mergeCell ref="T158:AI158"/>
    <mergeCell ref="AJ158:AY158"/>
    <mergeCell ref="D159:S159"/>
    <mergeCell ref="T159:AI159"/>
    <mergeCell ref="AJ159:AY159"/>
    <mergeCell ref="AZ159:BB159"/>
    <mergeCell ref="D160:S160"/>
    <mergeCell ref="T160:AI160"/>
    <mergeCell ref="AJ160:AY160"/>
    <mergeCell ref="AZ158:BA158"/>
    <mergeCell ref="D156:S156"/>
    <mergeCell ref="T156:AI156"/>
    <mergeCell ref="AJ156:AY156"/>
    <mergeCell ref="AZ156:BA156"/>
    <mergeCell ref="D157:S157"/>
    <mergeCell ref="T157:AI157"/>
    <mergeCell ref="AJ157:AY157"/>
    <mergeCell ref="AZ157:BA157"/>
    <mergeCell ref="AZ155:BA155"/>
    <mergeCell ref="T148:AI148"/>
    <mergeCell ref="AJ148:AY148"/>
    <mergeCell ref="D149:S149"/>
    <mergeCell ref="T149:AI149"/>
    <mergeCell ref="AJ149:AY149"/>
    <mergeCell ref="AZ149:BB149"/>
    <mergeCell ref="D150:S150"/>
    <mergeCell ref="T150:AI150"/>
    <mergeCell ref="AJ150:AY150"/>
    <mergeCell ref="AZ148:BA148"/>
    <mergeCell ref="AZ139:BB139"/>
    <mergeCell ref="D140:S140"/>
    <mergeCell ref="T140:AI140"/>
    <mergeCell ref="AJ140:AY140"/>
    <mergeCell ref="AJ141:AY141"/>
    <mergeCell ref="AJ144:AY144"/>
    <mergeCell ref="AZ144:BB144"/>
    <mergeCell ref="AJ146:AY146"/>
    <mergeCell ref="D147:S147"/>
    <mergeCell ref="T147:AI147"/>
    <mergeCell ref="AJ147:AY147"/>
    <mergeCell ref="AZ146:BA146"/>
    <mergeCell ref="AZ147:BA147"/>
    <mergeCell ref="AZ145:BA145"/>
    <mergeCell ref="D137:S137"/>
    <mergeCell ref="T137:AI137"/>
    <mergeCell ref="AJ137:AY137"/>
    <mergeCell ref="D138:S138"/>
    <mergeCell ref="T138:AI138"/>
    <mergeCell ref="AJ138:AY138"/>
    <mergeCell ref="D139:S139"/>
    <mergeCell ref="T139:AI139"/>
    <mergeCell ref="AJ139:AY139"/>
    <mergeCell ref="AJ131:AY131"/>
    <mergeCell ref="D132:S132"/>
    <mergeCell ref="T132:AI132"/>
    <mergeCell ref="AJ132:AY132"/>
    <mergeCell ref="T135:AI135"/>
    <mergeCell ref="AJ135:AY135"/>
    <mergeCell ref="D136:S136"/>
    <mergeCell ref="T136:AI136"/>
    <mergeCell ref="AJ136:AY136"/>
    <mergeCell ref="D128:S128"/>
    <mergeCell ref="T128:AI128"/>
    <mergeCell ref="AJ128:AY128"/>
    <mergeCell ref="D129:S129"/>
    <mergeCell ref="T129:AI129"/>
    <mergeCell ref="AJ129:AY129"/>
    <mergeCell ref="AZ129:BB129"/>
    <mergeCell ref="D130:S130"/>
    <mergeCell ref="T130:AI130"/>
    <mergeCell ref="AJ130:AY130"/>
    <mergeCell ref="AZ128:BA128"/>
    <mergeCell ref="D126:S126"/>
    <mergeCell ref="T126:AI126"/>
    <mergeCell ref="AJ126:AY126"/>
    <mergeCell ref="AZ126:BA126"/>
    <mergeCell ref="D127:S127"/>
    <mergeCell ref="T127:AI127"/>
    <mergeCell ref="AJ127:AY127"/>
    <mergeCell ref="AZ127:BA127"/>
    <mergeCell ref="AZ125:BA125"/>
    <mergeCell ref="T118:AI118"/>
    <mergeCell ref="AJ118:AY118"/>
    <mergeCell ref="D119:S119"/>
    <mergeCell ref="T119:AI119"/>
    <mergeCell ref="AJ119:AY119"/>
    <mergeCell ref="AZ119:BB119"/>
    <mergeCell ref="D120:S120"/>
    <mergeCell ref="T120:AI120"/>
    <mergeCell ref="AJ120:AY120"/>
    <mergeCell ref="AZ118:BA118"/>
    <mergeCell ref="AZ109:BB109"/>
    <mergeCell ref="D110:S110"/>
    <mergeCell ref="T110:AI110"/>
    <mergeCell ref="AJ110:AY110"/>
    <mergeCell ref="D111:S111"/>
    <mergeCell ref="T111:AI111"/>
    <mergeCell ref="AJ111:AY111"/>
    <mergeCell ref="AJ116:AY116"/>
    <mergeCell ref="D117:S117"/>
    <mergeCell ref="T117:AI117"/>
    <mergeCell ref="AJ117:AY117"/>
    <mergeCell ref="AZ116:BA116"/>
    <mergeCell ref="AZ117:BA117"/>
    <mergeCell ref="AZ115:BA115"/>
    <mergeCell ref="D107:S107"/>
    <mergeCell ref="T107:AI107"/>
    <mergeCell ref="AJ107:AY107"/>
    <mergeCell ref="D108:S108"/>
    <mergeCell ref="T108:AI108"/>
    <mergeCell ref="AJ108:AY108"/>
    <mergeCell ref="D109:S109"/>
    <mergeCell ref="T109:AI109"/>
    <mergeCell ref="AJ109:AY109"/>
    <mergeCell ref="AJ101:AY101"/>
    <mergeCell ref="D102:S102"/>
    <mergeCell ref="T102:AI102"/>
    <mergeCell ref="AJ102:AY102"/>
    <mergeCell ref="T105:AI105"/>
    <mergeCell ref="AJ105:AY105"/>
    <mergeCell ref="D106:S106"/>
    <mergeCell ref="T106:AI106"/>
    <mergeCell ref="AJ106:AY106"/>
    <mergeCell ref="D98:S98"/>
    <mergeCell ref="T98:AI98"/>
    <mergeCell ref="AJ98:AY98"/>
    <mergeCell ref="D99:S99"/>
    <mergeCell ref="T99:AI99"/>
    <mergeCell ref="AJ99:AY99"/>
    <mergeCell ref="AZ99:BB99"/>
    <mergeCell ref="D100:S100"/>
    <mergeCell ref="T100:AI100"/>
    <mergeCell ref="AJ100:AY100"/>
    <mergeCell ref="AZ98:BA98"/>
    <mergeCell ref="AJ93:AY93"/>
    <mergeCell ref="T95:AI95"/>
    <mergeCell ref="AJ95:AY95"/>
    <mergeCell ref="D96:S96"/>
    <mergeCell ref="T96:AI96"/>
    <mergeCell ref="AJ96:AY96"/>
    <mergeCell ref="AZ96:BA96"/>
    <mergeCell ref="AZ95:BA95"/>
    <mergeCell ref="D97:S97"/>
    <mergeCell ref="T97:AI97"/>
    <mergeCell ref="AJ97:AY97"/>
    <mergeCell ref="AZ97:BA97"/>
    <mergeCell ref="T87:AI87"/>
    <mergeCell ref="AJ87:AY87"/>
    <mergeCell ref="AZ86:BA86"/>
    <mergeCell ref="AZ87:BA87"/>
    <mergeCell ref="D88:S88"/>
    <mergeCell ref="T88:AI88"/>
    <mergeCell ref="AJ88:AY88"/>
    <mergeCell ref="D89:S89"/>
    <mergeCell ref="T89:AI89"/>
    <mergeCell ref="AJ89:AY89"/>
    <mergeCell ref="AZ89:BB89"/>
    <mergeCell ref="AZ88:BA88"/>
    <mergeCell ref="AZ79:BB79"/>
    <mergeCell ref="D80:S80"/>
    <mergeCell ref="T80:AI80"/>
    <mergeCell ref="AJ80:AY80"/>
    <mergeCell ref="D81:S81"/>
    <mergeCell ref="T81:AI81"/>
    <mergeCell ref="AJ81:AY81"/>
    <mergeCell ref="AJ84:AY84"/>
    <mergeCell ref="AZ84:BB84"/>
    <mergeCell ref="D77:S77"/>
    <mergeCell ref="T77:AI77"/>
    <mergeCell ref="AJ77:AY77"/>
    <mergeCell ref="D78:S78"/>
    <mergeCell ref="T78:AI78"/>
    <mergeCell ref="AJ78:AY78"/>
    <mergeCell ref="D79:S79"/>
    <mergeCell ref="T79:AI79"/>
    <mergeCell ref="AJ79:AY79"/>
    <mergeCell ref="AJ71:AY71"/>
    <mergeCell ref="D72:S72"/>
    <mergeCell ref="T72:AI72"/>
    <mergeCell ref="AJ72:AY72"/>
    <mergeCell ref="T75:AI75"/>
    <mergeCell ref="AJ75:AY75"/>
    <mergeCell ref="D76:S76"/>
    <mergeCell ref="T76:AI76"/>
    <mergeCell ref="AJ76:AY76"/>
    <mergeCell ref="D68:S68"/>
    <mergeCell ref="T68:AI68"/>
    <mergeCell ref="AJ68:AY68"/>
    <mergeCell ref="D69:S69"/>
    <mergeCell ref="T69:AI69"/>
    <mergeCell ref="AJ69:AY69"/>
    <mergeCell ref="AZ69:BB69"/>
    <mergeCell ref="D70:S70"/>
    <mergeCell ref="T70:AI70"/>
    <mergeCell ref="AJ70:AY70"/>
    <mergeCell ref="AZ68:BA68"/>
    <mergeCell ref="T65:AI65"/>
    <mergeCell ref="AJ65:AY65"/>
    <mergeCell ref="D66:S66"/>
    <mergeCell ref="T66:AI66"/>
    <mergeCell ref="AJ66:AY66"/>
    <mergeCell ref="AZ66:BA66"/>
    <mergeCell ref="D67:S67"/>
    <mergeCell ref="T67:AI67"/>
    <mergeCell ref="AJ67:AY67"/>
    <mergeCell ref="AZ67:BA67"/>
    <mergeCell ref="D58:S58"/>
    <mergeCell ref="T58:AI58"/>
    <mergeCell ref="AJ58:AY58"/>
    <mergeCell ref="D59:S59"/>
    <mergeCell ref="T59:AI59"/>
    <mergeCell ref="AJ59:AY59"/>
    <mergeCell ref="AZ59:BB59"/>
    <mergeCell ref="D60:S60"/>
    <mergeCell ref="T60:AI60"/>
    <mergeCell ref="AJ60:AY60"/>
    <mergeCell ref="AZ58:BA58"/>
    <mergeCell ref="D51:S51"/>
    <mergeCell ref="T51:AI51"/>
    <mergeCell ref="AJ51:AY51"/>
    <mergeCell ref="AJ54:AY54"/>
    <mergeCell ref="AZ54:BB54"/>
    <mergeCell ref="AJ56:AY56"/>
    <mergeCell ref="D57:S57"/>
    <mergeCell ref="T57:AI57"/>
    <mergeCell ref="AJ57:AY57"/>
    <mergeCell ref="AZ56:BA56"/>
    <mergeCell ref="AZ57:BA57"/>
    <mergeCell ref="D48:S48"/>
    <mergeCell ref="T48:AI48"/>
    <mergeCell ref="AJ48:AY48"/>
    <mergeCell ref="D49:S49"/>
    <mergeCell ref="T49:AI49"/>
    <mergeCell ref="AJ49:AY49"/>
    <mergeCell ref="AZ49:BB49"/>
    <mergeCell ref="D50:S50"/>
    <mergeCell ref="T50:AI50"/>
    <mergeCell ref="AJ50:AY50"/>
    <mergeCell ref="AZ48:BA48"/>
    <mergeCell ref="AZ44:BB44"/>
    <mergeCell ref="D45:S45"/>
    <mergeCell ref="T45:AI45"/>
    <mergeCell ref="AJ45:AY45"/>
    <mergeCell ref="D46:S46"/>
    <mergeCell ref="T46:AI46"/>
    <mergeCell ref="AJ46:AY46"/>
    <mergeCell ref="AZ46:BA46"/>
    <mergeCell ref="D47:S47"/>
    <mergeCell ref="T47:AI47"/>
    <mergeCell ref="AJ47:AY47"/>
    <mergeCell ref="AZ47:BA47"/>
    <mergeCell ref="D42:S42"/>
    <mergeCell ref="T42:AI42"/>
    <mergeCell ref="AJ42:AY42"/>
    <mergeCell ref="D43:S43"/>
    <mergeCell ref="T43:AI43"/>
    <mergeCell ref="AJ43:AY43"/>
    <mergeCell ref="D44:S44"/>
    <mergeCell ref="T44:AI44"/>
    <mergeCell ref="AJ44:AY44"/>
    <mergeCell ref="T37:AI37"/>
    <mergeCell ref="AJ37:AY37"/>
    <mergeCell ref="D38:S38"/>
    <mergeCell ref="T38:AI38"/>
    <mergeCell ref="AJ38:AY38"/>
    <mergeCell ref="AJ40:AY40"/>
    <mergeCell ref="D41:S41"/>
    <mergeCell ref="T41:AI41"/>
    <mergeCell ref="AJ41:AY41"/>
    <mergeCell ref="T31:AI31"/>
    <mergeCell ref="AJ31:AY31"/>
    <mergeCell ref="D32:S32"/>
    <mergeCell ref="T32:AI32"/>
    <mergeCell ref="AJ32:AY32"/>
    <mergeCell ref="D33:S33"/>
    <mergeCell ref="T33:AI33"/>
    <mergeCell ref="AJ33:AY33"/>
    <mergeCell ref="D34:S34"/>
    <mergeCell ref="T34:AI34"/>
    <mergeCell ref="AJ34:AY34"/>
    <mergeCell ref="D23:S23"/>
    <mergeCell ref="T23:AI23"/>
    <mergeCell ref="AJ23:AY23"/>
    <mergeCell ref="D24:S24"/>
    <mergeCell ref="T24:AI24"/>
    <mergeCell ref="AJ24:AY24"/>
    <mergeCell ref="AZ24:BB24"/>
    <mergeCell ref="D25:S25"/>
    <mergeCell ref="T25:AI25"/>
    <mergeCell ref="AJ25:AY25"/>
    <mergeCell ref="D20:S20"/>
    <mergeCell ref="T20:AI20"/>
    <mergeCell ref="AJ20:AY20"/>
    <mergeCell ref="D21:S21"/>
    <mergeCell ref="T21:AI21"/>
    <mergeCell ref="AJ21:AY21"/>
    <mergeCell ref="D22:S22"/>
    <mergeCell ref="T22:AI22"/>
    <mergeCell ref="AJ22:AY22"/>
    <mergeCell ref="BC15:BC19"/>
    <mergeCell ref="AZ16:BA16"/>
    <mergeCell ref="AZ17:BA17"/>
    <mergeCell ref="BB8:BC8"/>
    <mergeCell ref="AE8:AV8"/>
    <mergeCell ref="A1:BC5"/>
    <mergeCell ref="A6:S7"/>
    <mergeCell ref="T6:BC7"/>
    <mergeCell ref="A8:C8"/>
    <mergeCell ref="D8:T8"/>
    <mergeCell ref="AW8:BA8"/>
    <mergeCell ref="AW9:BC9"/>
    <mergeCell ref="AE9:AV9"/>
    <mergeCell ref="A9:C9"/>
    <mergeCell ref="D9:T9"/>
    <mergeCell ref="A11:C11"/>
    <mergeCell ref="AW10:BC10"/>
    <mergeCell ref="A10:C10"/>
    <mergeCell ref="L10:R10"/>
    <mergeCell ref="R11:AN11"/>
    <mergeCell ref="D10:J10"/>
    <mergeCell ref="T10:Z10"/>
    <mergeCell ref="AB10:AG10"/>
    <mergeCell ref="D11:N11"/>
    <mergeCell ref="O11:Q11"/>
    <mergeCell ref="AH10:AV10"/>
    <mergeCell ref="AW11:AZ11"/>
    <mergeCell ref="AO11:AQ11"/>
    <mergeCell ref="BB11:BC11"/>
    <mergeCell ref="BB13:BB14"/>
    <mergeCell ref="AZ13:BA14"/>
    <mergeCell ref="D14:S14"/>
    <mergeCell ref="T14:AI14"/>
    <mergeCell ref="AJ14:AY14"/>
    <mergeCell ref="A20:A24"/>
    <mergeCell ref="C20:C24"/>
    <mergeCell ref="AZ20:BA20"/>
    <mergeCell ref="A15:A19"/>
    <mergeCell ref="AZ18:BA18"/>
    <mergeCell ref="C15:C19"/>
    <mergeCell ref="AZ15:BA15"/>
    <mergeCell ref="A30:A34"/>
    <mergeCell ref="C30:C34"/>
    <mergeCell ref="AZ30:BA30"/>
    <mergeCell ref="AZ32:BA32"/>
    <mergeCell ref="AZ33:BA33"/>
    <mergeCell ref="A25:A29"/>
    <mergeCell ref="C25:C29"/>
    <mergeCell ref="AZ25:BA25"/>
    <mergeCell ref="D15:S15"/>
    <mergeCell ref="D16:S16"/>
    <mergeCell ref="D17:S17"/>
    <mergeCell ref="D18:S18"/>
    <mergeCell ref="D19:S19"/>
    <mergeCell ref="T15:AI15"/>
    <mergeCell ref="AJ15:AY15"/>
    <mergeCell ref="T16:AI16"/>
    <mergeCell ref="AZ19:BB19"/>
    <mergeCell ref="AZ21:BA21"/>
    <mergeCell ref="AZ22:BA22"/>
    <mergeCell ref="AZ23:BA23"/>
    <mergeCell ref="BC20:BC24"/>
    <mergeCell ref="BC30:BC34"/>
    <mergeCell ref="AZ31:BA31"/>
    <mergeCell ref="AZ26:BA26"/>
    <mergeCell ref="AZ27:BA27"/>
    <mergeCell ref="AZ28:BA28"/>
    <mergeCell ref="AZ29:BB29"/>
    <mergeCell ref="AZ34:BB34"/>
    <mergeCell ref="A45:A49"/>
    <mergeCell ref="C45:C49"/>
    <mergeCell ref="AZ45:BA45"/>
    <mergeCell ref="BC25:BC29"/>
    <mergeCell ref="D26:S26"/>
    <mergeCell ref="T26:AI26"/>
    <mergeCell ref="AJ26:AY26"/>
    <mergeCell ref="D27:S27"/>
    <mergeCell ref="T27:AI27"/>
    <mergeCell ref="AJ27:AY27"/>
    <mergeCell ref="D28:S28"/>
    <mergeCell ref="T28:AI28"/>
    <mergeCell ref="AJ28:AY28"/>
    <mergeCell ref="D29:S29"/>
    <mergeCell ref="T29:AI29"/>
    <mergeCell ref="AJ29:AY29"/>
    <mergeCell ref="D30:S30"/>
    <mergeCell ref="T30:AI30"/>
    <mergeCell ref="AJ30:AY30"/>
    <mergeCell ref="BC45:BC49"/>
    <mergeCell ref="D31:S31"/>
    <mergeCell ref="A35:A39"/>
    <mergeCell ref="C35:C39"/>
    <mergeCell ref="AZ35:BA35"/>
    <mergeCell ref="BC35:BC39"/>
    <mergeCell ref="AZ41:BA41"/>
    <mergeCell ref="AZ42:BA42"/>
    <mergeCell ref="AZ43:BA43"/>
    <mergeCell ref="A40:A44"/>
    <mergeCell ref="C40:C44"/>
    <mergeCell ref="AZ40:BA40"/>
    <mergeCell ref="BC40:BC44"/>
    <mergeCell ref="D35:S35"/>
    <mergeCell ref="T35:AI35"/>
    <mergeCell ref="AJ35:AY35"/>
    <mergeCell ref="D36:S36"/>
    <mergeCell ref="AZ36:BA36"/>
    <mergeCell ref="AZ37:BA37"/>
    <mergeCell ref="AZ38:BA38"/>
    <mergeCell ref="D39:S39"/>
    <mergeCell ref="T39:AI39"/>
    <mergeCell ref="AJ39:AY39"/>
    <mergeCell ref="D40:S40"/>
    <mergeCell ref="T40:AI40"/>
    <mergeCell ref="AZ39:BB39"/>
    <mergeCell ref="T36:AI36"/>
    <mergeCell ref="AJ36:AY36"/>
    <mergeCell ref="D37:S37"/>
    <mergeCell ref="A55:A59"/>
    <mergeCell ref="C55:C59"/>
    <mergeCell ref="AZ55:BA55"/>
    <mergeCell ref="BC55:BC59"/>
    <mergeCell ref="AZ51:BA51"/>
    <mergeCell ref="AZ52:BA52"/>
    <mergeCell ref="AZ53:BA53"/>
    <mergeCell ref="A50:A54"/>
    <mergeCell ref="C50:C54"/>
    <mergeCell ref="AZ50:BA50"/>
    <mergeCell ref="BC50:BC54"/>
    <mergeCell ref="D52:S52"/>
    <mergeCell ref="T52:AI52"/>
    <mergeCell ref="AJ52:AY52"/>
    <mergeCell ref="D53:S53"/>
    <mergeCell ref="T53:AI53"/>
    <mergeCell ref="AJ53:AY53"/>
    <mergeCell ref="D54:S54"/>
    <mergeCell ref="T54:AI54"/>
    <mergeCell ref="D55:S55"/>
    <mergeCell ref="T55:AI55"/>
    <mergeCell ref="AJ55:AY55"/>
    <mergeCell ref="D56:S56"/>
    <mergeCell ref="T56:AI56"/>
    <mergeCell ref="C65:C69"/>
    <mergeCell ref="AZ65:BA65"/>
    <mergeCell ref="BC65:BC69"/>
    <mergeCell ref="AZ61:BA61"/>
    <mergeCell ref="AZ62:BA62"/>
    <mergeCell ref="AZ63:BA63"/>
    <mergeCell ref="A60:A64"/>
    <mergeCell ref="C60:C64"/>
    <mergeCell ref="AZ60:BA60"/>
    <mergeCell ref="BC60:BC64"/>
    <mergeCell ref="D61:S61"/>
    <mergeCell ref="T61:AI61"/>
    <mergeCell ref="AJ61:AY61"/>
    <mergeCell ref="D62:S62"/>
    <mergeCell ref="T62:AI62"/>
    <mergeCell ref="AJ62:AY62"/>
    <mergeCell ref="D63:S63"/>
    <mergeCell ref="T63:AI63"/>
    <mergeCell ref="D64:S64"/>
    <mergeCell ref="T64:AI64"/>
    <mergeCell ref="AJ64:AY64"/>
    <mergeCell ref="AZ64:BB64"/>
    <mergeCell ref="D65:S65"/>
    <mergeCell ref="AJ63:AY63"/>
    <mergeCell ref="AZ76:BA76"/>
    <mergeCell ref="AZ77:BA77"/>
    <mergeCell ref="AZ78:BA78"/>
    <mergeCell ref="A75:A79"/>
    <mergeCell ref="C75:C79"/>
    <mergeCell ref="AZ75:BA75"/>
    <mergeCell ref="BC75:BC79"/>
    <mergeCell ref="AZ71:BA71"/>
    <mergeCell ref="AZ72:BA72"/>
    <mergeCell ref="AZ73:BA73"/>
    <mergeCell ref="A70:A74"/>
    <mergeCell ref="C70:C74"/>
    <mergeCell ref="AZ70:BA70"/>
    <mergeCell ref="BC70:BC74"/>
    <mergeCell ref="D73:S73"/>
    <mergeCell ref="T73:AI73"/>
    <mergeCell ref="AJ73:AY73"/>
    <mergeCell ref="D74:S74"/>
    <mergeCell ref="T74:AI74"/>
    <mergeCell ref="AJ74:AY74"/>
    <mergeCell ref="AZ74:BB74"/>
    <mergeCell ref="D75:S75"/>
    <mergeCell ref="D71:S71"/>
    <mergeCell ref="T71:AI71"/>
    <mergeCell ref="AZ85:BA85"/>
    <mergeCell ref="BC85:BC89"/>
    <mergeCell ref="AZ81:BA81"/>
    <mergeCell ref="AZ82:BA82"/>
    <mergeCell ref="AZ83:BA83"/>
    <mergeCell ref="A80:A84"/>
    <mergeCell ref="C80:C84"/>
    <mergeCell ref="AZ80:BA80"/>
    <mergeCell ref="BC80:BC84"/>
    <mergeCell ref="D82:S82"/>
    <mergeCell ref="T82:AI82"/>
    <mergeCell ref="AJ82:AY82"/>
    <mergeCell ref="D83:S83"/>
    <mergeCell ref="T83:AI83"/>
    <mergeCell ref="AJ83:AY83"/>
    <mergeCell ref="D84:S84"/>
    <mergeCell ref="T84:AI84"/>
    <mergeCell ref="D85:S85"/>
    <mergeCell ref="T85:AI85"/>
    <mergeCell ref="AJ85:AY85"/>
    <mergeCell ref="D86:S86"/>
    <mergeCell ref="T86:AI86"/>
    <mergeCell ref="AJ86:AY86"/>
    <mergeCell ref="D87:S87"/>
    <mergeCell ref="BC95:BC99"/>
    <mergeCell ref="AZ91:BA91"/>
    <mergeCell ref="AZ92:BA92"/>
    <mergeCell ref="AZ93:BA93"/>
    <mergeCell ref="A90:A94"/>
    <mergeCell ref="C90:C94"/>
    <mergeCell ref="AZ90:BA90"/>
    <mergeCell ref="BC90:BC94"/>
    <mergeCell ref="D91:S91"/>
    <mergeCell ref="T91:AI91"/>
    <mergeCell ref="AJ91:AY91"/>
    <mergeCell ref="D92:S92"/>
    <mergeCell ref="T92:AI92"/>
    <mergeCell ref="AJ92:AY92"/>
    <mergeCell ref="D93:S93"/>
    <mergeCell ref="T93:AI93"/>
    <mergeCell ref="D94:S94"/>
    <mergeCell ref="T94:AI94"/>
    <mergeCell ref="AJ94:AY94"/>
    <mergeCell ref="AZ94:BB94"/>
    <mergeCell ref="D95:S95"/>
    <mergeCell ref="D90:S90"/>
    <mergeCell ref="T90:AI90"/>
    <mergeCell ref="AJ90:AY90"/>
    <mergeCell ref="AZ106:BA106"/>
    <mergeCell ref="AZ107:BA107"/>
    <mergeCell ref="AZ108:BA108"/>
    <mergeCell ref="A105:A109"/>
    <mergeCell ref="C105:C109"/>
    <mergeCell ref="AZ105:BA105"/>
    <mergeCell ref="BC105:BC109"/>
    <mergeCell ref="AZ101:BA101"/>
    <mergeCell ref="AZ102:BA102"/>
    <mergeCell ref="AZ103:BA103"/>
    <mergeCell ref="A100:A104"/>
    <mergeCell ref="C100:C104"/>
    <mergeCell ref="AZ100:BA100"/>
    <mergeCell ref="BC100:BC104"/>
    <mergeCell ref="D103:S103"/>
    <mergeCell ref="T103:AI103"/>
    <mergeCell ref="AJ103:AY103"/>
    <mergeCell ref="D104:S104"/>
    <mergeCell ref="T104:AI104"/>
    <mergeCell ref="AJ104:AY104"/>
    <mergeCell ref="AZ104:BB104"/>
    <mergeCell ref="D105:S105"/>
    <mergeCell ref="D101:S101"/>
    <mergeCell ref="T101:AI101"/>
    <mergeCell ref="BC115:BC119"/>
    <mergeCell ref="AZ111:BA111"/>
    <mergeCell ref="AZ112:BA112"/>
    <mergeCell ref="AZ113:BA113"/>
    <mergeCell ref="A110:A114"/>
    <mergeCell ref="C110:C114"/>
    <mergeCell ref="AZ110:BA110"/>
    <mergeCell ref="BC110:BC114"/>
    <mergeCell ref="D112:S112"/>
    <mergeCell ref="T112:AI112"/>
    <mergeCell ref="AJ112:AY112"/>
    <mergeCell ref="D113:S113"/>
    <mergeCell ref="T113:AI113"/>
    <mergeCell ref="AJ113:AY113"/>
    <mergeCell ref="D114:S114"/>
    <mergeCell ref="T114:AI114"/>
    <mergeCell ref="D115:S115"/>
    <mergeCell ref="T115:AI115"/>
    <mergeCell ref="AJ115:AY115"/>
    <mergeCell ref="D116:S116"/>
    <mergeCell ref="T116:AI116"/>
    <mergeCell ref="AJ114:AY114"/>
    <mergeCell ref="AZ114:BB114"/>
    <mergeCell ref="D118:S118"/>
    <mergeCell ref="BC125:BC129"/>
    <mergeCell ref="AZ121:BA121"/>
    <mergeCell ref="AZ122:BA122"/>
    <mergeCell ref="AZ123:BA123"/>
    <mergeCell ref="A120:A124"/>
    <mergeCell ref="C120:C124"/>
    <mergeCell ref="AZ120:BA120"/>
    <mergeCell ref="BC120:BC124"/>
    <mergeCell ref="D121:S121"/>
    <mergeCell ref="T121:AI121"/>
    <mergeCell ref="AJ121:AY121"/>
    <mergeCell ref="D122:S122"/>
    <mergeCell ref="T122:AI122"/>
    <mergeCell ref="AJ122:AY122"/>
    <mergeCell ref="D123:S123"/>
    <mergeCell ref="T123:AI123"/>
    <mergeCell ref="D124:S124"/>
    <mergeCell ref="T124:AI124"/>
    <mergeCell ref="AJ124:AY124"/>
    <mergeCell ref="AZ124:BB124"/>
    <mergeCell ref="D125:S125"/>
    <mergeCell ref="T125:AI125"/>
    <mergeCell ref="AJ125:AY125"/>
    <mergeCell ref="AJ123:AY123"/>
    <mergeCell ref="AZ136:BA136"/>
    <mergeCell ref="AZ137:BA137"/>
    <mergeCell ref="AZ138:BA138"/>
    <mergeCell ref="A135:A139"/>
    <mergeCell ref="C135:C139"/>
    <mergeCell ref="AZ135:BA135"/>
    <mergeCell ref="BC135:BC139"/>
    <mergeCell ref="AZ131:BA131"/>
    <mergeCell ref="AZ132:BA132"/>
    <mergeCell ref="AZ133:BA133"/>
    <mergeCell ref="A130:A134"/>
    <mergeCell ref="C130:C134"/>
    <mergeCell ref="AZ130:BA130"/>
    <mergeCell ref="BC130:BC134"/>
    <mergeCell ref="D133:S133"/>
    <mergeCell ref="T133:AI133"/>
    <mergeCell ref="AJ133:AY133"/>
    <mergeCell ref="D134:S134"/>
    <mergeCell ref="T134:AI134"/>
    <mergeCell ref="AJ134:AY134"/>
    <mergeCell ref="AZ134:BB134"/>
    <mergeCell ref="D135:S135"/>
    <mergeCell ref="D131:S131"/>
    <mergeCell ref="T131:AI131"/>
    <mergeCell ref="BC145:BC149"/>
    <mergeCell ref="AZ141:BA141"/>
    <mergeCell ref="AZ142:BA142"/>
    <mergeCell ref="AZ143:BA143"/>
    <mergeCell ref="A140:A144"/>
    <mergeCell ref="C140:C144"/>
    <mergeCell ref="AZ140:BA140"/>
    <mergeCell ref="BC140:BC144"/>
    <mergeCell ref="D142:S142"/>
    <mergeCell ref="T142:AI142"/>
    <mergeCell ref="AJ142:AY142"/>
    <mergeCell ref="D143:S143"/>
    <mergeCell ref="T143:AI143"/>
    <mergeCell ref="AJ143:AY143"/>
    <mergeCell ref="D144:S144"/>
    <mergeCell ref="T144:AI144"/>
    <mergeCell ref="D145:S145"/>
    <mergeCell ref="T145:AI145"/>
    <mergeCell ref="AJ145:AY145"/>
    <mergeCell ref="D146:S146"/>
    <mergeCell ref="T146:AI146"/>
    <mergeCell ref="D141:S141"/>
    <mergeCell ref="T141:AI141"/>
    <mergeCell ref="D148:S148"/>
    <mergeCell ref="BC155:BC159"/>
    <mergeCell ref="AZ151:BA151"/>
    <mergeCell ref="AZ152:BA152"/>
    <mergeCell ref="AZ153:BA153"/>
    <mergeCell ref="A150:A154"/>
    <mergeCell ref="C150:C154"/>
    <mergeCell ref="AZ150:BA150"/>
    <mergeCell ref="BC150:BC154"/>
    <mergeCell ref="D151:S151"/>
    <mergeCell ref="T151:AI151"/>
    <mergeCell ref="AJ151:AY151"/>
    <mergeCell ref="D152:S152"/>
    <mergeCell ref="T152:AI152"/>
    <mergeCell ref="AJ152:AY152"/>
    <mergeCell ref="D153:S153"/>
    <mergeCell ref="T153:AI153"/>
    <mergeCell ref="D154:S154"/>
    <mergeCell ref="T154:AI154"/>
    <mergeCell ref="AJ154:AY154"/>
    <mergeCell ref="AZ154:BB154"/>
    <mergeCell ref="D155:S155"/>
    <mergeCell ref="AJ153:AY153"/>
    <mergeCell ref="T155:AI155"/>
    <mergeCell ref="AJ155:AY155"/>
    <mergeCell ref="AZ166:BA166"/>
    <mergeCell ref="AZ167:BA167"/>
    <mergeCell ref="AZ168:BA168"/>
    <mergeCell ref="A165:A169"/>
    <mergeCell ref="C165:C169"/>
    <mergeCell ref="AZ165:BA165"/>
    <mergeCell ref="BC165:BC169"/>
    <mergeCell ref="AZ161:BA161"/>
    <mergeCell ref="AZ162:BA162"/>
    <mergeCell ref="AZ163:BA163"/>
    <mergeCell ref="A160:A164"/>
    <mergeCell ref="C160:C164"/>
    <mergeCell ref="AZ160:BA160"/>
    <mergeCell ref="BC160:BC164"/>
    <mergeCell ref="D163:S163"/>
    <mergeCell ref="T163:AI163"/>
    <mergeCell ref="AJ163:AY163"/>
    <mergeCell ref="D164:S164"/>
    <mergeCell ref="T164:AI164"/>
    <mergeCell ref="AJ164:AY164"/>
    <mergeCell ref="AZ164:BB164"/>
    <mergeCell ref="D165:S165"/>
    <mergeCell ref="D161:S161"/>
    <mergeCell ref="T161:AI161"/>
    <mergeCell ref="BC170:BC174"/>
    <mergeCell ref="A170:A174"/>
    <mergeCell ref="C170:C174"/>
    <mergeCell ref="AZ170:BA170"/>
    <mergeCell ref="A175:A179"/>
    <mergeCell ref="C175:C179"/>
    <mergeCell ref="AZ175:BA175"/>
    <mergeCell ref="BC175:BC179"/>
    <mergeCell ref="D172:S172"/>
    <mergeCell ref="T172:AI172"/>
    <mergeCell ref="AJ172:AY172"/>
    <mergeCell ref="D173:S173"/>
    <mergeCell ref="T173:AI173"/>
    <mergeCell ref="AJ173:AY173"/>
    <mergeCell ref="D174:S174"/>
    <mergeCell ref="T174:AI174"/>
    <mergeCell ref="D175:S175"/>
    <mergeCell ref="T175:AI175"/>
    <mergeCell ref="AJ175:AY175"/>
    <mergeCell ref="D176:S176"/>
    <mergeCell ref="T176:AI176"/>
    <mergeCell ref="AJ176:AY176"/>
    <mergeCell ref="D177:S177"/>
    <mergeCell ref="T177:AI177"/>
    <mergeCell ref="BC185:BC189"/>
    <mergeCell ref="C180:C184"/>
    <mergeCell ref="AZ180:BA180"/>
    <mergeCell ref="BC180:BC184"/>
    <mergeCell ref="AZ181:BA181"/>
    <mergeCell ref="AZ182:BA182"/>
    <mergeCell ref="AZ186:BA186"/>
    <mergeCell ref="AZ187:BA187"/>
    <mergeCell ref="AZ188:BA188"/>
    <mergeCell ref="AZ183:BA183"/>
    <mergeCell ref="D181:S181"/>
    <mergeCell ref="T181:AI181"/>
    <mergeCell ref="AJ181:AY181"/>
    <mergeCell ref="D182:S182"/>
    <mergeCell ref="T182:AI182"/>
    <mergeCell ref="AJ182:AY182"/>
    <mergeCell ref="D183:S183"/>
    <mergeCell ref="T183:AI183"/>
    <mergeCell ref="D180:S180"/>
    <mergeCell ref="T180:AI180"/>
    <mergeCell ref="AJ180:AY180"/>
    <mergeCell ref="AJ183:AY183"/>
    <mergeCell ref="D184:S184"/>
    <mergeCell ref="T184:AI184"/>
    <mergeCell ref="AJ16:AY16"/>
    <mergeCell ref="T17:AI17"/>
    <mergeCell ref="AJ17:AY17"/>
    <mergeCell ref="T18:AI18"/>
    <mergeCell ref="AJ18:AY18"/>
    <mergeCell ref="T19:AI19"/>
    <mergeCell ref="AJ19:AY19"/>
    <mergeCell ref="D13:AY13"/>
    <mergeCell ref="A185:A189"/>
    <mergeCell ref="C185:C189"/>
    <mergeCell ref="A180:A184"/>
    <mergeCell ref="A155:A159"/>
    <mergeCell ref="C155:C159"/>
    <mergeCell ref="A145:A149"/>
    <mergeCell ref="C145:C149"/>
    <mergeCell ref="A125:A129"/>
    <mergeCell ref="C125:C129"/>
    <mergeCell ref="A115:A119"/>
    <mergeCell ref="C115:C119"/>
    <mergeCell ref="A95:A99"/>
    <mergeCell ref="C95:C99"/>
    <mergeCell ref="A85:A89"/>
    <mergeCell ref="C85:C89"/>
    <mergeCell ref="A65:A69"/>
    <mergeCell ref="A190:A194"/>
    <mergeCell ref="C190:C194"/>
    <mergeCell ref="D190:S190"/>
    <mergeCell ref="T190:AI190"/>
    <mergeCell ref="AJ190:AY190"/>
    <mergeCell ref="AZ190:BA190"/>
    <mergeCell ref="BC190:BC194"/>
    <mergeCell ref="D191:S191"/>
    <mergeCell ref="T191:AI191"/>
    <mergeCell ref="AJ191:AY191"/>
    <mergeCell ref="AZ191:BA191"/>
    <mergeCell ref="D192:S192"/>
    <mergeCell ref="T192:AI192"/>
    <mergeCell ref="AJ192:AY192"/>
    <mergeCell ref="AZ192:BA192"/>
    <mergeCell ref="D193:S193"/>
    <mergeCell ref="T193:AI193"/>
    <mergeCell ref="AJ193:AY193"/>
    <mergeCell ref="AZ193:BA193"/>
    <mergeCell ref="D194:S194"/>
    <mergeCell ref="T194:AI194"/>
    <mergeCell ref="AJ194:AY194"/>
    <mergeCell ref="AZ194:BB194"/>
    <mergeCell ref="A195:A199"/>
    <mergeCell ref="C195:C199"/>
    <mergeCell ref="D195:S195"/>
    <mergeCell ref="T195:AI195"/>
    <mergeCell ref="AJ195:AY195"/>
    <mergeCell ref="AZ195:BA195"/>
    <mergeCell ref="BC195:BC199"/>
    <mergeCell ref="D196:S196"/>
    <mergeCell ref="T196:AI196"/>
    <mergeCell ref="AJ196:AY196"/>
    <mergeCell ref="AZ196:BA196"/>
    <mergeCell ref="D197:S197"/>
    <mergeCell ref="T197:AI197"/>
    <mergeCell ref="AJ197:AY197"/>
    <mergeCell ref="AZ197:BA197"/>
    <mergeCell ref="D198:S198"/>
    <mergeCell ref="T198:AI198"/>
    <mergeCell ref="AJ198:AY198"/>
    <mergeCell ref="AZ198:BA198"/>
    <mergeCell ref="D199:S199"/>
    <mergeCell ref="T199:AI199"/>
    <mergeCell ref="AJ199:AY199"/>
    <mergeCell ref="AZ199:BB199"/>
    <mergeCell ref="A200:A204"/>
    <mergeCell ref="C200:C204"/>
    <mergeCell ref="D200:S200"/>
    <mergeCell ref="T200:AI200"/>
    <mergeCell ref="AJ200:AY200"/>
    <mergeCell ref="AZ200:BA200"/>
    <mergeCell ref="BC200:BC204"/>
    <mergeCell ref="D201:S201"/>
    <mergeCell ref="T201:AI201"/>
    <mergeCell ref="AJ201:AY201"/>
    <mergeCell ref="AZ201:BA201"/>
    <mergeCell ref="D202:S202"/>
    <mergeCell ref="T202:AI202"/>
    <mergeCell ref="AJ202:AY202"/>
    <mergeCell ref="AZ202:BA202"/>
    <mergeCell ref="D203:S203"/>
    <mergeCell ref="T203:AI203"/>
    <mergeCell ref="AJ203:AY203"/>
    <mergeCell ref="AZ203:BA203"/>
    <mergeCell ref="D204:S204"/>
    <mergeCell ref="T204:AI204"/>
    <mergeCell ref="AJ204:AY204"/>
    <mergeCell ref="AZ204:BB204"/>
    <mergeCell ref="A205:A209"/>
    <mergeCell ref="C205:C209"/>
    <mergeCell ref="D205:S205"/>
    <mergeCell ref="T205:AI205"/>
    <mergeCell ref="AJ205:AY205"/>
    <mergeCell ref="AZ205:BA205"/>
    <mergeCell ref="BC205:BC209"/>
    <mergeCell ref="D206:S206"/>
    <mergeCell ref="T206:AI206"/>
    <mergeCell ref="AJ206:AY206"/>
    <mergeCell ref="AZ206:BA206"/>
    <mergeCell ref="D207:S207"/>
    <mergeCell ref="T207:AI207"/>
    <mergeCell ref="AJ207:AY207"/>
    <mergeCell ref="AZ207:BA207"/>
    <mergeCell ref="D208:S208"/>
    <mergeCell ref="T208:AI208"/>
    <mergeCell ref="AJ208:AY208"/>
    <mergeCell ref="AZ208:BA208"/>
    <mergeCell ref="D209:S209"/>
    <mergeCell ref="T209:AI209"/>
    <mergeCell ref="AJ209:AY209"/>
    <mergeCell ref="AZ209:BB209"/>
    <mergeCell ref="A210:A214"/>
    <mergeCell ref="C210:C214"/>
    <mergeCell ref="D210:S210"/>
    <mergeCell ref="T210:AI210"/>
    <mergeCell ref="AJ210:AY210"/>
    <mergeCell ref="AZ210:BA210"/>
    <mergeCell ref="BC210:BC214"/>
    <mergeCell ref="D211:S211"/>
    <mergeCell ref="T211:AI211"/>
    <mergeCell ref="AJ211:AY211"/>
    <mergeCell ref="AZ211:BA211"/>
    <mergeCell ref="D212:S212"/>
    <mergeCell ref="T212:AI212"/>
    <mergeCell ref="AJ212:AY212"/>
    <mergeCell ref="AZ212:BA212"/>
    <mergeCell ref="D213:S213"/>
    <mergeCell ref="T213:AI213"/>
    <mergeCell ref="AJ213:AY213"/>
    <mergeCell ref="AZ213:BA213"/>
    <mergeCell ref="D214:S214"/>
    <mergeCell ref="T214:AI214"/>
    <mergeCell ref="AJ214:AY214"/>
    <mergeCell ref="AZ214:BB214"/>
  </mergeCells>
  <phoneticPr fontId="10" type="noConversion"/>
  <conditionalFormatting sqref="L10 D10:J10 T10:AG10">
    <cfRule type="cellIs" dxfId="130" priority="114" stopIfTrue="1" operator="equal">
      <formula>0</formula>
    </cfRule>
  </conditionalFormatting>
  <conditionalFormatting sqref="D15:D19 T15:T19 AJ15:AJ19">
    <cfRule type="cellIs" dxfId="129" priority="110" operator="between">
      <formula>7</formula>
      <formula>10</formula>
    </cfRule>
    <cfRule type="cellIs" dxfId="128" priority="111" operator="between">
      <formula>0</formula>
      <formula>6.9</formula>
    </cfRule>
  </conditionalFormatting>
  <conditionalFormatting sqref="BB17">
    <cfRule type="containsErrors" dxfId="127" priority="109" stopIfTrue="1">
      <formula>ISERROR(BB17)</formula>
    </cfRule>
  </conditionalFormatting>
  <conditionalFormatting sqref="BC15:BC189">
    <cfRule type="cellIs" dxfId="126" priority="107" operator="between">
      <formula>7</formula>
      <formula>10</formula>
    </cfRule>
    <cfRule type="cellIs" dxfId="125" priority="108" operator="between">
      <formula>0</formula>
      <formula>6.9</formula>
    </cfRule>
  </conditionalFormatting>
  <conditionalFormatting sqref="D20:D29 T20:T29 AJ20:AJ29 AJ35:AJ39 T35:T39 D35:D39 D45:D49 T45:T49 AJ45:AJ49 AJ55:AJ59 T55:T59 D55:D59 D65:D69 T65:T69 AJ65:AJ69 AJ75:AJ79 T75:T79 D75:D79 D85:D89 T85:T89 AJ85:AJ89 AJ95:AJ99 T95:T99 D95:D99 D105:D109 T105:T109 AJ105:AJ109 AJ115:AJ119 T115:T119 D115:D119 D125:D129 T125:T129 AJ125:AJ129 AJ135:AJ139 T135:T139 D135:D139 D145:D149 T145:T149 AJ145:AJ149 AJ155:AJ159 T155:T159 D155:D159 D165:D169 T165:T169 AJ165:AJ169 AJ175:AJ179 T175:T179 D175:D179 D185:D189 T185:T189 AJ185:AJ189">
    <cfRule type="cellIs" dxfId="124" priority="105" operator="between">
      <formula>7</formula>
      <formula>10</formula>
    </cfRule>
    <cfRule type="cellIs" dxfId="123" priority="106" operator="between">
      <formula>0</formula>
      <formula>6.9</formula>
    </cfRule>
  </conditionalFormatting>
  <conditionalFormatting sqref="BB22 BB27 BB37 BB47 BB57 BB67 BB77 BB87 BB97 BB107 BB117 BB127 BB137 BB147 BB157 BB167 BB177 BB187">
    <cfRule type="containsErrors" dxfId="122" priority="104" stopIfTrue="1">
      <formula>ISERROR(BB22)</formula>
    </cfRule>
  </conditionalFormatting>
  <conditionalFormatting sqref="D30:D34 T30:T34 AJ30:AJ34">
    <cfRule type="cellIs" dxfId="121" priority="100" operator="between">
      <formula>7</formula>
      <formula>10</formula>
    </cfRule>
    <cfRule type="cellIs" dxfId="120" priority="101" operator="between">
      <formula>0</formula>
      <formula>6.9</formula>
    </cfRule>
  </conditionalFormatting>
  <conditionalFormatting sqref="BB32">
    <cfRule type="containsErrors" dxfId="119" priority="99" stopIfTrue="1">
      <formula>ISERROR(BB32)</formula>
    </cfRule>
  </conditionalFormatting>
  <conditionalFormatting sqref="D40:D44 T40:T44 AJ40:AJ44">
    <cfRule type="cellIs" dxfId="118" priority="95" operator="between">
      <formula>7</formula>
      <formula>10</formula>
    </cfRule>
    <cfRule type="cellIs" dxfId="117" priority="96" operator="between">
      <formula>0</formula>
      <formula>6.9</formula>
    </cfRule>
  </conditionalFormatting>
  <conditionalFormatting sqref="BB42">
    <cfRule type="containsErrors" dxfId="116" priority="94" stopIfTrue="1">
      <formula>ISERROR(BB42)</formula>
    </cfRule>
  </conditionalFormatting>
  <conditionalFormatting sqref="D50:D54 T50:T54 AJ50:AJ54">
    <cfRule type="cellIs" dxfId="115" priority="90" operator="between">
      <formula>7</formula>
      <formula>10</formula>
    </cfRule>
    <cfRule type="cellIs" dxfId="114" priority="91" operator="between">
      <formula>0</formula>
      <formula>6.9</formula>
    </cfRule>
  </conditionalFormatting>
  <conditionalFormatting sqref="BB52">
    <cfRule type="containsErrors" dxfId="113" priority="89" stopIfTrue="1">
      <formula>ISERROR(BB52)</formula>
    </cfRule>
  </conditionalFormatting>
  <conditionalFormatting sqref="D60:D64 T60:T64 AJ60:AJ64">
    <cfRule type="cellIs" dxfId="112" priority="85" operator="between">
      <formula>7</formula>
      <formula>10</formula>
    </cfRule>
    <cfRule type="cellIs" dxfId="111" priority="86" operator="between">
      <formula>0</formula>
      <formula>6.9</formula>
    </cfRule>
  </conditionalFormatting>
  <conditionalFormatting sqref="BB62">
    <cfRule type="containsErrors" dxfId="110" priority="84" stopIfTrue="1">
      <formula>ISERROR(BB62)</formula>
    </cfRule>
  </conditionalFormatting>
  <conditionalFormatting sqref="D70:D74 T70:T74 AJ70:AJ74">
    <cfRule type="cellIs" dxfId="109" priority="80" operator="between">
      <formula>7</formula>
      <formula>10</formula>
    </cfRule>
    <cfRule type="cellIs" dxfId="108" priority="81" operator="between">
      <formula>0</formula>
      <formula>6.9</formula>
    </cfRule>
  </conditionalFormatting>
  <conditionalFormatting sqref="BB72">
    <cfRule type="containsErrors" dxfId="107" priority="79" stopIfTrue="1">
      <formula>ISERROR(BB72)</formula>
    </cfRule>
  </conditionalFormatting>
  <conditionalFormatting sqref="D80:D84 T80:T84 AJ80:AJ84">
    <cfRule type="cellIs" dxfId="106" priority="75" operator="between">
      <formula>7</formula>
      <formula>10</formula>
    </cfRule>
    <cfRule type="cellIs" dxfId="105" priority="76" operator="between">
      <formula>0</formula>
      <formula>6.9</formula>
    </cfRule>
  </conditionalFormatting>
  <conditionalFormatting sqref="BB82">
    <cfRule type="containsErrors" dxfId="104" priority="74" stopIfTrue="1">
      <formula>ISERROR(BB82)</formula>
    </cfRule>
  </conditionalFormatting>
  <conditionalFormatting sqref="D90:D94 T90:T94 AJ90:AJ94">
    <cfRule type="cellIs" dxfId="103" priority="70" operator="between">
      <formula>7</formula>
      <formula>10</formula>
    </cfRule>
    <cfRule type="cellIs" dxfId="102" priority="71" operator="between">
      <formula>0</formula>
      <formula>6.9</formula>
    </cfRule>
  </conditionalFormatting>
  <conditionalFormatting sqref="BB92">
    <cfRule type="containsErrors" dxfId="101" priority="69" stopIfTrue="1">
      <formula>ISERROR(BB92)</formula>
    </cfRule>
  </conditionalFormatting>
  <conditionalFormatting sqref="D100:D104 T100:T104 AJ100:AJ104">
    <cfRule type="cellIs" dxfId="100" priority="65" operator="between">
      <formula>7</formula>
      <formula>10</formula>
    </cfRule>
    <cfRule type="cellIs" dxfId="99" priority="66" operator="between">
      <formula>0</formula>
      <formula>6.9</formula>
    </cfRule>
  </conditionalFormatting>
  <conditionalFormatting sqref="BB102">
    <cfRule type="containsErrors" dxfId="98" priority="64" stopIfTrue="1">
      <formula>ISERROR(BB102)</formula>
    </cfRule>
  </conditionalFormatting>
  <conditionalFormatting sqref="D110:D114 T110:T114 AJ110:AJ114">
    <cfRule type="cellIs" dxfId="97" priority="60" operator="between">
      <formula>7</formula>
      <formula>10</formula>
    </cfRule>
    <cfRule type="cellIs" dxfId="96" priority="61" operator="between">
      <formula>0</formula>
      <formula>6.9</formula>
    </cfRule>
  </conditionalFormatting>
  <conditionalFormatting sqref="BB112">
    <cfRule type="containsErrors" dxfId="95" priority="59" stopIfTrue="1">
      <formula>ISERROR(BB112)</formula>
    </cfRule>
  </conditionalFormatting>
  <conditionalFormatting sqref="D120:D124 T120:T124 AJ120:AJ124">
    <cfRule type="cellIs" dxfId="94" priority="55" operator="between">
      <formula>7</formula>
      <formula>10</formula>
    </cfRule>
    <cfRule type="cellIs" dxfId="93" priority="56" operator="between">
      <formula>0</formula>
      <formula>6.9</formula>
    </cfRule>
  </conditionalFormatting>
  <conditionalFormatting sqref="BB122">
    <cfRule type="containsErrors" dxfId="92" priority="54" stopIfTrue="1">
      <formula>ISERROR(BB122)</formula>
    </cfRule>
  </conditionalFormatting>
  <conditionalFormatting sqref="D130:D134 T130:T134 AJ130:AJ134">
    <cfRule type="cellIs" dxfId="91" priority="50" operator="between">
      <formula>7</formula>
      <formula>10</formula>
    </cfRule>
    <cfRule type="cellIs" dxfId="90" priority="51" operator="between">
      <formula>0</formula>
      <formula>6.9</formula>
    </cfRule>
  </conditionalFormatting>
  <conditionalFormatting sqref="BB132">
    <cfRule type="containsErrors" dxfId="89" priority="49" stopIfTrue="1">
      <formula>ISERROR(BB132)</formula>
    </cfRule>
  </conditionalFormatting>
  <conditionalFormatting sqref="D140:D144 T140:T144 AJ140:AJ144">
    <cfRule type="cellIs" dxfId="88" priority="45" operator="between">
      <formula>7</formula>
      <formula>10</formula>
    </cfRule>
    <cfRule type="cellIs" dxfId="87" priority="46" operator="between">
      <formula>0</formula>
      <formula>6.9</formula>
    </cfRule>
  </conditionalFormatting>
  <conditionalFormatting sqref="BB142">
    <cfRule type="containsErrors" dxfId="86" priority="44" stopIfTrue="1">
      <formula>ISERROR(BB142)</formula>
    </cfRule>
  </conditionalFormatting>
  <conditionalFormatting sqref="D150:D154 T150:T154 AJ150:AJ154">
    <cfRule type="cellIs" dxfId="85" priority="40" operator="between">
      <formula>7</formula>
      <formula>10</formula>
    </cfRule>
    <cfRule type="cellIs" dxfId="84" priority="41" operator="between">
      <formula>0</formula>
      <formula>6.9</formula>
    </cfRule>
  </conditionalFormatting>
  <conditionalFormatting sqref="BB152">
    <cfRule type="containsErrors" dxfId="83" priority="39" stopIfTrue="1">
      <formula>ISERROR(BB152)</formula>
    </cfRule>
  </conditionalFormatting>
  <conditionalFormatting sqref="D160:D164 T160:T164 AJ160:AJ164">
    <cfRule type="cellIs" dxfId="82" priority="35" operator="between">
      <formula>7</formula>
      <formula>10</formula>
    </cfRule>
    <cfRule type="cellIs" dxfId="81" priority="36" operator="between">
      <formula>0</formula>
      <formula>6.9</formula>
    </cfRule>
  </conditionalFormatting>
  <conditionalFormatting sqref="BB162">
    <cfRule type="containsErrors" dxfId="80" priority="34" stopIfTrue="1">
      <formula>ISERROR(BB162)</formula>
    </cfRule>
  </conditionalFormatting>
  <conditionalFormatting sqref="D170:D174 T170:T174 AJ170:AJ174">
    <cfRule type="cellIs" dxfId="79" priority="30" operator="between">
      <formula>7</formula>
      <formula>10</formula>
    </cfRule>
    <cfRule type="cellIs" dxfId="78" priority="31" operator="between">
      <formula>0</formula>
      <formula>6.9</formula>
    </cfRule>
  </conditionalFormatting>
  <conditionalFormatting sqref="BB172">
    <cfRule type="containsErrors" dxfId="77" priority="29" stopIfTrue="1">
      <formula>ISERROR(BB172)</formula>
    </cfRule>
  </conditionalFormatting>
  <conditionalFormatting sqref="D180:D184 T180:T184 AJ180:AJ184">
    <cfRule type="cellIs" dxfId="76" priority="25" operator="between">
      <formula>7</formula>
      <formula>10</formula>
    </cfRule>
    <cfRule type="cellIs" dxfId="75" priority="26" operator="between">
      <formula>0</formula>
      <formula>6.9</formula>
    </cfRule>
  </conditionalFormatting>
  <conditionalFormatting sqref="BB182">
    <cfRule type="containsErrors" dxfId="74" priority="24" stopIfTrue="1">
      <formula>ISERROR(BB182)</formula>
    </cfRule>
  </conditionalFormatting>
  <conditionalFormatting sqref="BC190:BC194 BC200:BC204 BC210:BC214">
    <cfRule type="cellIs" dxfId="73" priority="20" operator="between">
      <formula>7</formula>
      <formula>10</formula>
    </cfRule>
    <cfRule type="cellIs" dxfId="72" priority="21" operator="between">
      <formula>0</formula>
      <formula>6.9</formula>
    </cfRule>
  </conditionalFormatting>
  <conditionalFormatting sqref="D190:D194 T190:T194 AJ190:AJ194 AJ200:AJ204 T200:T204 D200:D204 D210:D214 T210:T214 AJ210:AJ214">
    <cfRule type="cellIs" dxfId="71" priority="18" operator="between">
      <formula>7</formula>
      <formula>10</formula>
    </cfRule>
    <cfRule type="cellIs" dxfId="70" priority="19" operator="between">
      <formula>0</formula>
      <formula>6.9</formula>
    </cfRule>
  </conditionalFormatting>
  <conditionalFormatting sqref="D195:D199 T195:T199 AJ195:AJ199">
    <cfRule type="cellIs" dxfId="69" priority="7" operator="between">
      <formula>7</formula>
      <formula>10</formula>
    </cfRule>
    <cfRule type="cellIs" dxfId="68" priority="8" operator="between">
      <formula>0</formula>
      <formula>6.9</formula>
    </cfRule>
  </conditionalFormatting>
  <conditionalFormatting sqref="BB197">
    <cfRule type="containsErrors" dxfId="67" priority="6" stopIfTrue="1">
      <formula>ISERROR(BB197)</formula>
    </cfRule>
  </conditionalFormatting>
  <conditionalFormatting sqref="BC195:BC199">
    <cfRule type="cellIs" dxfId="66" priority="9" operator="between">
      <formula>7</formula>
      <formula>10</formula>
    </cfRule>
    <cfRule type="cellIs" dxfId="65" priority="10" operator="between">
      <formula>0</formula>
      <formula>6.9</formula>
    </cfRule>
  </conditionalFormatting>
  <conditionalFormatting sqref="BC205:BC209">
    <cfRule type="cellIs" dxfId="64" priority="4" operator="between">
      <formula>7</formula>
      <formula>10</formula>
    </cfRule>
    <cfRule type="cellIs" dxfId="63" priority="5" operator="between">
      <formula>0</formula>
      <formula>6.9</formula>
    </cfRule>
  </conditionalFormatting>
  <conditionalFormatting sqref="D205:D209 T205:T209 AJ205:AJ209">
    <cfRule type="cellIs" dxfId="62" priority="2" operator="between">
      <formula>7</formula>
      <formula>10</formula>
    </cfRule>
    <cfRule type="cellIs" dxfId="61" priority="3" operator="between">
      <formula>0</formula>
      <formula>6.9</formula>
    </cfRule>
  </conditionalFormatting>
  <conditionalFormatting sqref="BB207">
    <cfRule type="containsErrors" dxfId="60" priority="1" stopIfTrue="1">
      <formula>ISERROR(BB207)</formula>
    </cfRule>
  </conditionalFormatting>
  <dataValidations count="2">
    <dataValidation type="decimal" allowBlank="1" showInputMessage="1" showErrorMessage="1" sqref="D15:AY18 D20:AY23 D25:AY28 D30:AY33 D35:AY38 D40:AY43 D45:AY48 D50:AY53 D55:AY58 D60:AY63 D65:AY68 D70:AY73 D75:AY78 D80:AY83 D85:AY88 D90:AY93 D95:AY98 D100:AY103 D105:AY108 D110:AY113 D115:AY118 D120:AY123 D125:AY128 D130:AY133 D135:AY138 D140:AY143 D145:AY148 D150:AY153 D155:AY158 D160:AY163 D165:AY168 D170:AY173 D175:AY178 D180:AY183 D185:AY188 D190:AY193 D195:AY198 D200:AY203 D205:AY208 D210:AY213">
      <formula1>0</formula1>
      <formula2>10</formula2>
    </dataValidation>
    <dataValidation type="decimal" allowBlank="1" showInputMessage="1" sqref="D19:AY19 D24:AY24 D29:AY29 D34:AY34 D39:AY39 D44:AY44 D49:AY49 D54:AY54 D59:AY59 D64:AY64 D69:AY69 D74:AY74 D79:AY79 D84:AY84 D89:AY89 D94:AY94 D99:AY99 D104:AY104 D109:AY109 D114:AY114 D119:AY119 D124:AY124 D129:AY129 D134:AY134 D139:AY139 D144:AY144 D149:AY149 D154:AY154 D159:AY159 D164:AY164 D169:AY169 D174:AY174 D179:AY179 D184:AY184 D189:AY189 D194:AY194 D199:AY199 D204:AY204 D209:AY209 D214:AY214">
      <formula1>0</formula1>
      <formula2>10</formula2>
    </dataValidation>
  </dataValidations>
  <printOptions horizontalCentered="1"/>
  <pageMargins left="0.19685039370078741" right="0.19685039370078741" top="0.43307086614173229" bottom="0.19685039370078741" header="0.19685039370078741" footer="0.11811023622047245"/>
  <pageSetup paperSize="9" scale="80" fitToHeight="0" orientation="landscape" useFirstPageNumber="1" errors="dash" r:id="rId1"/>
  <headerFooter alignWithMargins="0">
    <oddFooter>&amp;R&amp;P/&amp;N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>
    <pageSetUpPr fitToPage="1"/>
  </sheetPr>
  <dimension ref="A1:J31"/>
  <sheetViews>
    <sheetView showGridLines="0" workbookViewId="0">
      <selection activeCell="D9" sqref="D9:F12"/>
    </sheetView>
  </sheetViews>
  <sheetFormatPr defaultRowHeight="12.75"/>
  <cols>
    <col min="1" max="1" width="8" style="1" customWidth="1"/>
    <col min="2" max="2" width="50.42578125" style="1" customWidth="1"/>
    <col min="3" max="3" width="11.5703125" style="1" customWidth="1"/>
    <col min="4" max="4" width="8" style="1" customWidth="1"/>
    <col min="5" max="5" width="46.85546875" style="1" customWidth="1"/>
    <col min="6" max="6" width="12.42578125" style="1" customWidth="1"/>
  </cols>
  <sheetData>
    <row r="1" spans="1:10" ht="17.100000000000001" customHeight="1">
      <c r="A1" s="467" t="s">
        <v>58</v>
      </c>
      <c r="B1" s="467"/>
      <c r="C1" s="467"/>
      <c r="D1" s="467" t="s">
        <v>59</v>
      </c>
      <c r="E1" s="467"/>
      <c r="F1" s="467"/>
    </row>
    <row r="2" spans="1:10" ht="17.100000000000001" customHeight="1">
      <c r="A2" s="467"/>
      <c r="B2" s="467"/>
      <c r="C2" s="467"/>
      <c r="D2" s="467"/>
      <c r="E2" s="467"/>
      <c r="F2" s="467"/>
    </row>
    <row r="3" spans="1:10" ht="17.100000000000001" customHeight="1">
      <c r="A3" s="452" t="str">
        <f>CONCATENATE("Avaliações Prof. ",'7'!D10, " ...")</f>
        <v>Avaliações Prof. Guilherme D.Bianco ...</v>
      </c>
      <c r="B3" s="453"/>
      <c r="C3" s="454"/>
      <c r="D3" s="452" t="str">
        <f>CONCATENATE("Recuperações Prof. ",'7'!D10, " ...")</f>
        <v>Recuperações Prof. Guilherme D.Bianco ...</v>
      </c>
      <c r="E3" s="453"/>
      <c r="F3" s="454"/>
      <c r="H3" s="107"/>
      <c r="I3" s="108"/>
      <c r="J3" s="108"/>
    </row>
    <row r="4" spans="1:10" ht="17.100000000000001" customHeight="1">
      <c r="A4" s="461"/>
      <c r="B4" s="462"/>
      <c r="C4" s="463"/>
      <c r="D4" s="461"/>
      <c r="E4" s="462"/>
      <c r="F4" s="463"/>
      <c r="G4" s="108"/>
      <c r="H4" s="108"/>
      <c r="I4" s="108"/>
      <c r="J4" s="108"/>
    </row>
    <row r="5" spans="1:10" ht="17.100000000000001" customHeight="1">
      <c r="A5" s="461"/>
      <c r="B5" s="462"/>
      <c r="C5" s="463"/>
      <c r="D5" s="461"/>
      <c r="E5" s="462"/>
      <c r="F5" s="463"/>
      <c r="G5" s="108"/>
      <c r="H5" s="108"/>
      <c r="I5" s="108"/>
      <c r="J5" s="108"/>
    </row>
    <row r="6" spans="1:10" ht="17.100000000000001" customHeight="1">
      <c r="A6" s="461"/>
      <c r="B6" s="462"/>
      <c r="C6" s="463"/>
      <c r="D6" s="461"/>
      <c r="E6" s="462"/>
      <c r="F6" s="463"/>
      <c r="G6" s="108"/>
      <c r="H6" s="108"/>
      <c r="I6" s="108"/>
      <c r="J6" s="108"/>
    </row>
    <row r="7" spans="1:10" ht="17.100000000000001" customHeight="1">
      <c r="A7" s="464"/>
      <c r="B7" s="465"/>
      <c r="C7" s="466"/>
      <c r="D7" s="464"/>
      <c r="E7" s="465"/>
      <c r="F7" s="466"/>
      <c r="G7" s="108"/>
      <c r="H7" s="108"/>
      <c r="I7" s="108"/>
      <c r="J7" s="108"/>
    </row>
    <row r="8" spans="1:10" ht="17.100000000000001" customHeight="1">
      <c r="A8" s="452" t="str">
        <f>CONCATENATE("Avaliações Prof. ",'7'!K10, " ...")</f>
        <v>Avaliações Prof. 0 ...</v>
      </c>
      <c r="B8" s="453"/>
      <c r="C8" s="454"/>
      <c r="D8" s="452" t="str">
        <f>CONCATENATE("Recuperações Prof. ",'7'!K10, " ...")</f>
        <v>Recuperações Prof. 0 ...</v>
      </c>
      <c r="E8" s="453"/>
      <c r="F8" s="454"/>
    </row>
    <row r="9" spans="1:10" ht="17.100000000000001" customHeight="1">
      <c r="A9" s="461"/>
      <c r="B9" s="462"/>
      <c r="C9" s="463"/>
      <c r="D9" s="461"/>
      <c r="E9" s="462"/>
      <c r="F9" s="463"/>
    </row>
    <row r="10" spans="1:10" ht="17.100000000000001" customHeight="1">
      <c r="A10" s="461"/>
      <c r="B10" s="462"/>
      <c r="C10" s="463"/>
      <c r="D10" s="461"/>
      <c r="E10" s="462"/>
      <c r="F10" s="463"/>
    </row>
    <row r="11" spans="1:10" ht="17.100000000000001" customHeight="1">
      <c r="A11" s="461"/>
      <c r="B11" s="462"/>
      <c r="C11" s="463"/>
      <c r="D11" s="461"/>
      <c r="E11" s="462"/>
      <c r="F11" s="463"/>
    </row>
    <row r="12" spans="1:10" ht="17.100000000000001" customHeight="1">
      <c r="A12" s="464"/>
      <c r="B12" s="465"/>
      <c r="C12" s="466"/>
      <c r="D12" s="464"/>
      <c r="E12" s="465"/>
      <c r="F12" s="466"/>
    </row>
    <row r="13" spans="1:10" ht="17.100000000000001" customHeight="1">
      <c r="A13" s="452" t="str">
        <f>CONCATENATE("Avaliações Prof. ",'7'!R10, " ...")</f>
        <v>Avaliações Prof. 0 ...</v>
      </c>
      <c r="B13" s="453"/>
      <c r="C13" s="454"/>
      <c r="D13" s="452" t="str">
        <f>CONCATENATE("Recuperações Prof. ",'7'!R10, " ...")</f>
        <v>Recuperações Prof. 0 ...</v>
      </c>
      <c r="E13" s="453"/>
      <c r="F13" s="454"/>
    </row>
    <row r="14" spans="1:10" ht="17.100000000000001" customHeight="1">
      <c r="A14" s="461"/>
      <c r="B14" s="462"/>
      <c r="C14" s="463"/>
      <c r="D14" s="461"/>
      <c r="E14" s="462"/>
      <c r="F14" s="463"/>
    </row>
    <row r="15" spans="1:10" ht="17.100000000000001" customHeight="1">
      <c r="A15" s="461"/>
      <c r="B15" s="462"/>
      <c r="C15" s="463"/>
      <c r="D15" s="461"/>
      <c r="E15" s="462"/>
      <c r="F15" s="463"/>
    </row>
    <row r="16" spans="1:10" ht="17.100000000000001" customHeight="1">
      <c r="A16" s="461"/>
      <c r="B16" s="462"/>
      <c r="C16" s="463"/>
      <c r="D16" s="461"/>
      <c r="E16" s="462"/>
      <c r="F16" s="463"/>
    </row>
    <row r="17" spans="1:6" ht="17.100000000000001" customHeight="1">
      <c r="A17" s="464"/>
      <c r="B17" s="465"/>
      <c r="C17" s="466"/>
      <c r="D17" s="464"/>
      <c r="E17" s="465"/>
      <c r="F17" s="466"/>
    </row>
    <row r="18" spans="1:6" ht="17.100000000000001" customHeight="1">
      <c r="A18" s="452" t="str">
        <f>CONCATENATE("Avaliações Prof. ",'7'!Y10, " ...")</f>
        <v>Avaliações Prof. 0 ...</v>
      </c>
      <c r="B18" s="453"/>
      <c r="C18" s="454"/>
      <c r="D18" s="452" t="str">
        <f>CONCATENATE("Recuperações Prof. ",'7'!Y10, " ...")</f>
        <v>Recuperações Prof. 0 ...</v>
      </c>
      <c r="E18" s="453"/>
      <c r="F18" s="454"/>
    </row>
    <row r="19" spans="1:6" ht="17.100000000000001" customHeight="1">
      <c r="A19" s="461"/>
      <c r="B19" s="462"/>
      <c r="C19" s="463"/>
      <c r="D19" s="461"/>
      <c r="E19" s="462"/>
      <c r="F19" s="463"/>
    </row>
    <row r="20" spans="1:6" ht="17.100000000000001" customHeight="1">
      <c r="A20" s="461"/>
      <c r="B20" s="462"/>
      <c r="C20" s="463"/>
      <c r="D20" s="461"/>
      <c r="E20" s="462"/>
      <c r="F20" s="463"/>
    </row>
    <row r="21" spans="1:6" ht="17.100000000000001" customHeight="1">
      <c r="A21" s="461"/>
      <c r="B21" s="462"/>
      <c r="C21" s="463"/>
      <c r="D21" s="461"/>
      <c r="E21" s="462"/>
      <c r="F21" s="463"/>
    </row>
    <row r="22" spans="1:6" ht="17.100000000000001" customHeight="1">
      <c r="A22" s="464"/>
      <c r="B22" s="465"/>
      <c r="C22" s="466"/>
      <c r="D22" s="464"/>
      <c r="E22" s="465"/>
      <c r="F22" s="466"/>
    </row>
    <row r="23" spans="1:6" ht="17.100000000000001" customHeight="1">
      <c r="A23" s="452" t="str">
        <f>CONCATENATE("Avaliações Extras - Prof.(s) - ",'7'!D10, "/",'7'!K10,"/",'7'!R10,"/",'7'!Y10," ... ")</f>
        <v xml:space="preserve">Avaliações Extras - Prof.(s) - Guilherme D.Bianco/0/0/0 ... </v>
      </c>
      <c r="B23" s="453"/>
      <c r="C23" s="453"/>
      <c r="D23" s="453"/>
      <c r="E23" s="453"/>
      <c r="F23" s="454"/>
    </row>
    <row r="24" spans="1:6" ht="17.100000000000001" customHeight="1">
      <c r="A24" s="455"/>
      <c r="B24" s="456"/>
      <c r="C24" s="456"/>
      <c r="D24" s="456"/>
      <c r="E24" s="456"/>
      <c r="F24" s="457"/>
    </row>
    <row r="25" spans="1:6" ht="17.100000000000001" customHeight="1">
      <c r="A25" s="455"/>
      <c r="B25" s="456"/>
      <c r="C25" s="456"/>
      <c r="D25" s="456"/>
      <c r="E25" s="456"/>
      <c r="F25" s="457"/>
    </row>
    <row r="26" spans="1:6" ht="17.100000000000001" customHeight="1">
      <c r="A26" s="455"/>
      <c r="B26" s="456"/>
      <c r="C26" s="456"/>
      <c r="D26" s="456"/>
      <c r="E26" s="456"/>
      <c r="F26" s="457"/>
    </row>
    <row r="27" spans="1:6" ht="17.100000000000001" customHeight="1">
      <c r="A27" s="458"/>
      <c r="B27" s="459"/>
      <c r="C27" s="459"/>
      <c r="D27" s="459"/>
      <c r="E27" s="459"/>
      <c r="F27" s="460"/>
    </row>
    <row r="28" spans="1:6" ht="17.100000000000001" customHeight="1">
      <c r="A28" s="17" t="s">
        <v>67</v>
      </c>
      <c r="B28" s="109" t="str">
        <f>'7'!D10</f>
        <v>Guilherme D.Bianco</v>
      </c>
      <c r="C28" s="468" t="s">
        <v>74</v>
      </c>
      <c r="D28" s="468"/>
      <c r="E28" s="11" t="str">
        <f>'7v'!E28</f>
        <v>Ane Lise Pereira da Costa Dalcul</v>
      </c>
      <c r="F28" s="13"/>
    </row>
    <row r="29" spans="1:6" ht="17.100000000000001" customHeight="1">
      <c r="A29" s="18"/>
      <c r="B29" s="66">
        <f>'7'!K10</f>
        <v>0</v>
      </c>
      <c r="C29" s="469" t="s">
        <v>75</v>
      </c>
      <c r="D29" s="469"/>
      <c r="E29" s="13" t="str">
        <f>'7v'!E29</f>
        <v>Alexandre Gaspary Haupt</v>
      </c>
      <c r="F29" s="12"/>
    </row>
    <row r="30" spans="1:6" ht="17.100000000000001" customHeight="1">
      <c r="A30" s="18"/>
      <c r="B30" s="66">
        <f>'7'!R10</f>
        <v>0</v>
      </c>
      <c r="E30" s="10" t="s">
        <v>45</v>
      </c>
      <c r="F30" s="97">
        <f>'7'!AP8</f>
        <v>41991</v>
      </c>
    </row>
    <row r="31" spans="1:6" ht="17.100000000000001" customHeight="1">
      <c r="A31" s="18"/>
      <c r="B31" s="66">
        <f>'7'!Y10</f>
        <v>0</v>
      </c>
      <c r="E31" s="10"/>
      <c r="F31" s="97"/>
    </row>
  </sheetData>
  <sheetProtection sheet="1" objects="1" scenarios="1"/>
  <mergeCells count="22">
    <mergeCell ref="C28:D28"/>
    <mergeCell ref="C29:D29"/>
    <mergeCell ref="A14:C17"/>
    <mergeCell ref="D14:F17"/>
    <mergeCell ref="A18:C18"/>
    <mergeCell ref="D18:F18"/>
    <mergeCell ref="D4:F7"/>
    <mergeCell ref="A4:C7"/>
    <mergeCell ref="A1:C2"/>
    <mergeCell ref="D1:F2"/>
    <mergeCell ref="A3:C3"/>
    <mergeCell ref="D3:F3"/>
    <mergeCell ref="D8:F8"/>
    <mergeCell ref="A24:F27"/>
    <mergeCell ref="A19:C22"/>
    <mergeCell ref="D13:F13"/>
    <mergeCell ref="A8:C8"/>
    <mergeCell ref="A13:C13"/>
    <mergeCell ref="A9:C12"/>
    <mergeCell ref="D9:F12"/>
    <mergeCell ref="D19:F22"/>
    <mergeCell ref="A23:F23"/>
  </mergeCells>
  <phoneticPr fontId="10" type="noConversion"/>
  <conditionalFormatting sqref="B28:B31">
    <cfRule type="containsBlanks" dxfId="59" priority="2" stopIfTrue="1">
      <formula>LEN(TRIM(B28))=0</formula>
    </cfRule>
  </conditionalFormatting>
  <conditionalFormatting sqref="B29">
    <cfRule type="containsBlanks" dxfId="58" priority="1" stopIfTrue="1">
      <formula>LEN(TRIM(B29))=0</formula>
    </cfRule>
  </conditionalFormatting>
  <dataValidations count="1">
    <dataValidation type="list" allowBlank="1" showInputMessage="1" showErrorMessage="1" sqref="B28:B31">
      <formula1>Professor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1"/>
  <dimension ref="A1:U102"/>
  <sheetViews>
    <sheetView tabSelected="1" topLeftCell="E1" workbookViewId="0">
      <selection activeCell="U1" sqref="U1:U1048576"/>
    </sheetView>
  </sheetViews>
  <sheetFormatPr defaultRowHeight="12.75"/>
  <cols>
    <col min="1" max="1" width="3" style="8" bestFit="1" customWidth="1"/>
    <col min="2" max="2" width="9.140625" style="8"/>
    <col min="3" max="3" width="38.85546875" style="8" bestFit="1" customWidth="1"/>
    <col min="4" max="4" width="27" style="8" bestFit="1" customWidth="1"/>
    <col min="5" max="5" width="51.28515625" style="8" bestFit="1" customWidth="1"/>
    <col min="6" max="6" width="18.42578125" style="8" customWidth="1"/>
    <col min="7" max="7" width="5.85546875" style="8" bestFit="1" customWidth="1"/>
    <col min="8" max="8" width="6.5703125" style="8" bestFit="1" customWidth="1"/>
    <col min="9" max="9" width="7.42578125" style="8" bestFit="1" customWidth="1"/>
    <col min="10" max="10" width="4.28515625" style="9" bestFit="1" customWidth="1"/>
    <col min="11" max="12" width="9.140625" style="8"/>
    <col min="13" max="13" width="3.7109375" style="8" bestFit="1" customWidth="1"/>
    <col min="14" max="14" width="22.7109375" style="8" bestFit="1" customWidth="1"/>
    <col min="15" max="15" width="9.140625" style="8"/>
    <col min="16" max="16" width="3.5703125" style="8" bestFit="1" customWidth="1"/>
    <col min="17" max="17" width="5.28515625" style="8" customWidth="1"/>
    <col min="18" max="18" width="3" style="8" bestFit="1" customWidth="1"/>
    <col min="19" max="19" width="7" style="8" bestFit="1" customWidth="1"/>
    <col min="20" max="20" width="44" style="8" bestFit="1" customWidth="1"/>
    <col min="21" max="16384" width="9.140625" style="8"/>
  </cols>
  <sheetData>
    <row r="1" spans="1:21">
      <c r="U1"/>
    </row>
    <row r="2" spans="1:21">
      <c r="C2" s="8" t="s">
        <v>63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19</v>
      </c>
      <c r="J2" s="9" t="s">
        <v>20</v>
      </c>
      <c r="K2" s="8" t="s">
        <v>43</v>
      </c>
      <c r="L2" s="8" t="s">
        <v>47</v>
      </c>
      <c r="M2" s="8" t="s">
        <v>70</v>
      </c>
      <c r="N2" s="8" t="s">
        <v>73</v>
      </c>
      <c r="O2" s="8" t="s">
        <v>99</v>
      </c>
      <c r="P2" s="8" t="s">
        <v>104</v>
      </c>
      <c r="Q2" s="8" t="s">
        <v>122</v>
      </c>
      <c r="R2" s="8" t="s">
        <v>126</v>
      </c>
      <c r="S2" s="8" t="s">
        <v>131</v>
      </c>
      <c r="T2" s="8" t="s">
        <v>198</v>
      </c>
      <c r="U2" s="8" t="s">
        <v>354</v>
      </c>
    </row>
    <row r="3" spans="1:21">
      <c r="A3" s="8">
        <v>1</v>
      </c>
      <c r="B3" s="8" t="s">
        <v>48</v>
      </c>
      <c r="C3" s="8" t="s">
        <v>61</v>
      </c>
      <c r="D3" s="8">
        <v>1</v>
      </c>
      <c r="E3" s="320" t="s">
        <v>228</v>
      </c>
      <c r="F3" s="8" t="s">
        <v>210</v>
      </c>
      <c r="G3" s="8">
        <v>70</v>
      </c>
      <c r="H3" s="8" t="s">
        <v>17</v>
      </c>
      <c r="I3" s="8" t="s">
        <v>194</v>
      </c>
      <c r="J3" s="9" t="s">
        <v>21</v>
      </c>
      <c r="K3" s="8">
        <v>1</v>
      </c>
      <c r="L3" s="8" t="s">
        <v>48</v>
      </c>
      <c r="M3" s="8">
        <v>1</v>
      </c>
      <c r="N3" s="8" t="s">
        <v>108</v>
      </c>
      <c r="O3" s="8" t="s">
        <v>100</v>
      </c>
      <c r="P3" s="132">
        <v>1</v>
      </c>
      <c r="Q3" s="8" t="s">
        <v>118</v>
      </c>
      <c r="R3" s="8" t="s">
        <v>121</v>
      </c>
      <c r="S3" s="8" t="s">
        <v>132</v>
      </c>
      <c r="T3" s="8" t="s">
        <v>61</v>
      </c>
      <c r="U3" s="8" t="s">
        <v>355</v>
      </c>
    </row>
    <row r="4" spans="1:21">
      <c r="A4" s="8">
        <v>2</v>
      </c>
      <c r="B4" s="8" t="s">
        <v>49</v>
      </c>
      <c r="C4" s="8" t="s">
        <v>149</v>
      </c>
      <c r="D4" s="8">
        <v>2</v>
      </c>
      <c r="E4" s="320" t="s">
        <v>173</v>
      </c>
      <c r="F4" s="8" t="s">
        <v>226</v>
      </c>
      <c r="G4" s="8">
        <v>140</v>
      </c>
      <c r="H4" s="8" t="s">
        <v>18</v>
      </c>
      <c r="I4" s="8" t="s">
        <v>195</v>
      </c>
      <c r="J4" s="9" t="s">
        <v>22</v>
      </c>
      <c r="K4" s="8">
        <v>2</v>
      </c>
      <c r="L4" s="8" t="s">
        <v>49</v>
      </c>
      <c r="M4" s="8">
        <v>2</v>
      </c>
      <c r="N4" s="8" t="s">
        <v>107</v>
      </c>
      <c r="O4" s="8" t="s">
        <v>101</v>
      </c>
      <c r="P4" s="132">
        <v>2</v>
      </c>
      <c r="Q4" s="8" t="s">
        <v>119</v>
      </c>
      <c r="R4" s="8" t="s">
        <v>120</v>
      </c>
      <c r="S4" s="8" t="s">
        <v>133</v>
      </c>
      <c r="T4" s="8" t="s">
        <v>62</v>
      </c>
      <c r="U4" s="8" t="s">
        <v>356</v>
      </c>
    </row>
    <row r="5" spans="1:21">
      <c r="A5" s="8">
        <v>3</v>
      </c>
      <c r="B5" s="8" t="s">
        <v>50</v>
      </c>
      <c r="C5" s="8" t="s">
        <v>146</v>
      </c>
      <c r="D5" s="8">
        <v>3</v>
      </c>
      <c r="E5" s="320" t="s">
        <v>229</v>
      </c>
      <c r="F5" s="8" t="s">
        <v>211</v>
      </c>
      <c r="G5" s="8">
        <v>210</v>
      </c>
      <c r="I5" s="8" t="s">
        <v>150</v>
      </c>
      <c r="J5" s="9" t="s">
        <v>23</v>
      </c>
      <c r="L5" s="8" t="s">
        <v>50</v>
      </c>
      <c r="M5" s="8">
        <v>3</v>
      </c>
      <c r="N5" s="8" t="s">
        <v>227</v>
      </c>
      <c r="P5" s="132">
        <v>3</v>
      </c>
      <c r="Q5" s="8" t="s">
        <v>209</v>
      </c>
      <c r="S5" s="8" t="s">
        <v>134</v>
      </c>
      <c r="T5" s="8" t="s">
        <v>148</v>
      </c>
      <c r="U5" s="8" t="s">
        <v>357</v>
      </c>
    </row>
    <row r="6" spans="1:21">
      <c r="A6" s="8">
        <v>4</v>
      </c>
      <c r="B6" s="8" t="s">
        <v>51</v>
      </c>
      <c r="C6" s="8" t="s">
        <v>148</v>
      </c>
      <c r="D6" s="8">
        <v>4</v>
      </c>
      <c r="E6" s="320" t="s">
        <v>181</v>
      </c>
      <c r="F6" s="8" t="s">
        <v>221</v>
      </c>
      <c r="G6" s="8">
        <v>280</v>
      </c>
      <c r="I6" s="8" t="s">
        <v>196</v>
      </c>
      <c r="J6" s="9" t="s">
        <v>24</v>
      </c>
      <c r="L6" s="8" t="s">
        <v>51</v>
      </c>
      <c r="M6" s="8">
        <v>4</v>
      </c>
      <c r="P6" s="132">
        <v>4</v>
      </c>
      <c r="Q6" s="8" t="s">
        <v>121</v>
      </c>
      <c r="S6" s="8" t="s">
        <v>135</v>
      </c>
      <c r="T6" s="8" t="s">
        <v>146</v>
      </c>
      <c r="U6" s="8" t="s">
        <v>358</v>
      </c>
    </row>
    <row r="7" spans="1:21">
      <c r="A7" s="8">
        <v>5</v>
      </c>
      <c r="B7" s="8" t="s">
        <v>52</v>
      </c>
      <c r="C7" s="8" t="s">
        <v>62</v>
      </c>
      <c r="D7" s="8">
        <v>5</v>
      </c>
      <c r="E7" s="320" t="s">
        <v>230</v>
      </c>
      <c r="F7" s="8" t="s">
        <v>217</v>
      </c>
      <c r="I7" s="8" t="s">
        <v>151</v>
      </c>
      <c r="J7" s="9" t="s">
        <v>25</v>
      </c>
      <c r="L7" s="8" t="s">
        <v>52</v>
      </c>
      <c r="M7" s="8">
        <v>5</v>
      </c>
      <c r="P7" s="132">
        <v>5</v>
      </c>
      <c r="Q7" s="8" t="s">
        <v>123</v>
      </c>
      <c r="S7" s="8" t="s">
        <v>136</v>
      </c>
      <c r="T7" s="8" t="s">
        <v>199</v>
      </c>
      <c r="U7" s="8" t="s">
        <v>359</v>
      </c>
    </row>
    <row r="8" spans="1:21">
      <c r="A8" s="8">
        <v>6</v>
      </c>
      <c r="B8" s="8" t="s">
        <v>53</v>
      </c>
      <c r="D8" s="8">
        <v>6</v>
      </c>
      <c r="E8" s="320" t="s">
        <v>231</v>
      </c>
      <c r="F8" s="8" t="s">
        <v>224</v>
      </c>
      <c r="J8" s="9" t="s">
        <v>26</v>
      </c>
      <c r="L8" s="8" t="s">
        <v>53</v>
      </c>
      <c r="M8" s="8">
        <v>6</v>
      </c>
      <c r="P8" s="132">
        <v>6</v>
      </c>
      <c r="Q8" s="8" t="s">
        <v>124</v>
      </c>
      <c r="S8" s="8" t="s">
        <v>137</v>
      </c>
      <c r="U8" s="8" t="s">
        <v>360</v>
      </c>
    </row>
    <row r="9" spans="1:21">
      <c r="A9" s="8">
        <v>7</v>
      </c>
      <c r="B9" s="8" t="s">
        <v>7</v>
      </c>
      <c r="D9" s="8">
        <v>7</v>
      </c>
      <c r="E9" s="320" t="s">
        <v>170</v>
      </c>
      <c r="F9" s="8" t="s">
        <v>197</v>
      </c>
      <c r="J9" s="9" t="s">
        <v>27</v>
      </c>
      <c r="L9" s="8" t="s">
        <v>7</v>
      </c>
      <c r="M9" s="8">
        <v>7</v>
      </c>
      <c r="P9" s="132">
        <v>7</v>
      </c>
      <c r="Q9" s="8" t="s">
        <v>125</v>
      </c>
      <c r="S9" s="8" t="s">
        <v>138</v>
      </c>
      <c r="U9" s="8" t="s">
        <v>361</v>
      </c>
    </row>
    <row r="10" spans="1:21">
      <c r="A10" s="8">
        <v>8</v>
      </c>
      <c r="B10" s="8" t="s">
        <v>8</v>
      </c>
      <c r="D10" s="8" t="s">
        <v>147</v>
      </c>
      <c r="E10" s="320" t="s">
        <v>174</v>
      </c>
      <c r="F10" s="8" t="s">
        <v>183</v>
      </c>
      <c r="J10" s="9" t="s">
        <v>28</v>
      </c>
      <c r="L10" s="8" t="s">
        <v>8</v>
      </c>
      <c r="M10" s="8">
        <v>8</v>
      </c>
      <c r="P10" s="132">
        <v>8</v>
      </c>
      <c r="U10" s="8" t="s">
        <v>362</v>
      </c>
    </row>
    <row r="11" spans="1:21">
      <c r="A11" s="8">
        <v>9</v>
      </c>
      <c r="B11" s="8" t="s">
        <v>54</v>
      </c>
      <c r="D11" s="8" t="s">
        <v>147</v>
      </c>
      <c r="E11" s="320" t="s">
        <v>232</v>
      </c>
      <c r="F11" s="8" t="s">
        <v>184</v>
      </c>
      <c r="J11" s="9" t="s">
        <v>29</v>
      </c>
      <c r="L11" s="8" t="s">
        <v>54</v>
      </c>
      <c r="M11" s="8">
        <v>9</v>
      </c>
      <c r="P11" s="132">
        <v>9</v>
      </c>
      <c r="U11" s="8" t="s">
        <v>363</v>
      </c>
    </row>
    <row r="12" spans="1:21">
      <c r="A12" s="8">
        <v>10</v>
      </c>
      <c r="B12" s="8" t="s">
        <v>55</v>
      </c>
      <c r="D12" s="8" t="s">
        <v>147</v>
      </c>
      <c r="E12" s="320" t="s">
        <v>233</v>
      </c>
      <c r="F12" s="8" t="s">
        <v>212</v>
      </c>
      <c r="J12" s="9" t="s">
        <v>30</v>
      </c>
      <c r="L12" s="8" t="s">
        <v>55</v>
      </c>
      <c r="M12" s="8">
        <v>10</v>
      </c>
      <c r="P12" s="132">
        <v>10</v>
      </c>
      <c r="U12" s="8" t="s">
        <v>364</v>
      </c>
    </row>
    <row r="13" spans="1:21">
      <c r="A13" s="8">
        <v>11</v>
      </c>
      <c r="B13" s="8" t="s">
        <v>56</v>
      </c>
      <c r="D13" s="8" t="s">
        <v>147</v>
      </c>
      <c r="E13" s="320" t="s">
        <v>171</v>
      </c>
      <c r="F13" s="8" t="s">
        <v>185</v>
      </c>
      <c r="J13" s="9" t="s">
        <v>31</v>
      </c>
      <c r="L13" s="8" t="s">
        <v>56</v>
      </c>
      <c r="M13" s="8">
        <v>11</v>
      </c>
      <c r="P13" s="132">
        <v>11</v>
      </c>
      <c r="U13" s="8" t="s">
        <v>365</v>
      </c>
    </row>
    <row r="14" spans="1:21">
      <c r="A14" s="8">
        <v>12</v>
      </c>
      <c r="B14" s="8" t="s">
        <v>57</v>
      </c>
      <c r="D14" s="8" t="s">
        <v>147</v>
      </c>
      <c r="E14" s="320" t="s">
        <v>234</v>
      </c>
      <c r="F14" s="8" t="s">
        <v>218</v>
      </c>
      <c r="J14" s="9" t="s">
        <v>32</v>
      </c>
      <c r="L14" s="8" t="s">
        <v>57</v>
      </c>
      <c r="M14" s="8">
        <v>12</v>
      </c>
      <c r="P14" s="132">
        <v>12</v>
      </c>
      <c r="U14" s="8" t="s">
        <v>366</v>
      </c>
    </row>
    <row r="15" spans="1:21">
      <c r="E15" s="320" t="s">
        <v>235</v>
      </c>
      <c r="F15" s="8" t="s">
        <v>223</v>
      </c>
      <c r="J15" s="9" t="s">
        <v>33</v>
      </c>
      <c r="M15" s="8">
        <v>13</v>
      </c>
      <c r="P15" s="132">
        <v>13</v>
      </c>
      <c r="U15" s="8" t="s">
        <v>367</v>
      </c>
    </row>
    <row r="16" spans="1:21">
      <c r="E16" s="320" t="s">
        <v>175</v>
      </c>
      <c r="F16" s="8" t="s">
        <v>225</v>
      </c>
      <c r="J16" s="9" t="s">
        <v>34</v>
      </c>
      <c r="M16" s="8">
        <v>14</v>
      </c>
      <c r="P16" s="132">
        <v>14</v>
      </c>
      <c r="U16" s="8" t="s">
        <v>368</v>
      </c>
    </row>
    <row r="17" spans="5:21">
      <c r="E17" s="320" t="s">
        <v>236</v>
      </c>
      <c r="F17" s="8" t="s">
        <v>213</v>
      </c>
      <c r="J17" s="9" t="s">
        <v>35</v>
      </c>
      <c r="M17" s="8">
        <v>15</v>
      </c>
      <c r="P17" s="132">
        <v>15</v>
      </c>
      <c r="U17" s="8" t="s">
        <v>369</v>
      </c>
    </row>
    <row r="18" spans="5:21">
      <c r="E18" s="320" t="s">
        <v>237</v>
      </c>
      <c r="F18" s="8" t="s">
        <v>220</v>
      </c>
      <c r="J18" s="9" t="s">
        <v>36</v>
      </c>
      <c r="M18" s="8">
        <v>16</v>
      </c>
      <c r="P18" s="132">
        <v>16</v>
      </c>
      <c r="U18" s="8" t="s">
        <v>370</v>
      </c>
    </row>
    <row r="19" spans="5:21">
      <c r="E19" s="320" t="s">
        <v>238</v>
      </c>
      <c r="F19" s="8" t="s">
        <v>214</v>
      </c>
      <c r="J19" s="9" t="s">
        <v>37</v>
      </c>
      <c r="M19" s="8">
        <v>17</v>
      </c>
      <c r="U19" s="8" t="s">
        <v>371</v>
      </c>
    </row>
    <row r="20" spans="5:21">
      <c r="E20" s="320" t="s">
        <v>239</v>
      </c>
      <c r="F20" s="8" t="s">
        <v>215</v>
      </c>
      <c r="J20" s="9" t="s">
        <v>38</v>
      </c>
      <c r="M20" s="8">
        <v>18</v>
      </c>
      <c r="U20" s="8" t="s">
        <v>372</v>
      </c>
    </row>
    <row r="21" spans="5:21">
      <c r="E21" s="320" t="s">
        <v>240</v>
      </c>
      <c r="F21" s="8" t="s">
        <v>216</v>
      </c>
      <c r="J21" s="9" t="s">
        <v>39</v>
      </c>
      <c r="M21" s="8">
        <v>19</v>
      </c>
      <c r="U21" s="8" t="s">
        <v>373</v>
      </c>
    </row>
    <row r="22" spans="5:21">
      <c r="E22" s="320" t="s">
        <v>241</v>
      </c>
      <c r="F22" s="8" t="s">
        <v>186</v>
      </c>
      <c r="J22" s="9" t="s">
        <v>40</v>
      </c>
      <c r="M22" s="8">
        <v>20</v>
      </c>
      <c r="U22" s="8" t="s">
        <v>374</v>
      </c>
    </row>
    <row r="23" spans="5:21">
      <c r="E23" s="320" t="s">
        <v>242</v>
      </c>
      <c r="F23" s="8" t="s">
        <v>187</v>
      </c>
      <c r="J23" s="9" t="s">
        <v>41</v>
      </c>
      <c r="M23" s="8">
        <v>21</v>
      </c>
      <c r="U23" s="8" t="s">
        <v>375</v>
      </c>
    </row>
    <row r="24" spans="5:21">
      <c r="E24" s="320" t="s">
        <v>176</v>
      </c>
      <c r="F24" s="8" t="s">
        <v>188</v>
      </c>
      <c r="M24" s="8">
        <v>22</v>
      </c>
      <c r="U24" s="8" t="s">
        <v>376</v>
      </c>
    </row>
    <row r="25" spans="5:21">
      <c r="E25" s="320" t="s">
        <v>182</v>
      </c>
      <c r="F25" s="8" t="s">
        <v>189</v>
      </c>
      <c r="M25" s="8">
        <v>23</v>
      </c>
      <c r="U25" s="8" t="s">
        <v>377</v>
      </c>
    </row>
    <row r="26" spans="5:21">
      <c r="E26" s="320" t="s">
        <v>243</v>
      </c>
      <c r="F26" s="8" t="s">
        <v>81</v>
      </c>
      <c r="M26" s="8">
        <v>24</v>
      </c>
      <c r="U26" s="8" t="s">
        <v>378</v>
      </c>
    </row>
    <row r="27" spans="5:21">
      <c r="E27" s="320" t="s">
        <v>244</v>
      </c>
      <c r="F27" s="8" t="s">
        <v>190</v>
      </c>
      <c r="M27" s="8">
        <v>25</v>
      </c>
      <c r="U27" s="8" t="s">
        <v>379</v>
      </c>
    </row>
    <row r="28" spans="5:21">
      <c r="E28" s="320" t="s">
        <v>245</v>
      </c>
      <c r="F28" s="8" t="s">
        <v>191</v>
      </c>
      <c r="M28" s="8">
        <v>26</v>
      </c>
      <c r="U28" s="8" t="s">
        <v>380</v>
      </c>
    </row>
    <row r="29" spans="5:21">
      <c r="E29" s="320" t="s">
        <v>246</v>
      </c>
      <c r="F29" s="8" t="s">
        <v>222</v>
      </c>
      <c r="M29" s="8">
        <v>27</v>
      </c>
      <c r="U29" s="8" t="s">
        <v>381</v>
      </c>
    </row>
    <row r="30" spans="5:21">
      <c r="E30" s="320" t="s">
        <v>247</v>
      </c>
      <c r="F30" s="8" t="s">
        <v>219</v>
      </c>
      <c r="M30" s="8">
        <v>28</v>
      </c>
      <c r="U30" s="8" t="s">
        <v>382</v>
      </c>
    </row>
    <row r="31" spans="5:21">
      <c r="E31" s="320" t="s">
        <v>248</v>
      </c>
      <c r="F31" s="8" t="s">
        <v>192</v>
      </c>
      <c r="M31" s="8">
        <v>29</v>
      </c>
      <c r="U31" s="8" t="s">
        <v>383</v>
      </c>
    </row>
    <row r="32" spans="5:21">
      <c r="E32" s="320" t="s">
        <v>177</v>
      </c>
      <c r="F32" s="8" t="s">
        <v>166</v>
      </c>
      <c r="M32" s="8">
        <v>30</v>
      </c>
      <c r="U32" s="8" t="s">
        <v>384</v>
      </c>
    </row>
    <row r="33" spans="5:21">
      <c r="E33" s="320" t="s">
        <v>180</v>
      </c>
      <c r="F33" s="8" t="s">
        <v>193</v>
      </c>
      <c r="M33" s="8">
        <v>31</v>
      </c>
      <c r="U33" s="8" t="s">
        <v>385</v>
      </c>
    </row>
    <row r="34" spans="5:21">
      <c r="E34" s="320" t="s">
        <v>179</v>
      </c>
      <c r="F34" s="209" t="s">
        <v>142</v>
      </c>
      <c r="U34" s="8" t="s">
        <v>386</v>
      </c>
    </row>
    <row r="35" spans="5:21">
      <c r="E35" s="320" t="s">
        <v>249</v>
      </c>
      <c r="F35" s="209" t="s">
        <v>143</v>
      </c>
      <c r="U35" s="8" t="s">
        <v>387</v>
      </c>
    </row>
    <row r="36" spans="5:21">
      <c r="E36" s="320" t="s">
        <v>250</v>
      </c>
      <c r="U36" s="8" t="s">
        <v>388</v>
      </c>
    </row>
    <row r="37" spans="5:21">
      <c r="E37" s="320" t="s">
        <v>251</v>
      </c>
      <c r="U37" s="8" t="s">
        <v>389</v>
      </c>
    </row>
    <row r="38" spans="5:21">
      <c r="E38" s="320" t="s">
        <v>252</v>
      </c>
      <c r="U38" s="8" t="s">
        <v>390</v>
      </c>
    </row>
    <row r="39" spans="5:21">
      <c r="E39" s="320" t="s">
        <v>253</v>
      </c>
      <c r="U39" s="8" t="s">
        <v>391</v>
      </c>
    </row>
    <row r="40" spans="5:21">
      <c r="E40" s="320" t="s">
        <v>254</v>
      </c>
      <c r="U40" s="8" t="s">
        <v>392</v>
      </c>
    </row>
    <row r="41" spans="5:21">
      <c r="E41" s="320" t="s">
        <v>255</v>
      </c>
      <c r="U41" s="8" t="s">
        <v>393</v>
      </c>
    </row>
    <row r="42" spans="5:21">
      <c r="E42" s="320" t="s">
        <v>256</v>
      </c>
      <c r="U42" s="8" t="s">
        <v>394</v>
      </c>
    </row>
    <row r="43" spans="5:21">
      <c r="E43" s="320" t="s">
        <v>172</v>
      </c>
      <c r="U43" s="8" t="s">
        <v>395</v>
      </c>
    </row>
    <row r="44" spans="5:21">
      <c r="E44" s="320" t="s">
        <v>178</v>
      </c>
      <c r="U44" s="8" t="s">
        <v>396</v>
      </c>
    </row>
    <row r="45" spans="5:21">
      <c r="E45" s="320" t="s">
        <v>257</v>
      </c>
      <c r="U45" s="8" t="s">
        <v>397</v>
      </c>
    </row>
    <row r="46" spans="5:21">
      <c r="E46" s="320" t="s">
        <v>258</v>
      </c>
      <c r="U46" s="8" t="s">
        <v>398</v>
      </c>
    </row>
    <row r="47" spans="5:21">
      <c r="E47" s="320" t="s">
        <v>259</v>
      </c>
      <c r="U47" s="8" t="s">
        <v>399</v>
      </c>
    </row>
    <row r="48" spans="5:21">
      <c r="E48" s="320" t="s">
        <v>260</v>
      </c>
      <c r="U48" s="8" t="s">
        <v>400</v>
      </c>
    </row>
    <row r="49" spans="5:21">
      <c r="E49" s="320" t="s">
        <v>261</v>
      </c>
      <c r="U49" s="8" t="s">
        <v>401</v>
      </c>
    </row>
    <row r="50" spans="5:21">
      <c r="E50" s="320" t="s">
        <v>262</v>
      </c>
      <c r="U50" s="8" t="s">
        <v>402</v>
      </c>
    </row>
    <row r="51" spans="5:21">
      <c r="E51" s="320" t="s">
        <v>263</v>
      </c>
      <c r="U51" s="8" t="s">
        <v>403</v>
      </c>
    </row>
    <row r="52" spans="5:21">
      <c r="E52" s="320" t="s">
        <v>264</v>
      </c>
      <c r="U52" s="8" t="s">
        <v>404</v>
      </c>
    </row>
    <row r="53" spans="5:21">
      <c r="E53" s="320" t="s">
        <v>265</v>
      </c>
      <c r="U53" s="8" t="s">
        <v>405</v>
      </c>
    </row>
    <row r="54" spans="5:21">
      <c r="E54" s="320" t="s">
        <v>266</v>
      </c>
      <c r="U54" s="8" t="s">
        <v>406</v>
      </c>
    </row>
    <row r="55" spans="5:21">
      <c r="E55" s="320" t="s">
        <v>267</v>
      </c>
      <c r="U55" s="8" t="s">
        <v>407</v>
      </c>
    </row>
    <row r="56" spans="5:21">
      <c r="E56" s="320" t="s">
        <v>268</v>
      </c>
      <c r="U56" s="8" t="s">
        <v>408</v>
      </c>
    </row>
    <row r="57" spans="5:21">
      <c r="E57" s="320" t="s">
        <v>269</v>
      </c>
    </row>
    <row r="58" spans="5:21">
      <c r="E58" s="320" t="s">
        <v>270</v>
      </c>
    </row>
    <row r="59" spans="5:21">
      <c r="E59" s="320" t="s">
        <v>271</v>
      </c>
    </row>
    <row r="60" spans="5:21">
      <c r="E60" s="320" t="s">
        <v>272</v>
      </c>
    </row>
    <row r="61" spans="5:21">
      <c r="E61" s="320" t="s">
        <v>273</v>
      </c>
    </row>
    <row r="62" spans="5:21">
      <c r="E62" s="320" t="s">
        <v>274</v>
      </c>
    </row>
    <row r="63" spans="5:21">
      <c r="E63" s="320" t="s">
        <v>275</v>
      </c>
    </row>
    <row r="64" spans="5:21">
      <c r="E64" s="320" t="s">
        <v>276</v>
      </c>
    </row>
    <row r="65" spans="5:5">
      <c r="E65" s="320" t="s">
        <v>277</v>
      </c>
    </row>
    <row r="66" spans="5:5">
      <c r="E66" s="320" t="s">
        <v>278</v>
      </c>
    </row>
    <row r="67" spans="5:5">
      <c r="E67" s="320" t="s">
        <v>279</v>
      </c>
    </row>
    <row r="68" spans="5:5">
      <c r="E68" s="320" t="s">
        <v>280</v>
      </c>
    </row>
    <row r="69" spans="5:5">
      <c r="E69" s="320" t="s">
        <v>281</v>
      </c>
    </row>
    <row r="70" spans="5:5">
      <c r="E70" s="320" t="s">
        <v>282</v>
      </c>
    </row>
    <row r="71" spans="5:5">
      <c r="E71" s="320" t="s">
        <v>283</v>
      </c>
    </row>
    <row r="72" spans="5:5">
      <c r="E72" s="320" t="s">
        <v>284</v>
      </c>
    </row>
    <row r="73" spans="5:5">
      <c r="E73" s="320" t="s">
        <v>285</v>
      </c>
    </row>
    <row r="74" spans="5:5">
      <c r="E74" s="320" t="s">
        <v>286</v>
      </c>
    </row>
    <row r="75" spans="5:5">
      <c r="E75" s="320" t="s">
        <v>287</v>
      </c>
    </row>
    <row r="76" spans="5:5">
      <c r="E76" s="320" t="s">
        <v>288</v>
      </c>
    </row>
    <row r="77" spans="5:5">
      <c r="E77" s="320" t="s">
        <v>289</v>
      </c>
    </row>
    <row r="78" spans="5:5">
      <c r="E78" s="320" t="s">
        <v>290</v>
      </c>
    </row>
    <row r="79" spans="5:5">
      <c r="E79" s="320" t="s">
        <v>291</v>
      </c>
    </row>
    <row r="80" spans="5:5" ht="15">
      <c r="E80" s="321" t="s">
        <v>292</v>
      </c>
    </row>
    <row r="81" spans="5:5">
      <c r="E81" s="320" t="s">
        <v>293</v>
      </c>
    </row>
    <row r="82" spans="5:5">
      <c r="E82" s="320" t="s">
        <v>294</v>
      </c>
    </row>
    <row r="83" spans="5:5">
      <c r="E83" s="320" t="s">
        <v>295</v>
      </c>
    </row>
    <row r="84" spans="5:5">
      <c r="E84" s="320" t="s">
        <v>296</v>
      </c>
    </row>
    <row r="85" spans="5:5">
      <c r="E85" s="320" t="s">
        <v>297</v>
      </c>
    </row>
    <row r="86" spans="5:5">
      <c r="E86" s="320" t="s">
        <v>298</v>
      </c>
    </row>
    <row r="87" spans="5:5">
      <c r="E87" s="320" t="s">
        <v>299</v>
      </c>
    </row>
    <row r="88" spans="5:5">
      <c r="E88" s="320" t="s">
        <v>300</v>
      </c>
    </row>
    <row r="89" spans="5:5">
      <c r="E89" s="320" t="s">
        <v>301</v>
      </c>
    </row>
    <row r="90" spans="5:5">
      <c r="E90" s="320" t="s">
        <v>302</v>
      </c>
    </row>
    <row r="91" spans="5:5">
      <c r="E91" s="320" t="s">
        <v>303</v>
      </c>
    </row>
    <row r="92" spans="5:5">
      <c r="E92" s="320" t="s">
        <v>304</v>
      </c>
    </row>
    <row r="93" spans="5:5">
      <c r="E93" s="320" t="s">
        <v>305</v>
      </c>
    </row>
    <row r="94" spans="5:5">
      <c r="E94" s="320" t="s">
        <v>306</v>
      </c>
    </row>
    <row r="95" spans="5:5">
      <c r="E95" s="320" t="s">
        <v>307</v>
      </c>
    </row>
    <row r="96" spans="5:5">
      <c r="E96" s="320" t="s">
        <v>308</v>
      </c>
    </row>
    <row r="97" spans="5:5">
      <c r="E97" s="320" t="s">
        <v>309</v>
      </c>
    </row>
    <row r="98" spans="5:5">
      <c r="E98" s="320" t="s">
        <v>310</v>
      </c>
    </row>
    <row r="99" spans="5:5">
      <c r="E99" s="8" t="s">
        <v>145</v>
      </c>
    </row>
    <row r="100" spans="5:5">
      <c r="E100" s="8" t="s">
        <v>145</v>
      </c>
    </row>
    <row r="101" spans="5:5">
      <c r="E101" s="8" t="s">
        <v>145</v>
      </c>
    </row>
    <row r="102" spans="5:5">
      <c r="E102" s="8" t="s">
        <v>145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>
    <pageSetUpPr fitToPage="1"/>
  </sheetPr>
  <dimension ref="A1:AR90"/>
  <sheetViews>
    <sheetView showGridLines="0" view="pageBreakPreview" zoomScaleNormal="125" zoomScaleSheetLayoutView="100" workbookViewId="0">
      <pane ySplit="5" topLeftCell="A6" activePane="bottomLeft" state="frozen"/>
      <selection pane="bottomLeft" activeCell="A8" sqref="A8:AB8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470" t="s">
        <v>9</v>
      </c>
      <c r="B8" s="470"/>
      <c r="C8" s="470"/>
      <c r="D8" s="471">
        <f>'7'!D8:AB8</f>
        <v>0</v>
      </c>
      <c r="E8" s="471"/>
      <c r="F8" s="471"/>
      <c r="G8" s="471"/>
      <c r="H8" s="471"/>
      <c r="I8" s="471"/>
      <c r="J8" s="471"/>
      <c r="K8" s="471"/>
      <c r="L8" s="471"/>
      <c r="M8" s="471"/>
      <c r="N8" s="471"/>
      <c r="O8" s="471"/>
      <c r="P8" s="471"/>
      <c r="Q8" s="471"/>
      <c r="R8" s="471"/>
      <c r="S8" s="471"/>
      <c r="T8" s="471"/>
      <c r="U8" s="471"/>
      <c r="V8" s="471"/>
      <c r="W8" s="471"/>
      <c r="X8" s="471"/>
      <c r="Y8" s="471"/>
      <c r="Z8" s="471"/>
      <c r="AA8" s="471"/>
      <c r="AB8" s="471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80" t="s">
        <v>11</v>
      </c>
      <c r="B9" s="380"/>
      <c r="C9" s="380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472" t="s">
        <v>10</v>
      </c>
      <c r="B10" s="472"/>
      <c r="C10" s="472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Agosto</v>
      </c>
      <c r="E11" s="377"/>
      <c r="F11" s="377"/>
      <c r="G11" s="377"/>
      <c r="H11" s="377"/>
      <c r="I11" s="58" t="s">
        <v>64</v>
      </c>
      <c r="J11" s="379">
        <f>'7'!J11+1</f>
        <v>8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380" t="s">
        <v>6</v>
      </c>
      <c r="AD11" s="380"/>
      <c r="AE11" s="380"/>
      <c r="AF11" s="380"/>
      <c r="AG11" s="380"/>
      <c r="AH11" s="380"/>
      <c r="AI11" s="380"/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e">
        <f>VLOOKUP(11,Plano!$A$37:$F$59,6,FALSE)</f>
        <v>#N/A</v>
      </c>
      <c r="E12" s="348"/>
      <c r="F12" s="348"/>
      <c r="G12" s="348"/>
      <c r="H12" s="348" t="e">
        <f>VLOOKUP(12,Plano!$A$37:$F$59,6,FALSE)</f>
        <v>#N/A</v>
      </c>
      <c r="I12" s="348" t="e">
        <f>H12</f>
        <v>#N/A</v>
      </c>
      <c r="J12" s="348" t="e">
        <f>H12</f>
        <v>#N/A</v>
      </c>
      <c r="K12" s="348" t="e">
        <f>H12</f>
        <v>#N/A</v>
      </c>
      <c r="L12" s="348" t="e">
        <f>VLOOKUP(13,Plano!$A$37:$F$59,6,FALSE)</f>
        <v>#N/A</v>
      </c>
      <c r="M12" s="348" t="e">
        <f>L12</f>
        <v>#N/A</v>
      </c>
      <c r="N12" s="348" t="e">
        <f>L12</f>
        <v>#N/A</v>
      </c>
      <c r="O12" s="348" t="e">
        <f>L12</f>
        <v>#N/A</v>
      </c>
      <c r="P12" s="348" t="e">
        <f>VLOOKUP(14,Plano!$A$37:$F$59,6,FALSE)</f>
        <v>#N/A</v>
      </c>
      <c r="Q12" s="348" t="e">
        <f>P12</f>
        <v>#N/A</v>
      </c>
      <c r="R12" s="348" t="e">
        <f>P12</f>
        <v>#N/A</v>
      </c>
      <c r="S12" s="348" t="e">
        <f>P12</f>
        <v>#N/A</v>
      </c>
      <c r="T12" s="348" t="e">
        <f>VLOOKUP(15,Plano!$A$37:$F$59,6,FALSE)</f>
        <v>#N/A</v>
      </c>
      <c r="U12" s="348" t="e">
        <f>T12</f>
        <v>#N/A</v>
      </c>
      <c r="V12" s="348" t="e">
        <f>T12</f>
        <v>#N/A</v>
      </c>
      <c r="W12" s="348" t="e">
        <f>T12</f>
        <v>#N/A</v>
      </c>
      <c r="X12" s="348" t="e">
        <f>VLOOKUP(16,Plano!$A$37:$F$59,6,FALSE)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VLOOKUP(17,Plano!$A$37:$F$59,6,FALSE)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VLOOKUP(18,Plano!$A$37:$F$59,6,FALSE)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VLOOKUP(19,Plano!$A$37:$F$59,6,FALSE)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VLOOKUP(20,Plano!$A$37:$F$59,6,FALSE)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73" t="e">
        <f>LARGE('8'!D15:AQ15,1)</f>
        <v>#N/A</v>
      </c>
      <c r="B13" s="473"/>
      <c r="C13" s="474"/>
      <c r="D13" s="54">
        <f>'8'!$D$13</f>
        <v>8</v>
      </c>
      <c r="E13" s="54">
        <f>'8'!$D$13</f>
        <v>8</v>
      </c>
      <c r="F13" s="54">
        <f>'8'!$D$13</f>
        <v>8</v>
      </c>
      <c r="G13" s="54">
        <f>'8'!$D$13</f>
        <v>8</v>
      </c>
      <c r="H13" s="54">
        <f>'8'!$D$13</f>
        <v>8</v>
      </c>
      <c r="I13" s="54">
        <f>'8'!$D$13</f>
        <v>8</v>
      </c>
      <c r="J13" s="54">
        <f>'8'!$D$13</f>
        <v>8</v>
      </c>
      <c r="K13" s="54">
        <f>'8'!$D$13</f>
        <v>8</v>
      </c>
      <c r="L13" s="54">
        <f>'8'!$D$13</f>
        <v>8</v>
      </c>
      <c r="M13" s="54">
        <f>'8'!$D$13</f>
        <v>8</v>
      </c>
      <c r="N13" s="54">
        <f>'8'!$D$13</f>
        <v>8</v>
      </c>
      <c r="O13" s="54">
        <f>'8'!$D$13</f>
        <v>8</v>
      </c>
      <c r="P13" s="54">
        <f>'8'!$D$13</f>
        <v>8</v>
      </c>
      <c r="Q13" s="54">
        <f>'8'!$D$13</f>
        <v>8</v>
      </c>
      <c r="R13" s="54">
        <f>'8'!$D$13</f>
        <v>8</v>
      </c>
      <c r="S13" s="54">
        <f>'8'!$D$13</f>
        <v>8</v>
      </c>
      <c r="T13" s="54">
        <f>'8'!$D$13</f>
        <v>8</v>
      </c>
      <c r="U13" s="54">
        <f>'8'!$D$13</f>
        <v>8</v>
      </c>
      <c r="V13" s="54">
        <f>'8'!$D$13</f>
        <v>8</v>
      </c>
      <c r="W13" s="54">
        <f>'8'!$D$13</f>
        <v>8</v>
      </c>
      <c r="X13" s="54">
        <f>'8'!$D$13</f>
        <v>8</v>
      </c>
      <c r="Y13" s="54">
        <f>'8'!$D$13</f>
        <v>8</v>
      </c>
      <c r="Z13" s="54">
        <f>'8'!$D$13</f>
        <v>8</v>
      </c>
      <c r="AA13" s="54">
        <f>'8'!$D$13</f>
        <v>8</v>
      </c>
      <c r="AB13" s="54">
        <f>'8'!$D$13</f>
        <v>8</v>
      </c>
      <c r="AC13" s="54">
        <f>'8'!$D$13</f>
        <v>8</v>
      </c>
      <c r="AD13" s="54">
        <f>'8'!$D$13</f>
        <v>8</v>
      </c>
      <c r="AE13" s="54">
        <f>'8'!$D$13</f>
        <v>8</v>
      </c>
      <c r="AF13" s="54">
        <f>'8'!$D$13</f>
        <v>8</v>
      </c>
      <c r="AG13" s="54">
        <f>'8'!$D$13</f>
        <v>8</v>
      </c>
      <c r="AH13" s="54">
        <f>'8'!$D$13</f>
        <v>8</v>
      </c>
      <c r="AI13" s="54">
        <f>'8'!$D$13</f>
        <v>8</v>
      </c>
      <c r="AJ13" s="54">
        <f>'8'!$D$13</f>
        <v>8</v>
      </c>
      <c r="AK13" s="54">
        <f>'8'!$D$13</f>
        <v>8</v>
      </c>
      <c r="AL13" s="54">
        <f>'8'!$D$13</f>
        <v>8</v>
      </c>
      <c r="AM13" s="54">
        <f>'8'!$D$13</f>
        <v>8</v>
      </c>
      <c r="AN13" s="54">
        <f>'8'!$D$13</f>
        <v>8</v>
      </c>
      <c r="AO13" s="54">
        <f>'8'!$D$13</f>
        <v>8</v>
      </c>
      <c r="AP13" s="54">
        <f>'8'!$D$13</f>
        <v>8</v>
      </c>
      <c r="AQ13" s="54">
        <f>'8'!$D$13</f>
        <v>8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 t="e">
        <f>VLOOKUP(11,Plano!$A$37:$D$59,4,FALSE)</f>
        <v>#N/A</v>
      </c>
      <c r="E15" s="57" t="e">
        <f>D15</f>
        <v>#N/A</v>
      </c>
      <c r="F15" s="57" t="e">
        <f>D15</f>
        <v>#N/A</v>
      </c>
      <c r="G15" s="57" t="e">
        <f>D15</f>
        <v>#N/A</v>
      </c>
      <c r="H15" s="56" t="e">
        <f>VLOOKUP(12,Plano!$A$37:$D$59,4,FALSE)</f>
        <v>#N/A</v>
      </c>
      <c r="I15" s="57" t="e">
        <f>H15</f>
        <v>#N/A</v>
      </c>
      <c r="J15" s="57" t="e">
        <f>H15</f>
        <v>#N/A</v>
      </c>
      <c r="K15" s="57" t="e">
        <f>H15</f>
        <v>#N/A</v>
      </c>
      <c r="L15" s="56" t="e">
        <f>VLOOKUP(13,Plano!$A$37:$D$59,4,FALSE)</f>
        <v>#N/A</v>
      </c>
      <c r="M15" s="57" t="e">
        <f>L15</f>
        <v>#N/A</v>
      </c>
      <c r="N15" s="57" t="e">
        <f>L15</f>
        <v>#N/A</v>
      </c>
      <c r="O15" s="57" t="e">
        <f>L15</f>
        <v>#N/A</v>
      </c>
      <c r="P15" s="56" t="e">
        <f>VLOOKUP(14,Plano!$A$37:$D$59,4,FALSE)</f>
        <v>#N/A</v>
      </c>
      <c r="Q15" s="57" t="e">
        <f>P15</f>
        <v>#N/A</v>
      </c>
      <c r="R15" s="57" t="e">
        <f>P15</f>
        <v>#N/A</v>
      </c>
      <c r="S15" s="57" t="e">
        <f>P15</f>
        <v>#N/A</v>
      </c>
      <c r="T15" s="56" t="e">
        <f>VLOOKUP(15,Plano!$A$37:$D$59,4,FALSE)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VLOOKUP(16,Plano!$A$37:$D$59,4,FALSE)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VLOOKUP(17,Plano!$A$37:$D$59,4,FALSE)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VLOOKUP(18,Plano!$A$37:$D$59,4,FALSE)</f>
        <v>#N/A</v>
      </c>
      <c r="AG15" s="57" t="e">
        <f>AF15</f>
        <v>#N/A</v>
      </c>
      <c r="AH15" s="57" t="e">
        <f>AF15</f>
        <v>#N/A</v>
      </c>
      <c r="AI15" s="57" t="e">
        <f>AF15</f>
        <v>#N/A</v>
      </c>
      <c r="AJ15" s="56" t="e">
        <f>VLOOKUP(19,Plano!$A$37:$D$59,4,FALSE)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VLOOKUP(20,Plano!$A$37:$D$59,4,FALSE)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66" t="str">
        <f>'8'!C16</f>
        <v>ABNER BORDA FONSECA</v>
      </c>
      <c r="D16" s="264" t="str">
        <f>IF('8'!AQ16="C","C",IF('8'!AQ16="D","D",IF('8'!AQ16="TR","TR",IF('8'!AQ16="TC","TC","."))))</f>
        <v>C</v>
      </c>
      <c r="E16" s="264" t="str">
        <f t="shared" ref="E16:T31" si="0">IF(D16="C","C",IF(D16="D","D",IF(D16="TR","TR",IF(D16="TC","TC","."))))</f>
        <v>C</v>
      </c>
      <c r="F16" s="264" t="str">
        <f t="shared" si="0"/>
        <v>C</v>
      </c>
      <c r="G16" s="264" t="str">
        <f t="shared" si="0"/>
        <v>C</v>
      </c>
      <c r="H16" s="264" t="str">
        <f t="shared" si="0"/>
        <v>C</v>
      </c>
      <c r="I16" s="264" t="str">
        <f t="shared" si="0"/>
        <v>C</v>
      </c>
      <c r="J16" s="264" t="str">
        <f t="shared" si="0"/>
        <v>C</v>
      </c>
      <c r="K16" s="264" t="str">
        <f t="shared" si="0"/>
        <v>C</v>
      </c>
      <c r="L16" s="264" t="str">
        <f t="shared" si="0"/>
        <v>C</v>
      </c>
      <c r="M16" s="264" t="str">
        <f t="shared" si="0"/>
        <v>C</v>
      </c>
      <c r="N16" s="264" t="str">
        <f t="shared" si="0"/>
        <v>C</v>
      </c>
      <c r="O16" s="264" t="str">
        <f t="shared" si="0"/>
        <v>C</v>
      </c>
      <c r="P16" s="264" t="str">
        <f t="shared" si="0"/>
        <v>C</v>
      </c>
      <c r="Q16" s="264" t="str">
        <f t="shared" si="0"/>
        <v>C</v>
      </c>
      <c r="R16" s="264" t="str">
        <f t="shared" si="0"/>
        <v>C</v>
      </c>
      <c r="S16" s="264" t="str">
        <f t="shared" si="0"/>
        <v>C</v>
      </c>
      <c r="T16" s="264" t="str">
        <f t="shared" si="0"/>
        <v>C</v>
      </c>
      <c r="U16" s="264" t="str">
        <f t="shared" ref="F16:AQ23" si="1">IF(T16="C","C",IF(T16="D","D",IF(T16="TR","TR",IF(T16="TC","TC","."))))</f>
        <v>C</v>
      </c>
      <c r="V16" s="264" t="str">
        <f t="shared" si="1"/>
        <v>C</v>
      </c>
      <c r="W16" s="264" t="str">
        <f t="shared" si="1"/>
        <v>C</v>
      </c>
      <c r="X16" s="264" t="str">
        <f t="shared" si="1"/>
        <v>C</v>
      </c>
      <c r="Y16" s="264" t="str">
        <f t="shared" si="1"/>
        <v>C</v>
      </c>
      <c r="Z16" s="264" t="str">
        <f t="shared" si="1"/>
        <v>C</v>
      </c>
      <c r="AA16" s="264" t="str">
        <f t="shared" si="1"/>
        <v>C</v>
      </c>
      <c r="AB16" s="264" t="str">
        <f t="shared" si="1"/>
        <v>C</v>
      </c>
      <c r="AC16" s="264" t="str">
        <f t="shared" si="1"/>
        <v>C</v>
      </c>
      <c r="AD16" s="264" t="str">
        <f t="shared" si="1"/>
        <v>C</v>
      </c>
      <c r="AE16" s="264" t="str">
        <f t="shared" si="1"/>
        <v>C</v>
      </c>
      <c r="AF16" s="264" t="str">
        <f t="shared" si="1"/>
        <v>C</v>
      </c>
      <c r="AG16" s="264" t="str">
        <f t="shared" si="1"/>
        <v>C</v>
      </c>
      <c r="AH16" s="264" t="str">
        <f t="shared" si="1"/>
        <v>C</v>
      </c>
      <c r="AI16" s="264" t="str">
        <f t="shared" si="1"/>
        <v>C</v>
      </c>
      <c r="AJ16" s="264" t="str">
        <f t="shared" si="1"/>
        <v>C</v>
      </c>
      <c r="AK16" s="264" t="str">
        <f t="shared" si="1"/>
        <v>C</v>
      </c>
      <c r="AL16" s="264" t="str">
        <f t="shared" si="1"/>
        <v>C</v>
      </c>
      <c r="AM16" s="264" t="str">
        <f t="shared" si="1"/>
        <v>C</v>
      </c>
      <c r="AN16" s="264" t="str">
        <f t="shared" si="1"/>
        <v>C</v>
      </c>
      <c r="AO16" s="264" t="str">
        <f t="shared" si="1"/>
        <v>C</v>
      </c>
      <c r="AP16" s="264" t="str">
        <f t="shared" si="1"/>
        <v>C</v>
      </c>
      <c r="AQ16" s="264" t="str">
        <f t="shared" si="1"/>
        <v>C</v>
      </c>
      <c r="AR16" s="268">
        <f>COUNTIF(D16:AQ16,"F")+'8'!AR16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66" t="str">
        <f>'8'!C17</f>
        <v>ADRIAN RUBILAR LEMES CAETANO</v>
      </c>
      <c r="D17" s="240" t="str">
        <f>IF('8'!AQ17="C","C",IF('8'!AQ17="D","D",IF('8'!AQ17="TR","TR",IF('8'!AQ17="TC","TC","."))))</f>
        <v>.</v>
      </c>
      <c r="E17" s="240" t="str">
        <f t="shared" si="0"/>
        <v>.</v>
      </c>
      <c r="F17" s="240" t="str">
        <f t="shared" si="1"/>
        <v>.</v>
      </c>
      <c r="G17" s="240" t="str">
        <f t="shared" si="1"/>
        <v>.</v>
      </c>
      <c r="H17" s="240" t="str">
        <f t="shared" si="1"/>
        <v>.</v>
      </c>
      <c r="I17" s="240" t="str">
        <f t="shared" si="1"/>
        <v>.</v>
      </c>
      <c r="J17" s="240" t="str">
        <f t="shared" si="1"/>
        <v>.</v>
      </c>
      <c r="K17" s="240" t="str">
        <f t="shared" si="1"/>
        <v>.</v>
      </c>
      <c r="L17" s="240" t="str">
        <f t="shared" si="1"/>
        <v>.</v>
      </c>
      <c r="M17" s="240" t="str">
        <f t="shared" si="1"/>
        <v>.</v>
      </c>
      <c r="N17" s="240" t="str">
        <f t="shared" si="1"/>
        <v>.</v>
      </c>
      <c r="O17" s="240" t="str">
        <f t="shared" si="1"/>
        <v>.</v>
      </c>
      <c r="P17" s="240" t="str">
        <f t="shared" si="1"/>
        <v>.</v>
      </c>
      <c r="Q17" s="240" t="str">
        <f t="shared" si="1"/>
        <v>.</v>
      </c>
      <c r="R17" s="240" t="str">
        <f t="shared" si="1"/>
        <v>.</v>
      </c>
      <c r="S17" s="240" t="str">
        <f t="shared" si="1"/>
        <v>.</v>
      </c>
      <c r="T17" s="240" t="str">
        <f t="shared" si="1"/>
        <v>.</v>
      </c>
      <c r="U17" s="240" t="str">
        <f t="shared" si="1"/>
        <v>.</v>
      </c>
      <c r="V17" s="240" t="str">
        <f t="shared" si="1"/>
        <v>.</v>
      </c>
      <c r="W17" s="240" t="str">
        <f t="shared" si="1"/>
        <v>.</v>
      </c>
      <c r="X17" s="240" t="str">
        <f t="shared" si="1"/>
        <v>.</v>
      </c>
      <c r="Y17" s="240" t="str">
        <f t="shared" si="1"/>
        <v>.</v>
      </c>
      <c r="Z17" s="240" t="str">
        <f t="shared" si="1"/>
        <v>.</v>
      </c>
      <c r="AA17" s="240" t="str">
        <f t="shared" si="1"/>
        <v>.</v>
      </c>
      <c r="AB17" s="240" t="str">
        <f t="shared" si="1"/>
        <v>.</v>
      </c>
      <c r="AC17" s="240" t="str">
        <f t="shared" si="1"/>
        <v>.</v>
      </c>
      <c r="AD17" s="240" t="str">
        <f t="shared" si="1"/>
        <v>.</v>
      </c>
      <c r="AE17" s="240" t="str">
        <f t="shared" si="1"/>
        <v>.</v>
      </c>
      <c r="AF17" s="240" t="str">
        <f t="shared" si="1"/>
        <v>.</v>
      </c>
      <c r="AG17" s="240" t="str">
        <f t="shared" si="1"/>
        <v>.</v>
      </c>
      <c r="AH17" s="240" t="str">
        <f t="shared" si="1"/>
        <v>.</v>
      </c>
      <c r="AI17" s="240" t="str">
        <f t="shared" si="1"/>
        <v>.</v>
      </c>
      <c r="AJ17" s="240" t="str">
        <f t="shared" si="1"/>
        <v>.</v>
      </c>
      <c r="AK17" s="240" t="str">
        <f t="shared" si="1"/>
        <v>.</v>
      </c>
      <c r="AL17" s="240" t="str">
        <f t="shared" si="1"/>
        <v>.</v>
      </c>
      <c r="AM17" s="240" t="str">
        <f t="shared" si="1"/>
        <v>.</v>
      </c>
      <c r="AN17" s="240" t="str">
        <f t="shared" si="1"/>
        <v>.</v>
      </c>
      <c r="AO17" s="240" t="str">
        <f t="shared" si="1"/>
        <v>.</v>
      </c>
      <c r="AP17" s="240" t="str">
        <f t="shared" si="1"/>
        <v>.</v>
      </c>
      <c r="AQ17" s="240" t="str">
        <f t="shared" si="1"/>
        <v>.</v>
      </c>
      <c r="AR17" s="3">
        <f>COUNTIF(D17:AQ17,"F")+'8'!AR17</f>
        <v>4</v>
      </c>
    </row>
    <row r="18" spans="1:44" ht="10.5" customHeight="1">
      <c r="A18" s="265">
        <f>'7'!A18</f>
        <v>3</v>
      </c>
      <c r="B18" s="265" t="str">
        <f>'7'!B18</f>
        <v>ADS</v>
      </c>
      <c r="C18" s="266" t="str">
        <f>'8'!C18</f>
        <v>ALEXANDRE GABIATTI VIEIRA</v>
      </c>
      <c r="D18" s="264" t="str">
        <f>IF('8'!AQ18="C","C",IF('8'!AQ18="D","D",IF('8'!AQ18="TR","TR",IF('8'!AQ18="TC","TC","."))))</f>
        <v>.</v>
      </c>
      <c r="E18" s="264" t="str">
        <f t="shared" si="0"/>
        <v>.</v>
      </c>
      <c r="F18" s="264" t="str">
        <f t="shared" si="1"/>
        <v>.</v>
      </c>
      <c r="G18" s="264" t="str">
        <f t="shared" si="1"/>
        <v>.</v>
      </c>
      <c r="H18" s="264" t="str">
        <f t="shared" si="1"/>
        <v>.</v>
      </c>
      <c r="I18" s="264" t="str">
        <f t="shared" si="1"/>
        <v>.</v>
      </c>
      <c r="J18" s="264" t="str">
        <f t="shared" si="1"/>
        <v>.</v>
      </c>
      <c r="K18" s="264" t="str">
        <f t="shared" si="1"/>
        <v>.</v>
      </c>
      <c r="L18" s="264" t="str">
        <f t="shared" si="1"/>
        <v>.</v>
      </c>
      <c r="M18" s="264" t="str">
        <f t="shared" si="1"/>
        <v>.</v>
      </c>
      <c r="N18" s="264" t="str">
        <f t="shared" si="1"/>
        <v>.</v>
      </c>
      <c r="O18" s="264" t="str">
        <f t="shared" si="1"/>
        <v>.</v>
      </c>
      <c r="P18" s="264" t="str">
        <f t="shared" si="1"/>
        <v>.</v>
      </c>
      <c r="Q18" s="264" t="str">
        <f t="shared" si="1"/>
        <v>.</v>
      </c>
      <c r="R18" s="264" t="str">
        <f t="shared" si="1"/>
        <v>.</v>
      </c>
      <c r="S18" s="264" t="str">
        <f t="shared" si="1"/>
        <v>.</v>
      </c>
      <c r="T18" s="264" t="str">
        <f t="shared" si="1"/>
        <v>.</v>
      </c>
      <c r="U18" s="264" t="str">
        <f t="shared" si="1"/>
        <v>.</v>
      </c>
      <c r="V18" s="264" t="str">
        <f t="shared" si="1"/>
        <v>.</v>
      </c>
      <c r="W18" s="264" t="str">
        <f t="shared" si="1"/>
        <v>.</v>
      </c>
      <c r="X18" s="264" t="str">
        <f t="shared" si="1"/>
        <v>.</v>
      </c>
      <c r="Y18" s="264" t="str">
        <f t="shared" si="1"/>
        <v>.</v>
      </c>
      <c r="Z18" s="264" t="str">
        <f t="shared" si="1"/>
        <v>.</v>
      </c>
      <c r="AA18" s="264" t="str">
        <f t="shared" si="1"/>
        <v>.</v>
      </c>
      <c r="AB18" s="264" t="str">
        <f t="shared" si="1"/>
        <v>.</v>
      </c>
      <c r="AC18" s="264" t="str">
        <f t="shared" si="1"/>
        <v>.</v>
      </c>
      <c r="AD18" s="264" t="str">
        <f t="shared" si="1"/>
        <v>.</v>
      </c>
      <c r="AE18" s="264" t="str">
        <f t="shared" si="1"/>
        <v>.</v>
      </c>
      <c r="AF18" s="264" t="str">
        <f t="shared" si="1"/>
        <v>.</v>
      </c>
      <c r="AG18" s="264" t="str">
        <f t="shared" si="1"/>
        <v>.</v>
      </c>
      <c r="AH18" s="264" t="str">
        <f t="shared" si="1"/>
        <v>.</v>
      </c>
      <c r="AI18" s="264" t="str">
        <f t="shared" si="1"/>
        <v>.</v>
      </c>
      <c r="AJ18" s="264" t="str">
        <f t="shared" si="1"/>
        <v>.</v>
      </c>
      <c r="AK18" s="264" t="str">
        <f t="shared" si="1"/>
        <v>.</v>
      </c>
      <c r="AL18" s="264" t="str">
        <f t="shared" si="1"/>
        <v>.</v>
      </c>
      <c r="AM18" s="264" t="str">
        <f t="shared" si="1"/>
        <v>.</v>
      </c>
      <c r="AN18" s="264" t="str">
        <f t="shared" si="1"/>
        <v>.</v>
      </c>
      <c r="AO18" s="264" t="str">
        <f t="shared" si="1"/>
        <v>.</v>
      </c>
      <c r="AP18" s="264" t="str">
        <f t="shared" si="1"/>
        <v>.</v>
      </c>
      <c r="AQ18" s="264" t="str">
        <f t="shared" si="1"/>
        <v>.</v>
      </c>
      <c r="AR18" s="268">
        <f>COUNTIF(D18:AQ18,"F")+'8'!AR18</f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66" t="str">
        <f>'8'!C19</f>
        <v>ALEXSANDRO GIOVANNI DA SILVA DIAS</v>
      </c>
      <c r="D19" s="240" t="str">
        <f>IF('8'!AQ19="C","C",IF('8'!AQ19="D","D",IF('8'!AQ19="TR","TR",IF('8'!AQ19="TC","TC","."))))</f>
        <v>.</v>
      </c>
      <c r="E19" s="240" t="str">
        <f t="shared" si="0"/>
        <v>.</v>
      </c>
      <c r="F19" s="240" t="str">
        <f t="shared" si="1"/>
        <v>.</v>
      </c>
      <c r="G19" s="240" t="str">
        <f t="shared" si="1"/>
        <v>.</v>
      </c>
      <c r="H19" s="240" t="str">
        <f t="shared" si="1"/>
        <v>.</v>
      </c>
      <c r="I19" s="240" t="str">
        <f t="shared" si="1"/>
        <v>.</v>
      </c>
      <c r="J19" s="240" t="str">
        <f t="shared" si="1"/>
        <v>.</v>
      </c>
      <c r="K19" s="240" t="str">
        <f t="shared" si="1"/>
        <v>.</v>
      </c>
      <c r="L19" s="240" t="str">
        <f t="shared" si="1"/>
        <v>.</v>
      </c>
      <c r="M19" s="240" t="str">
        <f t="shared" si="1"/>
        <v>.</v>
      </c>
      <c r="N19" s="240" t="str">
        <f t="shared" si="1"/>
        <v>.</v>
      </c>
      <c r="O19" s="240" t="str">
        <f t="shared" si="1"/>
        <v>.</v>
      </c>
      <c r="P19" s="240" t="str">
        <f t="shared" si="1"/>
        <v>.</v>
      </c>
      <c r="Q19" s="240" t="str">
        <f t="shared" si="1"/>
        <v>.</v>
      </c>
      <c r="R19" s="240" t="str">
        <f t="shared" si="1"/>
        <v>.</v>
      </c>
      <c r="S19" s="240" t="str">
        <f t="shared" si="1"/>
        <v>.</v>
      </c>
      <c r="T19" s="240" t="str">
        <f t="shared" si="1"/>
        <v>.</v>
      </c>
      <c r="U19" s="240" t="str">
        <f t="shared" si="1"/>
        <v>.</v>
      </c>
      <c r="V19" s="240" t="str">
        <f t="shared" si="1"/>
        <v>.</v>
      </c>
      <c r="W19" s="240" t="str">
        <f t="shared" si="1"/>
        <v>.</v>
      </c>
      <c r="X19" s="240" t="str">
        <f t="shared" si="1"/>
        <v>.</v>
      </c>
      <c r="Y19" s="240" t="str">
        <f t="shared" si="1"/>
        <v>.</v>
      </c>
      <c r="Z19" s="240" t="str">
        <f t="shared" si="1"/>
        <v>.</v>
      </c>
      <c r="AA19" s="240" t="str">
        <f t="shared" si="1"/>
        <v>.</v>
      </c>
      <c r="AB19" s="240" t="str">
        <f t="shared" si="1"/>
        <v>.</v>
      </c>
      <c r="AC19" s="240" t="str">
        <f t="shared" si="1"/>
        <v>.</v>
      </c>
      <c r="AD19" s="240" t="str">
        <f t="shared" si="1"/>
        <v>.</v>
      </c>
      <c r="AE19" s="240" t="str">
        <f t="shared" si="1"/>
        <v>.</v>
      </c>
      <c r="AF19" s="240" t="str">
        <f t="shared" si="1"/>
        <v>.</v>
      </c>
      <c r="AG19" s="240" t="str">
        <f t="shared" si="1"/>
        <v>.</v>
      </c>
      <c r="AH19" s="240" t="str">
        <f t="shared" si="1"/>
        <v>.</v>
      </c>
      <c r="AI19" s="240" t="str">
        <f t="shared" si="1"/>
        <v>.</v>
      </c>
      <c r="AJ19" s="240" t="str">
        <f t="shared" si="1"/>
        <v>.</v>
      </c>
      <c r="AK19" s="240" t="str">
        <f t="shared" si="1"/>
        <v>.</v>
      </c>
      <c r="AL19" s="240" t="str">
        <f t="shared" si="1"/>
        <v>.</v>
      </c>
      <c r="AM19" s="240" t="str">
        <f t="shared" si="1"/>
        <v>.</v>
      </c>
      <c r="AN19" s="240" t="str">
        <f t="shared" si="1"/>
        <v>.</v>
      </c>
      <c r="AO19" s="240" t="str">
        <f t="shared" si="1"/>
        <v>.</v>
      </c>
      <c r="AP19" s="240" t="str">
        <f t="shared" si="1"/>
        <v>.</v>
      </c>
      <c r="AQ19" s="240" t="str">
        <f t="shared" si="1"/>
        <v>.</v>
      </c>
      <c r="AR19" s="3">
        <f>COUNTIF(D19:AQ19,"F")+'8'!AR19</f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66" t="str">
        <f>'8'!C20</f>
        <v>ANA CARLA MESSIAS DE MOURA</v>
      </c>
      <c r="D20" s="240" t="str">
        <f>IF('8'!AQ20="C","C",IF('8'!AQ20="D","D",IF('8'!AQ20="TR","TR",IF('8'!AQ20="TC","TC","."))))</f>
        <v>.</v>
      </c>
      <c r="E20" s="240" t="str">
        <f t="shared" si="0"/>
        <v>.</v>
      </c>
      <c r="F20" s="240" t="str">
        <f t="shared" si="1"/>
        <v>.</v>
      </c>
      <c r="G20" s="240" t="str">
        <f t="shared" si="1"/>
        <v>.</v>
      </c>
      <c r="H20" s="240" t="str">
        <f t="shared" si="1"/>
        <v>.</v>
      </c>
      <c r="I20" s="240" t="str">
        <f t="shared" si="1"/>
        <v>.</v>
      </c>
      <c r="J20" s="240" t="str">
        <f t="shared" si="1"/>
        <v>.</v>
      </c>
      <c r="K20" s="240" t="str">
        <f t="shared" si="1"/>
        <v>.</v>
      </c>
      <c r="L20" s="240" t="str">
        <f t="shared" si="1"/>
        <v>.</v>
      </c>
      <c r="M20" s="240" t="str">
        <f t="shared" si="1"/>
        <v>.</v>
      </c>
      <c r="N20" s="240" t="str">
        <f t="shared" si="1"/>
        <v>.</v>
      </c>
      <c r="O20" s="240" t="str">
        <f t="shared" si="1"/>
        <v>.</v>
      </c>
      <c r="P20" s="240" t="str">
        <f t="shared" si="1"/>
        <v>.</v>
      </c>
      <c r="Q20" s="240" t="str">
        <f t="shared" si="1"/>
        <v>.</v>
      </c>
      <c r="R20" s="240" t="str">
        <f t="shared" si="1"/>
        <v>.</v>
      </c>
      <c r="S20" s="240" t="str">
        <f t="shared" si="1"/>
        <v>.</v>
      </c>
      <c r="T20" s="240" t="str">
        <f t="shared" si="1"/>
        <v>.</v>
      </c>
      <c r="U20" s="240" t="str">
        <f t="shared" si="1"/>
        <v>.</v>
      </c>
      <c r="V20" s="240" t="str">
        <f t="shared" si="1"/>
        <v>.</v>
      </c>
      <c r="W20" s="240" t="str">
        <f t="shared" si="1"/>
        <v>.</v>
      </c>
      <c r="X20" s="240" t="str">
        <f t="shared" si="1"/>
        <v>.</v>
      </c>
      <c r="Y20" s="240" t="str">
        <f t="shared" si="1"/>
        <v>.</v>
      </c>
      <c r="Z20" s="240" t="str">
        <f t="shared" si="1"/>
        <v>.</v>
      </c>
      <c r="AA20" s="240" t="str">
        <f t="shared" si="1"/>
        <v>.</v>
      </c>
      <c r="AB20" s="240" t="str">
        <f t="shared" si="1"/>
        <v>.</v>
      </c>
      <c r="AC20" s="240" t="str">
        <f t="shared" si="1"/>
        <v>.</v>
      </c>
      <c r="AD20" s="240" t="str">
        <f t="shared" si="1"/>
        <v>.</v>
      </c>
      <c r="AE20" s="240" t="str">
        <f t="shared" si="1"/>
        <v>.</v>
      </c>
      <c r="AF20" s="240" t="str">
        <f t="shared" si="1"/>
        <v>.</v>
      </c>
      <c r="AG20" s="240" t="str">
        <f t="shared" si="1"/>
        <v>.</v>
      </c>
      <c r="AH20" s="240" t="str">
        <f t="shared" si="1"/>
        <v>.</v>
      </c>
      <c r="AI20" s="240" t="str">
        <f t="shared" si="1"/>
        <v>.</v>
      </c>
      <c r="AJ20" s="240" t="str">
        <f t="shared" si="1"/>
        <v>.</v>
      </c>
      <c r="AK20" s="240" t="str">
        <f t="shared" si="1"/>
        <v>.</v>
      </c>
      <c r="AL20" s="240" t="str">
        <f t="shared" si="1"/>
        <v>.</v>
      </c>
      <c r="AM20" s="240" t="str">
        <f t="shared" si="1"/>
        <v>.</v>
      </c>
      <c r="AN20" s="240" t="str">
        <f t="shared" si="1"/>
        <v>.</v>
      </c>
      <c r="AO20" s="240" t="str">
        <f t="shared" si="1"/>
        <v>.</v>
      </c>
      <c r="AP20" s="240" t="str">
        <f t="shared" si="1"/>
        <v>.</v>
      </c>
      <c r="AQ20" s="240" t="str">
        <f t="shared" si="1"/>
        <v>.</v>
      </c>
      <c r="AR20" s="4">
        <f>COUNTIF(D20:AQ20,"F")+'8'!AR20</f>
        <v>4</v>
      </c>
    </row>
    <row r="21" spans="1:44" ht="10.5" customHeight="1">
      <c r="A21" s="265">
        <f>'7'!A21</f>
        <v>6</v>
      </c>
      <c r="B21" s="265" t="str">
        <f>'7'!B21</f>
        <v>ADS</v>
      </c>
      <c r="C21" s="266" t="str">
        <f>'8'!C21</f>
        <v>ANGELO VICTOR ISRAEL MUNIZ</v>
      </c>
      <c r="D21" s="240" t="str">
        <f>IF('8'!AQ21="C","C",IF('8'!AQ21="D","D",IF('8'!AQ21="TR","TR",IF('8'!AQ21="TC","TC","."))))</f>
        <v>.</v>
      </c>
      <c r="E21" s="240" t="str">
        <f t="shared" si="0"/>
        <v>.</v>
      </c>
      <c r="F21" s="240" t="str">
        <f t="shared" si="1"/>
        <v>.</v>
      </c>
      <c r="G21" s="240" t="str">
        <f t="shared" si="1"/>
        <v>.</v>
      </c>
      <c r="H21" s="240" t="str">
        <f t="shared" si="1"/>
        <v>.</v>
      </c>
      <c r="I21" s="240" t="str">
        <f t="shared" si="1"/>
        <v>.</v>
      </c>
      <c r="J21" s="240" t="str">
        <f t="shared" si="1"/>
        <v>.</v>
      </c>
      <c r="K21" s="240" t="str">
        <f t="shared" si="1"/>
        <v>.</v>
      </c>
      <c r="L21" s="240" t="str">
        <f t="shared" si="1"/>
        <v>.</v>
      </c>
      <c r="M21" s="240" t="str">
        <f t="shared" si="1"/>
        <v>.</v>
      </c>
      <c r="N21" s="240" t="str">
        <f t="shared" si="1"/>
        <v>.</v>
      </c>
      <c r="O21" s="240" t="str">
        <f t="shared" si="1"/>
        <v>.</v>
      </c>
      <c r="P21" s="240" t="str">
        <f t="shared" si="1"/>
        <v>.</v>
      </c>
      <c r="Q21" s="240" t="str">
        <f t="shared" si="1"/>
        <v>.</v>
      </c>
      <c r="R21" s="240" t="str">
        <f t="shared" si="1"/>
        <v>.</v>
      </c>
      <c r="S21" s="240" t="str">
        <f t="shared" si="1"/>
        <v>.</v>
      </c>
      <c r="T21" s="240" t="str">
        <f t="shared" si="1"/>
        <v>.</v>
      </c>
      <c r="U21" s="240" t="str">
        <f t="shared" si="1"/>
        <v>.</v>
      </c>
      <c r="V21" s="240" t="str">
        <f t="shared" si="1"/>
        <v>.</v>
      </c>
      <c r="W21" s="240" t="str">
        <f t="shared" si="1"/>
        <v>.</v>
      </c>
      <c r="X21" s="240" t="str">
        <f t="shared" si="1"/>
        <v>.</v>
      </c>
      <c r="Y21" s="240" t="str">
        <f t="shared" si="1"/>
        <v>.</v>
      </c>
      <c r="Z21" s="240" t="str">
        <f t="shared" si="1"/>
        <v>.</v>
      </c>
      <c r="AA21" s="240" t="str">
        <f t="shared" si="1"/>
        <v>.</v>
      </c>
      <c r="AB21" s="240" t="str">
        <f t="shared" si="1"/>
        <v>.</v>
      </c>
      <c r="AC21" s="240" t="str">
        <f t="shared" si="1"/>
        <v>.</v>
      </c>
      <c r="AD21" s="240" t="str">
        <f t="shared" si="1"/>
        <v>.</v>
      </c>
      <c r="AE21" s="240" t="str">
        <f t="shared" si="1"/>
        <v>.</v>
      </c>
      <c r="AF21" s="240" t="str">
        <f t="shared" si="1"/>
        <v>.</v>
      </c>
      <c r="AG21" s="240" t="str">
        <f t="shared" si="1"/>
        <v>.</v>
      </c>
      <c r="AH21" s="240" t="str">
        <f t="shared" si="1"/>
        <v>.</v>
      </c>
      <c r="AI21" s="240" t="str">
        <f t="shared" si="1"/>
        <v>.</v>
      </c>
      <c r="AJ21" s="240" t="str">
        <f t="shared" si="1"/>
        <v>.</v>
      </c>
      <c r="AK21" s="240" t="str">
        <f t="shared" si="1"/>
        <v>.</v>
      </c>
      <c r="AL21" s="240" t="str">
        <f t="shared" si="1"/>
        <v>.</v>
      </c>
      <c r="AM21" s="240" t="str">
        <f t="shared" si="1"/>
        <v>.</v>
      </c>
      <c r="AN21" s="240" t="str">
        <f t="shared" si="1"/>
        <v>.</v>
      </c>
      <c r="AO21" s="240" t="str">
        <f t="shared" si="1"/>
        <v>.</v>
      </c>
      <c r="AP21" s="240" t="str">
        <f t="shared" si="1"/>
        <v>.</v>
      </c>
      <c r="AQ21" s="240" t="str">
        <f t="shared" si="1"/>
        <v>.</v>
      </c>
      <c r="AR21" s="4">
        <f>COUNTIF(D21:AQ21,"F")+'8'!AR21</f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66" t="str">
        <f>'8'!C22</f>
        <v>BRUNO DA SILVA BRIXIUS</v>
      </c>
      <c r="D22" s="240" t="str">
        <f>IF('8'!AQ22="C","C",IF('8'!AQ22="D","D",IF('8'!AQ22="TR","TR",IF('8'!AQ22="TC","TC","."))))</f>
        <v>.</v>
      </c>
      <c r="E22" s="240" t="str">
        <f t="shared" si="0"/>
        <v>.</v>
      </c>
      <c r="F22" s="240" t="str">
        <f t="shared" si="1"/>
        <v>.</v>
      </c>
      <c r="G22" s="240" t="str">
        <f t="shared" si="1"/>
        <v>.</v>
      </c>
      <c r="H22" s="240" t="str">
        <f t="shared" si="1"/>
        <v>.</v>
      </c>
      <c r="I22" s="240" t="str">
        <f t="shared" si="1"/>
        <v>.</v>
      </c>
      <c r="J22" s="240" t="str">
        <f t="shared" si="1"/>
        <v>.</v>
      </c>
      <c r="K22" s="240" t="str">
        <f t="shared" si="1"/>
        <v>.</v>
      </c>
      <c r="L22" s="240" t="str">
        <f t="shared" si="1"/>
        <v>.</v>
      </c>
      <c r="M22" s="240" t="str">
        <f t="shared" si="1"/>
        <v>.</v>
      </c>
      <c r="N22" s="240" t="str">
        <f t="shared" si="1"/>
        <v>.</v>
      </c>
      <c r="O22" s="240" t="str">
        <f t="shared" si="1"/>
        <v>.</v>
      </c>
      <c r="P22" s="240" t="str">
        <f t="shared" si="1"/>
        <v>.</v>
      </c>
      <c r="Q22" s="240" t="str">
        <f t="shared" si="1"/>
        <v>.</v>
      </c>
      <c r="R22" s="240" t="str">
        <f t="shared" si="1"/>
        <v>.</v>
      </c>
      <c r="S22" s="240" t="str">
        <f t="shared" si="1"/>
        <v>.</v>
      </c>
      <c r="T22" s="240" t="str">
        <f t="shared" si="1"/>
        <v>.</v>
      </c>
      <c r="U22" s="240" t="str">
        <f t="shared" si="1"/>
        <v>.</v>
      </c>
      <c r="V22" s="240" t="str">
        <f t="shared" si="1"/>
        <v>.</v>
      </c>
      <c r="W22" s="240" t="str">
        <f t="shared" si="1"/>
        <v>.</v>
      </c>
      <c r="X22" s="240" t="str">
        <f t="shared" si="1"/>
        <v>.</v>
      </c>
      <c r="Y22" s="240" t="str">
        <f t="shared" si="1"/>
        <v>.</v>
      </c>
      <c r="Z22" s="240" t="str">
        <f t="shared" si="1"/>
        <v>.</v>
      </c>
      <c r="AA22" s="240" t="str">
        <f t="shared" si="1"/>
        <v>.</v>
      </c>
      <c r="AB22" s="240" t="str">
        <f t="shared" si="1"/>
        <v>.</v>
      </c>
      <c r="AC22" s="240" t="str">
        <f t="shared" si="1"/>
        <v>.</v>
      </c>
      <c r="AD22" s="240" t="str">
        <f t="shared" si="1"/>
        <v>.</v>
      </c>
      <c r="AE22" s="240" t="str">
        <f t="shared" si="1"/>
        <v>.</v>
      </c>
      <c r="AF22" s="240" t="str">
        <f t="shared" si="1"/>
        <v>.</v>
      </c>
      <c r="AG22" s="240" t="str">
        <f t="shared" si="1"/>
        <v>.</v>
      </c>
      <c r="AH22" s="240" t="str">
        <f t="shared" si="1"/>
        <v>.</v>
      </c>
      <c r="AI22" s="240" t="str">
        <f t="shared" si="1"/>
        <v>.</v>
      </c>
      <c r="AJ22" s="240" t="str">
        <f t="shared" si="1"/>
        <v>.</v>
      </c>
      <c r="AK22" s="240" t="str">
        <f t="shared" si="1"/>
        <v>.</v>
      </c>
      <c r="AL22" s="240" t="str">
        <f t="shared" si="1"/>
        <v>.</v>
      </c>
      <c r="AM22" s="240" t="str">
        <f t="shared" si="1"/>
        <v>.</v>
      </c>
      <c r="AN22" s="240" t="str">
        <f t="shared" si="1"/>
        <v>.</v>
      </c>
      <c r="AO22" s="240" t="str">
        <f t="shared" si="1"/>
        <v>.</v>
      </c>
      <c r="AP22" s="240" t="str">
        <f t="shared" si="1"/>
        <v>.</v>
      </c>
      <c r="AQ22" s="240" t="str">
        <f t="shared" si="1"/>
        <v>.</v>
      </c>
      <c r="AR22" s="4">
        <f>COUNTIF(D22:AQ22,"F")+'8'!AR22</f>
        <v>4</v>
      </c>
    </row>
    <row r="23" spans="1:44" ht="10.5" customHeight="1">
      <c r="A23" s="265">
        <f>'7'!A23</f>
        <v>1</v>
      </c>
      <c r="B23" s="265" t="str">
        <f>'7'!B23</f>
        <v>TEL</v>
      </c>
      <c r="C23" s="266" t="str">
        <f>'8'!C23</f>
        <v>CRISTIANO DE MOURA</v>
      </c>
      <c r="D23" s="240" t="str">
        <f>IF('8'!AQ23="C","C",IF('8'!AQ23="D","D",IF('8'!AQ23="TR","TR",IF('8'!AQ23="TC","TC","."))))</f>
        <v>.</v>
      </c>
      <c r="E23" s="240" t="str">
        <f t="shared" si="0"/>
        <v>.</v>
      </c>
      <c r="F23" s="240" t="str">
        <f t="shared" si="1"/>
        <v>.</v>
      </c>
      <c r="G23" s="240" t="str">
        <f t="shared" si="1"/>
        <v>.</v>
      </c>
      <c r="H23" s="240" t="str">
        <f t="shared" si="1"/>
        <v>.</v>
      </c>
      <c r="I23" s="240" t="str">
        <f t="shared" si="1"/>
        <v>.</v>
      </c>
      <c r="J23" s="240" t="str">
        <f t="shared" ref="F23:AQ29" si="2">IF(I23="C","C",IF(I23="D","D",IF(I23="TR","TR",IF(I23="TC","TC","."))))</f>
        <v>.</v>
      </c>
      <c r="K23" s="240" t="str">
        <f t="shared" si="2"/>
        <v>.</v>
      </c>
      <c r="L23" s="240" t="str">
        <f t="shared" si="2"/>
        <v>.</v>
      </c>
      <c r="M23" s="240" t="str">
        <f t="shared" si="2"/>
        <v>.</v>
      </c>
      <c r="N23" s="240" t="str">
        <f t="shared" si="2"/>
        <v>.</v>
      </c>
      <c r="O23" s="240" t="str">
        <f t="shared" si="2"/>
        <v>.</v>
      </c>
      <c r="P23" s="240" t="str">
        <f t="shared" si="2"/>
        <v>.</v>
      </c>
      <c r="Q23" s="240" t="str">
        <f t="shared" si="2"/>
        <v>.</v>
      </c>
      <c r="R23" s="240" t="str">
        <f t="shared" si="2"/>
        <v>.</v>
      </c>
      <c r="S23" s="240" t="str">
        <f t="shared" si="2"/>
        <v>.</v>
      </c>
      <c r="T23" s="240" t="str">
        <f t="shared" si="2"/>
        <v>.</v>
      </c>
      <c r="U23" s="240" t="str">
        <f t="shared" si="2"/>
        <v>.</v>
      </c>
      <c r="V23" s="240" t="str">
        <f t="shared" si="2"/>
        <v>.</v>
      </c>
      <c r="W23" s="240" t="str">
        <f t="shared" si="2"/>
        <v>.</v>
      </c>
      <c r="X23" s="240" t="str">
        <f t="shared" si="2"/>
        <v>.</v>
      </c>
      <c r="Y23" s="240" t="str">
        <f t="shared" si="2"/>
        <v>.</v>
      </c>
      <c r="Z23" s="240" t="str">
        <f t="shared" si="2"/>
        <v>.</v>
      </c>
      <c r="AA23" s="240" t="str">
        <f t="shared" si="2"/>
        <v>.</v>
      </c>
      <c r="AB23" s="240" t="str">
        <f t="shared" si="2"/>
        <v>.</v>
      </c>
      <c r="AC23" s="240" t="str">
        <f t="shared" si="2"/>
        <v>.</v>
      </c>
      <c r="AD23" s="240" t="str">
        <f t="shared" si="2"/>
        <v>.</v>
      </c>
      <c r="AE23" s="240" t="str">
        <f t="shared" si="2"/>
        <v>.</v>
      </c>
      <c r="AF23" s="240" t="str">
        <f t="shared" si="2"/>
        <v>.</v>
      </c>
      <c r="AG23" s="240" t="str">
        <f t="shared" si="2"/>
        <v>.</v>
      </c>
      <c r="AH23" s="240" t="str">
        <f t="shared" si="2"/>
        <v>.</v>
      </c>
      <c r="AI23" s="240" t="str">
        <f t="shared" si="2"/>
        <v>.</v>
      </c>
      <c r="AJ23" s="240" t="str">
        <f t="shared" si="2"/>
        <v>.</v>
      </c>
      <c r="AK23" s="240" t="str">
        <f t="shared" si="2"/>
        <v>.</v>
      </c>
      <c r="AL23" s="240" t="str">
        <f t="shared" si="2"/>
        <v>.</v>
      </c>
      <c r="AM23" s="240" t="str">
        <f t="shared" si="2"/>
        <v>.</v>
      </c>
      <c r="AN23" s="240" t="str">
        <f t="shared" si="2"/>
        <v>.</v>
      </c>
      <c r="AO23" s="240" t="str">
        <f t="shared" si="2"/>
        <v>.</v>
      </c>
      <c r="AP23" s="240" t="str">
        <f t="shared" si="2"/>
        <v>.</v>
      </c>
      <c r="AQ23" s="240" t="str">
        <f t="shared" si="2"/>
        <v>.</v>
      </c>
      <c r="AR23" s="4">
        <f>COUNTIF(D23:AQ23,"F")+'8'!AR23</f>
        <v>0</v>
      </c>
    </row>
    <row r="24" spans="1:44" ht="10.5" customHeight="1">
      <c r="A24" s="265">
        <f>'7'!A24</f>
        <v>6</v>
      </c>
      <c r="B24" s="265" t="str">
        <f>'7'!B24</f>
        <v>ADS</v>
      </c>
      <c r="C24" s="266" t="str">
        <f>'8'!C24</f>
        <v>DANIEL OLIVEIRA RODRIGUES</v>
      </c>
      <c r="D24" s="240" t="str">
        <f>IF('8'!AQ24="C","C",IF('8'!AQ24="D","D",IF('8'!AQ24="TR","TR",IF('8'!AQ24="TC","TC","."))))</f>
        <v>.</v>
      </c>
      <c r="E24" s="240" t="str">
        <f t="shared" si="0"/>
        <v>.</v>
      </c>
      <c r="F24" s="240" t="str">
        <f t="shared" si="2"/>
        <v>.</v>
      </c>
      <c r="G24" s="240" t="str">
        <f t="shared" si="2"/>
        <v>.</v>
      </c>
      <c r="H24" s="240" t="str">
        <f t="shared" si="2"/>
        <v>.</v>
      </c>
      <c r="I24" s="240" t="str">
        <f t="shared" si="2"/>
        <v>.</v>
      </c>
      <c r="J24" s="240" t="str">
        <f t="shared" si="2"/>
        <v>.</v>
      </c>
      <c r="K24" s="240" t="str">
        <f t="shared" si="2"/>
        <v>.</v>
      </c>
      <c r="L24" s="240" t="str">
        <f t="shared" si="2"/>
        <v>.</v>
      </c>
      <c r="M24" s="240" t="str">
        <f t="shared" si="2"/>
        <v>.</v>
      </c>
      <c r="N24" s="240" t="str">
        <f t="shared" si="2"/>
        <v>.</v>
      </c>
      <c r="O24" s="240" t="str">
        <f t="shared" si="2"/>
        <v>.</v>
      </c>
      <c r="P24" s="240" t="str">
        <f t="shared" si="2"/>
        <v>.</v>
      </c>
      <c r="Q24" s="240" t="str">
        <f t="shared" si="2"/>
        <v>.</v>
      </c>
      <c r="R24" s="240" t="str">
        <f t="shared" si="2"/>
        <v>.</v>
      </c>
      <c r="S24" s="240" t="str">
        <f t="shared" si="2"/>
        <v>.</v>
      </c>
      <c r="T24" s="240" t="str">
        <f t="shared" si="2"/>
        <v>.</v>
      </c>
      <c r="U24" s="240" t="str">
        <f t="shared" si="2"/>
        <v>.</v>
      </c>
      <c r="V24" s="240" t="str">
        <f t="shared" si="2"/>
        <v>.</v>
      </c>
      <c r="W24" s="240" t="str">
        <f t="shared" si="2"/>
        <v>.</v>
      </c>
      <c r="X24" s="240" t="str">
        <f t="shared" si="2"/>
        <v>.</v>
      </c>
      <c r="Y24" s="240" t="str">
        <f t="shared" si="2"/>
        <v>.</v>
      </c>
      <c r="Z24" s="240" t="str">
        <f t="shared" si="2"/>
        <v>.</v>
      </c>
      <c r="AA24" s="240" t="str">
        <f t="shared" si="2"/>
        <v>.</v>
      </c>
      <c r="AB24" s="240" t="str">
        <f t="shared" si="2"/>
        <v>.</v>
      </c>
      <c r="AC24" s="240" t="str">
        <f t="shared" si="2"/>
        <v>.</v>
      </c>
      <c r="AD24" s="240" t="str">
        <f t="shared" si="2"/>
        <v>.</v>
      </c>
      <c r="AE24" s="240" t="str">
        <f t="shared" si="2"/>
        <v>.</v>
      </c>
      <c r="AF24" s="240" t="str">
        <f t="shared" si="2"/>
        <v>.</v>
      </c>
      <c r="AG24" s="240" t="str">
        <f t="shared" si="2"/>
        <v>.</v>
      </c>
      <c r="AH24" s="240" t="str">
        <f t="shared" si="2"/>
        <v>.</v>
      </c>
      <c r="AI24" s="240" t="str">
        <f t="shared" si="2"/>
        <v>.</v>
      </c>
      <c r="AJ24" s="240" t="str">
        <f t="shared" si="2"/>
        <v>.</v>
      </c>
      <c r="AK24" s="240" t="str">
        <f t="shared" si="2"/>
        <v>.</v>
      </c>
      <c r="AL24" s="240" t="str">
        <f t="shared" si="2"/>
        <v>.</v>
      </c>
      <c r="AM24" s="240" t="str">
        <f t="shared" si="2"/>
        <v>.</v>
      </c>
      <c r="AN24" s="240" t="str">
        <f t="shared" si="2"/>
        <v>.</v>
      </c>
      <c r="AO24" s="240" t="str">
        <f t="shared" si="2"/>
        <v>.</v>
      </c>
      <c r="AP24" s="240" t="str">
        <f t="shared" si="2"/>
        <v>.</v>
      </c>
      <c r="AQ24" s="240" t="str">
        <f t="shared" si="2"/>
        <v>.</v>
      </c>
      <c r="AR24" s="4">
        <f>COUNTIF(D24:AQ24,"F")+'8'!AR24</f>
        <v>8</v>
      </c>
    </row>
    <row r="25" spans="1:44" ht="10.5" customHeight="1">
      <c r="A25" s="265">
        <f>'7'!A25</f>
        <v>7</v>
      </c>
      <c r="B25" s="265" t="str">
        <f>'7'!B25</f>
        <v>ADS</v>
      </c>
      <c r="C25" s="266" t="str">
        <f>'8'!C25</f>
        <v>DIONATA LEONEL MACHADO FERRAZ</v>
      </c>
      <c r="D25" s="240" t="str">
        <f>IF('8'!AQ25="C","C",IF('8'!AQ25="D","D",IF('8'!AQ25="TR","TR",IF('8'!AQ25="TC","TC","."))))</f>
        <v>.</v>
      </c>
      <c r="E25" s="240" t="str">
        <f t="shared" si="0"/>
        <v>.</v>
      </c>
      <c r="F25" s="240" t="str">
        <f t="shared" si="2"/>
        <v>.</v>
      </c>
      <c r="G25" s="240" t="str">
        <f t="shared" si="2"/>
        <v>.</v>
      </c>
      <c r="H25" s="240" t="str">
        <f t="shared" si="2"/>
        <v>.</v>
      </c>
      <c r="I25" s="240" t="str">
        <f t="shared" si="2"/>
        <v>.</v>
      </c>
      <c r="J25" s="240" t="str">
        <f t="shared" si="2"/>
        <v>.</v>
      </c>
      <c r="K25" s="240" t="str">
        <f t="shared" si="2"/>
        <v>.</v>
      </c>
      <c r="L25" s="240" t="str">
        <f t="shared" si="2"/>
        <v>.</v>
      </c>
      <c r="M25" s="240" t="str">
        <f t="shared" si="2"/>
        <v>.</v>
      </c>
      <c r="N25" s="240" t="str">
        <f t="shared" si="2"/>
        <v>.</v>
      </c>
      <c r="O25" s="240" t="str">
        <f t="shared" si="2"/>
        <v>.</v>
      </c>
      <c r="P25" s="240" t="str">
        <f t="shared" si="2"/>
        <v>.</v>
      </c>
      <c r="Q25" s="240" t="str">
        <f t="shared" si="2"/>
        <v>.</v>
      </c>
      <c r="R25" s="240" t="str">
        <f t="shared" si="2"/>
        <v>.</v>
      </c>
      <c r="S25" s="240" t="str">
        <f t="shared" si="2"/>
        <v>.</v>
      </c>
      <c r="T25" s="240" t="str">
        <f t="shared" si="2"/>
        <v>.</v>
      </c>
      <c r="U25" s="240" t="str">
        <f t="shared" si="2"/>
        <v>.</v>
      </c>
      <c r="V25" s="240" t="str">
        <f t="shared" si="2"/>
        <v>.</v>
      </c>
      <c r="W25" s="240" t="str">
        <f t="shared" si="2"/>
        <v>.</v>
      </c>
      <c r="X25" s="240" t="str">
        <f t="shared" si="2"/>
        <v>.</v>
      </c>
      <c r="Y25" s="240" t="str">
        <f t="shared" si="2"/>
        <v>.</v>
      </c>
      <c r="Z25" s="240" t="str">
        <f t="shared" si="2"/>
        <v>.</v>
      </c>
      <c r="AA25" s="240" t="str">
        <f t="shared" si="2"/>
        <v>.</v>
      </c>
      <c r="AB25" s="240" t="str">
        <f t="shared" si="2"/>
        <v>.</v>
      </c>
      <c r="AC25" s="240" t="str">
        <f t="shared" si="2"/>
        <v>.</v>
      </c>
      <c r="AD25" s="240" t="str">
        <f t="shared" si="2"/>
        <v>.</v>
      </c>
      <c r="AE25" s="240" t="str">
        <f t="shared" si="2"/>
        <v>.</v>
      </c>
      <c r="AF25" s="240" t="str">
        <f t="shared" si="2"/>
        <v>.</v>
      </c>
      <c r="AG25" s="240" t="str">
        <f t="shared" si="2"/>
        <v>.</v>
      </c>
      <c r="AH25" s="240" t="str">
        <f t="shared" si="2"/>
        <v>.</v>
      </c>
      <c r="AI25" s="240" t="str">
        <f t="shared" si="2"/>
        <v>.</v>
      </c>
      <c r="AJ25" s="240" t="str">
        <f t="shared" si="2"/>
        <v>.</v>
      </c>
      <c r="AK25" s="240" t="str">
        <f t="shared" si="2"/>
        <v>.</v>
      </c>
      <c r="AL25" s="240" t="str">
        <f t="shared" si="2"/>
        <v>.</v>
      </c>
      <c r="AM25" s="240" t="str">
        <f t="shared" si="2"/>
        <v>.</v>
      </c>
      <c r="AN25" s="240" t="str">
        <f t="shared" si="2"/>
        <v>.</v>
      </c>
      <c r="AO25" s="240" t="str">
        <f t="shared" si="2"/>
        <v>.</v>
      </c>
      <c r="AP25" s="240" t="str">
        <f t="shared" si="2"/>
        <v>.</v>
      </c>
      <c r="AQ25" s="240" t="str">
        <f t="shared" si="2"/>
        <v>.</v>
      </c>
      <c r="AR25" s="4">
        <f>COUNTIF(D25:AQ25,"F")+'8'!AR25</f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66" t="str">
        <f>'8'!C26</f>
        <v>DOUGLAS COSTA DA ROCHA</v>
      </c>
      <c r="D26" s="240" t="str">
        <f>IF('8'!AQ26="C","C",IF('8'!AQ26="D","D",IF('8'!AQ26="TR","TR",IF('8'!AQ26="TC","TC","."))))</f>
        <v>.</v>
      </c>
      <c r="E26" s="240" t="str">
        <f t="shared" si="0"/>
        <v>.</v>
      </c>
      <c r="F26" s="240" t="str">
        <f t="shared" si="2"/>
        <v>.</v>
      </c>
      <c r="G26" s="240" t="str">
        <f t="shared" si="2"/>
        <v>.</v>
      </c>
      <c r="H26" s="240" t="str">
        <f t="shared" si="2"/>
        <v>.</v>
      </c>
      <c r="I26" s="240" t="str">
        <f t="shared" si="2"/>
        <v>.</v>
      </c>
      <c r="J26" s="240" t="str">
        <f t="shared" si="2"/>
        <v>.</v>
      </c>
      <c r="K26" s="240" t="str">
        <f t="shared" si="2"/>
        <v>.</v>
      </c>
      <c r="L26" s="240" t="str">
        <f t="shared" si="2"/>
        <v>.</v>
      </c>
      <c r="M26" s="240" t="str">
        <f t="shared" si="2"/>
        <v>.</v>
      </c>
      <c r="N26" s="240" t="str">
        <f t="shared" si="2"/>
        <v>.</v>
      </c>
      <c r="O26" s="240" t="str">
        <f t="shared" si="2"/>
        <v>.</v>
      </c>
      <c r="P26" s="240" t="str">
        <f t="shared" si="2"/>
        <v>.</v>
      </c>
      <c r="Q26" s="240" t="str">
        <f t="shared" si="2"/>
        <v>.</v>
      </c>
      <c r="R26" s="240" t="str">
        <f t="shared" si="2"/>
        <v>.</v>
      </c>
      <c r="S26" s="240" t="str">
        <f t="shared" si="2"/>
        <v>.</v>
      </c>
      <c r="T26" s="240" t="str">
        <f t="shared" si="2"/>
        <v>.</v>
      </c>
      <c r="U26" s="240" t="str">
        <f t="shared" si="2"/>
        <v>.</v>
      </c>
      <c r="V26" s="240" t="str">
        <f t="shared" si="2"/>
        <v>.</v>
      </c>
      <c r="W26" s="240" t="str">
        <f t="shared" si="2"/>
        <v>.</v>
      </c>
      <c r="X26" s="240" t="str">
        <f t="shared" si="2"/>
        <v>.</v>
      </c>
      <c r="Y26" s="240" t="str">
        <f t="shared" si="2"/>
        <v>.</v>
      </c>
      <c r="Z26" s="240" t="str">
        <f t="shared" si="2"/>
        <v>.</v>
      </c>
      <c r="AA26" s="240" t="str">
        <f t="shared" si="2"/>
        <v>.</v>
      </c>
      <c r="AB26" s="240" t="str">
        <f t="shared" si="2"/>
        <v>.</v>
      </c>
      <c r="AC26" s="240" t="str">
        <f t="shared" si="2"/>
        <v>.</v>
      </c>
      <c r="AD26" s="240" t="str">
        <f t="shared" si="2"/>
        <v>.</v>
      </c>
      <c r="AE26" s="240" t="str">
        <f t="shared" si="2"/>
        <v>.</v>
      </c>
      <c r="AF26" s="240" t="str">
        <f t="shared" si="2"/>
        <v>.</v>
      </c>
      <c r="AG26" s="240" t="str">
        <f t="shared" si="2"/>
        <v>.</v>
      </c>
      <c r="AH26" s="240" t="str">
        <f t="shared" si="2"/>
        <v>.</v>
      </c>
      <c r="AI26" s="240" t="str">
        <f t="shared" si="2"/>
        <v>.</v>
      </c>
      <c r="AJ26" s="240" t="str">
        <f t="shared" si="2"/>
        <v>.</v>
      </c>
      <c r="AK26" s="240" t="str">
        <f t="shared" si="2"/>
        <v>.</v>
      </c>
      <c r="AL26" s="240" t="str">
        <f t="shared" si="2"/>
        <v>.</v>
      </c>
      <c r="AM26" s="240" t="str">
        <f t="shared" si="2"/>
        <v>.</v>
      </c>
      <c r="AN26" s="240" t="str">
        <f t="shared" si="2"/>
        <v>.</v>
      </c>
      <c r="AO26" s="240" t="str">
        <f t="shared" si="2"/>
        <v>.</v>
      </c>
      <c r="AP26" s="240" t="str">
        <f t="shared" si="2"/>
        <v>.</v>
      </c>
      <c r="AQ26" s="240" t="str">
        <f t="shared" si="2"/>
        <v>.</v>
      </c>
      <c r="AR26" s="4">
        <f>COUNTIF(D26:AQ26,"F")+'8'!AR26</f>
        <v>4</v>
      </c>
    </row>
    <row r="27" spans="1:44" ht="10.5" customHeight="1">
      <c r="A27" s="265">
        <f>'7'!A27</f>
        <v>3</v>
      </c>
      <c r="B27" s="265" t="str">
        <f>'7'!B27</f>
        <v>REDES</v>
      </c>
      <c r="C27" s="266" t="str">
        <f>'8'!C27</f>
        <v>FABIANO BORBA VIANA FEIJÓ</v>
      </c>
      <c r="D27" s="240" t="str">
        <f>IF('8'!AQ27="C","C",IF('8'!AQ27="D","D",IF('8'!AQ27="TR","TR",IF('8'!AQ27="TC","TC","."))))</f>
        <v>C</v>
      </c>
      <c r="E27" s="240" t="str">
        <f t="shared" si="0"/>
        <v>C</v>
      </c>
      <c r="F27" s="240" t="str">
        <f t="shared" si="2"/>
        <v>C</v>
      </c>
      <c r="G27" s="240" t="str">
        <f t="shared" si="2"/>
        <v>C</v>
      </c>
      <c r="H27" s="240" t="str">
        <f t="shared" si="2"/>
        <v>C</v>
      </c>
      <c r="I27" s="240" t="str">
        <f t="shared" si="2"/>
        <v>C</v>
      </c>
      <c r="J27" s="240" t="str">
        <f t="shared" si="2"/>
        <v>C</v>
      </c>
      <c r="K27" s="240" t="str">
        <f t="shared" si="2"/>
        <v>C</v>
      </c>
      <c r="L27" s="240" t="str">
        <f t="shared" si="2"/>
        <v>C</v>
      </c>
      <c r="M27" s="240" t="str">
        <f t="shared" si="2"/>
        <v>C</v>
      </c>
      <c r="N27" s="240" t="str">
        <f t="shared" si="2"/>
        <v>C</v>
      </c>
      <c r="O27" s="240" t="str">
        <f t="shared" si="2"/>
        <v>C</v>
      </c>
      <c r="P27" s="240" t="str">
        <f t="shared" si="2"/>
        <v>C</v>
      </c>
      <c r="Q27" s="240" t="str">
        <f t="shared" si="2"/>
        <v>C</v>
      </c>
      <c r="R27" s="240" t="str">
        <f t="shared" si="2"/>
        <v>C</v>
      </c>
      <c r="S27" s="240" t="str">
        <f t="shared" si="2"/>
        <v>C</v>
      </c>
      <c r="T27" s="240" t="str">
        <f t="shared" si="2"/>
        <v>C</v>
      </c>
      <c r="U27" s="240" t="str">
        <f t="shared" si="2"/>
        <v>C</v>
      </c>
      <c r="V27" s="240" t="str">
        <f t="shared" si="2"/>
        <v>C</v>
      </c>
      <c r="W27" s="240" t="str">
        <f t="shared" si="2"/>
        <v>C</v>
      </c>
      <c r="X27" s="240" t="str">
        <f t="shared" si="2"/>
        <v>C</v>
      </c>
      <c r="Y27" s="240" t="str">
        <f t="shared" si="2"/>
        <v>C</v>
      </c>
      <c r="Z27" s="240" t="str">
        <f t="shared" si="2"/>
        <v>C</v>
      </c>
      <c r="AA27" s="240" t="str">
        <f t="shared" si="2"/>
        <v>C</v>
      </c>
      <c r="AB27" s="240" t="str">
        <f t="shared" si="2"/>
        <v>C</v>
      </c>
      <c r="AC27" s="240" t="str">
        <f t="shared" si="2"/>
        <v>C</v>
      </c>
      <c r="AD27" s="240" t="str">
        <f t="shared" si="2"/>
        <v>C</v>
      </c>
      <c r="AE27" s="240" t="str">
        <f t="shared" si="2"/>
        <v>C</v>
      </c>
      <c r="AF27" s="240" t="str">
        <f t="shared" si="2"/>
        <v>C</v>
      </c>
      <c r="AG27" s="240" t="str">
        <f t="shared" si="2"/>
        <v>C</v>
      </c>
      <c r="AH27" s="240" t="str">
        <f t="shared" si="2"/>
        <v>C</v>
      </c>
      <c r="AI27" s="240" t="str">
        <f t="shared" si="2"/>
        <v>C</v>
      </c>
      <c r="AJ27" s="240" t="str">
        <f t="shared" si="2"/>
        <v>C</v>
      </c>
      <c r="AK27" s="240" t="str">
        <f t="shared" si="2"/>
        <v>C</v>
      </c>
      <c r="AL27" s="240" t="str">
        <f t="shared" si="2"/>
        <v>C</v>
      </c>
      <c r="AM27" s="240" t="str">
        <f t="shared" si="2"/>
        <v>C</v>
      </c>
      <c r="AN27" s="240" t="str">
        <f t="shared" si="2"/>
        <v>C</v>
      </c>
      <c r="AO27" s="240" t="str">
        <f t="shared" si="2"/>
        <v>C</v>
      </c>
      <c r="AP27" s="240" t="str">
        <f t="shared" si="2"/>
        <v>C</v>
      </c>
      <c r="AQ27" s="240" t="str">
        <f t="shared" si="2"/>
        <v>C</v>
      </c>
      <c r="AR27" s="4">
        <f>COUNTIF(D27:AQ27,"F")+'8'!AR27</f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66" t="str">
        <f>'8'!C28</f>
        <v>FELIPE DA SILVA PACHECO</v>
      </c>
      <c r="D28" s="240" t="str">
        <f>IF('8'!AQ28="C","C",IF('8'!AQ28="D","D",IF('8'!AQ28="TR","TR",IF('8'!AQ28="TC","TC","."))))</f>
        <v>.</v>
      </c>
      <c r="E28" s="240" t="str">
        <f t="shared" si="0"/>
        <v>.</v>
      </c>
      <c r="F28" s="240" t="str">
        <f t="shared" si="2"/>
        <v>.</v>
      </c>
      <c r="G28" s="240" t="str">
        <f t="shared" si="2"/>
        <v>.</v>
      </c>
      <c r="H28" s="240" t="str">
        <f t="shared" si="2"/>
        <v>.</v>
      </c>
      <c r="I28" s="240" t="str">
        <f t="shared" si="2"/>
        <v>.</v>
      </c>
      <c r="J28" s="240" t="str">
        <f t="shared" si="2"/>
        <v>.</v>
      </c>
      <c r="K28" s="240" t="str">
        <f t="shared" si="2"/>
        <v>.</v>
      </c>
      <c r="L28" s="240" t="str">
        <f t="shared" si="2"/>
        <v>.</v>
      </c>
      <c r="M28" s="240" t="str">
        <f t="shared" si="2"/>
        <v>.</v>
      </c>
      <c r="N28" s="240" t="str">
        <f t="shared" si="2"/>
        <v>.</v>
      </c>
      <c r="O28" s="240" t="str">
        <f t="shared" si="2"/>
        <v>.</v>
      </c>
      <c r="P28" s="240" t="str">
        <f t="shared" si="2"/>
        <v>.</v>
      </c>
      <c r="Q28" s="240" t="str">
        <f t="shared" si="2"/>
        <v>.</v>
      </c>
      <c r="R28" s="240" t="str">
        <f t="shared" si="2"/>
        <v>.</v>
      </c>
      <c r="S28" s="240" t="str">
        <f t="shared" si="2"/>
        <v>.</v>
      </c>
      <c r="T28" s="240" t="str">
        <f t="shared" si="2"/>
        <v>.</v>
      </c>
      <c r="U28" s="240" t="str">
        <f t="shared" si="2"/>
        <v>.</v>
      </c>
      <c r="V28" s="240" t="str">
        <f t="shared" si="2"/>
        <v>.</v>
      </c>
      <c r="W28" s="240" t="str">
        <f t="shared" si="2"/>
        <v>.</v>
      </c>
      <c r="X28" s="240" t="str">
        <f t="shared" si="2"/>
        <v>.</v>
      </c>
      <c r="Y28" s="240" t="str">
        <f t="shared" si="2"/>
        <v>.</v>
      </c>
      <c r="Z28" s="240" t="str">
        <f t="shared" si="2"/>
        <v>.</v>
      </c>
      <c r="AA28" s="240" t="str">
        <f t="shared" si="2"/>
        <v>.</v>
      </c>
      <c r="AB28" s="240" t="str">
        <f t="shared" si="2"/>
        <v>.</v>
      </c>
      <c r="AC28" s="240" t="str">
        <f t="shared" si="2"/>
        <v>.</v>
      </c>
      <c r="AD28" s="240" t="str">
        <f t="shared" si="2"/>
        <v>.</v>
      </c>
      <c r="AE28" s="240" t="str">
        <f t="shared" si="2"/>
        <v>.</v>
      </c>
      <c r="AF28" s="240" t="str">
        <f t="shared" si="2"/>
        <v>.</v>
      </c>
      <c r="AG28" s="240" t="str">
        <f t="shared" si="2"/>
        <v>.</v>
      </c>
      <c r="AH28" s="240" t="str">
        <f t="shared" si="2"/>
        <v>.</v>
      </c>
      <c r="AI28" s="240" t="str">
        <f t="shared" si="2"/>
        <v>.</v>
      </c>
      <c r="AJ28" s="240" t="str">
        <f t="shared" si="2"/>
        <v>.</v>
      </c>
      <c r="AK28" s="240" t="str">
        <f t="shared" si="2"/>
        <v>.</v>
      </c>
      <c r="AL28" s="240" t="str">
        <f t="shared" si="2"/>
        <v>.</v>
      </c>
      <c r="AM28" s="240" t="str">
        <f t="shared" si="2"/>
        <v>.</v>
      </c>
      <c r="AN28" s="240" t="str">
        <f t="shared" si="2"/>
        <v>.</v>
      </c>
      <c r="AO28" s="240" t="str">
        <f t="shared" si="2"/>
        <v>.</v>
      </c>
      <c r="AP28" s="240" t="str">
        <f t="shared" si="2"/>
        <v>.</v>
      </c>
      <c r="AQ28" s="240" t="str">
        <f t="shared" si="2"/>
        <v>.</v>
      </c>
      <c r="AR28" s="4">
        <f>COUNTIF(D28:AQ28,"F")+'8'!AR28</f>
        <v>0</v>
      </c>
    </row>
    <row r="29" spans="1:44" ht="10.5" customHeight="1">
      <c r="A29" s="265">
        <f>'7'!A29</f>
        <v>10</v>
      </c>
      <c r="B29" s="265" t="str">
        <f>'7'!B29</f>
        <v>ADS</v>
      </c>
      <c r="C29" s="266" t="str">
        <f>'8'!C29</f>
        <v>FERNANDO LEITE SZEZECINSKI</v>
      </c>
      <c r="D29" s="240" t="str">
        <f>IF('8'!AQ29="C","C",IF('8'!AQ29="D","D",IF('8'!AQ29="TR","TR",IF('8'!AQ29="TC","TC","."))))</f>
        <v>.</v>
      </c>
      <c r="E29" s="240" t="str">
        <f t="shared" si="0"/>
        <v>.</v>
      </c>
      <c r="F29" s="240" t="str">
        <f t="shared" si="2"/>
        <v>.</v>
      </c>
      <c r="G29" s="240" t="str">
        <f t="shared" si="2"/>
        <v>.</v>
      </c>
      <c r="H29" s="240" t="str">
        <f t="shared" si="2"/>
        <v>.</v>
      </c>
      <c r="I29" s="240" t="str">
        <f t="shared" si="2"/>
        <v>.</v>
      </c>
      <c r="J29" s="240" t="str">
        <f t="shared" si="2"/>
        <v>.</v>
      </c>
      <c r="K29" s="240" t="str">
        <f t="shared" si="2"/>
        <v>.</v>
      </c>
      <c r="L29" s="240" t="str">
        <f t="shared" si="2"/>
        <v>.</v>
      </c>
      <c r="M29" s="240" t="str">
        <f t="shared" si="2"/>
        <v>.</v>
      </c>
      <c r="N29" s="240" t="str">
        <f t="shared" si="2"/>
        <v>.</v>
      </c>
      <c r="O29" s="240" t="str">
        <f t="shared" si="2"/>
        <v>.</v>
      </c>
      <c r="P29" s="240" t="str">
        <f t="shared" si="2"/>
        <v>.</v>
      </c>
      <c r="Q29" s="240" t="str">
        <f t="shared" si="2"/>
        <v>.</v>
      </c>
      <c r="R29" s="240" t="str">
        <f t="shared" si="2"/>
        <v>.</v>
      </c>
      <c r="S29" s="240" t="str">
        <f t="shared" si="2"/>
        <v>.</v>
      </c>
      <c r="T29" s="240" t="str">
        <f t="shared" si="2"/>
        <v>.</v>
      </c>
      <c r="U29" s="240" t="str">
        <f t="shared" si="2"/>
        <v>.</v>
      </c>
      <c r="V29" s="240" t="str">
        <f t="shared" si="2"/>
        <v>.</v>
      </c>
      <c r="W29" s="240" t="str">
        <f t="shared" si="2"/>
        <v>.</v>
      </c>
      <c r="X29" s="240" t="str">
        <f t="shared" si="2"/>
        <v>.</v>
      </c>
      <c r="Y29" s="240" t="str">
        <f t="shared" si="2"/>
        <v>.</v>
      </c>
      <c r="Z29" s="240" t="str">
        <f t="shared" si="2"/>
        <v>.</v>
      </c>
      <c r="AA29" s="240" t="str">
        <f t="shared" si="2"/>
        <v>.</v>
      </c>
      <c r="AB29" s="240" t="str">
        <f t="shared" si="2"/>
        <v>.</v>
      </c>
      <c r="AC29" s="240" t="str">
        <f t="shared" si="2"/>
        <v>.</v>
      </c>
      <c r="AD29" s="240" t="str">
        <f t="shared" si="2"/>
        <v>.</v>
      </c>
      <c r="AE29" s="240" t="str">
        <f t="shared" si="2"/>
        <v>.</v>
      </c>
      <c r="AF29" s="240" t="str">
        <f t="shared" si="2"/>
        <v>.</v>
      </c>
      <c r="AG29" s="240" t="str">
        <f t="shared" si="2"/>
        <v>.</v>
      </c>
      <c r="AH29" s="240" t="str">
        <f t="shared" si="2"/>
        <v>.</v>
      </c>
      <c r="AI29" s="240" t="str">
        <f t="shared" si="2"/>
        <v>.</v>
      </c>
      <c r="AJ29" s="240" t="str">
        <f t="shared" si="2"/>
        <v>.</v>
      </c>
      <c r="AK29" s="240" t="str">
        <f t="shared" ref="F29:AQ36" si="3">IF(AJ29="C","C",IF(AJ29="D","D",IF(AJ29="TR","TR",IF(AJ29="TC","TC","."))))</f>
        <v>.</v>
      </c>
      <c r="AL29" s="240" t="str">
        <f t="shared" si="3"/>
        <v>.</v>
      </c>
      <c r="AM29" s="240" t="str">
        <f t="shared" si="3"/>
        <v>.</v>
      </c>
      <c r="AN29" s="240" t="str">
        <f t="shared" si="3"/>
        <v>.</v>
      </c>
      <c r="AO29" s="240" t="str">
        <f t="shared" si="3"/>
        <v>.</v>
      </c>
      <c r="AP29" s="240" t="str">
        <f t="shared" si="3"/>
        <v>.</v>
      </c>
      <c r="AQ29" s="240" t="str">
        <f t="shared" si="3"/>
        <v>.</v>
      </c>
      <c r="AR29" s="4">
        <f>COUNTIF(D29:AQ29,"F")+'8'!AR29</f>
        <v>4</v>
      </c>
    </row>
    <row r="30" spans="1:44" ht="10.5" customHeight="1">
      <c r="A30" s="265">
        <f>'7'!A30</f>
        <v>11</v>
      </c>
      <c r="B30" s="265" t="str">
        <f>'7'!B30</f>
        <v>ADS</v>
      </c>
      <c r="C30" s="266" t="str">
        <f>'8'!C30</f>
        <v>GUILHERME PEREIRA SILVEIRA</v>
      </c>
      <c r="D30" s="240" t="str">
        <f>IF('8'!AQ30="C","C",IF('8'!AQ30="D","D",IF('8'!AQ30="TR","TR",IF('8'!AQ30="TC","TC","."))))</f>
        <v>.</v>
      </c>
      <c r="E30" s="240" t="str">
        <f t="shared" si="0"/>
        <v>.</v>
      </c>
      <c r="F30" s="240" t="str">
        <f t="shared" si="3"/>
        <v>.</v>
      </c>
      <c r="G30" s="240" t="str">
        <f t="shared" si="3"/>
        <v>.</v>
      </c>
      <c r="H30" s="240" t="str">
        <f t="shared" si="3"/>
        <v>.</v>
      </c>
      <c r="I30" s="240" t="str">
        <f t="shared" si="3"/>
        <v>.</v>
      </c>
      <c r="J30" s="240" t="str">
        <f t="shared" si="3"/>
        <v>.</v>
      </c>
      <c r="K30" s="240" t="str">
        <f t="shared" si="3"/>
        <v>.</v>
      </c>
      <c r="L30" s="240" t="str">
        <f t="shared" si="3"/>
        <v>.</v>
      </c>
      <c r="M30" s="240" t="str">
        <f t="shared" si="3"/>
        <v>.</v>
      </c>
      <c r="N30" s="240" t="str">
        <f t="shared" si="3"/>
        <v>.</v>
      </c>
      <c r="O30" s="240" t="str">
        <f t="shared" si="3"/>
        <v>.</v>
      </c>
      <c r="P30" s="240" t="str">
        <f t="shared" si="3"/>
        <v>.</v>
      </c>
      <c r="Q30" s="240" t="str">
        <f t="shared" si="3"/>
        <v>.</v>
      </c>
      <c r="R30" s="240" t="str">
        <f t="shared" si="3"/>
        <v>.</v>
      </c>
      <c r="S30" s="240" t="str">
        <f t="shared" si="3"/>
        <v>.</v>
      </c>
      <c r="T30" s="240" t="str">
        <f t="shared" si="3"/>
        <v>.</v>
      </c>
      <c r="U30" s="240" t="str">
        <f t="shared" si="3"/>
        <v>.</v>
      </c>
      <c r="V30" s="240" t="str">
        <f t="shared" si="3"/>
        <v>.</v>
      </c>
      <c r="W30" s="240" t="str">
        <f t="shared" si="3"/>
        <v>.</v>
      </c>
      <c r="X30" s="240" t="str">
        <f t="shared" si="3"/>
        <v>.</v>
      </c>
      <c r="Y30" s="240" t="str">
        <f t="shared" si="3"/>
        <v>.</v>
      </c>
      <c r="Z30" s="240" t="str">
        <f t="shared" si="3"/>
        <v>.</v>
      </c>
      <c r="AA30" s="240" t="str">
        <f t="shared" si="3"/>
        <v>.</v>
      </c>
      <c r="AB30" s="240" t="str">
        <f t="shared" si="3"/>
        <v>.</v>
      </c>
      <c r="AC30" s="240" t="str">
        <f t="shared" si="3"/>
        <v>.</v>
      </c>
      <c r="AD30" s="240" t="str">
        <f t="shared" si="3"/>
        <v>.</v>
      </c>
      <c r="AE30" s="240" t="str">
        <f t="shared" si="3"/>
        <v>.</v>
      </c>
      <c r="AF30" s="240" t="str">
        <f t="shared" si="3"/>
        <v>.</v>
      </c>
      <c r="AG30" s="240" t="str">
        <f t="shared" si="3"/>
        <v>.</v>
      </c>
      <c r="AH30" s="240" t="str">
        <f t="shared" si="3"/>
        <v>.</v>
      </c>
      <c r="AI30" s="240" t="str">
        <f t="shared" si="3"/>
        <v>.</v>
      </c>
      <c r="AJ30" s="240" t="str">
        <f t="shared" si="3"/>
        <v>.</v>
      </c>
      <c r="AK30" s="240" t="str">
        <f t="shared" si="3"/>
        <v>.</v>
      </c>
      <c r="AL30" s="240" t="str">
        <f t="shared" si="3"/>
        <v>.</v>
      </c>
      <c r="AM30" s="240" t="str">
        <f t="shared" si="3"/>
        <v>.</v>
      </c>
      <c r="AN30" s="240" t="str">
        <f t="shared" si="3"/>
        <v>.</v>
      </c>
      <c r="AO30" s="240" t="str">
        <f t="shared" si="3"/>
        <v>.</v>
      </c>
      <c r="AP30" s="240" t="str">
        <f t="shared" si="3"/>
        <v>.</v>
      </c>
      <c r="AQ30" s="240" t="str">
        <f t="shared" si="3"/>
        <v>.</v>
      </c>
      <c r="AR30" s="4">
        <f>COUNTIF(D30:AQ30,"F")+'8'!AR30</f>
        <v>4</v>
      </c>
    </row>
    <row r="31" spans="1:44" ht="10.5" customHeight="1">
      <c r="A31" s="265">
        <f>'7'!A31</f>
        <v>12</v>
      </c>
      <c r="B31" s="265" t="str">
        <f>'7'!B31</f>
        <v>ADS</v>
      </c>
      <c r="C31" s="266" t="str">
        <f>'8'!C31</f>
        <v>LEONARDO GOMES MONTEIRO MIGUEIS CERQUEIRA</v>
      </c>
      <c r="D31" s="240" t="str">
        <f>IF('8'!AQ31="C","C",IF('8'!AQ31="D","D",IF('8'!AQ31="TR","TR",IF('8'!AQ31="TC","TC","."))))</f>
        <v>.</v>
      </c>
      <c r="E31" s="240" t="str">
        <f t="shared" si="0"/>
        <v>.</v>
      </c>
      <c r="F31" s="240" t="str">
        <f t="shared" si="3"/>
        <v>.</v>
      </c>
      <c r="G31" s="240" t="str">
        <f t="shared" si="3"/>
        <v>.</v>
      </c>
      <c r="H31" s="240" t="str">
        <f t="shared" si="3"/>
        <v>.</v>
      </c>
      <c r="I31" s="240" t="str">
        <f t="shared" si="3"/>
        <v>.</v>
      </c>
      <c r="J31" s="240" t="str">
        <f t="shared" si="3"/>
        <v>.</v>
      </c>
      <c r="K31" s="240" t="str">
        <f t="shared" si="3"/>
        <v>.</v>
      </c>
      <c r="L31" s="240" t="str">
        <f t="shared" si="3"/>
        <v>.</v>
      </c>
      <c r="M31" s="240" t="str">
        <f t="shared" si="3"/>
        <v>.</v>
      </c>
      <c r="N31" s="240" t="str">
        <f t="shared" si="3"/>
        <v>.</v>
      </c>
      <c r="O31" s="240" t="str">
        <f t="shared" si="3"/>
        <v>.</v>
      </c>
      <c r="P31" s="240" t="str">
        <f t="shared" si="3"/>
        <v>.</v>
      </c>
      <c r="Q31" s="240" t="str">
        <f t="shared" si="3"/>
        <v>.</v>
      </c>
      <c r="R31" s="240" t="str">
        <f t="shared" si="3"/>
        <v>.</v>
      </c>
      <c r="S31" s="240" t="str">
        <f t="shared" si="3"/>
        <v>.</v>
      </c>
      <c r="T31" s="240" t="str">
        <f t="shared" si="3"/>
        <v>.</v>
      </c>
      <c r="U31" s="240" t="str">
        <f t="shared" si="3"/>
        <v>.</v>
      </c>
      <c r="V31" s="240" t="str">
        <f t="shared" si="3"/>
        <v>.</v>
      </c>
      <c r="W31" s="240" t="str">
        <f t="shared" si="3"/>
        <v>.</v>
      </c>
      <c r="X31" s="240" t="str">
        <f t="shared" si="3"/>
        <v>.</v>
      </c>
      <c r="Y31" s="240" t="str">
        <f t="shared" si="3"/>
        <v>.</v>
      </c>
      <c r="Z31" s="240" t="str">
        <f t="shared" si="3"/>
        <v>.</v>
      </c>
      <c r="AA31" s="240" t="str">
        <f t="shared" si="3"/>
        <v>.</v>
      </c>
      <c r="AB31" s="240" t="str">
        <f t="shared" si="3"/>
        <v>.</v>
      </c>
      <c r="AC31" s="240" t="str">
        <f t="shared" si="3"/>
        <v>.</v>
      </c>
      <c r="AD31" s="240" t="str">
        <f t="shared" si="3"/>
        <v>.</v>
      </c>
      <c r="AE31" s="240" t="str">
        <f t="shared" si="3"/>
        <v>.</v>
      </c>
      <c r="AF31" s="240" t="str">
        <f t="shared" si="3"/>
        <v>.</v>
      </c>
      <c r="AG31" s="240" t="str">
        <f t="shared" si="3"/>
        <v>.</v>
      </c>
      <c r="AH31" s="240" t="str">
        <f t="shared" si="3"/>
        <v>.</v>
      </c>
      <c r="AI31" s="240" t="str">
        <f t="shared" si="3"/>
        <v>.</v>
      </c>
      <c r="AJ31" s="240" t="str">
        <f t="shared" si="3"/>
        <v>.</v>
      </c>
      <c r="AK31" s="240" t="str">
        <f t="shared" si="3"/>
        <v>.</v>
      </c>
      <c r="AL31" s="240" t="str">
        <f t="shared" si="3"/>
        <v>.</v>
      </c>
      <c r="AM31" s="240" t="str">
        <f t="shared" si="3"/>
        <v>.</v>
      </c>
      <c r="AN31" s="240" t="str">
        <f t="shared" si="3"/>
        <v>.</v>
      </c>
      <c r="AO31" s="240" t="str">
        <f t="shared" si="3"/>
        <v>.</v>
      </c>
      <c r="AP31" s="240" t="str">
        <f t="shared" si="3"/>
        <v>.</v>
      </c>
      <c r="AQ31" s="240" t="str">
        <f t="shared" si="3"/>
        <v>.</v>
      </c>
      <c r="AR31" s="4">
        <f>COUNTIF(D31:AQ31,"F")+'8'!AR31</f>
        <v>8</v>
      </c>
    </row>
    <row r="32" spans="1:44" ht="10.5" customHeight="1">
      <c r="A32" s="265">
        <f>'7'!A32</f>
        <v>13</v>
      </c>
      <c r="B32" s="265" t="str">
        <f>'7'!B32</f>
        <v>ADS</v>
      </c>
      <c r="C32" s="266" t="str">
        <f>'8'!C32</f>
        <v>LOGAN OLIVEIRA LOUREIRO</v>
      </c>
      <c r="D32" s="240" t="str">
        <f>IF('8'!AQ32="C","C",IF('8'!AQ32="D","D",IF('8'!AQ32="TR","TR",IF('8'!AQ32="TC","TC","."))))</f>
        <v>.</v>
      </c>
      <c r="E32" s="240" t="str">
        <f t="shared" ref="E32:E50" si="4">IF(D32="C","C",IF(D32="D","D",IF(D32="TR","TR",IF(D32="TC","TC","."))))</f>
        <v>.</v>
      </c>
      <c r="F32" s="240" t="str">
        <f t="shared" si="3"/>
        <v>.</v>
      </c>
      <c r="G32" s="240" t="str">
        <f t="shared" si="3"/>
        <v>.</v>
      </c>
      <c r="H32" s="240" t="str">
        <f t="shared" si="3"/>
        <v>.</v>
      </c>
      <c r="I32" s="240" t="str">
        <f t="shared" si="3"/>
        <v>.</v>
      </c>
      <c r="J32" s="240" t="str">
        <f t="shared" si="3"/>
        <v>.</v>
      </c>
      <c r="K32" s="240" t="str">
        <f t="shared" si="3"/>
        <v>.</v>
      </c>
      <c r="L32" s="240" t="str">
        <f t="shared" si="3"/>
        <v>.</v>
      </c>
      <c r="M32" s="240" t="str">
        <f t="shared" si="3"/>
        <v>.</v>
      </c>
      <c r="N32" s="240" t="str">
        <f t="shared" si="3"/>
        <v>.</v>
      </c>
      <c r="O32" s="240" t="str">
        <f t="shared" si="3"/>
        <v>.</v>
      </c>
      <c r="P32" s="240" t="str">
        <f t="shared" si="3"/>
        <v>.</v>
      </c>
      <c r="Q32" s="240" t="str">
        <f t="shared" si="3"/>
        <v>.</v>
      </c>
      <c r="R32" s="240" t="str">
        <f t="shared" si="3"/>
        <v>.</v>
      </c>
      <c r="S32" s="240" t="str">
        <f t="shared" si="3"/>
        <v>.</v>
      </c>
      <c r="T32" s="240" t="str">
        <f t="shared" si="3"/>
        <v>.</v>
      </c>
      <c r="U32" s="240" t="str">
        <f t="shared" si="3"/>
        <v>.</v>
      </c>
      <c r="V32" s="240" t="str">
        <f t="shared" si="3"/>
        <v>.</v>
      </c>
      <c r="W32" s="240" t="str">
        <f t="shared" si="3"/>
        <v>.</v>
      </c>
      <c r="X32" s="240" t="str">
        <f t="shared" si="3"/>
        <v>.</v>
      </c>
      <c r="Y32" s="240" t="str">
        <f t="shared" si="3"/>
        <v>.</v>
      </c>
      <c r="Z32" s="240" t="str">
        <f t="shared" si="3"/>
        <v>.</v>
      </c>
      <c r="AA32" s="240" t="str">
        <f t="shared" si="3"/>
        <v>.</v>
      </c>
      <c r="AB32" s="240" t="str">
        <f t="shared" si="3"/>
        <v>.</v>
      </c>
      <c r="AC32" s="240" t="str">
        <f t="shared" si="3"/>
        <v>.</v>
      </c>
      <c r="AD32" s="240" t="str">
        <f t="shared" si="3"/>
        <v>.</v>
      </c>
      <c r="AE32" s="240" t="str">
        <f t="shared" si="3"/>
        <v>.</v>
      </c>
      <c r="AF32" s="240" t="str">
        <f t="shared" si="3"/>
        <v>.</v>
      </c>
      <c r="AG32" s="240" t="str">
        <f t="shared" si="3"/>
        <v>.</v>
      </c>
      <c r="AH32" s="240" t="str">
        <f t="shared" si="3"/>
        <v>.</v>
      </c>
      <c r="AI32" s="240" t="str">
        <f t="shared" si="3"/>
        <v>.</v>
      </c>
      <c r="AJ32" s="240" t="str">
        <f t="shared" si="3"/>
        <v>.</v>
      </c>
      <c r="AK32" s="240" t="str">
        <f t="shared" si="3"/>
        <v>.</v>
      </c>
      <c r="AL32" s="240" t="str">
        <f t="shared" si="3"/>
        <v>.</v>
      </c>
      <c r="AM32" s="240" t="str">
        <f t="shared" si="3"/>
        <v>.</v>
      </c>
      <c r="AN32" s="240" t="str">
        <f t="shared" si="3"/>
        <v>.</v>
      </c>
      <c r="AO32" s="240" t="str">
        <f t="shared" si="3"/>
        <v>.</v>
      </c>
      <c r="AP32" s="240" t="str">
        <f t="shared" si="3"/>
        <v>.</v>
      </c>
      <c r="AQ32" s="240" t="str">
        <f t="shared" si="3"/>
        <v>.</v>
      </c>
      <c r="AR32" s="4">
        <f>COUNTIF(D32:AQ32,"F")+'8'!AR32</f>
        <v>4</v>
      </c>
    </row>
    <row r="33" spans="1:44" ht="10.5" customHeight="1">
      <c r="A33" s="265">
        <f>'7'!A33</f>
        <v>14</v>
      </c>
      <c r="B33" s="265" t="str">
        <f>'7'!B33</f>
        <v>ADS</v>
      </c>
      <c r="C33" s="266" t="str">
        <f>'8'!C33</f>
        <v>NÍKOLAS MARTINS VARGAS</v>
      </c>
      <c r="D33" s="240" t="str">
        <f>IF('8'!AQ33="C","C",IF('8'!AQ33="D","D",IF('8'!AQ33="TR","TR",IF('8'!AQ33="TC","TC","."))))</f>
        <v>.</v>
      </c>
      <c r="E33" s="240" t="str">
        <f t="shared" si="4"/>
        <v>.</v>
      </c>
      <c r="F33" s="240" t="str">
        <f t="shared" si="3"/>
        <v>.</v>
      </c>
      <c r="G33" s="240" t="str">
        <f t="shared" si="3"/>
        <v>.</v>
      </c>
      <c r="H33" s="240" t="str">
        <f t="shared" si="3"/>
        <v>.</v>
      </c>
      <c r="I33" s="240" t="str">
        <f t="shared" si="3"/>
        <v>.</v>
      </c>
      <c r="J33" s="240" t="str">
        <f t="shared" si="3"/>
        <v>.</v>
      </c>
      <c r="K33" s="240" t="str">
        <f t="shared" si="3"/>
        <v>.</v>
      </c>
      <c r="L33" s="240" t="str">
        <f t="shared" si="3"/>
        <v>.</v>
      </c>
      <c r="M33" s="240" t="str">
        <f t="shared" si="3"/>
        <v>.</v>
      </c>
      <c r="N33" s="240" t="str">
        <f t="shared" si="3"/>
        <v>.</v>
      </c>
      <c r="O33" s="240" t="str">
        <f t="shared" si="3"/>
        <v>.</v>
      </c>
      <c r="P33" s="240" t="str">
        <f t="shared" si="3"/>
        <v>.</v>
      </c>
      <c r="Q33" s="240" t="str">
        <f t="shared" si="3"/>
        <v>.</v>
      </c>
      <c r="R33" s="240" t="str">
        <f t="shared" si="3"/>
        <v>.</v>
      </c>
      <c r="S33" s="240" t="str">
        <f t="shared" si="3"/>
        <v>.</v>
      </c>
      <c r="T33" s="240" t="str">
        <f t="shared" si="3"/>
        <v>.</v>
      </c>
      <c r="U33" s="240" t="str">
        <f t="shared" si="3"/>
        <v>.</v>
      </c>
      <c r="V33" s="240" t="str">
        <f t="shared" si="3"/>
        <v>.</v>
      </c>
      <c r="W33" s="240" t="str">
        <f t="shared" si="3"/>
        <v>.</v>
      </c>
      <c r="X33" s="240" t="str">
        <f t="shared" si="3"/>
        <v>.</v>
      </c>
      <c r="Y33" s="240" t="str">
        <f t="shared" si="3"/>
        <v>.</v>
      </c>
      <c r="Z33" s="240" t="str">
        <f t="shared" si="3"/>
        <v>.</v>
      </c>
      <c r="AA33" s="240" t="str">
        <f t="shared" si="3"/>
        <v>.</v>
      </c>
      <c r="AB33" s="240" t="str">
        <f t="shared" si="3"/>
        <v>.</v>
      </c>
      <c r="AC33" s="240" t="str">
        <f t="shared" si="3"/>
        <v>.</v>
      </c>
      <c r="AD33" s="240" t="str">
        <f t="shared" si="3"/>
        <v>.</v>
      </c>
      <c r="AE33" s="240" t="str">
        <f t="shared" si="3"/>
        <v>.</v>
      </c>
      <c r="AF33" s="240" t="str">
        <f t="shared" si="3"/>
        <v>.</v>
      </c>
      <c r="AG33" s="240" t="str">
        <f t="shared" si="3"/>
        <v>.</v>
      </c>
      <c r="AH33" s="240" t="str">
        <f t="shared" si="3"/>
        <v>.</v>
      </c>
      <c r="AI33" s="240" t="str">
        <f t="shared" si="3"/>
        <v>.</v>
      </c>
      <c r="AJ33" s="240" t="str">
        <f t="shared" si="3"/>
        <v>.</v>
      </c>
      <c r="AK33" s="240" t="str">
        <f t="shared" si="3"/>
        <v>.</v>
      </c>
      <c r="AL33" s="240" t="str">
        <f t="shared" si="3"/>
        <v>.</v>
      </c>
      <c r="AM33" s="240" t="str">
        <f t="shared" si="3"/>
        <v>.</v>
      </c>
      <c r="AN33" s="240" t="str">
        <f t="shared" si="3"/>
        <v>.</v>
      </c>
      <c r="AO33" s="240" t="str">
        <f t="shared" si="3"/>
        <v>.</v>
      </c>
      <c r="AP33" s="240" t="str">
        <f t="shared" si="3"/>
        <v>.</v>
      </c>
      <c r="AQ33" s="240" t="str">
        <f t="shared" si="3"/>
        <v>.</v>
      </c>
      <c r="AR33" s="4">
        <f>COUNTIF(D33:AQ33,"F")+'8'!AR33</f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66" t="str">
        <f>'8'!C34</f>
        <v>PEDRO LUIZ SROCZYNSKI</v>
      </c>
      <c r="D34" s="240" t="str">
        <f>IF('8'!AQ34="C","C",IF('8'!AQ34="D","D",IF('8'!AQ34="TR","TR",IF('8'!AQ34="TC","TC","."))))</f>
        <v>.</v>
      </c>
      <c r="E34" s="240" t="str">
        <f t="shared" si="4"/>
        <v>.</v>
      </c>
      <c r="F34" s="240" t="str">
        <f t="shared" si="3"/>
        <v>.</v>
      </c>
      <c r="G34" s="240" t="str">
        <f t="shared" si="3"/>
        <v>.</v>
      </c>
      <c r="H34" s="240" t="str">
        <f t="shared" si="3"/>
        <v>.</v>
      </c>
      <c r="I34" s="240" t="str">
        <f t="shared" si="3"/>
        <v>.</v>
      </c>
      <c r="J34" s="240" t="str">
        <f t="shared" si="3"/>
        <v>.</v>
      </c>
      <c r="K34" s="240" t="str">
        <f t="shared" si="3"/>
        <v>.</v>
      </c>
      <c r="L34" s="240" t="str">
        <f t="shared" si="3"/>
        <v>.</v>
      </c>
      <c r="M34" s="240" t="str">
        <f t="shared" si="3"/>
        <v>.</v>
      </c>
      <c r="N34" s="240" t="str">
        <f t="shared" si="3"/>
        <v>.</v>
      </c>
      <c r="O34" s="240" t="str">
        <f t="shared" si="3"/>
        <v>.</v>
      </c>
      <c r="P34" s="240" t="str">
        <f t="shared" si="3"/>
        <v>.</v>
      </c>
      <c r="Q34" s="240" t="str">
        <f t="shared" si="3"/>
        <v>.</v>
      </c>
      <c r="R34" s="240" t="str">
        <f t="shared" si="3"/>
        <v>.</v>
      </c>
      <c r="S34" s="240" t="str">
        <f t="shared" si="3"/>
        <v>.</v>
      </c>
      <c r="T34" s="240" t="str">
        <f t="shared" si="3"/>
        <v>.</v>
      </c>
      <c r="U34" s="240" t="str">
        <f t="shared" si="3"/>
        <v>.</v>
      </c>
      <c r="V34" s="240" t="str">
        <f t="shared" si="3"/>
        <v>.</v>
      </c>
      <c r="W34" s="240" t="str">
        <f t="shared" si="3"/>
        <v>.</v>
      </c>
      <c r="X34" s="240" t="str">
        <f t="shared" si="3"/>
        <v>.</v>
      </c>
      <c r="Y34" s="240" t="str">
        <f t="shared" si="3"/>
        <v>.</v>
      </c>
      <c r="Z34" s="240" t="str">
        <f t="shared" si="3"/>
        <v>.</v>
      </c>
      <c r="AA34" s="240" t="str">
        <f t="shared" si="3"/>
        <v>.</v>
      </c>
      <c r="AB34" s="240" t="str">
        <f t="shared" si="3"/>
        <v>.</v>
      </c>
      <c r="AC34" s="240" t="str">
        <f t="shared" si="3"/>
        <v>.</v>
      </c>
      <c r="AD34" s="240" t="str">
        <f t="shared" si="3"/>
        <v>.</v>
      </c>
      <c r="AE34" s="240" t="str">
        <f t="shared" si="3"/>
        <v>.</v>
      </c>
      <c r="AF34" s="240" t="str">
        <f t="shared" si="3"/>
        <v>.</v>
      </c>
      <c r="AG34" s="240" t="str">
        <f t="shared" si="3"/>
        <v>.</v>
      </c>
      <c r="AH34" s="240" t="str">
        <f t="shared" si="3"/>
        <v>.</v>
      </c>
      <c r="AI34" s="240" t="str">
        <f t="shared" si="3"/>
        <v>.</v>
      </c>
      <c r="AJ34" s="240" t="str">
        <f t="shared" si="3"/>
        <v>.</v>
      </c>
      <c r="AK34" s="240" t="str">
        <f t="shared" si="3"/>
        <v>.</v>
      </c>
      <c r="AL34" s="240" t="str">
        <f t="shared" si="3"/>
        <v>.</v>
      </c>
      <c r="AM34" s="240" t="str">
        <f t="shared" si="3"/>
        <v>.</v>
      </c>
      <c r="AN34" s="240" t="str">
        <f t="shared" si="3"/>
        <v>.</v>
      </c>
      <c r="AO34" s="240" t="str">
        <f t="shared" si="3"/>
        <v>.</v>
      </c>
      <c r="AP34" s="240" t="str">
        <f t="shared" si="3"/>
        <v>.</v>
      </c>
      <c r="AQ34" s="240" t="str">
        <f t="shared" si="3"/>
        <v>.</v>
      </c>
      <c r="AR34" s="269">
        <f>COUNTIF(D34:AQ34,"F")+'8'!AR34</f>
        <v>0</v>
      </c>
    </row>
    <row r="35" spans="1:44" ht="10.5" customHeight="1">
      <c r="A35" s="265">
        <f>'7'!A35</f>
        <v>4</v>
      </c>
      <c r="B35" s="265" t="str">
        <f>'7'!B35</f>
        <v>REDES</v>
      </c>
      <c r="C35" s="266" t="str">
        <f>'8'!C35</f>
        <v>RAFAEL LOPES SANTOS</v>
      </c>
      <c r="D35" s="240" t="str">
        <f>IF('8'!AQ35="C","C",IF('8'!AQ35="D","D",IF('8'!AQ35="TR","TR",IF('8'!AQ35="TC","TC","."))))</f>
        <v>.</v>
      </c>
      <c r="E35" s="240" t="str">
        <f t="shared" si="4"/>
        <v>.</v>
      </c>
      <c r="F35" s="240" t="str">
        <f t="shared" si="3"/>
        <v>.</v>
      </c>
      <c r="G35" s="240" t="str">
        <f t="shared" si="3"/>
        <v>.</v>
      </c>
      <c r="H35" s="240" t="str">
        <f t="shared" si="3"/>
        <v>.</v>
      </c>
      <c r="I35" s="240" t="str">
        <f t="shared" si="3"/>
        <v>.</v>
      </c>
      <c r="J35" s="240" t="str">
        <f t="shared" si="3"/>
        <v>.</v>
      </c>
      <c r="K35" s="240" t="str">
        <f t="shared" si="3"/>
        <v>.</v>
      </c>
      <c r="L35" s="240" t="str">
        <f t="shared" si="3"/>
        <v>.</v>
      </c>
      <c r="M35" s="240" t="str">
        <f t="shared" si="3"/>
        <v>.</v>
      </c>
      <c r="N35" s="240" t="str">
        <f t="shared" si="3"/>
        <v>.</v>
      </c>
      <c r="O35" s="240" t="str">
        <f t="shared" si="3"/>
        <v>.</v>
      </c>
      <c r="P35" s="240" t="str">
        <f t="shared" si="3"/>
        <v>.</v>
      </c>
      <c r="Q35" s="240" t="str">
        <f t="shared" si="3"/>
        <v>.</v>
      </c>
      <c r="R35" s="240" t="str">
        <f t="shared" si="3"/>
        <v>.</v>
      </c>
      <c r="S35" s="240" t="str">
        <f t="shared" si="3"/>
        <v>.</v>
      </c>
      <c r="T35" s="240" t="str">
        <f t="shared" si="3"/>
        <v>.</v>
      </c>
      <c r="U35" s="240" t="str">
        <f t="shared" si="3"/>
        <v>.</v>
      </c>
      <c r="V35" s="240" t="str">
        <f t="shared" si="3"/>
        <v>.</v>
      </c>
      <c r="W35" s="240" t="str">
        <f t="shared" si="3"/>
        <v>.</v>
      </c>
      <c r="X35" s="240" t="str">
        <f t="shared" si="3"/>
        <v>.</v>
      </c>
      <c r="Y35" s="240" t="str">
        <f t="shared" si="3"/>
        <v>.</v>
      </c>
      <c r="Z35" s="240" t="str">
        <f t="shared" si="3"/>
        <v>.</v>
      </c>
      <c r="AA35" s="240" t="str">
        <f t="shared" si="3"/>
        <v>.</v>
      </c>
      <c r="AB35" s="240" t="str">
        <f t="shared" si="3"/>
        <v>.</v>
      </c>
      <c r="AC35" s="240" t="str">
        <f t="shared" si="3"/>
        <v>.</v>
      </c>
      <c r="AD35" s="240" t="str">
        <f t="shared" si="3"/>
        <v>.</v>
      </c>
      <c r="AE35" s="240" t="str">
        <f t="shared" si="3"/>
        <v>.</v>
      </c>
      <c r="AF35" s="240" t="str">
        <f t="shared" si="3"/>
        <v>.</v>
      </c>
      <c r="AG35" s="240" t="str">
        <f t="shared" si="3"/>
        <v>.</v>
      </c>
      <c r="AH35" s="240" t="str">
        <f t="shared" si="3"/>
        <v>.</v>
      </c>
      <c r="AI35" s="240" t="str">
        <f t="shared" si="3"/>
        <v>.</v>
      </c>
      <c r="AJ35" s="240" t="str">
        <f t="shared" si="3"/>
        <v>.</v>
      </c>
      <c r="AK35" s="240" t="str">
        <f t="shared" si="3"/>
        <v>.</v>
      </c>
      <c r="AL35" s="240" t="str">
        <f t="shared" si="3"/>
        <v>.</v>
      </c>
      <c r="AM35" s="240" t="str">
        <f t="shared" si="3"/>
        <v>.</v>
      </c>
      <c r="AN35" s="240" t="str">
        <f t="shared" si="3"/>
        <v>.</v>
      </c>
      <c r="AO35" s="240" t="str">
        <f t="shared" si="3"/>
        <v>.</v>
      </c>
      <c r="AP35" s="240" t="str">
        <f t="shared" si="3"/>
        <v>.</v>
      </c>
      <c r="AQ35" s="240" t="str">
        <f t="shared" si="3"/>
        <v>.</v>
      </c>
      <c r="AR35" s="4">
        <f>COUNTIF(D35:AQ35,"F")+'8'!AR35</f>
        <v>0</v>
      </c>
    </row>
    <row r="36" spans="1:44" ht="10.5" customHeight="1">
      <c r="A36" s="265">
        <f>'7'!A36</f>
        <v>5</v>
      </c>
      <c r="B36" s="265" t="str">
        <f>'7'!B36</f>
        <v>REDES</v>
      </c>
      <c r="C36" s="266" t="str">
        <f>'8'!C36</f>
        <v>RENAN AGUIAR OLIVEIRA</v>
      </c>
      <c r="D36" s="240" t="str">
        <f>IF('8'!AQ36="C","C",IF('8'!AQ36="D","D",IF('8'!AQ36="TR","TR",IF('8'!AQ36="TC","TC","."))))</f>
        <v>.</v>
      </c>
      <c r="E36" s="240" t="str">
        <f t="shared" si="4"/>
        <v>.</v>
      </c>
      <c r="F36" s="240" t="str">
        <f t="shared" si="3"/>
        <v>.</v>
      </c>
      <c r="G36" s="240" t="str">
        <f t="shared" si="3"/>
        <v>.</v>
      </c>
      <c r="H36" s="240" t="str">
        <f t="shared" si="3"/>
        <v>.</v>
      </c>
      <c r="I36" s="240" t="str">
        <f t="shared" si="3"/>
        <v>.</v>
      </c>
      <c r="J36" s="240" t="str">
        <f t="shared" si="3"/>
        <v>.</v>
      </c>
      <c r="K36" s="240" t="str">
        <f t="shared" si="3"/>
        <v>.</v>
      </c>
      <c r="L36" s="240" t="str">
        <f t="shared" si="3"/>
        <v>.</v>
      </c>
      <c r="M36" s="240" t="str">
        <f t="shared" si="3"/>
        <v>.</v>
      </c>
      <c r="N36" s="240" t="str">
        <f t="shared" si="3"/>
        <v>.</v>
      </c>
      <c r="O36" s="240" t="str">
        <f t="shared" si="3"/>
        <v>.</v>
      </c>
      <c r="P36" s="240" t="str">
        <f t="shared" si="3"/>
        <v>.</v>
      </c>
      <c r="Q36" s="240" t="str">
        <f t="shared" si="3"/>
        <v>.</v>
      </c>
      <c r="R36" s="240" t="str">
        <f t="shared" si="3"/>
        <v>.</v>
      </c>
      <c r="S36" s="240" t="str">
        <f t="shared" si="3"/>
        <v>.</v>
      </c>
      <c r="T36" s="240" t="str">
        <f t="shared" si="3"/>
        <v>.</v>
      </c>
      <c r="U36" s="240" t="str">
        <f t="shared" si="3"/>
        <v>.</v>
      </c>
      <c r="V36" s="240" t="str">
        <f t="shared" si="3"/>
        <v>.</v>
      </c>
      <c r="W36" s="240" t="str">
        <f t="shared" si="3"/>
        <v>.</v>
      </c>
      <c r="X36" s="240" t="str">
        <f t="shared" si="3"/>
        <v>.</v>
      </c>
      <c r="Y36" s="240" t="str">
        <f t="shared" si="3"/>
        <v>.</v>
      </c>
      <c r="Z36" s="240" t="str">
        <f t="shared" ref="F36:AQ43" si="5">IF(Y36="C","C",IF(Y36="D","D",IF(Y36="TR","TR",IF(Y36="TC","TC","."))))</f>
        <v>.</v>
      </c>
      <c r="AA36" s="240" t="str">
        <f t="shared" si="5"/>
        <v>.</v>
      </c>
      <c r="AB36" s="240" t="str">
        <f t="shared" si="5"/>
        <v>.</v>
      </c>
      <c r="AC36" s="240" t="str">
        <f t="shared" si="5"/>
        <v>.</v>
      </c>
      <c r="AD36" s="240" t="str">
        <f t="shared" si="5"/>
        <v>.</v>
      </c>
      <c r="AE36" s="240" t="str">
        <f t="shared" si="5"/>
        <v>.</v>
      </c>
      <c r="AF36" s="240" t="str">
        <f t="shared" si="5"/>
        <v>.</v>
      </c>
      <c r="AG36" s="240" t="str">
        <f t="shared" si="5"/>
        <v>.</v>
      </c>
      <c r="AH36" s="240" t="str">
        <f t="shared" si="5"/>
        <v>.</v>
      </c>
      <c r="AI36" s="240" t="str">
        <f t="shared" si="5"/>
        <v>.</v>
      </c>
      <c r="AJ36" s="240" t="str">
        <f t="shared" si="5"/>
        <v>.</v>
      </c>
      <c r="AK36" s="240" t="str">
        <f t="shared" si="5"/>
        <v>.</v>
      </c>
      <c r="AL36" s="240" t="str">
        <f t="shared" si="5"/>
        <v>.</v>
      </c>
      <c r="AM36" s="240" t="str">
        <f t="shared" si="5"/>
        <v>.</v>
      </c>
      <c r="AN36" s="240" t="str">
        <f t="shared" si="5"/>
        <v>.</v>
      </c>
      <c r="AO36" s="240" t="str">
        <f t="shared" si="5"/>
        <v>.</v>
      </c>
      <c r="AP36" s="240" t="str">
        <f t="shared" si="5"/>
        <v>.</v>
      </c>
      <c r="AQ36" s="240" t="str">
        <f t="shared" si="5"/>
        <v>.</v>
      </c>
      <c r="AR36" s="4">
        <f>COUNTIF(D36:AQ36,"F")+'8'!AR36</f>
        <v>0</v>
      </c>
    </row>
    <row r="37" spans="1:44" ht="10.5" customHeight="1">
      <c r="A37" s="265">
        <f>'7'!A37</f>
        <v>19</v>
      </c>
      <c r="B37" s="265" t="str">
        <f>'7'!B37</f>
        <v>ADS</v>
      </c>
      <c r="C37" s="266" t="str">
        <f>'8'!C37</f>
        <v>STEFANI SILVA DE LIMA</v>
      </c>
      <c r="D37" s="240" t="str">
        <f>IF('8'!AQ37="C","C",IF('8'!AQ37="D","D",IF('8'!AQ37="TR","TR",IF('8'!AQ37="TC","TC","."))))</f>
        <v>.</v>
      </c>
      <c r="E37" s="240" t="str">
        <f t="shared" si="4"/>
        <v>.</v>
      </c>
      <c r="F37" s="240" t="str">
        <f t="shared" si="5"/>
        <v>.</v>
      </c>
      <c r="G37" s="240" t="str">
        <f t="shared" si="5"/>
        <v>.</v>
      </c>
      <c r="H37" s="240" t="str">
        <f t="shared" si="5"/>
        <v>.</v>
      </c>
      <c r="I37" s="240" t="str">
        <f t="shared" si="5"/>
        <v>.</v>
      </c>
      <c r="J37" s="240" t="str">
        <f t="shared" si="5"/>
        <v>.</v>
      </c>
      <c r="K37" s="240" t="str">
        <f t="shared" si="5"/>
        <v>.</v>
      </c>
      <c r="L37" s="240" t="str">
        <f t="shared" si="5"/>
        <v>.</v>
      </c>
      <c r="M37" s="240" t="str">
        <f t="shared" si="5"/>
        <v>.</v>
      </c>
      <c r="N37" s="240" t="str">
        <f t="shared" si="5"/>
        <v>.</v>
      </c>
      <c r="O37" s="240" t="str">
        <f t="shared" si="5"/>
        <v>.</v>
      </c>
      <c r="P37" s="240" t="str">
        <f t="shared" si="5"/>
        <v>.</v>
      </c>
      <c r="Q37" s="240" t="str">
        <f t="shared" si="5"/>
        <v>.</v>
      </c>
      <c r="R37" s="240" t="str">
        <f t="shared" si="5"/>
        <v>.</v>
      </c>
      <c r="S37" s="240" t="str">
        <f t="shared" si="5"/>
        <v>.</v>
      </c>
      <c r="T37" s="240" t="str">
        <f t="shared" si="5"/>
        <v>.</v>
      </c>
      <c r="U37" s="240" t="str">
        <f t="shared" si="5"/>
        <v>.</v>
      </c>
      <c r="V37" s="240" t="str">
        <f t="shared" si="5"/>
        <v>.</v>
      </c>
      <c r="W37" s="240" t="str">
        <f t="shared" si="5"/>
        <v>.</v>
      </c>
      <c r="X37" s="240" t="str">
        <f t="shared" si="5"/>
        <v>.</v>
      </c>
      <c r="Y37" s="240" t="str">
        <f t="shared" si="5"/>
        <v>.</v>
      </c>
      <c r="Z37" s="240" t="str">
        <f t="shared" si="5"/>
        <v>.</v>
      </c>
      <c r="AA37" s="240" t="str">
        <f t="shared" si="5"/>
        <v>.</v>
      </c>
      <c r="AB37" s="240" t="str">
        <f t="shared" si="5"/>
        <v>.</v>
      </c>
      <c r="AC37" s="240" t="str">
        <f t="shared" si="5"/>
        <v>.</v>
      </c>
      <c r="AD37" s="240" t="str">
        <f t="shared" si="5"/>
        <v>.</v>
      </c>
      <c r="AE37" s="240" t="str">
        <f t="shared" si="5"/>
        <v>.</v>
      </c>
      <c r="AF37" s="240" t="str">
        <f t="shared" si="5"/>
        <v>.</v>
      </c>
      <c r="AG37" s="240" t="str">
        <f t="shared" si="5"/>
        <v>.</v>
      </c>
      <c r="AH37" s="240" t="str">
        <f t="shared" si="5"/>
        <v>.</v>
      </c>
      <c r="AI37" s="240" t="str">
        <f t="shared" si="5"/>
        <v>.</v>
      </c>
      <c r="AJ37" s="240" t="str">
        <f t="shared" si="5"/>
        <v>.</v>
      </c>
      <c r="AK37" s="240" t="str">
        <f t="shared" si="5"/>
        <v>.</v>
      </c>
      <c r="AL37" s="240" t="str">
        <f t="shared" si="5"/>
        <v>.</v>
      </c>
      <c r="AM37" s="240" t="str">
        <f t="shared" si="5"/>
        <v>.</v>
      </c>
      <c r="AN37" s="240" t="str">
        <f t="shared" si="5"/>
        <v>.</v>
      </c>
      <c r="AO37" s="240" t="str">
        <f t="shared" si="5"/>
        <v>.</v>
      </c>
      <c r="AP37" s="240" t="str">
        <f t="shared" si="5"/>
        <v>.</v>
      </c>
      <c r="AQ37" s="240" t="str">
        <f t="shared" si="5"/>
        <v>.</v>
      </c>
      <c r="AR37" s="4">
        <f>COUNTIF(D37:AQ37,"F")+'8'!AR37</f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66" t="str">
        <f>'8'!C38</f>
        <v>VITHOR SAMPAIO MARQUES</v>
      </c>
      <c r="D38" s="240" t="str">
        <f>IF('8'!AQ38="C","C",IF('8'!AQ38="D","D",IF('8'!AQ38="TR","TR",IF('8'!AQ38="TC","TC","."))))</f>
        <v>.</v>
      </c>
      <c r="E38" s="240" t="str">
        <f t="shared" si="4"/>
        <v>.</v>
      </c>
      <c r="F38" s="240" t="str">
        <f t="shared" si="5"/>
        <v>.</v>
      </c>
      <c r="G38" s="240" t="str">
        <f t="shared" si="5"/>
        <v>.</v>
      </c>
      <c r="H38" s="240" t="str">
        <f t="shared" si="5"/>
        <v>.</v>
      </c>
      <c r="I38" s="240" t="str">
        <f t="shared" si="5"/>
        <v>.</v>
      </c>
      <c r="J38" s="240" t="str">
        <f t="shared" si="5"/>
        <v>.</v>
      </c>
      <c r="K38" s="240" t="str">
        <f t="shared" si="5"/>
        <v>.</v>
      </c>
      <c r="L38" s="240" t="str">
        <f t="shared" si="5"/>
        <v>.</v>
      </c>
      <c r="M38" s="240" t="str">
        <f t="shared" si="5"/>
        <v>.</v>
      </c>
      <c r="N38" s="240" t="str">
        <f t="shared" si="5"/>
        <v>.</v>
      </c>
      <c r="O38" s="240" t="str">
        <f t="shared" si="5"/>
        <v>.</v>
      </c>
      <c r="P38" s="240" t="str">
        <f t="shared" si="5"/>
        <v>.</v>
      </c>
      <c r="Q38" s="240" t="str">
        <f t="shared" si="5"/>
        <v>.</v>
      </c>
      <c r="R38" s="240" t="str">
        <f t="shared" si="5"/>
        <v>.</v>
      </c>
      <c r="S38" s="240" t="str">
        <f t="shared" si="5"/>
        <v>.</v>
      </c>
      <c r="T38" s="240" t="str">
        <f t="shared" si="5"/>
        <v>.</v>
      </c>
      <c r="U38" s="240" t="str">
        <f t="shared" si="5"/>
        <v>.</v>
      </c>
      <c r="V38" s="240" t="str">
        <f t="shared" si="5"/>
        <v>.</v>
      </c>
      <c r="W38" s="240" t="str">
        <f t="shared" si="5"/>
        <v>.</v>
      </c>
      <c r="X38" s="240" t="str">
        <f t="shared" si="5"/>
        <v>.</v>
      </c>
      <c r="Y38" s="240" t="str">
        <f t="shared" si="5"/>
        <v>.</v>
      </c>
      <c r="Z38" s="240" t="str">
        <f t="shared" si="5"/>
        <v>.</v>
      </c>
      <c r="AA38" s="240" t="str">
        <f t="shared" si="5"/>
        <v>.</v>
      </c>
      <c r="AB38" s="240" t="str">
        <f t="shared" si="5"/>
        <v>.</v>
      </c>
      <c r="AC38" s="240" t="str">
        <f t="shared" si="5"/>
        <v>.</v>
      </c>
      <c r="AD38" s="240" t="str">
        <f t="shared" si="5"/>
        <v>.</v>
      </c>
      <c r="AE38" s="240" t="str">
        <f t="shared" si="5"/>
        <v>.</v>
      </c>
      <c r="AF38" s="240" t="str">
        <f t="shared" si="5"/>
        <v>.</v>
      </c>
      <c r="AG38" s="240" t="str">
        <f t="shared" si="5"/>
        <v>.</v>
      </c>
      <c r="AH38" s="240" t="str">
        <f t="shared" si="5"/>
        <v>.</v>
      </c>
      <c r="AI38" s="240" t="str">
        <f t="shared" si="5"/>
        <v>.</v>
      </c>
      <c r="AJ38" s="240" t="str">
        <f t="shared" si="5"/>
        <v>.</v>
      </c>
      <c r="AK38" s="240" t="str">
        <f t="shared" si="5"/>
        <v>.</v>
      </c>
      <c r="AL38" s="240" t="str">
        <f t="shared" si="5"/>
        <v>.</v>
      </c>
      <c r="AM38" s="240" t="str">
        <f t="shared" si="5"/>
        <v>.</v>
      </c>
      <c r="AN38" s="240" t="str">
        <f t="shared" si="5"/>
        <v>.</v>
      </c>
      <c r="AO38" s="240" t="str">
        <f t="shared" si="5"/>
        <v>.</v>
      </c>
      <c r="AP38" s="240" t="str">
        <f t="shared" si="5"/>
        <v>.</v>
      </c>
      <c r="AQ38" s="240" t="str">
        <f t="shared" si="5"/>
        <v>.</v>
      </c>
      <c r="AR38" s="4">
        <f>COUNTIF(D38:AQ38,"F")+'8'!AR38</f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66" t="str">
        <f>'8'!C39</f>
        <v>VITOR DA SILVA BRIXIUS</v>
      </c>
      <c r="D39" s="240" t="str">
        <f>IF('8'!AQ39="C","C",IF('8'!AQ39="D","D",IF('8'!AQ39="TR","TR",IF('8'!AQ39="TC","TC","."))))</f>
        <v>.</v>
      </c>
      <c r="E39" s="240" t="str">
        <f t="shared" si="4"/>
        <v>.</v>
      </c>
      <c r="F39" s="240" t="str">
        <f t="shared" si="5"/>
        <v>.</v>
      </c>
      <c r="G39" s="240" t="str">
        <f t="shared" si="5"/>
        <v>.</v>
      </c>
      <c r="H39" s="240" t="str">
        <f t="shared" si="5"/>
        <v>.</v>
      </c>
      <c r="I39" s="240" t="str">
        <f t="shared" si="5"/>
        <v>.</v>
      </c>
      <c r="J39" s="240" t="str">
        <f t="shared" si="5"/>
        <v>.</v>
      </c>
      <c r="K39" s="240" t="str">
        <f t="shared" si="5"/>
        <v>.</v>
      </c>
      <c r="L39" s="240" t="str">
        <f t="shared" si="5"/>
        <v>.</v>
      </c>
      <c r="M39" s="240" t="str">
        <f t="shared" si="5"/>
        <v>.</v>
      </c>
      <c r="N39" s="240" t="str">
        <f t="shared" si="5"/>
        <v>.</v>
      </c>
      <c r="O39" s="240" t="str">
        <f t="shared" si="5"/>
        <v>.</v>
      </c>
      <c r="P39" s="240" t="str">
        <f t="shared" si="5"/>
        <v>.</v>
      </c>
      <c r="Q39" s="240" t="str">
        <f t="shared" si="5"/>
        <v>.</v>
      </c>
      <c r="R39" s="240" t="str">
        <f t="shared" si="5"/>
        <v>.</v>
      </c>
      <c r="S39" s="240" t="str">
        <f t="shared" si="5"/>
        <v>.</v>
      </c>
      <c r="T39" s="240" t="str">
        <f t="shared" si="5"/>
        <v>.</v>
      </c>
      <c r="U39" s="240" t="str">
        <f t="shared" si="5"/>
        <v>.</v>
      </c>
      <c r="V39" s="240" t="str">
        <f t="shared" si="5"/>
        <v>.</v>
      </c>
      <c r="W39" s="240" t="str">
        <f t="shared" si="5"/>
        <v>.</v>
      </c>
      <c r="X39" s="240" t="str">
        <f t="shared" si="5"/>
        <v>.</v>
      </c>
      <c r="Y39" s="240" t="str">
        <f t="shared" si="5"/>
        <v>.</v>
      </c>
      <c r="Z39" s="240" t="str">
        <f t="shared" si="5"/>
        <v>.</v>
      </c>
      <c r="AA39" s="240" t="str">
        <f t="shared" si="5"/>
        <v>.</v>
      </c>
      <c r="AB39" s="240" t="str">
        <f t="shared" si="5"/>
        <v>.</v>
      </c>
      <c r="AC39" s="240" t="str">
        <f t="shared" si="5"/>
        <v>.</v>
      </c>
      <c r="AD39" s="240" t="str">
        <f t="shared" si="5"/>
        <v>.</v>
      </c>
      <c r="AE39" s="240" t="str">
        <f t="shared" si="5"/>
        <v>.</v>
      </c>
      <c r="AF39" s="240" t="str">
        <f t="shared" si="5"/>
        <v>.</v>
      </c>
      <c r="AG39" s="240" t="str">
        <f t="shared" si="5"/>
        <v>.</v>
      </c>
      <c r="AH39" s="240" t="str">
        <f t="shared" si="5"/>
        <v>.</v>
      </c>
      <c r="AI39" s="240" t="str">
        <f t="shared" si="5"/>
        <v>.</v>
      </c>
      <c r="AJ39" s="240" t="str">
        <f t="shared" si="5"/>
        <v>.</v>
      </c>
      <c r="AK39" s="240" t="str">
        <f t="shared" si="5"/>
        <v>.</v>
      </c>
      <c r="AL39" s="240" t="str">
        <f t="shared" si="5"/>
        <v>.</v>
      </c>
      <c r="AM39" s="240" t="str">
        <f t="shared" si="5"/>
        <v>.</v>
      </c>
      <c r="AN39" s="240" t="str">
        <f t="shared" si="5"/>
        <v>.</v>
      </c>
      <c r="AO39" s="240" t="str">
        <f t="shared" si="5"/>
        <v>.</v>
      </c>
      <c r="AP39" s="240" t="str">
        <f t="shared" si="5"/>
        <v>.</v>
      </c>
      <c r="AQ39" s="240" t="str">
        <f t="shared" si="5"/>
        <v>.</v>
      </c>
      <c r="AR39" s="4">
        <f>COUNTIF(D39:AQ39,"F")+'8'!AR39</f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66" t="str">
        <f>'8'!C40</f>
        <v>WELLYNTON LOPES TOZON</v>
      </c>
      <c r="D40" s="240" t="str">
        <f>IF('8'!AQ40="C","C",IF('8'!AQ40="D","D",IF('8'!AQ40="TR","TR",IF('8'!AQ40="TC","TC","."))))</f>
        <v>.</v>
      </c>
      <c r="E40" s="240" t="str">
        <f t="shared" si="4"/>
        <v>.</v>
      </c>
      <c r="F40" s="240" t="str">
        <f t="shared" si="5"/>
        <v>.</v>
      </c>
      <c r="G40" s="240" t="str">
        <f t="shared" si="5"/>
        <v>.</v>
      </c>
      <c r="H40" s="240" t="str">
        <f t="shared" si="5"/>
        <v>.</v>
      </c>
      <c r="I40" s="240" t="str">
        <f t="shared" si="5"/>
        <v>.</v>
      </c>
      <c r="J40" s="240" t="str">
        <f t="shared" si="5"/>
        <v>.</v>
      </c>
      <c r="K40" s="240" t="str">
        <f t="shared" si="5"/>
        <v>.</v>
      </c>
      <c r="L40" s="240" t="str">
        <f t="shared" si="5"/>
        <v>.</v>
      </c>
      <c r="M40" s="240" t="str">
        <f t="shared" si="5"/>
        <v>.</v>
      </c>
      <c r="N40" s="240" t="str">
        <f t="shared" si="5"/>
        <v>.</v>
      </c>
      <c r="O40" s="240" t="str">
        <f t="shared" si="5"/>
        <v>.</v>
      </c>
      <c r="P40" s="240" t="str">
        <f t="shared" si="5"/>
        <v>.</v>
      </c>
      <c r="Q40" s="240" t="str">
        <f t="shared" si="5"/>
        <v>.</v>
      </c>
      <c r="R40" s="240" t="str">
        <f t="shared" si="5"/>
        <v>.</v>
      </c>
      <c r="S40" s="240" t="str">
        <f t="shared" si="5"/>
        <v>.</v>
      </c>
      <c r="T40" s="240" t="str">
        <f t="shared" si="5"/>
        <v>.</v>
      </c>
      <c r="U40" s="240" t="str">
        <f t="shared" si="5"/>
        <v>.</v>
      </c>
      <c r="V40" s="240" t="str">
        <f t="shared" si="5"/>
        <v>.</v>
      </c>
      <c r="W40" s="240" t="str">
        <f t="shared" si="5"/>
        <v>.</v>
      </c>
      <c r="X40" s="240" t="str">
        <f t="shared" si="5"/>
        <v>.</v>
      </c>
      <c r="Y40" s="240" t="str">
        <f t="shared" si="5"/>
        <v>.</v>
      </c>
      <c r="Z40" s="240" t="str">
        <f t="shared" si="5"/>
        <v>.</v>
      </c>
      <c r="AA40" s="240" t="str">
        <f t="shared" si="5"/>
        <v>.</v>
      </c>
      <c r="AB40" s="240" t="str">
        <f t="shared" si="5"/>
        <v>.</v>
      </c>
      <c r="AC40" s="240" t="str">
        <f t="shared" si="5"/>
        <v>.</v>
      </c>
      <c r="AD40" s="240" t="str">
        <f t="shared" si="5"/>
        <v>.</v>
      </c>
      <c r="AE40" s="240" t="str">
        <f t="shared" si="5"/>
        <v>.</v>
      </c>
      <c r="AF40" s="240" t="str">
        <f t="shared" si="5"/>
        <v>.</v>
      </c>
      <c r="AG40" s="240" t="str">
        <f t="shared" si="5"/>
        <v>.</v>
      </c>
      <c r="AH40" s="240" t="str">
        <f t="shared" si="5"/>
        <v>.</v>
      </c>
      <c r="AI40" s="240" t="str">
        <f t="shared" si="5"/>
        <v>.</v>
      </c>
      <c r="AJ40" s="240" t="str">
        <f t="shared" si="5"/>
        <v>.</v>
      </c>
      <c r="AK40" s="240" t="str">
        <f t="shared" si="5"/>
        <v>.</v>
      </c>
      <c r="AL40" s="240" t="str">
        <f t="shared" si="5"/>
        <v>.</v>
      </c>
      <c r="AM40" s="240" t="str">
        <f t="shared" si="5"/>
        <v>.</v>
      </c>
      <c r="AN40" s="240" t="str">
        <f t="shared" si="5"/>
        <v>.</v>
      </c>
      <c r="AO40" s="240" t="str">
        <f t="shared" si="5"/>
        <v>.</v>
      </c>
      <c r="AP40" s="240" t="str">
        <f t="shared" si="5"/>
        <v>.</v>
      </c>
      <c r="AQ40" s="240" t="str">
        <f t="shared" si="5"/>
        <v>.</v>
      </c>
      <c r="AR40" s="4">
        <f>COUNTIF(D40:AQ40,"F")+'8'!AR40</f>
        <v>0</v>
      </c>
    </row>
    <row r="41" spans="1:44" ht="10.5" customHeight="1">
      <c r="A41" s="265">
        <f>'7'!A41</f>
        <v>18</v>
      </c>
      <c r="B41" s="265" t="str">
        <f>'7'!B41</f>
        <v>ADS</v>
      </c>
      <c r="C41" s="266" t="str">
        <f>'8'!C41</f>
        <v>WILLIAN FERREIRA PEIXOTO</v>
      </c>
      <c r="D41" s="240" t="str">
        <f>IF('8'!AQ41="C","C",IF('8'!AQ41="D","D",IF('8'!AQ41="TR","TR",IF('8'!AQ41="TC","TC","."))))</f>
        <v>.</v>
      </c>
      <c r="E41" s="240" t="str">
        <f t="shared" si="4"/>
        <v>.</v>
      </c>
      <c r="F41" s="240" t="str">
        <f t="shared" si="5"/>
        <v>.</v>
      </c>
      <c r="G41" s="240" t="str">
        <f t="shared" si="5"/>
        <v>.</v>
      </c>
      <c r="H41" s="240" t="str">
        <f t="shared" si="5"/>
        <v>.</v>
      </c>
      <c r="I41" s="240" t="str">
        <f t="shared" si="5"/>
        <v>.</v>
      </c>
      <c r="J41" s="240" t="str">
        <f t="shared" si="5"/>
        <v>.</v>
      </c>
      <c r="K41" s="240" t="str">
        <f t="shared" si="5"/>
        <v>.</v>
      </c>
      <c r="L41" s="240" t="str">
        <f t="shared" si="5"/>
        <v>.</v>
      </c>
      <c r="M41" s="240" t="str">
        <f t="shared" si="5"/>
        <v>.</v>
      </c>
      <c r="N41" s="240" t="str">
        <f t="shared" si="5"/>
        <v>.</v>
      </c>
      <c r="O41" s="240" t="str">
        <f t="shared" si="5"/>
        <v>.</v>
      </c>
      <c r="P41" s="240" t="str">
        <f t="shared" si="5"/>
        <v>.</v>
      </c>
      <c r="Q41" s="240" t="str">
        <f t="shared" si="5"/>
        <v>.</v>
      </c>
      <c r="R41" s="240" t="str">
        <f t="shared" si="5"/>
        <v>.</v>
      </c>
      <c r="S41" s="240" t="str">
        <f t="shared" si="5"/>
        <v>.</v>
      </c>
      <c r="T41" s="240" t="str">
        <f t="shared" si="5"/>
        <v>.</v>
      </c>
      <c r="U41" s="240" t="str">
        <f t="shared" si="5"/>
        <v>.</v>
      </c>
      <c r="V41" s="240" t="str">
        <f t="shared" si="5"/>
        <v>.</v>
      </c>
      <c r="W41" s="240" t="str">
        <f t="shared" si="5"/>
        <v>.</v>
      </c>
      <c r="X41" s="240" t="str">
        <f t="shared" si="5"/>
        <v>.</v>
      </c>
      <c r="Y41" s="240" t="str">
        <f t="shared" si="5"/>
        <v>.</v>
      </c>
      <c r="Z41" s="240" t="str">
        <f t="shared" si="5"/>
        <v>.</v>
      </c>
      <c r="AA41" s="240" t="str">
        <f t="shared" si="5"/>
        <v>.</v>
      </c>
      <c r="AB41" s="240" t="str">
        <f t="shared" si="5"/>
        <v>.</v>
      </c>
      <c r="AC41" s="240" t="str">
        <f t="shared" si="5"/>
        <v>.</v>
      </c>
      <c r="AD41" s="240" t="str">
        <f t="shared" si="5"/>
        <v>.</v>
      </c>
      <c r="AE41" s="240" t="str">
        <f t="shared" si="5"/>
        <v>.</v>
      </c>
      <c r="AF41" s="240" t="str">
        <f t="shared" si="5"/>
        <v>.</v>
      </c>
      <c r="AG41" s="240" t="str">
        <f t="shared" si="5"/>
        <v>.</v>
      </c>
      <c r="AH41" s="240" t="str">
        <f t="shared" si="5"/>
        <v>.</v>
      </c>
      <c r="AI41" s="240" t="str">
        <f t="shared" si="5"/>
        <v>.</v>
      </c>
      <c r="AJ41" s="240" t="str">
        <f t="shared" si="5"/>
        <v>.</v>
      </c>
      <c r="AK41" s="240" t="str">
        <f t="shared" si="5"/>
        <v>.</v>
      </c>
      <c r="AL41" s="240" t="str">
        <f t="shared" si="5"/>
        <v>.</v>
      </c>
      <c r="AM41" s="240" t="str">
        <f t="shared" si="5"/>
        <v>.</v>
      </c>
      <c r="AN41" s="240" t="str">
        <f t="shared" si="5"/>
        <v>.</v>
      </c>
      <c r="AO41" s="240" t="str">
        <f t="shared" si="5"/>
        <v>.</v>
      </c>
      <c r="AP41" s="240" t="str">
        <f t="shared" si="5"/>
        <v>.</v>
      </c>
      <c r="AQ41" s="240" t="str">
        <f t="shared" si="5"/>
        <v>.</v>
      </c>
      <c r="AR41" s="4">
        <f>COUNTIF(D41:AQ41,"F")+'8'!AR41</f>
        <v>2</v>
      </c>
    </row>
    <row r="42" spans="1:44" ht="10.5" customHeight="1">
      <c r="A42" s="265">
        <f>'7'!A42</f>
        <v>0</v>
      </c>
      <c r="B42" s="265">
        <f>'7'!B42</f>
        <v>0</v>
      </c>
      <c r="C42" s="266">
        <f>'8'!C42</f>
        <v>0</v>
      </c>
      <c r="D42" s="240" t="str">
        <f>IF('8'!AQ42="C","C",IF('8'!AQ42="D","D",IF('8'!AQ42="TR","TR",IF('8'!AQ42="TC","TC","."))))</f>
        <v>.</v>
      </c>
      <c r="E42" s="240" t="str">
        <f t="shared" si="4"/>
        <v>.</v>
      </c>
      <c r="F42" s="240" t="str">
        <f t="shared" si="5"/>
        <v>.</v>
      </c>
      <c r="G42" s="240" t="str">
        <f t="shared" si="5"/>
        <v>.</v>
      </c>
      <c r="H42" s="240" t="str">
        <f t="shared" si="5"/>
        <v>.</v>
      </c>
      <c r="I42" s="240" t="str">
        <f t="shared" si="5"/>
        <v>.</v>
      </c>
      <c r="J42" s="240" t="str">
        <f t="shared" si="5"/>
        <v>.</v>
      </c>
      <c r="K42" s="240" t="str">
        <f t="shared" si="5"/>
        <v>.</v>
      </c>
      <c r="L42" s="240" t="str">
        <f t="shared" si="5"/>
        <v>.</v>
      </c>
      <c r="M42" s="240" t="str">
        <f t="shared" si="5"/>
        <v>.</v>
      </c>
      <c r="N42" s="240" t="str">
        <f t="shared" si="5"/>
        <v>.</v>
      </c>
      <c r="O42" s="240" t="str">
        <f t="shared" si="5"/>
        <v>.</v>
      </c>
      <c r="P42" s="240" t="str">
        <f t="shared" si="5"/>
        <v>.</v>
      </c>
      <c r="Q42" s="240" t="str">
        <f t="shared" si="5"/>
        <v>.</v>
      </c>
      <c r="R42" s="240" t="str">
        <f t="shared" si="5"/>
        <v>.</v>
      </c>
      <c r="S42" s="240" t="str">
        <f t="shared" si="5"/>
        <v>.</v>
      </c>
      <c r="T42" s="240" t="str">
        <f t="shared" si="5"/>
        <v>.</v>
      </c>
      <c r="U42" s="240" t="str">
        <f t="shared" si="5"/>
        <v>.</v>
      </c>
      <c r="V42" s="240" t="str">
        <f t="shared" si="5"/>
        <v>.</v>
      </c>
      <c r="W42" s="240" t="str">
        <f t="shared" si="5"/>
        <v>.</v>
      </c>
      <c r="X42" s="240" t="str">
        <f t="shared" si="5"/>
        <v>.</v>
      </c>
      <c r="Y42" s="240" t="str">
        <f t="shared" si="5"/>
        <v>.</v>
      </c>
      <c r="Z42" s="240" t="str">
        <f t="shared" si="5"/>
        <v>.</v>
      </c>
      <c r="AA42" s="240" t="str">
        <f t="shared" si="5"/>
        <v>.</v>
      </c>
      <c r="AB42" s="240" t="str">
        <f t="shared" si="5"/>
        <v>.</v>
      </c>
      <c r="AC42" s="240" t="str">
        <f t="shared" si="5"/>
        <v>.</v>
      </c>
      <c r="AD42" s="240" t="str">
        <f t="shared" si="5"/>
        <v>.</v>
      </c>
      <c r="AE42" s="240" t="str">
        <f t="shared" si="5"/>
        <v>.</v>
      </c>
      <c r="AF42" s="240" t="str">
        <f t="shared" si="5"/>
        <v>.</v>
      </c>
      <c r="AG42" s="240" t="str">
        <f t="shared" si="5"/>
        <v>.</v>
      </c>
      <c r="AH42" s="240" t="str">
        <f t="shared" si="5"/>
        <v>.</v>
      </c>
      <c r="AI42" s="240" t="str">
        <f t="shared" si="5"/>
        <v>.</v>
      </c>
      <c r="AJ42" s="240" t="str">
        <f t="shared" si="5"/>
        <v>.</v>
      </c>
      <c r="AK42" s="240" t="str">
        <f t="shared" si="5"/>
        <v>.</v>
      </c>
      <c r="AL42" s="240" t="str">
        <f t="shared" si="5"/>
        <v>.</v>
      </c>
      <c r="AM42" s="240" t="str">
        <f t="shared" si="5"/>
        <v>.</v>
      </c>
      <c r="AN42" s="240" t="str">
        <f t="shared" si="5"/>
        <v>.</v>
      </c>
      <c r="AO42" s="240" t="str">
        <f t="shared" si="5"/>
        <v>.</v>
      </c>
      <c r="AP42" s="240" t="str">
        <f t="shared" si="5"/>
        <v>.</v>
      </c>
      <c r="AQ42" s="240" t="str">
        <f t="shared" si="5"/>
        <v>.</v>
      </c>
      <c r="AR42" s="4">
        <f>COUNTIF(D42:AQ42,"F")+'8'!AR42</f>
        <v>0</v>
      </c>
    </row>
    <row r="43" spans="1:44" ht="10.5" customHeight="1">
      <c r="A43" s="265">
        <f>'7'!A43</f>
        <v>0</v>
      </c>
      <c r="B43" s="265">
        <f>'7'!B43</f>
        <v>0</v>
      </c>
      <c r="C43" s="266">
        <f>'8'!C43</f>
        <v>0</v>
      </c>
      <c r="D43" s="240" t="str">
        <f>IF('8'!AQ43="C","C",IF('8'!AQ43="D","D",IF('8'!AQ43="TR","TR",IF('8'!AQ43="TC","TC","."))))</f>
        <v>.</v>
      </c>
      <c r="E43" s="240" t="str">
        <f t="shared" si="4"/>
        <v>.</v>
      </c>
      <c r="F43" s="240" t="str">
        <f t="shared" si="5"/>
        <v>.</v>
      </c>
      <c r="G43" s="240" t="str">
        <f t="shared" si="5"/>
        <v>.</v>
      </c>
      <c r="H43" s="240" t="str">
        <f t="shared" si="5"/>
        <v>.</v>
      </c>
      <c r="I43" s="240" t="str">
        <f t="shared" si="5"/>
        <v>.</v>
      </c>
      <c r="J43" s="240" t="str">
        <f t="shared" si="5"/>
        <v>.</v>
      </c>
      <c r="K43" s="240" t="str">
        <f t="shared" si="5"/>
        <v>.</v>
      </c>
      <c r="L43" s="240" t="str">
        <f t="shared" si="5"/>
        <v>.</v>
      </c>
      <c r="M43" s="240" t="str">
        <f t="shared" si="5"/>
        <v>.</v>
      </c>
      <c r="N43" s="240" t="str">
        <f t="shared" si="5"/>
        <v>.</v>
      </c>
      <c r="O43" s="240" t="str">
        <f t="shared" ref="F43:AQ50" si="6">IF(N43="C","C",IF(N43="D","D",IF(N43="TR","TR",IF(N43="TC","TC","."))))</f>
        <v>.</v>
      </c>
      <c r="P43" s="240" t="str">
        <f t="shared" si="6"/>
        <v>.</v>
      </c>
      <c r="Q43" s="240" t="str">
        <f t="shared" si="6"/>
        <v>.</v>
      </c>
      <c r="R43" s="240" t="str">
        <f t="shared" si="6"/>
        <v>.</v>
      </c>
      <c r="S43" s="240" t="str">
        <f t="shared" si="6"/>
        <v>.</v>
      </c>
      <c r="T43" s="240" t="str">
        <f t="shared" si="6"/>
        <v>.</v>
      </c>
      <c r="U43" s="240" t="str">
        <f t="shared" si="6"/>
        <v>.</v>
      </c>
      <c r="V43" s="240" t="str">
        <f t="shared" si="6"/>
        <v>.</v>
      </c>
      <c r="W43" s="240" t="str">
        <f t="shared" si="6"/>
        <v>.</v>
      </c>
      <c r="X43" s="240" t="str">
        <f t="shared" si="6"/>
        <v>.</v>
      </c>
      <c r="Y43" s="240" t="str">
        <f t="shared" si="6"/>
        <v>.</v>
      </c>
      <c r="Z43" s="240" t="str">
        <f t="shared" si="6"/>
        <v>.</v>
      </c>
      <c r="AA43" s="240" t="str">
        <f t="shared" si="6"/>
        <v>.</v>
      </c>
      <c r="AB43" s="240" t="str">
        <f t="shared" si="6"/>
        <v>.</v>
      </c>
      <c r="AC43" s="240" t="str">
        <f t="shared" si="6"/>
        <v>.</v>
      </c>
      <c r="AD43" s="240" t="str">
        <f t="shared" si="6"/>
        <v>.</v>
      </c>
      <c r="AE43" s="240" t="str">
        <f t="shared" si="6"/>
        <v>.</v>
      </c>
      <c r="AF43" s="240" t="str">
        <f t="shared" si="6"/>
        <v>.</v>
      </c>
      <c r="AG43" s="240" t="str">
        <f t="shared" si="6"/>
        <v>.</v>
      </c>
      <c r="AH43" s="240" t="str">
        <f t="shared" si="6"/>
        <v>.</v>
      </c>
      <c r="AI43" s="240" t="str">
        <f t="shared" si="6"/>
        <v>.</v>
      </c>
      <c r="AJ43" s="240" t="str">
        <f t="shared" si="6"/>
        <v>.</v>
      </c>
      <c r="AK43" s="240" t="str">
        <f t="shared" si="6"/>
        <v>.</v>
      </c>
      <c r="AL43" s="240" t="str">
        <f t="shared" si="6"/>
        <v>.</v>
      </c>
      <c r="AM43" s="240" t="str">
        <f t="shared" si="6"/>
        <v>.</v>
      </c>
      <c r="AN43" s="240" t="str">
        <f t="shared" si="6"/>
        <v>.</v>
      </c>
      <c r="AO43" s="240" t="str">
        <f t="shared" si="6"/>
        <v>.</v>
      </c>
      <c r="AP43" s="240" t="str">
        <f t="shared" si="6"/>
        <v>.</v>
      </c>
      <c r="AQ43" s="240" t="str">
        <f t="shared" si="6"/>
        <v>.</v>
      </c>
      <c r="AR43" s="4">
        <f>COUNTIF(D43:AQ43,"F")+'8'!AR43</f>
        <v>0</v>
      </c>
    </row>
    <row r="44" spans="1:44" ht="10.5" customHeight="1">
      <c r="A44" s="265">
        <f>'7'!A44</f>
        <v>0</v>
      </c>
      <c r="B44" s="265">
        <f>'7'!B44</f>
        <v>0</v>
      </c>
      <c r="C44" s="266">
        <f>'8'!C44</f>
        <v>0</v>
      </c>
      <c r="D44" s="240" t="str">
        <f>IF('8'!AQ44="C","C",IF('8'!AQ44="D","D",IF('8'!AQ44="TR","TR",IF('8'!AQ44="TC","TC","."))))</f>
        <v>.</v>
      </c>
      <c r="E44" s="240" t="str">
        <f t="shared" si="4"/>
        <v>.</v>
      </c>
      <c r="F44" s="240" t="str">
        <f t="shared" si="6"/>
        <v>.</v>
      </c>
      <c r="G44" s="240" t="str">
        <f t="shared" si="6"/>
        <v>.</v>
      </c>
      <c r="H44" s="240" t="str">
        <f t="shared" si="6"/>
        <v>.</v>
      </c>
      <c r="I44" s="240" t="str">
        <f t="shared" si="6"/>
        <v>.</v>
      </c>
      <c r="J44" s="240" t="str">
        <f t="shared" si="6"/>
        <v>.</v>
      </c>
      <c r="K44" s="240" t="str">
        <f t="shared" si="6"/>
        <v>.</v>
      </c>
      <c r="L44" s="240" t="str">
        <f t="shared" si="6"/>
        <v>.</v>
      </c>
      <c r="M44" s="240" t="str">
        <f t="shared" si="6"/>
        <v>.</v>
      </c>
      <c r="N44" s="240" t="str">
        <f t="shared" si="6"/>
        <v>.</v>
      </c>
      <c r="O44" s="240" t="str">
        <f t="shared" si="6"/>
        <v>.</v>
      </c>
      <c r="P44" s="240" t="str">
        <f t="shared" si="6"/>
        <v>.</v>
      </c>
      <c r="Q44" s="240" t="str">
        <f t="shared" si="6"/>
        <v>.</v>
      </c>
      <c r="R44" s="240" t="str">
        <f t="shared" si="6"/>
        <v>.</v>
      </c>
      <c r="S44" s="240" t="str">
        <f t="shared" si="6"/>
        <v>.</v>
      </c>
      <c r="T44" s="240" t="str">
        <f t="shared" si="6"/>
        <v>.</v>
      </c>
      <c r="U44" s="240" t="str">
        <f t="shared" si="6"/>
        <v>.</v>
      </c>
      <c r="V44" s="240" t="str">
        <f t="shared" si="6"/>
        <v>.</v>
      </c>
      <c r="W44" s="240" t="str">
        <f t="shared" si="6"/>
        <v>.</v>
      </c>
      <c r="X44" s="240" t="str">
        <f t="shared" si="6"/>
        <v>.</v>
      </c>
      <c r="Y44" s="240" t="str">
        <f t="shared" si="6"/>
        <v>.</v>
      </c>
      <c r="Z44" s="240" t="str">
        <f t="shared" si="6"/>
        <v>.</v>
      </c>
      <c r="AA44" s="240" t="str">
        <f t="shared" si="6"/>
        <v>.</v>
      </c>
      <c r="AB44" s="240" t="str">
        <f t="shared" si="6"/>
        <v>.</v>
      </c>
      <c r="AC44" s="240" t="str">
        <f t="shared" si="6"/>
        <v>.</v>
      </c>
      <c r="AD44" s="240" t="str">
        <f t="shared" si="6"/>
        <v>.</v>
      </c>
      <c r="AE44" s="240" t="str">
        <f t="shared" si="6"/>
        <v>.</v>
      </c>
      <c r="AF44" s="240" t="str">
        <f t="shared" si="6"/>
        <v>.</v>
      </c>
      <c r="AG44" s="240" t="str">
        <f t="shared" si="6"/>
        <v>.</v>
      </c>
      <c r="AH44" s="240" t="str">
        <f t="shared" si="6"/>
        <v>.</v>
      </c>
      <c r="AI44" s="240" t="str">
        <f t="shared" si="6"/>
        <v>.</v>
      </c>
      <c r="AJ44" s="240" t="str">
        <f t="shared" si="6"/>
        <v>.</v>
      </c>
      <c r="AK44" s="240" t="str">
        <f t="shared" si="6"/>
        <v>.</v>
      </c>
      <c r="AL44" s="240" t="str">
        <f t="shared" si="6"/>
        <v>.</v>
      </c>
      <c r="AM44" s="240" t="str">
        <f t="shared" si="6"/>
        <v>.</v>
      </c>
      <c r="AN44" s="240" t="str">
        <f t="shared" si="6"/>
        <v>.</v>
      </c>
      <c r="AO44" s="240" t="str">
        <f t="shared" si="6"/>
        <v>.</v>
      </c>
      <c r="AP44" s="240" t="str">
        <f t="shared" si="6"/>
        <v>.</v>
      </c>
      <c r="AQ44" s="240" t="str">
        <f t="shared" si="6"/>
        <v>.</v>
      </c>
      <c r="AR44" s="4">
        <f>COUNTIF(D44:AQ44,"F")+'8'!AR44</f>
        <v>0</v>
      </c>
    </row>
    <row r="45" spans="1:44" ht="10.5" customHeight="1">
      <c r="A45" s="265">
        <f>'7'!A45</f>
        <v>0</v>
      </c>
      <c r="B45" s="265">
        <f>'7'!B45</f>
        <v>0</v>
      </c>
      <c r="C45" s="266">
        <f>'8'!C45</f>
        <v>0</v>
      </c>
      <c r="D45" s="240" t="str">
        <f>IF('8'!AQ45="C","C",IF('8'!AQ45="D","D",IF('8'!AQ45="TR","TR",IF('8'!AQ45="TC","TC","."))))</f>
        <v>.</v>
      </c>
      <c r="E45" s="240" t="str">
        <f t="shared" ref="E45:T45" si="7">IF(D45="C","C",IF(D45="D","D",IF(D45="TR","TR",IF(D45="TC","TC","."))))</f>
        <v>.</v>
      </c>
      <c r="F45" s="240" t="str">
        <f t="shared" si="7"/>
        <v>.</v>
      </c>
      <c r="G45" s="240" t="str">
        <f t="shared" si="7"/>
        <v>.</v>
      </c>
      <c r="H45" s="240" t="str">
        <f t="shared" si="7"/>
        <v>.</v>
      </c>
      <c r="I45" s="240" t="str">
        <f t="shared" si="7"/>
        <v>.</v>
      </c>
      <c r="J45" s="240" t="str">
        <f t="shared" si="7"/>
        <v>.</v>
      </c>
      <c r="K45" s="240" t="str">
        <f t="shared" si="7"/>
        <v>.</v>
      </c>
      <c r="L45" s="240" t="str">
        <f t="shared" si="7"/>
        <v>.</v>
      </c>
      <c r="M45" s="240" t="str">
        <f t="shared" si="7"/>
        <v>.</v>
      </c>
      <c r="N45" s="240" t="str">
        <f t="shared" si="7"/>
        <v>.</v>
      </c>
      <c r="O45" s="240" t="str">
        <f t="shared" si="7"/>
        <v>.</v>
      </c>
      <c r="P45" s="240" t="str">
        <f t="shared" si="7"/>
        <v>.</v>
      </c>
      <c r="Q45" s="240" t="str">
        <f t="shared" si="7"/>
        <v>.</v>
      </c>
      <c r="R45" s="240" t="str">
        <f t="shared" si="7"/>
        <v>.</v>
      </c>
      <c r="S45" s="240" t="str">
        <f t="shared" si="7"/>
        <v>.</v>
      </c>
      <c r="T45" s="240" t="str">
        <f t="shared" si="7"/>
        <v>.</v>
      </c>
      <c r="U45" s="240" t="str">
        <f t="shared" si="6"/>
        <v>.</v>
      </c>
      <c r="V45" s="240" t="str">
        <f t="shared" si="6"/>
        <v>.</v>
      </c>
      <c r="W45" s="240" t="str">
        <f t="shared" si="6"/>
        <v>.</v>
      </c>
      <c r="X45" s="240" t="str">
        <f t="shared" si="6"/>
        <v>.</v>
      </c>
      <c r="Y45" s="240" t="str">
        <f t="shared" si="6"/>
        <v>.</v>
      </c>
      <c r="Z45" s="240" t="str">
        <f t="shared" si="6"/>
        <v>.</v>
      </c>
      <c r="AA45" s="240" t="str">
        <f t="shared" si="6"/>
        <v>.</v>
      </c>
      <c r="AB45" s="240" t="str">
        <f t="shared" si="6"/>
        <v>.</v>
      </c>
      <c r="AC45" s="240" t="str">
        <f t="shared" si="6"/>
        <v>.</v>
      </c>
      <c r="AD45" s="240" t="str">
        <f t="shared" si="6"/>
        <v>.</v>
      </c>
      <c r="AE45" s="240" t="str">
        <f t="shared" si="6"/>
        <v>.</v>
      </c>
      <c r="AF45" s="240" t="str">
        <f t="shared" si="6"/>
        <v>.</v>
      </c>
      <c r="AG45" s="240" t="str">
        <f t="shared" si="6"/>
        <v>.</v>
      </c>
      <c r="AH45" s="240" t="str">
        <f t="shared" si="6"/>
        <v>.</v>
      </c>
      <c r="AI45" s="240" t="str">
        <f t="shared" si="6"/>
        <v>.</v>
      </c>
      <c r="AJ45" s="240" t="str">
        <f t="shared" si="6"/>
        <v>.</v>
      </c>
      <c r="AK45" s="240" t="str">
        <f t="shared" si="6"/>
        <v>.</v>
      </c>
      <c r="AL45" s="240" t="str">
        <f t="shared" si="6"/>
        <v>.</v>
      </c>
      <c r="AM45" s="240" t="str">
        <f t="shared" si="6"/>
        <v>.</v>
      </c>
      <c r="AN45" s="240" t="str">
        <f t="shared" si="6"/>
        <v>.</v>
      </c>
      <c r="AO45" s="240" t="str">
        <f t="shared" si="6"/>
        <v>.</v>
      </c>
      <c r="AP45" s="240" t="str">
        <f t="shared" si="6"/>
        <v>.</v>
      </c>
      <c r="AQ45" s="240" t="str">
        <f t="shared" si="6"/>
        <v>.</v>
      </c>
      <c r="AR45" s="4">
        <f>COUNTIF(D45:AQ45,"F")+'8'!AR45</f>
        <v>0</v>
      </c>
    </row>
    <row r="46" spans="1:44" ht="10.5" customHeight="1">
      <c r="A46" s="265">
        <f>'7'!A46</f>
        <v>0</v>
      </c>
      <c r="B46" s="265">
        <f>'7'!B46</f>
        <v>0</v>
      </c>
      <c r="C46" s="266">
        <f>'8'!C46</f>
        <v>0</v>
      </c>
      <c r="D46" s="240" t="str">
        <f>IF('8'!AQ46="C","C",IF('8'!AQ46="D","D",IF('8'!AQ46="TR","TR",IF('8'!AQ46="TC","TC","."))))</f>
        <v>.</v>
      </c>
      <c r="E46" s="240" t="str">
        <f t="shared" si="4"/>
        <v>.</v>
      </c>
      <c r="F46" s="240" t="str">
        <f t="shared" si="6"/>
        <v>.</v>
      </c>
      <c r="G46" s="240" t="str">
        <f t="shared" si="6"/>
        <v>.</v>
      </c>
      <c r="H46" s="240" t="str">
        <f t="shared" si="6"/>
        <v>.</v>
      </c>
      <c r="I46" s="240" t="str">
        <f t="shared" si="6"/>
        <v>.</v>
      </c>
      <c r="J46" s="240" t="str">
        <f t="shared" si="6"/>
        <v>.</v>
      </c>
      <c r="K46" s="240" t="str">
        <f t="shared" si="6"/>
        <v>.</v>
      </c>
      <c r="L46" s="240" t="str">
        <f t="shared" si="6"/>
        <v>.</v>
      </c>
      <c r="M46" s="240" t="str">
        <f t="shared" si="6"/>
        <v>.</v>
      </c>
      <c r="N46" s="240" t="str">
        <f t="shared" si="6"/>
        <v>.</v>
      </c>
      <c r="O46" s="240" t="str">
        <f t="shared" si="6"/>
        <v>.</v>
      </c>
      <c r="P46" s="240" t="str">
        <f t="shared" si="6"/>
        <v>.</v>
      </c>
      <c r="Q46" s="240" t="str">
        <f t="shared" si="6"/>
        <v>.</v>
      </c>
      <c r="R46" s="240" t="str">
        <f t="shared" si="6"/>
        <v>.</v>
      </c>
      <c r="S46" s="240" t="str">
        <f t="shared" si="6"/>
        <v>.</v>
      </c>
      <c r="T46" s="240" t="str">
        <f t="shared" si="6"/>
        <v>.</v>
      </c>
      <c r="U46" s="240" t="str">
        <f t="shared" si="6"/>
        <v>.</v>
      </c>
      <c r="V46" s="240" t="str">
        <f t="shared" si="6"/>
        <v>.</v>
      </c>
      <c r="W46" s="240" t="str">
        <f t="shared" si="6"/>
        <v>.</v>
      </c>
      <c r="X46" s="240" t="str">
        <f t="shared" si="6"/>
        <v>.</v>
      </c>
      <c r="Y46" s="240" t="str">
        <f t="shared" si="6"/>
        <v>.</v>
      </c>
      <c r="Z46" s="240" t="str">
        <f t="shared" si="6"/>
        <v>.</v>
      </c>
      <c r="AA46" s="240" t="str">
        <f t="shared" si="6"/>
        <v>.</v>
      </c>
      <c r="AB46" s="240" t="str">
        <f t="shared" si="6"/>
        <v>.</v>
      </c>
      <c r="AC46" s="240" t="str">
        <f t="shared" si="6"/>
        <v>.</v>
      </c>
      <c r="AD46" s="240" t="str">
        <f t="shared" si="6"/>
        <v>.</v>
      </c>
      <c r="AE46" s="240" t="str">
        <f t="shared" si="6"/>
        <v>.</v>
      </c>
      <c r="AF46" s="240" t="str">
        <f t="shared" si="6"/>
        <v>.</v>
      </c>
      <c r="AG46" s="240" t="str">
        <f t="shared" si="6"/>
        <v>.</v>
      </c>
      <c r="AH46" s="240" t="str">
        <f t="shared" si="6"/>
        <v>.</v>
      </c>
      <c r="AI46" s="240" t="str">
        <f t="shared" si="6"/>
        <v>.</v>
      </c>
      <c r="AJ46" s="240" t="str">
        <f t="shared" si="6"/>
        <v>.</v>
      </c>
      <c r="AK46" s="240" t="str">
        <f t="shared" si="6"/>
        <v>.</v>
      </c>
      <c r="AL46" s="240" t="str">
        <f t="shared" si="6"/>
        <v>.</v>
      </c>
      <c r="AM46" s="240" t="str">
        <f t="shared" si="6"/>
        <v>.</v>
      </c>
      <c r="AN46" s="240" t="str">
        <f t="shared" si="6"/>
        <v>.</v>
      </c>
      <c r="AO46" s="240" t="str">
        <f t="shared" si="6"/>
        <v>.</v>
      </c>
      <c r="AP46" s="240" t="str">
        <f t="shared" si="6"/>
        <v>.</v>
      </c>
      <c r="AQ46" s="240" t="str">
        <f t="shared" si="6"/>
        <v>.</v>
      </c>
      <c r="AR46" s="4">
        <f>COUNTIF(D46:AQ46,"F")+'8'!AR46</f>
        <v>0</v>
      </c>
    </row>
    <row r="47" spans="1:44" ht="10.5" customHeight="1">
      <c r="A47" s="265">
        <f>'7'!A47</f>
        <v>0</v>
      </c>
      <c r="B47" s="265">
        <f>'7'!B47</f>
        <v>0</v>
      </c>
      <c r="C47" s="266">
        <f>'8'!C47</f>
        <v>0</v>
      </c>
      <c r="D47" s="240" t="str">
        <f>IF('8'!AQ47="C","C",IF('8'!AQ47="D","D",IF('8'!AQ47="TR","TR",IF('8'!AQ47="TC","TC","."))))</f>
        <v>.</v>
      </c>
      <c r="E47" s="240" t="str">
        <f t="shared" si="4"/>
        <v>.</v>
      </c>
      <c r="F47" s="240" t="str">
        <f t="shared" si="6"/>
        <v>.</v>
      </c>
      <c r="G47" s="240" t="str">
        <f t="shared" si="6"/>
        <v>.</v>
      </c>
      <c r="H47" s="240" t="str">
        <f t="shared" si="6"/>
        <v>.</v>
      </c>
      <c r="I47" s="240" t="str">
        <f t="shared" si="6"/>
        <v>.</v>
      </c>
      <c r="J47" s="240" t="str">
        <f t="shared" si="6"/>
        <v>.</v>
      </c>
      <c r="K47" s="240" t="str">
        <f t="shared" si="6"/>
        <v>.</v>
      </c>
      <c r="L47" s="240" t="str">
        <f t="shared" si="6"/>
        <v>.</v>
      </c>
      <c r="M47" s="240" t="str">
        <f t="shared" si="6"/>
        <v>.</v>
      </c>
      <c r="N47" s="240" t="str">
        <f t="shared" si="6"/>
        <v>.</v>
      </c>
      <c r="O47" s="240" t="str">
        <f t="shared" si="6"/>
        <v>.</v>
      </c>
      <c r="P47" s="240" t="str">
        <f t="shared" si="6"/>
        <v>.</v>
      </c>
      <c r="Q47" s="240" t="str">
        <f t="shared" si="6"/>
        <v>.</v>
      </c>
      <c r="R47" s="240" t="str">
        <f t="shared" si="6"/>
        <v>.</v>
      </c>
      <c r="S47" s="240" t="str">
        <f t="shared" si="6"/>
        <v>.</v>
      </c>
      <c r="T47" s="240" t="str">
        <f t="shared" si="6"/>
        <v>.</v>
      </c>
      <c r="U47" s="240" t="str">
        <f t="shared" si="6"/>
        <v>.</v>
      </c>
      <c r="V47" s="240" t="str">
        <f t="shared" si="6"/>
        <v>.</v>
      </c>
      <c r="W47" s="240" t="str">
        <f t="shared" si="6"/>
        <v>.</v>
      </c>
      <c r="X47" s="240" t="str">
        <f t="shared" si="6"/>
        <v>.</v>
      </c>
      <c r="Y47" s="240" t="str">
        <f t="shared" si="6"/>
        <v>.</v>
      </c>
      <c r="Z47" s="240" t="str">
        <f t="shared" si="6"/>
        <v>.</v>
      </c>
      <c r="AA47" s="240" t="str">
        <f t="shared" si="6"/>
        <v>.</v>
      </c>
      <c r="AB47" s="240" t="str">
        <f t="shared" si="6"/>
        <v>.</v>
      </c>
      <c r="AC47" s="240" t="str">
        <f t="shared" si="6"/>
        <v>.</v>
      </c>
      <c r="AD47" s="240" t="str">
        <f t="shared" si="6"/>
        <v>.</v>
      </c>
      <c r="AE47" s="240" t="str">
        <f t="shared" si="6"/>
        <v>.</v>
      </c>
      <c r="AF47" s="240" t="str">
        <f t="shared" si="6"/>
        <v>.</v>
      </c>
      <c r="AG47" s="240" t="str">
        <f t="shared" si="6"/>
        <v>.</v>
      </c>
      <c r="AH47" s="240" t="str">
        <f t="shared" si="6"/>
        <v>.</v>
      </c>
      <c r="AI47" s="240" t="str">
        <f t="shared" si="6"/>
        <v>.</v>
      </c>
      <c r="AJ47" s="240" t="str">
        <f t="shared" si="6"/>
        <v>.</v>
      </c>
      <c r="AK47" s="240" t="str">
        <f t="shared" si="6"/>
        <v>.</v>
      </c>
      <c r="AL47" s="240" t="str">
        <f t="shared" si="6"/>
        <v>.</v>
      </c>
      <c r="AM47" s="240" t="str">
        <f t="shared" si="6"/>
        <v>.</v>
      </c>
      <c r="AN47" s="240" t="str">
        <f t="shared" si="6"/>
        <v>.</v>
      </c>
      <c r="AO47" s="240" t="str">
        <f t="shared" si="6"/>
        <v>.</v>
      </c>
      <c r="AP47" s="240" t="str">
        <f t="shared" si="6"/>
        <v>.</v>
      </c>
      <c r="AQ47" s="240" t="str">
        <f t="shared" si="6"/>
        <v>.</v>
      </c>
      <c r="AR47" s="4">
        <f>COUNTIF(D47:AQ47,"F")+'8'!AR47</f>
        <v>0</v>
      </c>
    </row>
    <row r="48" spans="1:44" ht="10.5" customHeight="1">
      <c r="A48" s="265">
        <f>'7'!A48</f>
        <v>0</v>
      </c>
      <c r="B48" s="265">
        <f>'7'!B48</f>
        <v>0</v>
      </c>
      <c r="C48" s="266">
        <f>'8'!C48</f>
        <v>0</v>
      </c>
      <c r="D48" s="240" t="str">
        <f>IF('8'!AQ48="C","C",IF('8'!AQ48="D","D",IF('8'!AQ48="TR","TR",IF('8'!AQ48="TC","TC","."))))</f>
        <v>.</v>
      </c>
      <c r="E48" s="240" t="str">
        <f t="shared" si="4"/>
        <v>.</v>
      </c>
      <c r="F48" s="240" t="str">
        <f t="shared" si="6"/>
        <v>.</v>
      </c>
      <c r="G48" s="240" t="str">
        <f t="shared" si="6"/>
        <v>.</v>
      </c>
      <c r="H48" s="240" t="str">
        <f t="shared" si="6"/>
        <v>.</v>
      </c>
      <c r="I48" s="240" t="str">
        <f t="shared" si="6"/>
        <v>.</v>
      </c>
      <c r="J48" s="240" t="str">
        <f t="shared" si="6"/>
        <v>.</v>
      </c>
      <c r="K48" s="240" t="str">
        <f t="shared" si="6"/>
        <v>.</v>
      </c>
      <c r="L48" s="240" t="str">
        <f t="shared" si="6"/>
        <v>.</v>
      </c>
      <c r="M48" s="240" t="str">
        <f t="shared" si="6"/>
        <v>.</v>
      </c>
      <c r="N48" s="240" t="str">
        <f t="shared" si="6"/>
        <v>.</v>
      </c>
      <c r="O48" s="240" t="str">
        <f t="shared" si="6"/>
        <v>.</v>
      </c>
      <c r="P48" s="240" t="str">
        <f t="shared" si="6"/>
        <v>.</v>
      </c>
      <c r="Q48" s="240" t="str">
        <f t="shared" si="6"/>
        <v>.</v>
      </c>
      <c r="R48" s="240" t="str">
        <f t="shared" si="6"/>
        <v>.</v>
      </c>
      <c r="S48" s="240" t="str">
        <f t="shared" si="6"/>
        <v>.</v>
      </c>
      <c r="T48" s="240" t="str">
        <f t="shared" si="6"/>
        <v>.</v>
      </c>
      <c r="U48" s="240" t="str">
        <f t="shared" si="6"/>
        <v>.</v>
      </c>
      <c r="V48" s="240" t="str">
        <f t="shared" si="6"/>
        <v>.</v>
      </c>
      <c r="W48" s="240" t="str">
        <f t="shared" si="6"/>
        <v>.</v>
      </c>
      <c r="X48" s="240" t="str">
        <f t="shared" si="6"/>
        <v>.</v>
      </c>
      <c r="Y48" s="240" t="str">
        <f t="shared" si="6"/>
        <v>.</v>
      </c>
      <c r="Z48" s="240" t="str">
        <f t="shared" si="6"/>
        <v>.</v>
      </c>
      <c r="AA48" s="240" t="str">
        <f t="shared" si="6"/>
        <v>.</v>
      </c>
      <c r="AB48" s="240" t="str">
        <f t="shared" si="6"/>
        <v>.</v>
      </c>
      <c r="AC48" s="240" t="str">
        <f t="shared" si="6"/>
        <v>.</v>
      </c>
      <c r="AD48" s="240" t="str">
        <f t="shared" si="6"/>
        <v>.</v>
      </c>
      <c r="AE48" s="240" t="str">
        <f t="shared" si="6"/>
        <v>.</v>
      </c>
      <c r="AF48" s="240" t="str">
        <f t="shared" si="6"/>
        <v>.</v>
      </c>
      <c r="AG48" s="240" t="str">
        <f t="shared" si="6"/>
        <v>.</v>
      </c>
      <c r="AH48" s="240" t="str">
        <f t="shared" si="6"/>
        <v>.</v>
      </c>
      <c r="AI48" s="240" t="str">
        <f t="shared" si="6"/>
        <v>.</v>
      </c>
      <c r="AJ48" s="240" t="str">
        <f t="shared" si="6"/>
        <v>.</v>
      </c>
      <c r="AK48" s="240" t="str">
        <f t="shared" si="6"/>
        <v>.</v>
      </c>
      <c r="AL48" s="240" t="str">
        <f t="shared" si="6"/>
        <v>.</v>
      </c>
      <c r="AM48" s="240" t="str">
        <f t="shared" si="6"/>
        <v>.</v>
      </c>
      <c r="AN48" s="240" t="str">
        <f t="shared" si="6"/>
        <v>.</v>
      </c>
      <c r="AO48" s="240" t="str">
        <f t="shared" si="6"/>
        <v>.</v>
      </c>
      <c r="AP48" s="240" t="str">
        <f t="shared" si="6"/>
        <v>.</v>
      </c>
      <c r="AQ48" s="240" t="str">
        <f t="shared" si="6"/>
        <v>.</v>
      </c>
      <c r="AR48" s="4">
        <f>COUNTIF(D48:AQ48,"F")+'8'!AR48</f>
        <v>0</v>
      </c>
    </row>
    <row r="49" spans="1:44" ht="10.5" customHeight="1">
      <c r="A49" s="265">
        <f>'7'!A49</f>
        <v>0</v>
      </c>
      <c r="B49" s="265">
        <f>'7'!B49</f>
        <v>0</v>
      </c>
      <c r="C49" s="266">
        <f>'8'!C49</f>
        <v>0</v>
      </c>
      <c r="D49" s="240" t="str">
        <f>IF('8'!AQ49="C","C",IF('8'!AQ49="D","D",IF('8'!AQ49="TR","TR",IF('8'!AQ49="TC","TC","."))))</f>
        <v>.</v>
      </c>
      <c r="E49" s="240" t="str">
        <f t="shared" si="4"/>
        <v>.</v>
      </c>
      <c r="F49" s="240" t="str">
        <f t="shared" si="6"/>
        <v>.</v>
      </c>
      <c r="G49" s="240" t="str">
        <f t="shared" si="6"/>
        <v>.</v>
      </c>
      <c r="H49" s="240" t="str">
        <f t="shared" si="6"/>
        <v>.</v>
      </c>
      <c r="I49" s="240" t="str">
        <f t="shared" si="6"/>
        <v>.</v>
      </c>
      <c r="J49" s="240" t="str">
        <f t="shared" si="6"/>
        <v>.</v>
      </c>
      <c r="K49" s="240" t="str">
        <f t="shared" si="6"/>
        <v>.</v>
      </c>
      <c r="L49" s="240" t="str">
        <f t="shared" si="6"/>
        <v>.</v>
      </c>
      <c r="M49" s="240" t="str">
        <f t="shared" si="6"/>
        <v>.</v>
      </c>
      <c r="N49" s="240" t="str">
        <f t="shared" si="6"/>
        <v>.</v>
      </c>
      <c r="O49" s="240" t="str">
        <f t="shared" si="6"/>
        <v>.</v>
      </c>
      <c r="P49" s="240" t="str">
        <f t="shared" si="6"/>
        <v>.</v>
      </c>
      <c r="Q49" s="240" t="str">
        <f t="shared" si="6"/>
        <v>.</v>
      </c>
      <c r="R49" s="240" t="str">
        <f t="shared" si="6"/>
        <v>.</v>
      </c>
      <c r="S49" s="240" t="str">
        <f t="shared" si="6"/>
        <v>.</v>
      </c>
      <c r="T49" s="240" t="str">
        <f t="shared" si="6"/>
        <v>.</v>
      </c>
      <c r="U49" s="240" t="str">
        <f t="shared" si="6"/>
        <v>.</v>
      </c>
      <c r="V49" s="240" t="str">
        <f t="shared" si="6"/>
        <v>.</v>
      </c>
      <c r="W49" s="240" t="str">
        <f t="shared" si="6"/>
        <v>.</v>
      </c>
      <c r="X49" s="240" t="str">
        <f t="shared" si="6"/>
        <v>.</v>
      </c>
      <c r="Y49" s="240" t="str">
        <f t="shared" si="6"/>
        <v>.</v>
      </c>
      <c r="Z49" s="240" t="str">
        <f t="shared" si="6"/>
        <v>.</v>
      </c>
      <c r="AA49" s="240" t="str">
        <f t="shared" si="6"/>
        <v>.</v>
      </c>
      <c r="AB49" s="240" t="str">
        <f t="shared" si="6"/>
        <v>.</v>
      </c>
      <c r="AC49" s="240" t="str">
        <f t="shared" si="6"/>
        <v>.</v>
      </c>
      <c r="AD49" s="240" t="str">
        <f t="shared" si="6"/>
        <v>.</v>
      </c>
      <c r="AE49" s="240" t="str">
        <f t="shared" si="6"/>
        <v>.</v>
      </c>
      <c r="AF49" s="240" t="str">
        <f t="shared" si="6"/>
        <v>.</v>
      </c>
      <c r="AG49" s="240" t="str">
        <f t="shared" si="6"/>
        <v>.</v>
      </c>
      <c r="AH49" s="240" t="str">
        <f t="shared" si="6"/>
        <v>.</v>
      </c>
      <c r="AI49" s="240" t="str">
        <f t="shared" si="6"/>
        <v>.</v>
      </c>
      <c r="AJ49" s="240" t="str">
        <f t="shared" si="6"/>
        <v>.</v>
      </c>
      <c r="AK49" s="240" t="str">
        <f t="shared" si="6"/>
        <v>.</v>
      </c>
      <c r="AL49" s="240" t="str">
        <f t="shared" si="6"/>
        <v>.</v>
      </c>
      <c r="AM49" s="240" t="str">
        <f t="shared" si="6"/>
        <v>.</v>
      </c>
      <c r="AN49" s="240" t="str">
        <f t="shared" si="6"/>
        <v>.</v>
      </c>
      <c r="AO49" s="240" t="str">
        <f t="shared" si="6"/>
        <v>.</v>
      </c>
      <c r="AP49" s="240" t="str">
        <f t="shared" si="6"/>
        <v>.</v>
      </c>
      <c r="AQ49" s="240" t="str">
        <f t="shared" si="6"/>
        <v>.</v>
      </c>
      <c r="AR49" s="4">
        <f>COUNTIF(D49:AQ49,"F")+'8'!AR49</f>
        <v>0</v>
      </c>
    </row>
    <row r="50" spans="1:44" ht="10.5" customHeight="1">
      <c r="A50" s="265">
        <f>'7'!A50</f>
        <v>0</v>
      </c>
      <c r="B50" s="265">
        <f>'7'!B50</f>
        <v>0</v>
      </c>
      <c r="C50" s="266">
        <f>'8'!C50</f>
        <v>0</v>
      </c>
      <c r="D50" s="240" t="str">
        <f>IF('8'!AQ50="C","C",IF('8'!AQ50="D","D",IF('8'!AQ50="TR","TR",IF('8'!AQ50="TC","TC","."))))</f>
        <v>.</v>
      </c>
      <c r="E50" s="240" t="str">
        <f t="shared" si="4"/>
        <v>.</v>
      </c>
      <c r="F50" s="240" t="str">
        <f t="shared" si="6"/>
        <v>.</v>
      </c>
      <c r="G50" s="240" t="str">
        <f t="shared" si="6"/>
        <v>.</v>
      </c>
      <c r="H50" s="240" t="str">
        <f t="shared" si="6"/>
        <v>.</v>
      </c>
      <c r="I50" s="240" t="str">
        <f t="shared" si="6"/>
        <v>.</v>
      </c>
      <c r="J50" s="240" t="str">
        <f t="shared" si="6"/>
        <v>.</v>
      </c>
      <c r="K50" s="240" t="str">
        <f t="shared" si="6"/>
        <v>.</v>
      </c>
      <c r="L50" s="240" t="str">
        <f t="shared" si="6"/>
        <v>.</v>
      </c>
      <c r="M50" s="240" t="str">
        <f t="shared" si="6"/>
        <v>.</v>
      </c>
      <c r="N50" s="240" t="str">
        <f t="shared" si="6"/>
        <v>.</v>
      </c>
      <c r="O50" s="240" t="str">
        <f t="shared" si="6"/>
        <v>.</v>
      </c>
      <c r="P50" s="240" t="str">
        <f t="shared" si="6"/>
        <v>.</v>
      </c>
      <c r="Q50" s="240" t="str">
        <f t="shared" si="6"/>
        <v>.</v>
      </c>
      <c r="R50" s="240" t="str">
        <f t="shared" si="6"/>
        <v>.</v>
      </c>
      <c r="S50" s="240" t="str">
        <f t="shared" ref="S50:AQ50" si="8">IF(R50="C","C",IF(R50="D","D",IF(R50="TR","TR",IF(R50="TC","TC","."))))</f>
        <v>.</v>
      </c>
      <c r="T50" s="240" t="str">
        <f t="shared" si="8"/>
        <v>.</v>
      </c>
      <c r="U50" s="240" t="str">
        <f t="shared" si="8"/>
        <v>.</v>
      </c>
      <c r="V50" s="240" t="str">
        <f t="shared" si="8"/>
        <v>.</v>
      </c>
      <c r="W50" s="240" t="str">
        <f t="shared" si="8"/>
        <v>.</v>
      </c>
      <c r="X50" s="240" t="str">
        <f t="shared" si="8"/>
        <v>.</v>
      </c>
      <c r="Y50" s="240" t="str">
        <f t="shared" si="8"/>
        <v>.</v>
      </c>
      <c r="Z50" s="240" t="str">
        <f t="shared" si="8"/>
        <v>.</v>
      </c>
      <c r="AA50" s="240" t="str">
        <f t="shared" si="8"/>
        <v>.</v>
      </c>
      <c r="AB50" s="240" t="str">
        <f t="shared" si="8"/>
        <v>.</v>
      </c>
      <c r="AC50" s="240" t="str">
        <f t="shared" si="8"/>
        <v>.</v>
      </c>
      <c r="AD50" s="240" t="str">
        <f t="shared" si="8"/>
        <v>.</v>
      </c>
      <c r="AE50" s="240" t="str">
        <f t="shared" si="8"/>
        <v>.</v>
      </c>
      <c r="AF50" s="240" t="str">
        <f t="shared" si="8"/>
        <v>.</v>
      </c>
      <c r="AG50" s="240" t="str">
        <f t="shared" si="8"/>
        <v>.</v>
      </c>
      <c r="AH50" s="240" t="str">
        <f t="shared" si="8"/>
        <v>.</v>
      </c>
      <c r="AI50" s="240" t="str">
        <f t="shared" si="8"/>
        <v>.</v>
      </c>
      <c r="AJ50" s="240" t="str">
        <f t="shared" si="8"/>
        <v>.</v>
      </c>
      <c r="AK50" s="240" t="str">
        <f t="shared" si="8"/>
        <v>.</v>
      </c>
      <c r="AL50" s="240" t="str">
        <f t="shared" si="8"/>
        <v>.</v>
      </c>
      <c r="AM50" s="240" t="str">
        <f t="shared" si="8"/>
        <v>.</v>
      </c>
      <c r="AN50" s="240" t="str">
        <f t="shared" si="8"/>
        <v>.</v>
      </c>
      <c r="AO50" s="240" t="str">
        <f t="shared" si="8"/>
        <v>.</v>
      </c>
      <c r="AP50" s="240" t="str">
        <f t="shared" si="8"/>
        <v>.</v>
      </c>
      <c r="AQ50" s="240" t="str">
        <f t="shared" si="8"/>
        <v>.</v>
      </c>
      <c r="AR50" s="4">
        <f>COUNTIF(D50:AQ50,"F")+'8'!AR50</f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'8'!C51</f>
        <v>0</v>
      </c>
      <c r="D51" s="240" t="str">
        <f>IF('8'!AQ51="C","C",IF('8'!AQ51="D","D",IF('8'!AQ51="TR","TR",IF('8'!AQ51="TC","TC","."))))</f>
        <v>.</v>
      </c>
      <c r="E51" s="240" t="str">
        <f t="shared" ref="E51:R55" si="9">IF(D51="C","C",IF(D51="D","D",IF(D51="TR","TR",IF(D51="TC","TC","."))))</f>
        <v>.</v>
      </c>
      <c r="F51" s="240" t="str">
        <f t="shared" si="9"/>
        <v>.</v>
      </c>
      <c r="G51" s="240" t="str">
        <f t="shared" si="9"/>
        <v>.</v>
      </c>
      <c r="H51" s="240" t="str">
        <f t="shared" si="9"/>
        <v>.</v>
      </c>
      <c r="I51" s="240" t="str">
        <f t="shared" si="9"/>
        <v>.</v>
      </c>
      <c r="J51" s="240" t="str">
        <f t="shared" si="9"/>
        <v>.</v>
      </c>
      <c r="K51" s="240" t="str">
        <f t="shared" si="9"/>
        <v>.</v>
      </c>
      <c r="L51" s="240" t="str">
        <f t="shared" si="9"/>
        <v>.</v>
      </c>
      <c r="M51" s="240" t="str">
        <f t="shared" si="9"/>
        <v>.</v>
      </c>
      <c r="N51" s="240" t="str">
        <f t="shared" si="9"/>
        <v>.</v>
      </c>
      <c r="O51" s="240" t="str">
        <f t="shared" si="9"/>
        <v>.</v>
      </c>
      <c r="P51" s="240" t="str">
        <f t="shared" si="9"/>
        <v>.</v>
      </c>
      <c r="Q51" s="240" t="str">
        <f t="shared" si="9"/>
        <v>.</v>
      </c>
      <c r="R51" s="240" t="str">
        <f t="shared" si="9"/>
        <v>.</v>
      </c>
      <c r="S51" s="240" t="str">
        <f t="shared" ref="S51:S55" si="10">IF(R51="C","C",IF(R51="D","D",IF(R51="TR","TR",IF(R51="TC","TC","."))))</f>
        <v>.</v>
      </c>
      <c r="T51" s="240" t="str">
        <f t="shared" ref="T51:T55" si="11">IF(S51="C","C",IF(S51="D","D",IF(S51="TR","TR",IF(S51="TC","TC","."))))</f>
        <v>.</v>
      </c>
      <c r="U51" s="240" t="str">
        <f t="shared" ref="U51:U55" si="12">IF(T51="C","C",IF(T51="D","D",IF(T51="TR","TR",IF(T51="TC","TC","."))))</f>
        <v>.</v>
      </c>
      <c r="V51" s="240" t="str">
        <f t="shared" ref="V51:V55" si="13">IF(U51="C","C",IF(U51="D","D",IF(U51="TR","TR",IF(U51="TC","TC","."))))</f>
        <v>.</v>
      </c>
      <c r="W51" s="240" t="str">
        <f t="shared" ref="W51:W55" si="14">IF(V51="C","C",IF(V51="D","D",IF(V51="TR","TR",IF(V51="TC","TC","."))))</f>
        <v>.</v>
      </c>
      <c r="X51" s="240" t="str">
        <f t="shared" ref="X51:X55" si="15">IF(W51="C","C",IF(W51="D","D",IF(W51="TR","TR",IF(W51="TC","TC","."))))</f>
        <v>.</v>
      </c>
      <c r="Y51" s="240" t="str">
        <f t="shared" ref="Y51:Y55" si="16">IF(X51="C","C",IF(X51="D","D",IF(X51="TR","TR",IF(X51="TC","TC","."))))</f>
        <v>.</v>
      </c>
      <c r="Z51" s="240" t="str">
        <f t="shared" ref="Z51:Z55" si="17">IF(Y51="C","C",IF(Y51="D","D",IF(Y51="TR","TR",IF(Y51="TC","TC","."))))</f>
        <v>.</v>
      </c>
      <c r="AA51" s="240" t="str">
        <f t="shared" ref="AA51:AA55" si="18">IF(Z51="C","C",IF(Z51="D","D",IF(Z51="TR","TR",IF(Z51="TC","TC","."))))</f>
        <v>.</v>
      </c>
      <c r="AB51" s="240" t="str">
        <f t="shared" ref="AB51:AB55" si="19">IF(AA51="C","C",IF(AA51="D","D",IF(AA51="TR","TR",IF(AA51="TC","TC","."))))</f>
        <v>.</v>
      </c>
      <c r="AC51" s="240" t="str">
        <f t="shared" ref="AC51:AC55" si="20">IF(AB51="C","C",IF(AB51="D","D",IF(AB51="TR","TR",IF(AB51="TC","TC","."))))</f>
        <v>.</v>
      </c>
      <c r="AD51" s="240" t="str">
        <f t="shared" ref="AD51:AD55" si="21">IF(AC51="C","C",IF(AC51="D","D",IF(AC51="TR","TR",IF(AC51="TC","TC","."))))</f>
        <v>.</v>
      </c>
      <c r="AE51" s="240" t="str">
        <f t="shared" ref="AE51:AE55" si="22">IF(AD51="C","C",IF(AD51="D","D",IF(AD51="TR","TR",IF(AD51="TC","TC","."))))</f>
        <v>.</v>
      </c>
      <c r="AF51" s="240" t="str">
        <f t="shared" ref="AF51:AF55" si="23">IF(AE51="C","C",IF(AE51="D","D",IF(AE51="TR","TR",IF(AE51="TC","TC","."))))</f>
        <v>.</v>
      </c>
      <c r="AG51" s="240" t="str">
        <f t="shared" ref="AG51:AG55" si="24">IF(AF51="C","C",IF(AF51="D","D",IF(AF51="TR","TR",IF(AF51="TC","TC","."))))</f>
        <v>.</v>
      </c>
      <c r="AH51" s="240" t="str">
        <f t="shared" ref="AH51:AH55" si="25">IF(AG51="C","C",IF(AG51="D","D",IF(AG51="TR","TR",IF(AG51="TC","TC","."))))</f>
        <v>.</v>
      </c>
      <c r="AI51" s="240" t="str">
        <f t="shared" ref="AI51:AI55" si="26">IF(AH51="C","C",IF(AH51="D","D",IF(AH51="TR","TR",IF(AH51="TC","TC","."))))</f>
        <v>.</v>
      </c>
      <c r="AJ51" s="240" t="str">
        <f t="shared" ref="AJ51:AJ55" si="27">IF(AI51="C","C",IF(AI51="D","D",IF(AI51="TR","TR",IF(AI51="TC","TC","."))))</f>
        <v>.</v>
      </c>
      <c r="AK51" s="240" t="str">
        <f t="shared" ref="AK51:AK55" si="28">IF(AJ51="C","C",IF(AJ51="D","D",IF(AJ51="TR","TR",IF(AJ51="TC","TC","."))))</f>
        <v>.</v>
      </c>
      <c r="AL51" s="240" t="str">
        <f t="shared" ref="AL51:AL55" si="29">IF(AK51="C","C",IF(AK51="D","D",IF(AK51="TR","TR",IF(AK51="TC","TC","."))))</f>
        <v>.</v>
      </c>
      <c r="AM51" s="240" t="str">
        <f t="shared" ref="AM51:AM55" si="30">IF(AL51="C","C",IF(AL51="D","D",IF(AL51="TR","TR",IF(AL51="TC","TC","."))))</f>
        <v>.</v>
      </c>
      <c r="AN51" s="240" t="str">
        <f t="shared" ref="AN51:AN55" si="31">IF(AM51="C","C",IF(AM51="D","D",IF(AM51="TR","TR",IF(AM51="TC","TC","."))))</f>
        <v>.</v>
      </c>
      <c r="AO51" s="240" t="str">
        <f t="shared" ref="AO51:AO55" si="32">IF(AN51="C","C",IF(AN51="D","D",IF(AN51="TR","TR",IF(AN51="TC","TC","."))))</f>
        <v>.</v>
      </c>
      <c r="AP51" s="240" t="str">
        <f t="shared" ref="AP51:AP55" si="33">IF(AO51="C","C",IF(AO51="D","D",IF(AO51="TR","TR",IF(AO51="TC","TC","."))))</f>
        <v>.</v>
      </c>
      <c r="AQ51" s="240" t="str">
        <f t="shared" ref="AQ51:AQ55" si="34">IF(AP51="C","C",IF(AP51="D","D",IF(AP51="TR","TR",IF(AP51="TC","TC","."))))</f>
        <v>.</v>
      </c>
      <c r="AR51" s="46">
        <f>COUNTIF(D51:AQ51,"F")+'8'!AR51</f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'8'!C52</f>
        <v>0</v>
      </c>
      <c r="D52" s="240" t="str">
        <f>IF('8'!AQ52="C","C",IF('8'!AQ52="D","D",IF('8'!AQ52="TR","TR",IF('8'!AQ52="TC","TC","."))))</f>
        <v>.</v>
      </c>
      <c r="E52" s="240" t="str">
        <f t="shared" si="9"/>
        <v>.</v>
      </c>
      <c r="F52" s="240" t="str">
        <f t="shared" si="9"/>
        <v>.</v>
      </c>
      <c r="G52" s="240" t="str">
        <f t="shared" si="9"/>
        <v>.</v>
      </c>
      <c r="H52" s="240" t="str">
        <f t="shared" si="9"/>
        <v>.</v>
      </c>
      <c r="I52" s="240" t="str">
        <f t="shared" si="9"/>
        <v>.</v>
      </c>
      <c r="J52" s="240" t="str">
        <f t="shared" si="9"/>
        <v>.</v>
      </c>
      <c r="K52" s="240" t="str">
        <f t="shared" si="9"/>
        <v>.</v>
      </c>
      <c r="L52" s="240" t="str">
        <f t="shared" si="9"/>
        <v>.</v>
      </c>
      <c r="M52" s="240" t="str">
        <f t="shared" si="9"/>
        <v>.</v>
      </c>
      <c r="N52" s="240" t="str">
        <f t="shared" si="9"/>
        <v>.</v>
      </c>
      <c r="O52" s="240" t="str">
        <f t="shared" si="9"/>
        <v>.</v>
      </c>
      <c r="P52" s="240" t="str">
        <f t="shared" si="9"/>
        <v>.</v>
      </c>
      <c r="Q52" s="240" t="str">
        <f t="shared" si="9"/>
        <v>.</v>
      </c>
      <c r="R52" s="240" t="str">
        <f t="shared" si="9"/>
        <v>.</v>
      </c>
      <c r="S52" s="240" t="str">
        <f t="shared" si="10"/>
        <v>.</v>
      </c>
      <c r="T52" s="240" t="str">
        <f t="shared" si="11"/>
        <v>.</v>
      </c>
      <c r="U52" s="240" t="str">
        <f t="shared" si="12"/>
        <v>.</v>
      </c>
      <c r="V52" s="240" t="str">
        <f t="shared" si="13"/>
        <v>.</v>
      </c>
      <c r="W52" s="240" t="str">
        <f t="shared" si="14"/>
        <v>.</v>
      </c>
      <c r="X52" s="240" t="str">
        <f t="shared" si="15"/>
        <v>.</v>
      </c>
      <c r="Y52" s="240" t="str">
        <f t="shared" si="16"/>
        <v>.</v>
      </c>
      <c r="Z52" s="240" t="str">
        <f t="shared" si="17"/>
        <v>.</v>
      </c>
      <c r="AA52" s="240" t="str">
        <f t="shared" si="18"/>
        <v>.</v>
      </c>
      <c r="AB52" s="240" t="str">
        <f t="shared" si="19"/>
        <v>.</v>
      </c>
      <c r="AC52" s="240" t="str">
        <f t="shared" si="20"/>
        <v>.</v>
      </c>
      <c r="AD52" s="240" t="str">
        <f t="shared" si="21"/>
        <v>.</v>
      </c>
      <c r="AE52" s="240" t="str">
        <f t="shared" si="22"/>
        <v>.</v>
      </c>
      <c r="AF52" s="240" t="str">
        <f t="shared" si="23"/>
        <v>.</v>
      </c>
      <c r="AG52" s="240" t="str">
        <f t="shared" si="24"/>
        <v>.</v>
      </c>
      <c r="AH52" s="240" t="str">
        <f t="shared" si="25"/>
        <v>.</v>
      </c>
      <c r="AI52" s="240" t="str">
        <f t="shared" si="26"/>
        <v>.</v>
      </c>
      <c r="AJ52" s="240" t="str">
        <f t="shared" si="27"/>
        <v>.</v>
      </c>
      <c r="AK52" s="240" t="str">
        <f t="shared" si="28"/>
        <v>.</v>
      </c>
      <c r="AL52" s="240" t="str">
        <f t="shared" si="29"/>
        <v>.</v>
      </c>
      <c r="AM52" s="240" t="str">
        <f t="shared" si="30"/>
        <v>.</v>
      </c>
      <c r="AN52" s="240" t="str">
        <f t="shared" si="31"/>
        <v>.</v>
      </c>
      <c r="AO52" s="240" t="str">
        <f t="shared" si="32"/>
        <v>.</v>
      </c>
      <c r="AP52" s="240" t="str">
        <f t="shared" si="33"/>
        <v>.</v>
      </c>
      <c r="AQ52" s="240" t="str">
        <f t="shared" si="34"/>
        <v>.</v>
      </c>
      <c r="AR52" s="46">
        <f>COUNTIF(D52:AQ52,"F")+'8'!AR52</f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'8'!C53</f>
        <v>0</v>
      </c>
      <c r="D53" s="240" t="str">
        <f>IF('8'!AQ53="C","C",IF('8'!AQ53="D","D",IF('8'!AQ53="TR","TR",IF('8'!AQ53="TC","TC","."))))</f>
        <v>.</v>
      </c>
      <c r="E53" s="240" t="str">
        <f t="shared" si="9"/>
        <v>.</v>
      </c>
      <c r="F53" s="240" t="str">
        <f t="shared" si="9"/>
        <v>.</v>
      </c>
      <c r="G53" s="240" t="str">
        <f t="shared" si="9"/>
        <v>.</v>
      </c>
      <c r="H53" s="240" t="str">
        <f t="shared" si="9"/>
        <v>.</v>
      </c>
      <c r="I53" s="240" t="str">
        <f t="shared" si="9"/>
        <v>.</v>
      </c>
      <c r="J53" s="240" t="str">
        <f t="shared" si="9"/>
        <v>.</v>
      </c>
      <c r="K53" s="240" t="str">
        <f t="shared" si="9"/>
        <v>.</v>
      </c>
      <c r="L53" s="240" t="str">
        <f t="shared" si="9"/>
        <v>.</v>
      </c>
      <c r="M53" s="240" t="str">
        <f t="shared" si="9"/>
        <v>.</v>
      </c>
      <c r="N53" s="240" t="str">
        <f t="shared" si="9"/>
        <v>.</v>
      </c>
      <c r="O53" s="240" t="str">
        <f t="shared" si="9"/>
        <v>.</v>
      </c>
      <c r="P53" s="240" t="str">
        <f t="shared" si="9"/>
        <v>.</v>
      </c>
      <c r="Q53" s="240" t="str">
        <f t="shared" si="9"/>
        <v>.</v>
      </c>
      <c r="R53" s="240" t="str">
        <f t="shared" si="9"/>
        <v>.</v>
      </c>
      <c r="S53" s="240" t="str">
        <f t="shared" si="10"/>
        <v>.</v>
      </c>
      <c r="T53" s="240" t="str">
        <f t="shared" si="11"/>
        <v>.</v>
      </c>
      <c r="U53" s="240" t="str">
        <f t="shared" si="12"/>
        <v>.</v>
      </c>
      <c r="V53" s="240" t="str">
        <f t="shared" si="13"/>
        <v>.</v>
      </c>
      <c r="W53" s="240" t="str">
        <f t="shared" si="14"/>
        <v>.</v>
      </c>
      <c r="X53" s="240" t="str">
        <f t="shared" si="15"/>
        <v>.</v>
      </c>
      <c r="Y53" s="240" t="str">
        <f t="shared" si="16"/>
        <v>.</v>
      </c>
      <c r="Z53" s="240" t="str">
        <f t="shared" si="17"/>
        <v>.</v>
      </c>
      <c r="AA53" s="240" t="str">
        <f t="shared" si="18"/>
        <v>.</v>
      </c>
      <c r="AB53" s="240" t="str">
        <f t="shared" si="19"/>
        <v>.</v>
      </c>
      <c r="AC53" s="240" t="str">
        <f t="shared" si="20"/>
        <v>.</v>
      </c>
      <c r="AD53" s="240" t="str">
        <f t="shared" si="21"/>
        <v>.</v>
      </c>
      <c r="AE53" s="240" t="str">
        <f t="shared" si="22"/>
        <v>.</v>
      </c>
      <c r="AF53" s="240" t="str">
        <f t="shared" si="23"/>
        <v>.</v>
      </c>
      <c r="AG53" s="240" t="str">
        <f t="shared" si="24"/>
        <v>.</v>
      </c>
      <c r="AH53" s="240" t="str">
        <f t="shared" si="25"/>
        <v>.</v>
      </c>
      <c r="AI53" s="240" t="str">
        <f t="shared" si="26"/>
        <v>.</v>
      </c>
      <c r="AJ53" s="240" t="str">
        <f t="shared" si="27"/>
        <v>.</v>
      </c>
      <c r="AK53" s="240" t="str">
        <f t="shared" si="28"/>
        <v>.</v>
      </c>
      <c r="AL53" s="240" t="str">
        <f t="shared" si="29"/>
        <v>.</v>
      </c>
      <c r="AM53" s="240" t="str">
        <f t="shared" si="30"/>
        <v>.</v>
      </c>
      <c r="AN53" s="240" t="str">
        <f t="shared" si="31"/>
        <v>.</v>
      </c>
      <c r="AO53" s="240" t="str">
        <f t="shared" si="32"/>
        <v>.</v>
      </c>
      <c r="AP53" s="240" t="str">
        <f t="shared" si="33"/>
        <v>.</v>
      </c>
      <c r="AQ53" s="240" t="str">
        <f t="shared" si="34"/>
        <v>.</v>
      </c>
      <c r="AR53" s="46">
        <f>COUNTIF(D53:AQ53,"F")+'8'!AR53</f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'8'!C54</f>
        <v>0</v>
      </c>
      <c r="D54" s="240" t="str">
        <f>IF('8'!AQ54="C","C",IF('8'!AQ54="D","D",IF('8'!AQ54="TR","TR",IF('8'!AQ54="TC","TC","."))))</f>
        <v>.</v>
      </c>
      <c r="E54" s="240" t="str">
        <f t="shared" si="9"/>
        <v>.</v>
      </c>
      <c r="F54" s="240" t="str">
        <f t="shared" si="9"/>
        <v>.</v>
      </c>
      <c r="G54" s="240" t="str">
        <f t="shared" si="9"/>
        <v>.</v>
      </c>
      <c r="H54" s="240" t="str">
        <f t="shared" si="9"/>
        <v>.</v>
      </c>
      <c r="I54" s="240" t="str">
        <f t="shared" si="9"/>
        <v>.</v>
      </c>
      <c r="J54" s="240" t="str">
        <f t="shared" si="9"/>
        <v>.</v>
      </c>
      <c r="K54" s="240" t="str">
        <f t="shared" si="9"/>
        <v>.</v>
      </c>
      <c r="L54" s="240" t="str">
        <f t="shared" si="9"/>
        <v>.</v>
      </c>
      <c r="M54" s="240" t="str">
        <f t="shared" si="9"/>
        <v>.</v>
      </c>
      <c r="N54" s="240" t="str">
        <f t="shared" si="9"/>
        <v>.</v>
      </c>
      <c r="O54" s="240" t="str">
        <f t="shared" si="9"/>
        <v>.</v>
      </c>
      <c r="P54" s="240" t="str">
        <f t="shared" si="9"/>
        <v>.</v>
      </c>
      <c r="Q54" s="240" t="str">
        <f t="shared" si="9"/>
        <v>.</v>
      </c>
      <c r="R54" s="240" t="str">
        <f t="shared" si="9"/>
        <v>.</v>
      </c>
      <c r="S54" s="240" t="str">
        <f t="shared" si="10"/>
        <v>.</v>
      </c>
      <c r="T54" s="240" t="str">
        <f t="shared" si="11"/>
        <v>.</v>
      </c>
      <c r="U54" s="240" t="str">
        <f t="shared" si="12"/>
        <v>.</v>
      </c>
      <c r="V54" s="240" t="str">
        <f t="shared" si="13"/>
        <v>.</v>
      </c>
      <c r="W54" s="240" t="str">
        <f t="shared" si="14"/>
        <v>.</v>
      </c>
      <c r="X54" s="240" t="str">
        <f t="shared" si="15"/>
        <v>.</v>
      </c>
      <c r="Y54" s="240" t="str">
        <f t="shared" si="16"/>
        <v>.</v>
      </c>
      <c r="Z54" s="240" t="str">
        <f t="shared" si="17"/>
        <v>.</v>
      </c>
      <c r="AA54" s="240" t="str">
        <f t="shared" si="18"/>
        <v>.</v>
      </c>
      <c r="AB54" s="240" t="str">
        <f t="shared" si="19"/>
        <v>.</v>
      </c>
      <c r="AC54" s="240" t="str">
        <f t="shared" si="20"/>
        <v>.</v>
      </c>
      <c r="AD54" s="240" t="str">
        <f t="shared" si="21"/>
        <v>.</v>
      </c>
      <c r="AE54" s="240" t="str">
        <f t="shared" si="22"/>
        <v>.</v>
      </c>
      <c r="AF54" s="240" t="str">
        <f t="shared" si="23"/>
        <v>.</v>
      </c>
      <c r="AG54" s="240" t="str">
        <f t="shared" si="24"/>
        <v>.</v>
      </c>
      <c r="AH54" s="240" t="str">
        <f t="shared" si="25"/>
        <v>.</v>
      </c>
      <c r="AI54" s="240" t="str">
        <f t="shared" si="26"/>
        <v>.</v>
      </c>
      <c r="AJ54" s="240" t="str">
        <f t="shared" si="27"/>
        <v>.</v>
      </c>
      <c r="AK54" s="240" t="str">
        <f t="shared" si="28"/>
        <v>.</v>
      </c>
      <c r="AL54" s="240" t="str">
        <f t="shared" si="29"/>
        <v>.</v>
      </c>
      <c r="AM54" s="240" t="str">
        <f t="shared" si="30"/>
        <v>.</v>
      </c>
      <c r="AN54" s="240" t="str">
        <f t="shared" si="31"/>
        <v>.</v>
      </c>
      <c r="AO54" s="240" t="str">
        <f t="shared" si="32"/>
        <v>.</v>
      </c>
      <c r="AP54" s="240" t="str">
        <f t="shared" si="33"/>
        <v>.</v>
      </c>
      <c r="AQ54" s="240" t="str">
        <f t="shared" si="34"/>
        <v>.</v>
      </c>
      <c r="AR54" s="46">
        <f>COUNTIF(D54:AQ54,"F")+'8'!AR54</f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'8'!C55</f>
        <v>0</v>
      </c>
      <c r="D55" s="240" t="str">
        <f>IF('8'!AQ55="C","C",IF('8'!AQ55="D","D",IF('8'!AQ55="TR","TR",IF('8'!AQ55="TC","TC","."))))</f>
        <v>.</v>
      </c>
      <c r="E55" s="240" t="str">
        <f t="shared" si="9"/>
        <v>.</v>
      </c>
      <c r="F55" s="240" t="str">
        <f t="shared" si="9"/>
        <v>.</v>
      </c>
      <c r="G55" s="240" t="str">
        <f t="shared" si="9"/>
        <v>.</v>
      </c>
      <c r="H55" s="240" t="str">
        <f t="shared" si="9"/>
        <v>.</v>
      </c>
      <c r="I55" s="240" t="str">
        <f t="shared" si="9"/>
        <v>.</v>
      </c>
      <c r="J55" s="240" t="str">
        <f t="shared" si="9"/>
        <v>.</v>
      </c>
      <c r="K55" s="240" t="str">
        <f t="shared" si="9"/>
        <v>.</v>
      </c>
      <c r="L55" s="240" t="str">
        <f t="shared" si="9"/>
        <v>.</v>
      </c>
      <c r="M55" s="240" t="str">
        <f t="shared" si="9"/>
        <v>.</v>
      </c>
      <c r="N55" s="240" t="str">
        <f t="shared" si="9"/>
        <v>.</v>
      </c>
      <c r="O55" s="240" t="str">
        <f t="shared" si="9"/>
        <v>.</v>
      </c>
      <c r="P55" s="240" t="str">
        <f t="shared" si="9"/>
        <v>.</v>
      </c>
      <c r="Q55" s="240" t="str">
        <f t="shared" si="9"/>
        <v>.</v>
      </c>
      <c r="R55" s="240" t="str">
        <f t="shared" si="9"/>
        <v>.</v>
      </c>
      <c r="S55" s="240" t="str">
        <f t="shared" si="10"/>
        <v>.</v>
      </c>
      <c r="T55" s="240" t="str">
        <f t="shared" si="11"/>
        <v>.</v>
      </c>
      <c r="U55" s="240" t="str">
        <f t="shared" si="12"/>
        <v>.</v>
      </c>
      <c r="V55" s="240" t="str">
        <f t="shared" si="13"/>
        <v>.</v>
      </c>
      <c r="W55" s="240" t="str">
        <f t="shared" si="14"/>
        <v>.</v>
      </c>
      <c r="X55" s="240" t="str">
        <f t="shared" si="15"/>
        <v>.</v>
      </c>
      <c r="Y55" s="240" t="str">
        <f t="shared" si="16"/>
        <v>.</v>
      </c>
      <c r="Z55" s="240" t="str">
        <f t="shared" si="17"/>
        <v>.</v>
      </c>
      <c r="AA55" s="240" t="str">
        <f t="shared" si="18"/>
        <v>.</v>
      </c>
      <c r="AB55" s="240" t="str">
        <f t="shared" si="19"/>
        <v>.</v>
      </c>
      <c r="AC55" s="240" t="str">
        <f t="shared" si="20"/>
        <v>.</v>
      </c>
      <c r="AD55" s="240" t="str">
        <f t="shared" si="21"/>
        <v>.</v>
      </c>
      <c r="AE55" s="240" t="str">
        <f t="shared" si="22"/>
        <v>.</v>
      </c>
      <c r="AF55" s="240" t="str">
        <f t="shared" si="23"/>
        <v>.</v>
      </c>
      <c r="AG55" s="240" t="str">
        <f t="shared" si="24"/>
        <v>.</v>
      </c>
      <c r="AH55" s="240" t="str">
        <f t="shared" si="25"/>
        <v>.</v>
      </c>
      <c r="AI55" s="240" t="str">
        <f t="shared" si="26"/>
        <v>.</v>
      </c>
      <c r="AJ55" s="240" t="str">
        <f t="shared" si="27"/>
        <v>.</v>
      </c>
      <c r="AK55" s="240" t="str">
        <f t="shared" si="28"/>
        <v>.</v>
      </c>
      <c r="AL55" s="240" t="str">
        <f t="shared" si="29"/>
        <v>.</v>
      </c>
      <c r="AM55" s="240" t="str">
        <f t="shared" si="30"/>
        <v>.</v>
      </c>
      <c r="AN55" s="240" t="str">
        <f t="shared" si="31"/>
        <v>.</v>
      </c>
      <c r="AO55" s="240" t="str">
        <f t="shared" si="32"/>
        <v>.</v>
      </c>
      <c r="AP55" s="240" t="str">
        <f t="shared" si="33"/>
        <v>.</v>
      </c>
      <c r="AQ55" s="240" t="str">
        <f t="shared" si="34"/>
        <v>.</v>
      </c>
      <c r="AR55" s="46">
        <f>COUNTIF(D55:AQ55,"F")+'8'!AR55</f>
        <v>0</v>
      </c>
    </row>
    <row r="56" spans="1:44" ht="12.4" customHeight="1"/>
    <row r="57" spans="1:44">
      <c r="A57" s="74" t="s">
        <v>79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autoFilter ref="B15:B55"/>
  <dataConsolidate/>
  <mergeCells count="39">
    <mergeCell ref="A14:C14"/>
    <mergeCell ref="AP11:AR11"/>
    <mergeCell ref="J11:K11"/>
    <mergeCell ref="AC11:AI11"/>
    <mergeCell ref="AJ11:AL11"/>
    <mergeCell ref="AB12:AE12"/>
    <mergeCell ref="AF12:AI12"/>
    <mergeCell ref="AJ12:AM12"/>
    <mergeCell ref="AN12:AQ12"/>
    <mergeCell ref="D12:G12"/>
    <mergeCell ref="AM11:AN11"/>
    <mergeCell ref="A13:C13"/>
    <mergeCell ref="A11:C11"/>
    <mergeCell ref="D11:H11"/>
    <mergeCell ref="K10:P10"/>
    <mergeCell ref="D10:I10"/>
    <mergeCell ref="R10:W10"/>
    <mergeCell ref="Y10:AD10"/>
    <mergeCell ref="H12:K12"/>
    <mergeCell ref="L12:O12"/>
    <mergeCell ref="P12:S12"/>
    <mergeCell ref="T12:W12"/>
    <mergeCell ref="X12:AA12"/>
    <mergeCell ref="AJ9:AR9"/>
    <mergeCell ref="AJ10:AR10"/>
    <mergeCell ref="AN8:AO8"/>
    <mergeCell ref="A1:AR5"/>
    <mergeCell ref="A6:Q7"/>
    <mergeCell ref="R6:AR7"/>
    <mergeCell ref="A8:C8"/>
    <mergeCell ref="D8:AB8"/>
    <mergeCell ref="AC8:AI8"/>
    <mergeCell ref="AJ8:AM8"/>
    <mergeCell ref="AP8:AR8"/>
    <mergeCell ref="D9:AB9"/>
    <mergeCell ref="AC9:AI9"/>
    <mergeCell ref="A10:C10"/>
    <mergeCell ref="A9:C9"/>
    <mergeCell ref="AE10:AI10"/>
  </mergeCells>
  <phoneticPr fontId="10" type="noConversion"/>
  <conditionalFormatting sqref="D8:AB9 AJ8:AM8 AP8:AR8 AJ9:AR10 R6:AR7 AO15 E13:AQ13 AJ13:AN15 AR15 D13:L15 M15:AJ15 AJ11:AN11 AP11:AR11 AP13:AQ15">
    <cfRule type="containsBlanks" dxfId="57" priority="31" stopIfTrue="1">
      <formula>LEN(TRIM(D6))=0</formula>
    </cfRule>
  </conditionalFormatting>
  <conditionalFormatting sqref="D15 H15 L15 P15 T15 X15 AB15 AF15 AJ15 AN15">
    <cfRule type="containsBlanks" dxfId="56" priority="30" stopIfTrue="1">
      <formula>LEN(TRIM(D15))=0</formula>
    </cfRule>
  </conditionalFormatting>
  <conditionalFormatting sqref="D15">
    <cfRule type="containsBlanks" dxfId="55" priority="20" stopIfTrue="1">
      <formula>LEN(TRIM(D15))=0</formula>
    </cfRule>
  </conditionalFormatting>
  <conditionalFormatting sqref="D15">
    <cfRule type="containsBlanks" dxfId="54" priority="19" stopIfTrue="1">
      <formula>LEN(TRIM(D15))=0</formula>
    </cfRule>
  </conditionalFormatting>
  <conditionalFormatting sqref="H15 L15 P15 T15 X15 AB15 AF15 AJ15 AN15">
    <cfRule type="containsBlanks" dxfId="53" priority="18" stopIfTrue="1">
      <formula>LEN(TRIM(H15))=0</formula>
    </cfRule>
  </conditionalFormatting>
  <conditionalFormatting sqref="H15 L15 P15 T15 X15 AB15 AF15 AJ15 AN15">
    <cfRule type="containsBlanks" dxfId="52" priority="17" stopIfTrue="1">
      <formula>LEN(TRIM(H15))=0</formula>
    </cfRule>
  </conditionalFormatting>
  <conditionalFormatting sqref="D15:AQ15">
    <cfRule type="containsErrors" dxfId="51" priority="16" stopIfTrue="1">
      <formula>ISERROR(D15)</formula>
    </cfRule>
  </conditionalFormatting>
  <conditionalFormatting sqref="D12:AQ12">
    <cfRule type="containsErrors" dxfId="50" priority="6" stopIfTrue="1">
      <formula>ISERROR(D12)</formula>
    </cfRule>
  </conditionalFormatting>
  <conditionalFormatting sqref="D12 H12:AQ12">
    <cfRule type="containsErrors" dxfId="49" priority="5" stopIfTrue="1">
      <formula>ISERROR(D12)</formula>
    </cfRule>
  </conditionalFormatting>
  <conditionalFormatting sqref="D12 H12 L12 P12 T12 X12 AB12 AF12 AJ12 AN12">
    <cfRule type="containsErrors" dxfId="48" priority="4" stopIfTrue="1">
      <formula>ISERROR(D12)</formula>
    </cfRule>
  </conditionalFormatting>
  <conditionalFormatting sqref="D12 H12 L12 P12 T12 X12 AB12 AF12 AJ12 AN12">
    <cfRule type="containsErrors" dxfId="47" priority="3" stopIfTrue="1">
      <formula>ISERROR(D12)</formula>
    </cfRule>
  </conditionalFormatting>
  <conditionalFormatting sqref="D10:I10">
    <cfRule type="containsBlanks" dxfId="46" priority="2" stopIfTrue="1">
      <formula>LEN(TRIM(D10))=0</formula>
    </cfRule>
  </conditionalFormatting>
  <conditionalFormatting sqref="K10:AD10">
    <cfRule type="cellIs" dxfId="45" priority="1" stopIfTrue="1" operator="equal">
      <formula>0</formula>
    </cfRule>
  </conditionalFormatting>
  <dataValidations count="10">
    <dataValidation type="list" allowBlank="1" showInputMessage="1" showErrorMessage="1" sqref="Y10 K10 D10:I10 R10">
      <formula1>Professor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J11:AL11">
      <formula1>Curso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43307086614173229" bottom="0.19685039370078741" header="0.51181102362204722" footer="0.51181102362204722"/>
  <pageSetup paperSize="9" scale="87" orientation="landscape" useFirstPageNumber="1" horizontalDpi="300" verticalDpi="300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pageSetUpPr fitToPage="1"/>
  </sheetPr>
  <dimension ref="A1:F30"/>
  <sheetViews>
    <sheetView showGridLines="0" workbookViewId="0">
      <selection activeCell="E29" sqref="E29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'8'!D11</f>
        <v>Agosto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 t="e">
        <f>'8 (2)'!D$15</f>
        <v>#N/A</v>
      </c>
      <c r="B3" s="381" t="e">
        <f>VLOOKUP(11,Plano!$A$37:$H$59,8,FALSE)</f>
        <v>#N/A</v>
      </c>
      <c r="C3" s="382"/>
      <c r="D3" s="382"/>
      <c r="E3" s="383"/>
      <c r="F3" s="123" t="e">
        <f>'8 (2)'!D$12</f>
        <v>#N/A</v>
      </c>
    </row>
    <row r="4" spans="1:6" ht="17.100000000000001" customHeight="1">
      <c r="A4" s="34" t="e">
        <f>'8 (2)'!H$15</f>
        <v>#N/A</v>
      </c>
      <c r="B4" s="381" t="e">
        <f>VLOOKUP(12,Plano!$A$37:$H$59,8,FALSE)</f>
        <v>#N/A</v>
      </c>
      <c r="C4" s="382"/>
      <c r="D4" s="382"/>
      <c r="E4" s="383"/>
      <c r="F4" s="123" t="e">
        <f>'8 (2)'!H$12</f>
        <v>#N/A</v>
      </c>
    </row>
    <row r="5" spans="1:6" ht="17.100000000000001" customHeight="1">
      <c r="A5" s="34" t="e">
        <f>'8 (2)'!L$15</f>
        <v>#N/A</v>
      </c>
      <c r="B5" s="381" t="e">
        <f>VLOOKUP(13,Plano!$A$37:$H$59,8,FALSE)</f>
        <v>#N/A</v>
      </c>
      <c r="C5" s="382"/>
      <c r="D5" s="382"/>
      <c r="E5" s="383"/>
      <c r="F5" s="123" t="e">
        <f>'8 (2)'!L$12</f>
        <v>#N/A</v>
      </c>
    </row>
    <row r="6" spans="1:6" ht="17.100000000000001" customHeight="1">
      <c r="A6" s="34" t="e">
        <f>'8 (2)'!P$15</f>
        <v>#N/A</v>
      </c>
      <c r="B6" s="381" t="e">
        <f>VLOOKUP(14,Plano!$A$37:$H$59,8,FALSE)</f>
        <v>#N/A</v>
      </c>
      <c r="C6" s="382"/>
      <c r="D6" s="382"/>
      <c r="E6" s="383"/>
      <c r="F6" s="123" t="e">
        <f>'8 (2)'!P$12</f>
        <v>#N/A</v>
      </c>
    </row>
    <row r="7" spans="1:6" ht="17.100000000000001" customHeight="1">
      <c r="A7" s="34" t="e">
        <f>'8 (2)'!T$15</f>
        <v>#N/A</v>
      </c>
      <c r="B7" s="381" t="e">
        <f>VLOOKUP(15,Plano!$A$37:$H$59,8,FALSE)</f>
        <v>#N/A</v>
      </c>
      <c r="C7" s="382"/>
      <c r="D7" s="382"/>
      <c r="E7" s="383"/>
      <c r="F7" s="123" t="e">
        <f>'8 (2)'!T$12</f>
        <v>#N/A</v>
      </c>
    </row>
    <row r="8" spans="1:6" ht="17.100000000000001" customHeight="1">
      <c r="A8" s="34" t="e">
        <f>'8 (2)'!X$15</f>
        <v>#N/A</v>
      </c>
      <c r="B8" s="381" t="e">
        <f>VLOOKUP(16,Plano!$A$37:$H$59,8,FALSE)</f>
        <v>#N/A</v>
      </c>
      <c r="C8" s="382"/>
      <c r="D8" s="382"/>
      <c r="E8" s="383"/>
      <c r="F8" s="123" t="e">
        <f>'8 (2)'!X$12</f>
        <v>#N/A</v>
      </c>
    </row>
    <row r="9" spans="1:6" ht="17.100000000000001" customHeight="1">
      <c r="A9" s="34" t="e">
        <f>'8 (2)'!AB$15</f>
        <v>#N/A</v>
      </c>
      <c r="B9" s="381" t="e">
        <f>VLOOKUP(17,Plano!$A$37:$H$59,8,FALSE)</f>
        <v>#N/A</v>
      </c>
      <c r="C9" s="382"/>
      <c r="D9" s="382"/>
      <c r="E9" s="383"/>
      <c r="F9" s="123" t="e">
        <f>'8 (2)'!AB$12</f>
        <v>#N/A</v>
      </c>
    </row>
    <row r="10" spans="1:6" ht="17.100000000000001" customHeight="1">
      <c r="A10" s="34" t="e">
        <f>'8 (2)'!AF$15</f>
        <v>#N/A</v>
      </c>
      <c r="B10" s="381" t="e">
        <f>VLOOKUP(18,Plano!$A$37:$H$59,8,FALSE)</f>
        <v>#N/A</v>
      </c>
      <c r="C10" s="382"/>
      <c r="D10" s="382"/>
      <c r="E10" s="383"/>
      <c r="F10" s="123" t="e">
        <f>'8 (2)'!AF$12</f>
        <v>#N/A</v>
      </c>
    </row>
    <row r="11" spans="1:6" ht="17.100000000000001" customHeight="1">
      <c r="A11" s="34" t="e">
        <f>'8 (2)'!AJ$15</f>
        <v>#N/A</v>
      </c>
      <c r="B11" s="381" t="e">
        <f>VLOOKUP(19,Plano!$A$37:$H$59,8,FALSE)</f>
        <v>#N/A</v>
      </c>
      <c r="C11" s="382"/>
      <c r="D11" s="382"/>
      <c r="E11" s="383"/>
      <c r="F11" s="123" t="e">
        <f>'8 (2)'!AJ$12</f>
        <v>#N/A</v>
      </c>
    </row>
    <row r="12" spans="1:6" ht="17.100000000000001" customHeight="1">
      <c r="A12" s="34" t="e">
        <f>'8 (2)'!AN$15</f>
        <v>#N/A</v>
      </c>
      <c r="B12" s="381" t="e">
        <f>VLOOKUP(20,Plano!$A$37:$H$59,8,FALSE)</f>
        <v>#N/A</v>
      </c>
      <c r="C12" s="382"/>
      <c r="D12" s="382"/>
      <c r="E12" s="383"/>
      <c r="F12" s="123" t="e">
        <f>'8 (2)'!AN$12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44" priority="14" stopIfTrue="1">
      <formula>LEN(TRIM(B27))=0</formula>
    </cfRule>
  </conditionalFormatting>
  <conditionalFormatting sqref="F30">
    <cfRule type="containsBlanks" dxfId="43" priority="13" stopIfTrue="1">
      <formula>LEN(TRIM(F30))=0</formula>
    </cfRule>
  </conditionalFormatting>
  <conditionalFormatting sqref="B28">
    <cfRule type="containsBlanks" dxfId="42" priority="12" stopIfTrue="1">
      <formula>LEN(TRIM(B28))=0</formula>
    </cfRule>
  </conditionalFormatting>
  <conditionalFormatting sqref="B13:B24">
    <cfRule type="containsErrors" dxfId="41" priority="10" stopIfTrue="1">
      <formula>ISERROR(B13)</formula>
    </cfRule>
  </conditionalFormatting>
  <conditionalFormatting sqref="A3:F12">
    <cfRule type="containsErrors" dxfId="40" priority="1" stopIfTrue="1">
      <formula>ISERROR(A3)</formula>
    </cfRule>
  </conditionalFormatting>
  <dataValidations count="2">
    <dataValidation type="list" allowBlank="1" showInputMessage="1" showErrorMessage="1" sqref="E29">
      <formula1>Coordenador</formula1>
    </dataValidation>
    <dataValidation type="list" allowBlank="1" showInputMessage="1" showErrorMessage="1" sqref="B27:B30">
      <formula1>Professor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P56"/>
  <sheetViews>
    <sheetView showGridLines="0" view="pageBreakPreview" zoomScale="110" zoomScaleNormal="125" zoomScaleSheetLayoutView="110" workbookViewId="0">
      <pane ySplit="9" topLeftCell="A16" activePane="bottomLeft" state="frozen"/>
      <selection pane="bottomLeft" activeCell="H51" sqref="H51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42578125" style="1" bestFit="1" customWidth="1"/>
    <col min="4" max="4" width="22.42578125" style="1" bestFit="1" customWidth="1"/>
    <col min="5" max="16" width="7.7109375" style="1" customWidth="1"/>
    <col min="17" max="17" width="11.5703125" style="1" customWidth="1"/>
    <col min="18" max="18" width="8" style="1" customWidth="1"/>
    <col min="19" max="19" width="46.85546875" style="1" customWidth="1"/>
    <col min="20" max="20" width="12.42578125" style="1" customWidth="1"/>
    <col min="21" max="16384" width="13" style="1"/>
  </cols>
  <sheetData>
    <row r="1" spans="1:16" s="14" customFormat="1" ht="12.95" customHeight="1">
      <c r="A1" s="230"/>
      <c r="B1" s="230"/>
      <c r="C1" s="231"/>
      <c r="D1" s="339" t="s">
        <v>60</v>
      </c>
      <c r="E1" s="339"/>
      <c r="F1" s="339"/>
      <c r="G1" s="339"/>
      <c r="H1" s="336">
        <f>'7'!R6</f>
        <v>0</v>
      </c>
      <c r="I1" s="336"/>
      <c r="J1" s="336"/>
      <c r="K1" s="336"/>
      <c r="L1" s="336"/>
      <c r="M1" s="336"/>
      <c r="N1" s="336"/>
      <c r="O1" s="336"/>
      <c r="P1" s="336"/>
    </row>
    <row r="2" spans="1:16" s="14" customFormat="1" ht="12.95" customHeight="1">
      <c r="A2" s="146"/>
      <c r="B2" s="146"/>
      <c r="C2" s="150"/>
      <c r="D2" s="340"/>
      <c r="E2" s="340"/>
      <c r="F2" s="340"/>
      <c r="G2" s="340"/>
      <c r="H2" s="337"/>
      <c r="I2" s="337"/>
      <c r="J2" s="337"/>
      <c r="K2" s="337"/>
      <c r="L2" s="337"/>
      <c r="M2" s="337"/>
      <c r="N2" s="337"/>
      <c r="O2" s="337"/>
      <c r="P2" s="337"/>
    </row>
    <row r="3" spans="1:16" s="14" customFormat="1" ht="15" customHeight="1">
      <c r="A3" s="148"/>
      <c r="B3" s="148"/>
      <c r="C3" s="147"/>
      <c r="D3" s="319" t="s">
        <v>9</v>
      </c>
      <c r="E3" s="338">
        <f>Plano!C10</f>
        <v>0</v>
      </c>
      <c r="F3" s="338"/>
      <c r="G3" s="338"/>
      <c r="H3" s="338"/>
      <c r="I3" s="338"/>
      <c r="J3" s="341"/>
      <c r="K3" s="341"/>
      <c r="L3" s="131" t="s">
        <v>115</v>
      </c>
      <c r="M3" s="335">
        <f>Plano!C16</f>
        <v>41851</v>
      </c>
      <c r="N3" s="335"/>
      <c r="O3" s="335">
        <f>Plano!E16</f>
        <v>41991</v>
      </c>
      <c r="P3" s="335"/>
    </row>
    <row r="4" spans="1:16" s="14" customFormat="1" ht="15" customHeight="1">
      <c r="A4" s="148"/>
      <c r="B4" s="148"/>
      <c r="C4" s="147"/>
      <c r="D4" s="106" t="s">
        <v>11</v>
      </c>
      <c r="E4" s="140" t="str">
        <f>Plano!C11</f>
        <v>S049 - Modelagem de Banco de Dados</v>
      </c>
      <c r="F4" s="140"/>
      <c r="G4" s="140"/>
      <c r="H4" s="140"/>
      <c r="I4" s="140"/>
      <c r="J4" s="152"/>
      <c r="K4" s="152"/>
      <c r="L4" s="14" t="s">
        <v>72</v>
      </c>
      <c r="M4" s="119" t="str">
        <f>Plano!C19</f>
        <v>S049</v>
      </c>
      <c r="N4" s="150"/>
      <c r="O4" s="119" t="str">
        <f>Plano!D19</f>
        <v>14</v>
      </c>
      <c r="P4" s="229">
        <f>Plano!F19</f>
        <v>2</v>
      </c>
    </row>
    <row r="5" spans="1:16" s="14" customFormat="1" ht="15" customHeight="1">
      <c r="A5" s="135"/>
      <c r="B5" s="135"/>
      <c r="C5" s="130" t="s">
        <v>116</v>
      </c>
      <c r="D5" s="137" t="s">
        <v>10</v>
      </c>
      <c r="E5" s="334" t="str">
        <f>Plano!D12</f>
        <v>Guilherme D.Bianco</v>
      </c>
      <c r="F5" s="334"/>
      <c r="G5" s="128" t="s">
        <v>42</v>
      </c>
      <c r="H5" s="334" t="e">
        <f>[1]J5Plano!D13</f>
        <v>#REF!</v>
      </c>
      <c r="I5" s="334"/>
      <c r="J5" s="128" t="s">
        <v>42</v>
      </c>
      <c r="K5" s="334">
        <f>Plano!D14</f>
        <v>0</v>
      </c>
      <c r="L5" s="334"/>
      <c r="M5" s="127" t="s">
        <v>42</v>
      </c>
      <c r="N5" s="334">
        <f>Plano!D15</f>
        <v>0</v>
      </c>
      <c r="O5" s="334"/>
      <c r="P5" s="334"/>
    </row>
    <row r="6" spans="1:16" s="14" customFormat="1" ht="15" customHeight="1">
      <c r="C6" s="145" t="s">
        <v>100</v>
      </c>
      <c r="D6" s="136"/>
      <c r="E6" s="342" t="s">
        <v>165</v>
      </c>
      <c r="F6" s="342"/>
      <c r="G6" s="342"/>
      <c r="H6" s="342"/>
      <c r="I6" s="342"/>
      <c r="J6" s="342"/>
      <c r="K6" s="24"/>
      <c r="L6" s="130"/>
      <c r="M6" s="153"/>
      <c r="N6" s="127"/>
      <c r="O6" s="127"/>
      <c r="P6" s="127"/>
    </row>
    <row r="7" spans="1:16" s="14" customFormat="1" ht="15" customHeight="1">
      <c r="A7" s="332"/>
      <c r="B7" s="332"/>
      <c r="C7" s="332"/>
      <c r="D7" s="112"/>
      <c r="E7" s="343"/>
      <c r="F7" s="343"/>
      <c r="G7" s="343"/>
      <c r="H7" s="343"/>
      <c r="I7" s="343"/>
      <c r="J7" s="343"/>
      <c r="K7" s="200"/>
      <c r="L7" s="202"/>
      <c r="M7" s="203"/>
      <c r="N7" s="203"/>
      <c r="O7" s="203"/>
      <c r="P7" s="203"/>
    </row>
    <row r="8" spans="1:16" s="14" customFormat="1" ht="15" customHeight="1">
      <c r="A8" s="112"/>
      <c r="B8" s="233"/>
      <c r="C8" s="112"/>
      <c r="D8" s="112"/>
      <c r="E8" s="142" t="s">
        <v>114</v>
      </c>
      <c r="F8" s="142"/>
      <c r="G8" s="113"/>
      <c r="H8" s="113"/>
      <c r="I8" s="113"/>
      <c r="J8" s="113"/>
      <c r="K8" s="333" t="s">
        <v>113</v>
      </c>
      <c r="L8" s="333"/>
      <c r="M8" s="141" t="s">
        <v>163</v>
      </c>
      <c r="N8" s="201"/>
      <c r="O8" s="201"/>
      <c r="P8" s="228" t="s">
        <v>164</v>
      </c>
    </row>
    <row r="9" spans="1:16" ht="33" customHeight="1">
      <c r="A9" s="22" t="s">
        <v>1</v>
      </c>
      <c r="B9" s="29" t="s">
        <v>168</v>
      </c>
      <c r="C9" s="19" t="s">
        <v>110</v>
      </c>
      <c r="D9" s="133" t="s">
        <v>109</v>
      </c>
      <c r="E9" s="129">
        <f>'7'!D13</f>
        <v>7</v>
      </c>
      <c r="F9" s="129">
        <f>'8'!D13</f>
        <v>8</v>
      </c>
      <c r="G9" s="129">
        <f>'9'!D13</f>
        <v>9</v>
      </c>
      <c r="H9" s="129">
        <f>'10'!D13</f>
        <v>10</v>
      </c>
      <c r="I9" s="129">
        <f>'11'!D13</f>
        <v>11</v>
      </c>
      <c r="J9" s="129">
        <f>'12'!D13</f>
        <v>12</v>
      </c>
      <c r="K9" s="139" t="s">
        <v>112</v>
      </c>
      <c r="L9" s="149" t="s">
        <v>111</v>
      </c>
      <c r="M9" s="138" t="s">
        <v>152</v>
      </c>
      <c r="N9" s="138" t="s">
        <v>154</v>
      </c>
      <c r="O9" s="138" t="s">
        <v>155</v>
      </c>
      <c r="P9" s="138" t="s">
        <v>161</v>
      </c>
    </row>
    <row r="10" spans="1:16" ht="15" customHeight="1">
      <c r="A10" s="20">
        <v>1</v>
      </c>
      <c r="B10" s="20" t="str">
        <f>'7'!B16</f>
        <v>ADS</v>
      </c>
      <c r="C10" s="78" t="str">
        <f>'12 (2)'!C16</f>
        <v>ABNER BORDA FONSECA</v>
      </c>
      <c r="D10" s="210">
        <v>15726</v>
      </c>
      <c r="E10" s="178">
        <f>'7'!AR16</f>
        <v>0</v>
      </c>
      <c r="F10" s="178">
        <f>'8 (2)'!$AR16</f>
        <v>0</v>
      </c>
      <c r="G10" s="178">
        <f>'9 (2)'!AR16</f>
        <v>0</v>
      </c>
      <c r="H10" s="178">
        <f>'10 (2)'!AR16</f>
        <v>0</v>
      </c>
      <c r="I10" s="178">
        <f>'11 (2)'!AR16</f>
        <v>0</v>
      </c>
      <c r="J10" s="178">
        <f>'12 (2)'!AR16</f>
        <v>0</v>
      </c>
      <c r="K10" s="178">
        <f t="shared" ref="K10:K50" si="0">SUM(E10:J10)</f>
        <v>0</v>
      </c>
      <c r="L10" s="179">
        <f>IF(Plano!$C$17 = 0, "---",K10/Plano!$C$17*100*0.875)</f>
        <v>0</v>
      </c>
      <c r="M10" s="226">
        <f>Avaliação!D19</f>
        <v>0</v>
      </c>
      <c r="N10" s="226">
        <f>Avaliação!T19</f>
        <v>0</v>
      </c>
      <c r="O10" s="226">
        <f>Avaliação!AJ19</f>
        <v>0</v>
      </c>
      <c r="P10" s="226" t="str">
        <f>Avaliação!BC15</f>
        <v>CANC</v>
      </c>
    </row>
    <row r="11" spans="1:16" ht="15" customHeight="1">
      <c r="A11" s="21">
        <f>A10+1</f>
        <v>2</v>
      </c>
      <c r="B11" s="21" t="str">
        <f>'7'!B17</f>
        <v>ADS</v>
      </c>
      <c r="C11" s="79" t="str">
        <f>'12 (2)'!C17</f>
        <v>ADRIAN RUBILAR LEMES CAETANO</v>
      </c>
      <c r="D11" s="211">
        <v>15722</v>
      </c>
      <c r="E11" s="180">
        <f>'7'!AR17</f>
        <v>0</v>
      </c>
      <c r="F11" s="180">
        <f>'8 (2)'!$AR17</f>
        <v>4</v>
      </c>
      <c r="G11" s="180">
        <f>'9 (2)'!AR17</f>
        <v>0</v>
      </c>
      <c r="H11" s="180">
        <f>'10 (2)'!AR17</f>
        <v>0</v>
      </c>
      <c r="I11" s="180">
        <f>'11 (2)'!AR17</f>
        <v>0</v>
      </c>
      <c r="J11" s="180">
        <f>'12 (2)'!AR17</f>
        <v>0</v>
      </c>
      <c r="K11" s="180">
        <f t="shared" si="0"/>
        <v>4</v>
      </c>
      <c r="L11" s="181">
        <f>IF(Plano!$C$17 = 0, "---",K11/Plano!$C$17*100*0.875)</f>
        <v>5</v>
      </c>
      <c r="M11" s="227">
        <f>Avaliação!D24</f>
        <v>0</v>
      </c>
      <c r="N11" s="227">
        <f>Avaliação!T24</f>
        <v>0</v>
      </c>
      <c r="O11" s="227">
        <f>Avaliação!AJ24</f>
        <v>0</v>
      </c>
      <c r="P11" s="227">
        <f>Avaliação!BC20</f>
        <v>0</v>
      </c>
    </row>
    <row r="12" spans="1:16" ht="15" customHeight="1">
      <c r="A12" s="20">
        <f t="shared" ref="A12:A49" si="1">A11+1</f>
        <v>3</v>
      </c>
      <c r="B12" s="20" t="str">
        <f>'7'!B18</f>
        <v>ADS</v>
      </c>
      <c r="C12" s="78" t="str">
        <f>'12 (2)'!C18</f>
        <v>ALEXANDRE GABIATTI VIEIRA</v>
      </c>
      <c r="D12" s="210">
        <v>20569</v>
      </c>
      <c r="E12" s="178">
        <f>'7'!AR18</f>
        <v>0</v>
      </c>
      <c r="F12" s="178">
        <f>'8 (2)'!$AR18</f>
        <v>0</v>
      </c>
      <c r="G12" s="178">
        <f>'9 (2)'!AR18</f>
        <v>0</v>
      </c>
      <c r="H12" s="178">
        <f>'10 (2)'!AR18</f>
        <v>0</v>
      </c>
      <c r="I12" s="178">
        <f>'11 (2)'!AR18</f>
        <v>0</v>
      </c>
      <c r="J12" s="178">
        <f>'12 (2)'!AR18</f>
        <v>0</v>
      </c>
      <c r="K12" s="178">
        <f t="shared" si="0"/>
        <v>0</v>
      </c>
      <c r="L12" s="179">
        <f>IF(Plano!$C$17 = 0, "---",K12/Plano!$C$17*100*0.875)</f>
        <v>0</v>
      </c>
      <c r="M12" s="226">
        <f>Avaliação!D29</f>
        <v>0</v>
      </c>
      <c r="N12" s="226">
        <f>Avaliação!T29</f>
        <v>0</v>
      </c>
      <c r="O12" s="226">
        <f>Avaliação!AJ29</f>
        <v>0</v>
      </c>
      <c r="P12" s="226">
        <f>Avaliação!BC25</f>
        <v>0</v>
      </c>
    </row>
    <row r="13" spans="1:16" ht="15" customHeight="1">
      <c r="A13" s="21">
        <f t="shared" si="1"/>
        <v>4</v>
      </c>
      <c r="B13" s="21" t="str">
        <f>'7'!B19</f>
        <v>REDES</v>
      </c>
      <c r="C13" s="79" t="str">
        <f>'12 (2)'!C19</f>
        <v>ALEXSANDRO GIOVANNI DA SILVA DIAS</v>
      </c>
      <c r="D13" s="211">
        <v>16049</v>
      </c>
      <c r="E13" s="180">
        <f>'7'!AR19</f>
        <v>0</v>
      </c>
      <c r="F13" s="180">
        <f>'8 (2)'!$AR19</f>
        <v>0</v>
      </c>
      <c r="G13" s="180">
        <f>'9 (2)'!AR19</f>
        <v>0</v>
      </c>
      <c r="H13" s="180">
        <f>'10 (2)'!AR19</f>
        <v>0</v>
      </c>
      <c r="I13" s="180">
        <f>'11 (2)'!AR19</f>
        <v>0</v>
      </c>
      <c r="J13" s="180">
        <f>'12 (2)'!AR19</f>
        <v>0</v>
      </c>
      <c r="K13" s="180">
        <f t="shared" si="0"/>
        <v>0</v>
      </c>
      <c r="L13" s="181">
        <f>IF(Plano!$C$17 = 0, "---",K13/Plano!$C$17*100*0.875)</f>
        <v>0</v>
      </c>
      <c r="M13" s="227">
        <f>Avaliação!D34</f>
        <v>0</v>
      </c>
      <c r="N13" s="227">
        <f>Avaliação!T34</f>
        <v>0</v>
      </c>
      <c r="O13" s="227">
        <f>Avaliação!AJ34</f>
        <v>0</v>
      </c>
      <c r="P13" s="227">
        <f>Avaliação!BC30</f>
        <v>0</v>
      </c>
    </row>
    <row r="14" spans="1:16" ht="15" customHeight="1">
      <c r="A14" s="20">
        <f t="shared" si="1"/>
        <v>5</v>
      </c>
      <c r="B14" s="20" t="str">
        <f>'7'!B20</f>
        <v>ADS</v>
      </c>
      <c r="C14" s="78" t="str">
        <f>'12 (2)'!C20</f>
        <v>ANA CARLA MESSIAS DE MOURA</v>
      </c>
      <c r="D14" s="210">
        <v>20628</v>
      </c>
      <c r="E14" s="178">
        <f>'7'!AR20</f>
        <v>0</v>
      </c>
      <c r="F14" s="178">
        <f>'8 (2)'!$AR20</f>
        <v>4</v>
      </c>
      <c r="G14" s="178">
        <f>'9 (2)'!AR20</f>
        <v>0</v>
      </c>
      <c r="H14" s="178">
        <f>'10 (2)'!AR20</f>
        <v>4</v>
      </c>
      <c r="I14" s="178">
        <f>'11 (2)'!AR20</f>
        <v>0</v>
      </c>
      <c r="J14" s="178">
        <f>'12 (2)'!AR20</f>
        <v>0</v>
      </c>
      <c r="K14" s="178">
        <f t="shared" si="0"/>
        <v>8</v>
      </c>
      <c r="L14" s="179">
        <f>IF(Plano!$C$17 = 0, "---",K14/Plano!$C$17*100*0.875)</f>
        <v>10</v>
      </c>
      <c r="M14" s="226">
        <f>Avaliação!D39</f>
        <v>0</v>
      </c>
      <c r="N14" s="226">
        <f>Avaliação!T39</f>
        <v>0</v>
      </c>
      <c r="O14" s="226">
        <f>Avaliação!AJ39</f>
        <v>0</v>
      </c>
      <c r="P14" s="226">
        <f>Avaliação!BC35</f>
        <v>0</v>
      </c>
    </row>
    <row r="15" spans="1:16" ht="15" customHeight="1">
      <c r="A15" s="21">
        <f t="shared" si="1"/>
        <v>6</v>
      </c>
      <c r="B15" s="21" t="str">
        <f>'7'!B21</f>
        <v>ADS</v>
      </c>
      <c r="C15" s="79" t="str">
        <f>'12 (2)'!C21</f>
        <v>ANGELO VICTOR ISRAEL MUNIZ</v>
      </c>
      <c r="D15" s="211">
        <v>20531</v>
      </c>
      <c r="E15" s="180">
        <f>'7'!AR21</f>
        <v>0</v>
      </c>
      <c r="F15" s="180">
        <f>'8 (2)'!$AR21</f>
        <v>0</v>
      </c>
      <c r="G15" s="180">
        <f>'9 (2)'!AR21</f>
        <v>0</v>
      </c>
      <c r="H15" s="180">
        <f>'10 (2)'!AR21</f>
        <v>0</v>
      </c>
      <c r="I15" s="180">
        <f>'11 (2)'!AR21</f>
        <v>0</v>
      </c>
      <c r="J15" s="180">
        <f>'12 (2)'!AR21</f>
        <v>0</v>
      </c>
      <c r="K15" s="180">
        <f t="shared" si="0"/>
        <v>0</v>
      </c>
      <c r="L15" s="181">
        <f>IF(Plano!$C$17 = 0, "---",K15/Plano!$C$17*100*0.875)</f>
        <v>0</v>
      </c>
      <c r="M15" s="227">
        <f>Avaliação!D44</f>
        <v>0</v>
      </c>
      <c r="N15" s="227">
        <f>Avaliação!T44</f>
        <v>0</v>
      </c>
      <c r="O15" s="227">
        <f>Avaliação!AJ44</f>
        <v>0</v>
      </c>
      <c r="P15" s="227">
        <f>Avaliação!BC40</f>
        <v>0</v>
      </c>
    </row>
    <row r="16" spans="1:16" ht="15" customHeight="1">
      <c r="A16" s="20">
        <f t="shared" si="1"/>
        <v>7</v>
      </c>
      <c r="B16" s="20" t="str">
        <f>'7'!B22</f>
        <v>REDES</v>
      </c>
      <c r="C16" s="78" t="str">
        <f>'12 (2)'!C22</f>
        <v>BRUNO DA SILVA BRIXIUS</v>
      </c>
      <c r="D16" s="210">
        <v>20579</v>
      </c>
      <c r="E16" s="178">
        <f>'7'!AR22</f>
        <v>0</v>
      </c>
      <c r="F16" s="178">
        <f>'8 (2)'!$AR22</f>
        <v>4</v>
      </c>
      <c r="G16" s="178">
        <f>'9 (2)'!AR22</f>
        <v>0</v>
      </c>
      <c r="H16" s="178">
        <f>'10 (2)'!AR22</f>
        <v>0</v>
      </c>
      <c r="I16" s="178">
        <f>'11 (2)'!AR22</f>
        <v>0</v>
      </c>
      <c r="J16" s="178">
        <f>'12 (2)'!AR22</f>
        <v>0</v>
      </c>
      <c r="K16" s="178">
        <f t="shared" si="0"/>
        <v>4</v>
      </c>
      <c r="L16" s="179">
        <f>IF(Plano!$C$17 = 0, "---",K16/Plano!$C$17*100*0.875)</f>
        <v>5</v>
      </c>
      <c r="M16" s="226">
        <f>Avaliação!D49</f>
        <v>0</v>
      </c>
      <c r="N16" s="226">
        <f>Avaliação!T49</f>
        <v>0</v>
      </c>
      <c r="O16" s="226">
        <f>Avaliação!AJ49</f>
        <v>0</v>
      </c>
      <c r="P16" s="226">
        <f>Avaliação!BC45</f>
        <v>0</v>
      </c>
    </row>
    <row r="17" spans="1:16" ht="15" customHeight="1">
      <c r="A17" s="21">
        <f t="shared" si="1"/>
        <v>8</v>
      </c>
      <c r="B17" s="21" t="str">
        <f>'7'!B23</f>
        <v>TEL</v>
      </c>
      <c r="C17" s="79" t="str">
        <f>'12 (2)'!C23</f>
        <v>CRISTIANO DE MOURA</v>
      </c>
      <c r="D17" s="211">
        <v>17486</v>
      </c>
      <c r="E17" s="180">
        <f>'7'!AR23</f>
        <v>0</v>
      </c>
      <c r="F17" s="180">
        <f>'8 (2)'!$AR23</f>
        <v>0</v>
      </c>
      <c r="G17" s="180">
        <f>'9 (2)'!AR23</f>
        <v>4</v>
      </c>
      <c r="H17" s="180">
        <f>'10 (2)'!AR23</f>
        <v>4</v>
      </c>
      <c r="I17" s="180">
        <f>'11 (2)'!AR23</f>
        <v>0</v>
      </c>
      <c r="J17" s="180">
        <f>'12 (2)'!AR23</f>
        <v>0</v>
      </c>
      <c r="K17" s="180">
        <f t="shared" si="0"/>
        <v>8</v>
      </c>
      <c r="L17" s="181">
        <f>IF(Plano!$C$17 = 0, "---",K17/Plano!$C$17*100*0.875)</f>
        <v>10</v>
      </c>
      <c r="M17" s="227">
        <f>Avaliação!D54</f>
        <v>0</v>
      </c>
      <c r="N17" s="227">
        <f>Avaliação!T54</f>
        <v>0</v>
      </c>
      <c r="O17" s="227">
        <f>Avaliação!AJ54</f>
        <v>0</v>
      </c>
      <c r="P17" s="227">
        <f>Avaliação!BC50</f>
        <v>0</v>
      </c>
    </row>
    <row r="18" spans="1:16" ht="15" customHeight="1">
      <c r="A18" s="20">
        <f t="shared" si="1"/>
        <v>9</v>
      </c>
      <c r="B18" s="20" t="str">
        <f>'7'!B24</f>
        <v>ADS</v>
      </c>
      <c r="C18" s="78" t="str">
        <f>'12 (2)'!C24</f>
        <v>DANIEL OLIVEIRA RODRIGUES</v>
      </c>
      <c r="D18" s="210">
        <v>20624</v>
      </c>
      <c r="E18" s="178">
        <f>'7'!AR24</f>
        <v>0</v>
      </c>
      <c r="F18" s="178">
        <f>'8 (2)'!$AR24</f>
        <v>8</v>
      </c>
      <c r="G18" s="178">
        <f>'9 (2)'!AR24</f>
        <v>12</v>
      </c>
      <c r="H18" s="178">
        <f>'10 (2)'!AR24</f>
        <v>0</v>
      </c>
      <c r="I18" s="178">
        <f>'11 (2)'!AR24</f>
        <v>0</v>
      </c>
      <c r="J18" s="178">
        <f>'12 (2)'!AR24</f>
        <v>0</v>
      </c>
      <c r="K18" s="178">
        <f t="shared" si="0"/>
        <v>20</v>
      </c>
      <c r="L18" s="179">
        <f>IF(Plano!$C$17 = 0, "---",K18/Plano!$C$17*100*0.875)</f>
        <v>25</v>
      </c>
      <c r="M18" s="226">
        <f>Avaliação!D59</f>
        <v>0</v>
      </c>
      <c r="N18" s="226">
        <f>Avaliação!T59</f>
        <v>0</v>
      </c>
      <c r="O18" s="226">
        <f>Avaliação!AJ59</f>
        <v>0</v>
      </c>
      <c r="P18" s="226" t="str">
        <f>Avaliação!BC55</f>
        <v>CANC</v>
      </c>
    </row>
    <row r="19" spans="1:16" ht="15" customHeight="1">
      <c r="A19" s="21">
        <f t="shared" si="1"/>
        <v>10</v>
      </c>
      <c r="B19" s="21" t="str">
        <f>'7'!B25</f>
        <v>ADS</v>
      </c>
      <c r="C19" s="79" t="str">
        <f>'12 (2)'!C25</f>
        <v>DIONATA LEONEL MACHADO FERRAZ</v>
      </c>
      <c r="D19" s="211">
        <v>15717</v>
      </c>
      <c r="E19" s="180">
        <f>'7'!AR25</f>
        <v>0</v>
      </c>
      <c r="F19" s="180">
        <f>'8 (2)'!$AR25</f>
        <v>0</v>
      </c>
      <c r="G19" s="180">
        <f>'9 (2)'!AR25</f>
        <v>0</v>
      </c>
      <c r="H19" s="180">
        <f>'10 (2)'!AR25</f>
        <v>0</v>
      </c>
      <c r="I19" s="180">
        <f>'11 (2)'!AR25</f>
        <v>0</v>
      </c>
      <c r="J19" s="180">
        <f>'12 (2)'!AR25</f>
        <v>0</v>
      </c>
      <c r="K19" s="180">
        <f t="shared" si="0"/>
        <v>0</v>
      </c>
      <c r="L19" s="181">
        <f>IF(Plano!$C$17 = 0, "---",K19/Plano!$C$17*100*0.875)</f>
        <v>0</v>
      </c>
      <c r="M19" s="227">
        <f>Avaliação!D64</f>
        <v>0</v>
      </c>
      <c r="N19" s="227">
        <f>Avaliação!T64</f>
        <v>0</v>
      </c>
      <c r="O19" s="227">
        <f>Avaliação!AJ64</f>
        <v>0</v>
      </c>
      <c r="P19" s="227">
        <f>Avaliação!BC60</f>
        <v>0</v>
      </c>
    </row>
    <row r="20" spans="1:16" ht="15" customHeight="1">
      <c r="A20" s="20">
        <f t="shared" si="1"/>
        <v>11</v>
      </c>
      <c r="B20" s="20" t="str">
        <f>'7'!B26</f>
        <v>ADS</v>
      </c>
      <c r="C20" s="78" t="str">
        <f>'12 (2)'!C26</f>
        <v>DOUGLAS COSTA DA ROCHA</v>
      </c>
      <c r="D20" s="210">
        <v>14186</v>
      </c>
      <c r="E20" s="178">
        <f>'7'!AR26</f>
        <v>0</v>
      </c>
      <c r="F20" s="178">
        <f>'8 (2)'!$AR26</f>
        <v>4</v>
      </c>
      <c r="G20" s="178">
        <f>'9 (2)'!AR26</f>
        <v>0</v>
      </c>
      <c r="H20" s="178">
        <f>'10 (2)'!AR26</f>
        <v>0</v>
      </c>
      <c r="I20" s="178">
        <f>'11 (2)'!AR26</f>
        <v>0</v>
      </c>
      <c r="J20" s="178">
        <f>'12 (2)'!AR26</f>
        <v>0</v>
      </c>
      <c r="K20" s="178">
        <f t="shared" si="0"/>
        <v>4</v>
      </c>
      <c r="L20" s="179">
        <f>IF(Plano!$C$17 = 0, "---",K20/Plano!$C$17*100*0.875)</f>
        <v>5</v>
      </c>
      <c r="M20" s="226">
        <f>Avaliação!D69</f>
        <v>0</v>
      </c>
      <c r="N20" s="226">
        <f>Avaliação!T69</f>
        <v>0</v>
      </c>
      <c r="O20" s="226">
        <f>Avaliação!AJ69</f>
        <v>0</v>
      </c>
      <c r="P20" s="226">
        <f>Avaliação!BC65</f>
        <v>0</v>
      </c>
    </row>
    <row r="21" spans="1:16" ht="15" customHeight="1">
      <c r="A21" s="21">
        <f t="shared" si="1"/>
        <v>12</v>
      </c>
      <c r="B21" s="21" t="str">
        <f>'7'!B27</f>
        <v>REDES</v>
      </c>
      <c r="C21" s="79" t="str">
        <f>'12 (2)'!C27</f>
        <v>FABIANO BORBA VIANA FEIJÓ</v>
      </c>
      <c r="D21" s="211">
        <v>17509</v>
      </c>
      <c r="E21" s="180">
        <f>'7'!AR27</f>
        <v>0</v>
      </c>
      <c r="F21" s="180">
        <f>'8 (2)'!$AR27</f>
        <v>0</v>
      </c>
      <c r="G21" s="180">
        <f>'9 (2)'!AR27</f>
        <v>0</v>
      </c>
      <c r="H21" s="180">
        <f>'10 (2)'!AR27</f>
        <v>0</v>
      </c>
      <c r="I21" s="180">
        <f>'11 (2)'!AR27</f>
        <v>0</v>
      </c>
      <c r="J21" s="180">
        <f>'12 (2)'!AR27</f>
        <v>0</v>
      </c>
      <c r="K21" s="180">
        <f t="shared" si="0"/>
        <v>0</v>
      </c>
      <c r="L21" s="181">
        <f>IF(Plano!$C$17 = 0, "---",K21/Plano!$C$17*100*0.875)</f>
        <v>0</v>
      </c>
      <c r="M21" s="227">
        <f>Avaliação!D74</f>
        <v>0</v>
      </c>
      <c r="N21" s="227">
        <f>Avaliação!T74</f>
        <v>0</v>
      </c>
      <c r="O21" s="227">
        <f>Avaliação!AJ74</f>
        <v>0</v>
      </c>
      <c r="P21" s="227" t="str">
        <f>Avaliação!BC70</f>
        <v>CANC</v>
      </c>
    </row>
    <row r="22" spans="1:16" ht="15" customHeight="1">
      <c r="A22" s="20">
        <f t="shared" si="1"/>
        <v>13</v>
      </c>
      <c r="B22" s="20" t="str">
        <f>'7'!B28</f>
        <v>ADS</v>
      </c>
      <c r="C22" s="78" t="str">
        <f>'12 (2)'!C28</f>
        <v>FELIPE DA SILVA PACHECO</v>
      </c>
      <c r="D22" s="210">
        <v>19024</v>
      </c>
      <c r="E22" s="178">
        <f>'7'!AR28</f>
        <v>0</v>
      </c>
      <c r="F22" s="178">
        <f>'8 (2)'!$AR28</f>
        <v>0</v>
      </c>
      <c r="G22" s="178">
        <f>'9 (2)'!AR28</f>
        <v>8</v>
      </c>
      <c r="H22" s="178">
        <f>'10 (2)'!AR28</f>
        <v>0</v>
      </c>
      <c r="I22" s="178">
        <f>'11 (2)'!AR28</f>
        <v>0</v>
      </c>
      <c r="J22" s="178">
        <f>'12 (2)'!AR28</f>
        <v>0</v>
      </c>
      <c r="K22" s="178">
        <f t="shared" si="0"/>
        <v>8</v>
      </c>
      <c r="L22" s="179">
        <f>IF(Plano!$C$17 = 0, "---",K22/Plano!$C$17*100*0.875)</f>
        <v>10</v>
      </c>
      <c r="M22" s="226">
        <f>Avaliação!D79</f>
        <v>0</v>
      </c>
      <c r="N22" s="226">
        <f>Avaliação!T79</f>
        <v>0</v>
      </c>
      <c r="O22" s="226">
        <f>Avaliação!AJ79</f>
        <v>0</v>
      </c>
      <c r="P22" s="226" t="str">
        <f>Avaliação!BC75</f>
        <v>CANC</v>
      </c>
    </row>
    <row r="23" spans="1:16" ht="15" customHeight="1">
      <c r="A23" s="21">
        <f t="shared" si="1"/>
        <v>14</v>
      </c>
      <c r="B23" s="21" t="str">
        <f>'7'!B29</f>
        <v>ADS</v>
      </c>
      <c r="C23" s="79" t="str">
        <f>'12 (2)'!C29</f>
        <v>FERNANDO LEITE SZEZECINSKI</v>
      </c>
      <c r="D23" s="211">
        <v>19026</v>
      </c>
      <c r="E23" s="180">
        <f>'7'!AR29</f>
        <v>0</v>
      </c>
      <c r="F23" s="180">
        <f>'8 (2)'!$AR29</f>
        <v>4</v>
      </c>
      <c r="G23" s="180">
        <f>'9 (2)'!AR29</f>
        <v>0</v>
      </c>
      <c r="H23" s="180">
        <f>'10 (2)'!AR29</f>
        <v>0</v>
      </c>
      <c r="I23" s="180">
        <f>'11 (2)'!AR29</f>
        <v>0</v>
      </c>
      <c r="J23" s="180">
        <f>'12 (2)'!AR29</f>
        <v>0</v>
      </c>
      <c r="K23" s="180">
        <f t="shared" si="0"/>
        <v>4</v>
      </c>
      <c r="L23" s="181">
        <f>IF(Plano!$C$17 = 0, "---",K23/Plano!$C$17*100*0.875)</f>
        <v>5</v>
      </c>
      <c r="M23" s="227">
        <f>Avaliação!D84</f>
        <v>0</v>
      </c>
      <c r="N23" s="227">
        <f>Avaliação!T84</f>
        <v>0</v>
      </c>
      <c r="O23" s="227">
        <f>Avaliação!AJ84</f>
        <v>0</v>
      </c>
      <c r="P23" s="227">
        <f>Avaliação!BC80</f>
        <v>0</v>
      </c>
    </row>
    <row r="24" spans="1:16" ht="15" customHeight="1">
      <c r="A24" s="20">
        <f t="shared" si="1"/>
        <v>15</v>
      </c>
      <c r="B24" s="20" t="str">
        <f>'7'!B30</f>
        <v>ADS</v>
      </c>
      <c r="C24" s="78" t="str">
        <f>'12 (2)'!C30</f>
        <v>GUILHERME PEREIRA SILVEIRA</v>
      </c>
      <c r="D24" s="210">
        <v>15639</v>
      </c>
      <c r="E24" s="178">
        <f>'7'!AR30</f>
        <v>0</v>
      </c>
      <c r="F24" s="178">
        <f>'8 (2)'!$AR30</f>
        <v>4</v>
      </c>
      <c r="G24" s="178">
        <f>'9 (2)'!AR30</f>
        <v>0</v>
      </c>
      <c r="H24" s="178">
        <f>'10 (2)'!AR30</f>
        <v>0</v>
      </c>
      <c r="I24" s="178">
        <f>'11 (2)'!AR30</f>
        <v>0</v>
      </c>
      <c r="J24" s="178">
        <f>'12 (2)'!AR30</f>
        <v>0</v>
      </c>
      <c r="K24" s="178">
        <f t="shared" si="0"/>
        <v>4</v>
      </c>
      <c r="L24" s="179">
        <f>IF(Plano!$C$17 = 0, "---",K24/Plano!$C$17*100*0.875)</f>
        <v>5</v>
      </c>
      <c r="M24" s="226">
        <f>Avaliação!D89</f>
        <v>0</v>
      </c>
      <c r="N24" s="226">
        <f>Avaliação!T89</f>
        <v>0</v>
      </c>
      <c r="O24" s="226">
        <f>Avaliação!AJ89</f>
        <v>0</v>
      </c>
      <c r="P24" s="226">
        <f>Avaliação!BC85</f>
        <v>0</v>
      </c>
    </row>
    <row r="25" spans="1:16" ht="15" customHeight="1">
      <c r="A25" s="21">
        <f t="shared" si="1"/>
        <v>16</v>
      </c>
      <c r="B25" s="21" t="str">
        <f>'7'!B31</f>
        <v>ADS</v>
      </c>
      <c r="C25" s="79" t="str">
        <f>'12 (2)'!C31</f>
        <v>LEONARDO GOMES MONTEIRO MIGUEIS CERQUEIRA</v>
      </c>
      <c r="D25" s="211">
        <v>19020</v>
      </c>
      <c r="E25" s="180">
        <f>'7'!AR31</f>
        <v>0</v>
      </c>
      <c r="F25" s="180">
        <f>'8 (2)'!$AR31</f>
        <v>8</v>
      </c>
      <c r="G25" s="180">
        <f>'9 (2)'!AR31</f>
        <v>12</v>
      </c>
      <c r="H25" s="180">
        <f>'10 (2)'!AR31</f>
        <v>0</v>
      </c>
      <c r="I25" s="180">
        <f>'11 (2)'!AR31</f>
        <v>0</v>
      </c>
      <c r="J25" s="180">
        <f>'12 (2)'!AR31</f>
        <v>0</v>
      </c>
      <c r="K25" s="180">
        <f t="shared" si="0"/>
        <v>20</v>
      </c>
      <c r="L25" s="181">
        <f>IF(Plano!$C$17 = 0, "---",K25/Plano!$C$17*100*0.875)</f>
        <v>25</v>
      </c>
      <c r="M25" s="227">
        <f>Avaliação!D94</f>
        <v>0</v>
      </c>
      <c r="N25" s="227">
        <f>Avaliação!T94</f>
        <v>0</v>
      </c>
      <c r="O25" s="227">
        <f>Avaliação!AJ94</f>
        <v>0</v>
      </c>
      <c r="P25" s="227">
        <f>Avaliação!BC90</f>
        <v>0</v>
      </c>
    </row>
    <row r="26" spans="1:16" ht="15" customHeight="1">
      <c r="A26" s="20">
        <f t="shared" si="1"/>
        <v>17</v>
      </c>
      <c r="B26" s="20" t="str">
        <f>'7'!B32</f>
        <v>ADS</v>
      </c>
      <c r="C26" s="78" t="str">
        <f>'12 (2)'!C32</f>
        <v>LOGAN OLIVEIRA LOUREIRO</v>
      </c>
      <c r="D26" s="210">
        <v>8059</v>
      </c>
      <c r="E26" s="178">
        <f>'7'!AR32</f>
        <v>0</v>
      </c>
      <c r="F26" s="178">
        <f>'8 (2)'!$AR32</f>
        <v>4</v>
      </c>
      <c r="G26" s="178">
        <f>'9 (2)'!AR32</f>
        <v>4</v>
      </c>
      <c r="H26" s="178">
        <f>'10 (2)'!AR32</f>
        <v>0</v>
      </c>
      <c r="I26" s="178">
        <f>'11 (2)'!AR32</f>
        <v>0</v>
      </c>
      <c r="J26" s="178">
        <f>'12 (2)'!AR32</f>
        <v>0</v>
      </c>
      <c r="K26" s="178">
        <f t="shared" si="0"/>
        <v>8</v>
      </c>
      <c r="L26" s="179">
        <f>IF(Plano!$C$17 = 0, "---",K26/Plano!$C$17*100*0.875)</f>
        <v>10</v>
      </c>
      <c r="M26" s="226">
        <f>Avaliação!D99</f>
        <v>0</v>
      </c>
      <c r="N26" s="226">
        <f>Avaliação!T99</f>
        <v>0</v>
      </c>
      <c r="O26" s="226">
        <f>Avaliação!AJ99</f>
        <v>0</v>
      </c>
      <c r="P26" s="226">
        <f>Avaliação!BC95</f>
        <v>0</v>
      </c>
    </row>
    <row r="27" spans="1:16" ht="15" customHeight="1">
      <c r="A27" s="21">
        <f t="shared" si="1"/>
        <v>18</v>
      </c>
      <c r="B27" s="21" t="str">
        <f>'7'!B33</f>
        <v>ADS</v>
      </c>
      <c r="C27" s="79" t="str">
        <f>'12 (2)'!C33</f>
        <v>NÍKOLAS MARTINS VARGAS</v>
      </c>
      <c r="D27" s="211">
        <v>15701</v>
      </c>
      <c r="E27" s="180">
        <f>'7'!AR33</f>
        <v>0</v>
      </c>
      <c r="F27" s="180">
        <f>'8 (2)'!$AR33</f>
        <v>0</v>
      </c>
      <c r="G27" s="180">
        <f>'9 (2)'!AR33</f>
        <v>0</v>
      </c>
      <c r="H27" s="180">
        <f>'10 (2)'!AR33</f>
        <v>0</v>
      </c>
      <c r="I27" s="180">
        <f>'11 (2)'!AR33</f>
        <v>0</v>
      </c>
      <c r="J27" s="180">
        <f>'12 (2)'!AR33</f>
        <v>0</v>
      </c>
      <c r="K27" s="180">
        <f t="shared" si="0"/>
        <v>0</v>
      </c>
      <c r="L27" s="181">
        <f>IF(Plano!$C$17 = 0, "---",K27/Plano!$C$17*100*0.875)</f>
        <v>0</v>
      </c>
      <c r="M27" s="227">
        <f>Avaliação!D104</f>
        <v>0</v>
      </c>
      <c r="N27" s="227">
        <f>Avaliação!T104</f>
        <v>0</v>
      </c>
      <c r="O27" s="227">
        <f>Avaliação!AJ104</f>
        <v>0</v>
      </c>
      <c r="P27" s="227">
        <f>Avaliação!BC100</f>
        <v>0</v>
      </c>
    </row>
    <row r="28" spans="1:16" ht="15" customHeight="1">
      <c r="A28" s="20">
        <f t="shared" si="1"/>
        <v>19</v>
      </c>
      <c r="B28" s="20" t="str">
        <f>'7'!B34</f>
        <v>ADS</v>
      </c>
      <c r="C28" s="78" t="str">
        <f>'12 (2)'!C34</f>
        <v>PEDRO LUIZ SROCZYNSKI</v>
      </c>
      <c r="D28" s="210">
        <v>15719</v>
      </c>
      <c r="E28" s="178">
        <f>'7'!AR34</f>
        <v>0</v>
      </c>
      <c r="F28" s="178">
        <f>'8 (2)'!$AR34</f>
        <v>0</v>
      </c>
      <c r="G28" s="178">
        <f>'9 (2)'!AR34</f>
        <v>0</v>
      </c>
      <c r="H28" s="178">
        <f>'10 (2)'!AR34</f>
        <v>4</v>
      </c>
      <c r="I28" s="178">
        <f>'11 (2)'!AR34</f>
        <v>0</v>
      </c>
      <c r="J28" s="178">
        <f>'12 (2)'!AR34</f>
        <v>0</v>
      </c>
      <c r="K28" s="178">
        <f t="shared" si="0"/>
        <v>4</v>
      </c>
      <c r="L28" s="179">
        <f>IF(Plano!$C$17 = 0, "---",K28/Plano!$C$17*100*0.875)</f>
        <v>5</v>
      </c>
      <c r="M28" s="226">
        <f>Avaliação!D109</f>
        <v>0</v>
      </c>
      <c r="N28" s="226">
        <f>Avaliação!T109</f>
        <v>0</v>
      </c>
      <c r="O28" s="226">
        <f>Avaliação!AJ109</f>
        <v>0</v>
      </c>
      <c r="P28" s="226">
        <f>Avaliação!BC105</f>
        <v>0</v>
      </c>
    </row>
    <row r="29" spans="1:16" ht="15" customHeight="1">
      <c r="A29" s="21">
        <f t="shared" si="1"/>
        <v>20</v>
      </c>
      <c r="B29" s="21" t="str">
        <f>'7'!B35</f>
        <v>REDES</v>
      </c>
      <c r="C29" s="79" t="str">
        <f>'12 (2)'!C35</f>
        <v>RAFAEL LOPES SANTOS</v>
      </c>
      <c r="D29" s="211">
        <v>13886</v>
      </c>
      <c r="E29" s="180">
        <f>'7'!AR35</f>
        <v>0</v>
      </c>
      <c r="F29" s="180">
        <f>'8 (2)'!$AR35</f>
        <v>0</v>
      </c>
      <c r="G29" s="180">
        <f>'9 (2)'!AR35</f>
        <v>4</v>
      </c>
      <c r="H29" s="180">
        <f>'10 (2)'!AR35</f>
        <v>0</v>
      </c>
      <c r="I29" s="180">
        <f>'11 (2)'!AR35</f>
        <v>0</v>
      </c>
      <c r="J29" s="180">
        <f>'12 (2)'!AR35</f>
        <v>0</v>
      </c>
      <c r="K29" s="180">
        <f t="shared" si="0"/>
        <v>4</v>
      </c>
      <c r="L29" s="181">
        <f>IF(Plano!$C$17 = 0, "---",K29/Plano!$C$17*100*0.875)</f>
        <v>5</v>
      </c>
      <c r="M29" s="227">
        <f>Avaliação!D114</f>
        <v>0</v>
      </c>
      <c r="N29" s="227">
        <f>Avaliação!T114</f>
        <v>0</v>
      </c>
      <c r="O29" s="227">
        <f>Avaliação!AJ114</f>
        <v>0</v>
      </c>
      <c r="P29" s="227">
        <f>Avaliação!BC110</f>
        <v>0</v>
      </c>
    </row>
    <row r="30" spans="1:16" ht="15" customHeight="1">
      <c r="A30" s="20">
        <f t="shared" si="1"/>
        <v>21</v>
      </c>
      <c r="B30" s="20" t="str">
        <f>'7'!B36</f>
        <v>REDES</v>
      </c>
      <c r="C30" s="78" t="str">
        <f>'12 (2)'!C36</f>
        <v>RENAN AGUIAR OLIVEIRA</v>
      </c>
      <c r="D30" s="210">
        <v>17513</v>
      </c>
      <c r="E30" s="178">
        <f>'7'!AR36</f>
        <v>0</v>
      </c>
      <c r="F30" s="178">
        <f>'8 (2)'!$AR36</f>
        <v>0</v>
      </c>
      <c r="G30" s="178">
        <f>'9 (2)'!AR36</f>
        <v>0</v>
      </c>
      <c r="H30" s="178">
        <f>'10 (2)'!AR36</f>
        <v>4</v>
      </c>
      <c r="I30" s="178">
        <f>'11 (2)'!AR36</f>
        <v>0</v>
      </c>
      <c r="J30" s="178">
        <f>'12 (2)'!AR36</f>
        <v>0</v>
      </c>
      <c r="K30" s="178">
        <f t="shared" si="0"/>
        <v>4</v>
      </c>
      <c r="L30" s="179">
        <f>IF(Plano!$C$17 = 0, "---",K30/Plano!$C$17*100*0.875)</f>
        <v>5</v>
      </c>
      <c r="M30" s="226">
        <f>Avaliação!D119</f>
        <v>0</v>
      </c>
      <c r="N30" s="226">
        <f>Avaliação!T119</f>
        <v>0</v>
      </c>
      <c r="O30" s="226">
        <f>Avaliação!AJ119</f>
        <v>0</v>
      </c>
      <c r="P30" s="226">
        <f>Avaliação!BC115</f>
        <v>0</v>
      </c>
    </row>
    <row r="31" spans="1:16" ht="15" customHeight="1">
      <c r="A31" s="21">
        <f t="shared" si="1"/>
        <v>22</v>
      </c>
      <c r="B31" s="21" t="str">
        <f>'7'!B37</f>
        <v>ADS</v>
      </c>
      <c r="C31" s="79" t="str">
        <f>'12 (2)'!C37</f>
        <v>STEFANI SILVA DE LIMA</v>
      </c>
      <c r="D31" s="211">
        <v>15737</v>
      </c>
      <c r="E31" s="180">
        <f>'7'!AR37</f>
        <v>0</v>
      </c>
      <c r="F31" s="180">
        <f>'8 (2)'!$AR37</f>
        <v>0</v>
      </c>
      <c r="G31" s="180">
        <f>'9 (2)'!AR37</f>
        <v>0</v>
      </c>
      <c r="H31" s="180">
        <f>'10 (2)'!AR37</f>
        <v>0</v>
      </c>
      <c r="I31" s="180">
        <f>'11 (2)'!AR37</f>
        <v>0</v>
      </c>
      <c r="J31" s="180">
        <f>'12 (2)'!AR37</f>
        <v>0</v>
      </c>
      <c r="K31" s="180">
        <f t="shared" si="0"/>
        <v>0</v>
      </c>
      <c r="L31" s="181">
        <f>IF(Plano!$C$17 = 0, "---",K31/Plano!$C$17*100*0.875)</f>
        <v>0</v>
      </c>
      <c r="M31" s="227">
        <f>Avaliação!D124</f>
        <v>0</v>
      </c>
      <c r="N31" s="227">
        <f>Avaliação!T124</f>
        <v>0</v>
      </c>
      <c r="O31" s="227">
        <f>Avaliação!AJ124</f>
        <v>0</v>
      </c>
      <c r="P31" s="227">
        <f>Avaliação!BC120</f>
        <v>0</v>
      </c>
    </row>
    <row r="32" spans="1:16" ht="15" customHeight="1">
      <c r="A32" s="20">
        <f t="shared" si="1"/>
        <v>23</v>
      </c>
      <c r="B32" s="20" t="str">
        <f>'7'!B38</f>
        <v>REDES</v>
      </c>
      <c r="C32" s="78" t="str">
        <f>'12 (2)'!C38</f>
        <v>VITHOR SAMPAIO MARQUES</v>
      </c>
      <c r="D32" s="210">
        <v>20619</v>
      </c>
      <c r="E32" s="178">
        <f>'7'!AR38</f>
        <v>0</v>
      </c>
      <c r="F32" s="178">
        <f>'8 (2)'!$AR38</f>
        <v>0</v>
      </c>
      <c r="G32" s="178">
        <f>'9 (2)'!AR38</f>
        <v>0</v>
      </c>
      <c r="H32" s="178">
        <f>'10 (2)'!AR38</f>
        <v>0</v>
      </c>
      <c r="I32" s="178">
        <f>'11 (2)'!AR38</f>
        <v>0</v>
      </c>
      <c r="J32" s="178">
        <f>'12 (2)'!AR38</f>
        <v>0</v>
      </c>
      <c r="K32" s="178">
        <f t="shared" si="0"/>
        <v>0</v>
      </c>
      <c r="L32" s="179">
        <f>IF(Plano!$C$17 = 0, "---",K32/Plano!$C$17*100*0.875)</f>
        <v>0</v>
      </c>
      <c r="M32" s="226">
        <f>Avaliação!D129</f>
        <v>0</v>
      </c>
      <c r="N32" s="226">
        <f>Avaliação!T129</f>
        <v>0</v>
      </c>
      <c r="O32" s="226">
        <f>Avaliação!AJ129</f>
        <v>0</v>
      </c>
      <c r="P32" s="226">
        <f>Avaliação!BC125</f>
        <v>0</v>
      </c>
    </row>
    <row r="33" spans="1:16" ht="15" customHeight="1">
      <c r="A33" s="21">
        <f t="shared" si="1"/>
        <v>24</v>
      </c>
      <c r="B33" s="21" t="str">
        <f>'7'!B39</f>
        <v>REDES</v>
      </c>
      <c r="C33" s="79" t="str">
        <f>'12 (2)'!C39</f>
        <v>VITOR DA SILVA BRIXIUS</v>
      </c>
      <c r="D33" s="211">
        <v>20580</v>
      </c>
      <c r="E33" s="180">
        <f>'7'!AR39</f>
        <v>0</v>
      </c>
      <c r="F33" s="180">
        <f>'8 (2)'!$AR39</f>
        <v>0</v>
      </c>
      <c r="G33" s="180">
        <f>'9 (2)'!AR39</f>
        <v>0</v>
      </c>
      <c r="H33" s="180">
        <f>'10 (2)'!AR39</f>
        <v>0</v>
      </c>
      <c r="I33" s="180">
        <f>'11 (2)'!AR39</f>
        <v>0</v>
      </c>
      <c r="J33" s="180">
        <f>'12 (2)'!AR39</f>
        <v>0</v>
      </c>
      <c r="K33" s="180">
        <f t="shared" si="0"/>
        <v>0</v>
      </c>
      <c r="L33" s="181">
        <f>IF(Plano!$C$17 = 0, "---",K33/Plano!$C$17*100*0.875)</f>
        <v>0</v>
      </c>
      <c r="M33" s="227">
        <f>Avaliação!D134</f>
        <v>0</v>
      </c>
      <c r="N33" s="227">
        <f>Avaliação!T134</f>
        <v>0</v>
      </c>
      <c r="O33" s="227">
        <f>Avaliação!AJ134</f>
        <v>0</v>
      </c>
      <c r="P33" s="227">
        <f>Avaliação!BC130</f>
        <v>0</v>
      </c>
    </row>
    <row r="34" spans="1:16" ht="15" customHeight="1">
      <c r="A34" s="20">
        <f t="shared" si="1"/>
        <v>25</v>
      </c>
      <c r="B34" s="20" t="str">
        <f>'7'!B40</f>
        <v>ADS</v>
      </c>
      <c r="C34" s="78" t="str">
        <f>'12 (2)'!C40</f>
        <v>WELLYNTON LOPES TOZON</v>
      </c>
      <c r="D34" s="210">
        <v>16102</v>
      </c>
      <c r="E34" s="178">
        <f>'7'!AR40</f>
        <v>0</v>
      </c>
      <c r="F34" s="178">
        <f>'8 (2)'!$AR40</f>
        <v>0</v>
      </c>
      <c r="G34" s="178">
        <f>'9 (2)'!AR40</f>
        <v>0</v>
      </c>
      <c r="H34" s="178">
        <f>'10 (2)'!AR40</f>
        <v>4</v>
      </c>
      <c r="I34" s="178">
        <f>'11 (2)'!AR40</f>
        <v>0</v>
      </c>
      <c r="J34" s="178">
        <f>'12 (2)'!AR40</f>
        <v>0</v>
      </c>
      <c r="K34" s="178">
        <f t="shared" si="0"/>
        <v>4</v>
      </c>
      <c r="L34" s="179">
        <f>IF(Plano!$C$17 = 0, "---",K34/Plano!$C$17*100*0.875)</f>
        <v>5</v>
      </c>
      <c r="M34" s="226">
        <f>Avaliação!D139</f>
        <v>0</v>
      </c>
      <c r="N34" s="226">
        <f>Avaliação!T139</f>
        <v>0</v>
      </c>
      <c r="O34" s="226">
        <f>Avaliação!AJ139</f>
        <v>0</v>
      </c>
      <c r="P34" s="226">
        <f>Avaliação!BC135</f>
        <v>0</v>
      </c>
    </row>
    <row r="35" spans="1:16" ht="15" customHeight="1">
      <c r="A35" s="21">
        <f t="shared" si="1"/>
        <v>26</v>
      </c>
      <c r="B35" s="21" t="str">
        <f>'7'!B41</f>
        <v>ADS</v>
      </c>
      <c r="C35" s="79" t="str">
        <f>'12 (2)'!C41</f>
        <v>WILLIAN FERREIRA PEIXOTO</v>
      </c>
      <c r="D35" s="211">
        <v>20537</v>
      </c>
      <c r="E35" s="180">
        <f>'7'!AR41</f>
        <v>0</v>
      </c>
      <c r="F35" s="180">
        <f>'8 (2)'!$AR41</f>
        <v>2</v>
      </c>
      <c r="G35" s="180">
        <f>'9 (2)'!AR41</f>
        <v>0</v>
      </c>
      <c r="H35" s="180">
        <f>'10 (2)'!AR41</f>
        <v>0</v>
      </c>
      <c r="I35" s="180">
        <f>'11 (2)'!AR41</f>
        <v>0</v>
      </c>
      <c r="J35" s="180">
        <f>'12 (2)'!AR41</f>
        <v>0</v>
      </c>
      <c r="K35" s="180">
        <f t="shared" si="0"/>
        <v>2</v>
      </c>
      <c r="L35" s="181">
        <f>IF(Plano!$C$17 = 0, "---",K35/Plano!$C$17*100*0.875)</f>
        <v>2.5</v>
      </c>
      <c r="M35" s="227">
        <f>Avaliação!D144</f>
        <v>0</v>
      </c>
      <c r="N35" s="227">
        <f>Avaliação!T144</f>
        <v>0</v>
      </c>
      <c r="O35" s="227">
        <f>Avaliação!AJ144</f>
        <v>0</v>
      </c>
      <c r="P35" s="227">
        <f>Avaliação!BC140</f>
        <v>0</v>
      </c>
    </row>
    <row r="36" spans="1:16" ht="15" customHeight="1">
      <c r="A36" s="20">
        <f t="shared" si="1"/>
        <v>27</v>
      </c>
      <c r="B36" s="20">
        <f>'7'!B42</f>
        <v>0</v>
      </c>
      <c r="C36" s="78">
        <f>'12 (2)'!C42</f>
        <v>0</v>
      </c>
      <c r="D36" s="210"/>
      <c r="E36" s="178">
        <f>'7'!AR42</f>
        <v>0</v>
      </c>
      <c r="F36" s="178">
        <f>'8 (2)'!$AR42</f>
        <v>0</v>
      </c>
      <c r="G36" s="178">
        <f>'9 (2)'!AR42</f>
        <v>0</v>
      </c>
      <c r="H36" s="178">
        <f>'10 (2)'!AR42</f>
        <v>0</v>
      </c>
      <c r="I36" s="178">
        <f>'11 (2)'!AR42</f>
        <v>0</v>
      </c>
      <c r="J36" s="178">
        <f>'12 (2)'!AR42</f>
        <v>0</v>
      </c>
      <c r="K36" s="178">
        <f t="shared" si="0"/>
        <v>0</v>
      </c>
      <c r="L36" s="179">
        <f>IF(Plano!$C$17 = 0, "---",K36/Plano!$C$17*100*0.875)</f>
        <v>0</v>
      </c>
      <c r="M36" s="226">
        <f>Avaliação!D149</f>
        <v>0</v>
      </c>
      <c r="N36" s="226">
        <f>Avaliação!T149</f>
        <v>0</v>
      </c>
      <c r="O36" s="226">
        <f>Avaliação!AJ149</f>
        <v>0</v>
      </c>
      <c r="P36" s="226">
        <f>Avaliação!BC145</f>
        <v>0</v>
      </c>
    </row>
    <row r="37" spans="1:16" ht="15" customHeight="1">
      <c r="A37" s="21">
        <f t="shared" si="1"/>
        <v>28</v>
      </c>
      <c r="B37" s="21">
        <f>'7'!B43</f>
        <v>0</v>
      </c>
      <c r="C37" s="79">
        <f>'12 (2)'!C43</f>
        <v>0</v>
      </c>
      <c r="D37" s="211"/>
      <c r="E37" s="180">
        <f>'7'!AR43</f>
        <v>0</v>
      </c>
      <c r="F37" s="180">
        <f>'8 (2)'!$AR43</f>
        <v>0</v>
      </c>
      <c r="G37" s="180">
        <f>'9 (2)'!AR43</f>
        <v>0</v>
      </c>
      <c r="H37" s="180">
        <f>'10 (2)'!AR43</f>
        <v>0</v>
      </c>
      <c r="I37" s="180">
        <f>'11 (2)'!AR43</f>
        <v>0</v>
      </c>
      <c r="J37" s="180">
        <f>'12 (2)'!AR43</f>
        <v>0</v>
      </c>
      <c r="K37" s="180">
        <f t="shared" si="0"/>
        <v>0</v>
      </c>
      <c r="L37" s="181">
        <f>IF(Plano!$C$17 = 0, "---",K37/Plano!$C$17*100*0.875)</f>
        <v>0</v>
      </c>
      <c r="M37" s="227">
        <f>Avaliação!D154</f>
        <v>0</v>
      </c>
      <c r="N37" s="227">
        <f>Avaliação!T154</f>
        <v>0</v>
      </c>
      <c r="O37" s="227">
        <f>Avaliação!AJ154</f>
        <v>0</v>
      </c>
      <c r="P37" s="227">
        <f>Avaliação!BC150</f>
        <v>0</v>
      </c>
    </row>
    <row r="38" spans="1:16" ht="15" customHeight="1">
      <c r="A38" s="20">
        <f t="shared" si="1"/>
        <v>29</v>
      </c>
      <c r="B38" s="20">
        <f>'7'!B44</f>
        <v>0</v>
      </c>
      <c r="C38" s="78">
        <f>'12 (2)'!C44</f>
        <v>0</v>
      </c>
      <c r="D38" s="210"/>
      <c r="E38" s="178">
        <f>'7'!AR44</f>
        <v>0</v>
      </c>
      <c r="F38" s="178">
        <f>'8 (2)'!$AR44</f>
        <v>0</v>
      </c>
      <c r="G38" s="178">
        <f>'9 (2)'!AR44</f>
        <v>0</v>
      </c>
      <c r="H38" s="178">
        <f>'10 (2)'!AR44</f>
        <v>0</v>
      </c>
      <c r="I38" s="178">
        <f>'11 (2)'!AR44</f>
        <v>0</v>
      </c>
      <c r="J38" s="178">
        <f>'12 (2)'!AR44</f>
        <v>0</v>
      </c>
      <c r="K38" s="178">
        <f t="shared" si="0"/>
        <v>0</v>
      </c>
      <c r="L38" s="179">
        <f>IF(Plano!$C$17 = 0, "---",K38/Plano!$C$17*100*0.875)</f>
        <v>0</v>
      </c>
      <c r="M38" s="226">
        <f>Avaliação!D159</f>
        <v>0</v>
      </c>
      <c r="N38" s="226">
        <f>Avaliação!T159</f>
        <v>0</v>
      </c>
      <c r="O38" s="226">
        <f>Avaliação!AJ159</f>
        <v>0</v>
      </c>
      <c r="P38" s="226">
        <f>Avaliação!BC155</f>
        <v>0</v>
      </c>
    </row>
    <row r="39" spans="1:16" ht="15" customHeight="1">
      <c r="A39" s="21">
        <f t="shared" si="1"/>
        <v>30</v>
      </c>
      <c r="B39" s="21">
        <f>'7'!B45</f>
        <v>0</v>
      </c>
      <c r="C39" s="79">
        <f>'12 (2)'!C45</f>
        <v>0</v>
      </c>
      <c r="D39" s="211"/>
      <c r="E39" s="180">
        <f>'7'!AR45</f>
        <v>0</v>
      </c>
      <c r="F39" s="180">
        <f>'8 (2)'!$AR45</f>
        <v>0</v>
      </c>
      <c r="G39" s="180">
        <f>'9 (2)'!AR45</f>
        <v>0</v>
      </c>
      <c r="H39" s="180">
        <f>'10 (2)'!AR45</f>
        <v>0</v>
      </c>
      <c r="I39" s="180">
        <f>'11 (2)'!AR45</f>
        <v>0</v>
      </c>
      <c r="J39" s="180">
        <f>'12 (2)'!AR45</f>
        <v>0</v>
      </c>
      <c r="K39" s="180">
        <f t="shared" si="0"/>
        <v>0</v>
      </c>
      <c r="L39" s="181">
        <f>IF(Plano!$C$17 = 0, "---",K39/Plano!$C$17*100*0.875)</f>
        <v>0</v>
      </c>
      <c r="M39" s="227">
        <f>Avaliação!D164</f>
        <v>0</v>
      </c>
      <c r="N39" s="227">
        <f>Avaliação!T164</f>
        <v>0</v>
      </c>
      <c r="O39" s="227">
        <f>Avaliação!AJ164</f>
        <v>0</v>
      </c>
      <c r="P39" s="227">
        <f>Avaliação!BC160</f>
        <v>0</v>
      </c>
    </row>
    <row r="40" spans="1:16" ht="15" customHeight="1">
      <c r="A40" s="20">
        <f t="shared" si="1"/>
        <v>31</v>
      </c>
      <c r="B40" s="20">
        <f>'7'!B46</f>
        <v>0</v>
      </c>
      <c r="C40" s="78">
        <f>'12 (2)'!C46</f>
        <v>0</v>
      </c>
      <c r="D40" s="210"/>
      <c r="E40" s="178">
        <f>'7'!AR46</f>
        <v>0</v>
      </c>
      <c r="F40" s="178">
        <f>'8 (2)'!$AR46</f>
        <v>0</v>
      </c>
      <c r="G40" s="178">
        <f>'9 (2)'!AR46</f>
        <v>0</v>
      </c>
      <c r="H40" s="178">
        <f>'10 (2)'!AR46</f>
        <v>0</v>
      </c>
      <c r="I40" s="178">
        <f>'11 (2)'!AR46</f>
        <v>0</v>
      </c>
      <c r="J40" s="178">
        <f>'12 (2)'!AR46</f>
        <v>0</v>
      </c>
      <c r="K40" s="178">
        <f t="shared" si="0"/>
        <v>0</v>
      </c>
      <c r="L40" s="179">
        <f>IF(Plano!$C$17 = 0, "---",K40/Plano!$C$17*100*0.875)</f>
        <v>0</v>
      </c>
      <c r="M40" s="226">
        <f>Avaliação!D169</f>
        <v>0</v>
      </c>
      <c r="N40" s="226">
        <f>Avaliação!T169</f>
        <v>0</v>
      </c>
      <c r="O40" s="226">
        <f>Avaliação!AJ169</f>
        <v>0</v>
      </c>
      <c r="P40" s="226">
        <f>Avaliação!BC165</f>
        <v>0</v>
      </c>
    </row>
    <row r="41" spans="1:16" ht="15" customHeight="1">
      <c r="A41" s="21">
        <f t="shared" si="1"/>
        <v>32</v>
      </c>
      <c r="B41" s="21">
        <f>'7'!B47</f>
        <v>0</v>
      </c>
      <c r="C41" s="79">
        <f>'12 (2)'!C47</f>
        <v>0</v>
      </c>
      <c r="D41" s="211"/>
      <c r="E41" s="180">
        <f>'7'!AR47</f>
        <v>0</v>
      </c>
      <c r="F41" s="180">
        <f>'8 (2)'!$AR47</f>
        <v>0</v>
      </c>
      <c r="G41" s="180">
        <f>'9 (2)'!AR47</f>
        <v>0</v>
      </c>
      <c r="H41" s="180">
        <f>'10 (2)'!AR47</f>
        <v>0</v>
      </c>
      <c r="I41" s="180">
        <f>'11 (2)'!AR47</f>
        <v>0</v>
      </c>
      <c r="J41" s="180">
        <f>'12 (2)'!AR47</f>
        <v>0</v>
      </c>
      <c r="K41" s="180">
        <f t="shared" si="0"/>
        <v>0</v>
      </c>
      <c r="L41" s="181">
        <f>IF(Plano!$C$17 = 0, "---",K41/Plano!$C$17*100*0.875)</f>
        <v>0</v>
      </c>
      <c r="M41" s="227">
        <f>Avaliação!D174</f>
        <v>0</v>
      </c>
      <c r="N41" s="227">
        <f>Avaliação!T174</f>
        <v>0</v>
      </c>
      <c r="O41" s="227">
        <f>Avaliação!AJ174</f>
        <v>0</v>
      </c>
      <c r="P41" s="227">
        <f>Avaliação!BC170</f>
        <v>0</v>
      </c>
    </row>
    <row r="42" spans="1:16" ht="15" customHeight="1">
      <c r="A42" s="20">
        <f t="shared" si="1"/>
        <v>33</v>
      </c>
      <c r="B42" s="20">
        <f>'7'!B48</f>
        <v>0</v>
      </c>
      <c r="C42" s="78">
        <f>'12 (2)'!C48</f>
        <v>0</v>
      </c>
      <c r="D42" s="210"/>
      <c r="E42" s="178">
        <f>'7'!AR48</f>
        <v>0</v>
      </c>
      <c r="F42" s="178">
        <f>'8 (2)'!$AR48</f>
        <v>0</v>
      </c>
      <c r="G42" s="178">
        <f>'9 (2)'!AR48</f>
        <v>0</v>
      </c>
      <c r="H42" s="178">
        <f>'10 (2)'!AR48</f>
        <v>0</v>
      </c>
      <c r="I42" s="178">
        <f>'11 (2)'!AR48</f>
        <v>0</v>
      </c>
      <c r="J42" s="178">
        <f>'12 (2)'!AR48</f>
        <v>0</v>
      </c>
      <c r="K42" s="178">
        <f t="shared" si="0"/>
        <v>0</v>
      </c>
      <c r="L42" s="179">
        <f>IF(Plano!$C$17 = 0, "---",K42/Plano!$C$17*100*0.875)</f>
        <v>0</v>
      </c>
      <c r="M42" s="226">
        <f>Avaliação!D179</f>
        <v>0</v>
      </c>
      <c r="N42" s="226">
        <f>Avaliação!T179</f>
        <v>0</v>
      </c>
      <c r="O42" s="226">
        <f>Avaliação!AJ179</f>
        <v>0</v>
      </c>
      <c r="P42" s="226">
        <f>Avaliação!BC175</f>
        <v>0</v>
      </c>
    </row>
    <row r="43" spans="1:16" ht="15" customHeight="1">
      <c r="A43" s="21">
        <f t="shared" si="1"/>
        <v>34</v>
      </c>
      <c r="B43" s="21">
        <f>'7'!B49</f>
        <v>0</v>
      </c>
      <c r="C43" s="79">
        <f>'12 (2)'!C49</f>
        <v>0</v>
      </c>
      <c r="D43" s="211"/>
      <c r="E43" s="180">
        <f>'7'!AR49</f>
        <v>0</v>
      </c>
      <c r="F43" s="180">
        <f>'8 (2)'!$AR49</f>
        <v>0</v>
      </c>
      <c r="G43" s="180">
        <f>'9 (2)'!AR49</f>
        <v>0</v>
      </c>
      <c r="H43" s="180">
        <f>'10 (2)'!AR49</f>
        <v>0</v>
      </c>
      <c r="I43" s="180">
        <f>'11 (2)'!AR49</f>
        <v>0</v>
      </c>
      <c r="J43" s="180">
        <f>'12 (2)'!AR49</f>
        <v>0</v>
      </c>
      <c r="K43" s="180">
        <f t="shared" ref="K43:K49" si="2">SUM(E43:J43)</f>
        <v>0</v>
      </c>
      <c r="L43" s="181">
        <f>IF(Plano!$C$17 = 0, "---",K43/Plano!$C$17*100*0.875)</f>
        <v>0</v>
      </c>
      <c r="M43" s="227">
        <f>Avaliação!D184</f>
        <v>0</v>
      </c>
      <c r="N43" s="227">
        <f>Avaliação!T184</f>
        <v>0</v>
      </c>
      <c r="O43" s="227">
        <f>Avaliação!AJ184</f>
        <v>0</v>
      </c>
      <c r="P43" s="227">
        <f>Avaliação!BC180</f>
        <v>0</v>
      </c>
    </row>
    <row r="44" spans="1:16" ht="15" customHeight="1">
      <c r="A44" s="20">
        <f t="shared" si="1"/>
        <v>35</v>
      </c>
      <c r="B44" s="20">
        <f>'7'!B50</f>
        <v>0</v>
      </c>
      <c r="C44" s="78">
        <f>'12 (2)'!C50</f>
        <v>0</v>
      </c>
      <c r="D44" s="210"/>
      <c r="E44" s="178">
        <f>'7'!AR50</f>
        <v>0</v>
      </c>
      <c r="F44" s="178">
        <f>'8 (2)'!$AR50</f>
        <v>0</v>
      </c>
      <c r="G44" s="178">
        <f>'9 (2)'!AR50</f>
        <v>0</v>
      </c>
      <c r="H44" s="178">
        <f>'10 (2)'!AR50</f>
        <v>0</v>
      </c>
      <c r="I44" s="178">
        <f>'11 (2)'!AR50</f>
        <v>0</v>
      </c>
      <c r="J44" s="178">
        <f>'12 (2)'!AR50</f>
        <v>0</v>
      </c>
      <c r="K44" s="178">
        <f t="shared" si="2"/>
        <v>0</v>
      </c>
      <c r="L44" s="179">
        <f>IF(Plano!$C$17 = 0, "---",K44/Plano!$C$17*100*0.875)</f>
        <v>0</v>
      </c>
      <c r="M44" s="226">
        <f>Avaliação!D189</f>
        <v>0</v>
      </c>
      <c r="N44" s="226">
        <f>Avaliação!T189</f>
        <v>0</v>
      </c>
      <c r="O44" s="226">
        <f>Avaliação!AJ189</f>
        <v>0</v>
      </c>
      <c r="P44" s="226">
        <f>Avaliação!BC185</f>
        <v>0</v>
      </c>
    </row>
    <row r="45" spans="1:16" ht="15" customHeight="1">
      <c r="A45" s="21">
        <f t="shared" si="1"/>
        <v>36</v>
      </c>
      <c r="B45" s="21">
        <f>'7'!B51</f>
        <v>0</v>
      </c>
      <c r="C45" s="79">
        <f>'12 (2)'!C51</f>
        <v>0</v>
      </c>
      <c r="D45" s="211"/>
      <c r="E45" s="180">
        <f>'7'!AR51</f>
        <v>0</v>
      </c>
      <c r="F45" s="180">
        <f>'8 (2)'!$AR51</f>
        <v>0</v>
      </c>
      <c r="G45" s="180">
        <f>'9 (2)'!AR51</f>
        <v>0</v>
      </c>
      <c r="H45" s="180">
        <f>'10 (2)'!AR51</f>
        <v>0</v>
      </c>
      <c r="I45" s="180">
        <f>'11 (2)'!AR51</f>
        <v>0</v>
      </c>
      <c r="J45" s="180">
        <f>'12 (2)'!AR51</f>
        <v>0</v>
      </c>
      <c r="K45" s="180">
        <f t="shared" si="2"/>
        <v>0</v>
      </c>
      <c r="L45" s="181">
        <f>IF(Plano!$C$17 = 0, "---",K45/Plano!$C$17*100*0.875)</f>
        <v>0</v>
      </c>
      <c r="M45" s="227">
        <f>Avaliação!D194</f>
        <v>0</v>
      </c>
      <c r="N45" s="227">
        <f>Avaliação!T194</f>
        <v>0</v>
      </c>
      <c r="O45" s="227">
        <f>Avaliação!AJ194</f>
        <v>0</v>
      </c>
      <c r="P45" s="227">
        <f>Avaliação!BC190</f>
        <v>0</v>
      </c>
    </row>
    <row r="46" spans="1:16" ht="15" customHeight="1">
      <c r="A46" s="20">
        <f t="shared" si="1"/>
        <v>37</v>
      </c>
      <c r="B46" s="20">
        <f>'7'!B52</f>
        <v>0</v>
      </c>
      <c r="C46" s="78">
        <f>'12 (2)'!C52</f>
        <v>0</v>
      </c>
      <c r="D46" s="210"/>
      <c r="E46" s="178">
        <f>'7'!AR52</f>
        <v>0</v>
      </c>
      <c r="F46" s="178">
        <f>'8 (2)'!$AR52</f>
        <v>0</v>
      </c>
      <c r="G46" s="178">
        <f>'9 (2)'!AR52</f>
        <v>0</v>
      </c>
      <c r="H46" s="178">
        <f>'10 (2)'!AR52</f>
        <v>0</v>
      </c>
      <c r="I46" s="178">
        <f>'11 (2)'!AR52</f>
        <v>0</v>
      </c>
      <c r="J46" s="178">
        <f>'12 (2)'!AR52</f>
        <v>0</v>
      </c>
      <c r="K46" s="178">
        <f t="shared" si="2"/>
        <v>0</v>
      </c>
      <c r="L46" s="179">
        <f>IF(Plano!$C$17 = 0, "---",K46/Plano!$C$17*100*0.875)</f>
        <v>0</v>
      </c>
      <c r="M46" s="226">
        <f>Avaliação!D199</f>
        <v>0</v>
      </c>
      <c r="N46" s="226">
        <f>Avaliação!T199</f>
        <v>0</v>
      </c>
      <c r="O46" s="226">
        <f>Avaliação!AJ199</f>
        <v>0</v>
      </c>
      <c r="P46" s="226">
        <f>Avaliação!BC195</f>
        <v>0</v>
      </c>
    </row>
    <row r="47" spans="1:16" ht="15" customHeight="1">
      <c r="A47" s="21">
        <f t="shared" si="1"/>
        <v>38</v>
      </c>
      <c r="B47" s="21">
        <f>'7'!B53</f>
        <v>0</v>
      </c>
      <c r="C47" s="79">
        <f>'12 (2)'!C53</f>
        <v>0</v>
      </c>
      <c r="D47" s="211"/>
      <c r="E47" s="180">
        <f>'7'!AR53</f>
        <v>0</v>
      </c>
      <c r="F47" s="180">
        <f>'8 (2)'!$AR53</f>
        <v>0</v>
      </c>
      <c r="G47" s="180">
        <f>'9 (2)'!AR53</f>
        <v>0</v>
      </c>
      <c r="H47" s="180">
        <f>'10 (2)'!AR53</f>
        <v>0</v>
      </c>
      <c r="I47" s="180">
        <f>'11 (2)'!AR53</f>
        <v>0</v>
      </c>
      <c r="J47" s="180">
        <f>'12 (2)'!AR53</f>
        <v>0</v>
      </c>
      <c r="K47" s="180">
        <f t="shared" si="2"/>
        <v>0</v>
      </c>
      <c r="L47" s="181">
        <f>IF(Plano!$C$17 = 0, "---",K47/Plano!$C$17*100*0.875)</f>
        <v>0</v>
      </c>
      <c r="M47" s="227">
        <f>Avaliação!D204</f>
        <v>0</v>
      </c>
      <c r="N47" s="227">
        <f>Avaliação!T204</f>
        <v>0</v>
      </c>
      <c r="O47" s="227">
        <f>Avaliação!AJ204</f>
        <v>0</v>
      </c>
      <c r="P47" s="227">
        <f>Avaliação!BC200</f>
        <v>0</v>
      </c>
    </row>
    <row r="48" spans="1:16" ht="15" customHeight="1">
      <c r="A48" s="20">
        <f t="shared" si="1"/>
        <v>39</v>
      </c>
      <c r="B48" s="20">
        <f>'7'!B54</f>
        <v>0</v>
      </c>
      <c r="C48" s="78">
        <f>'12 (2)'!C54</f>
        <v>0</v>
      </c>
      <c r="D48" s="210"/>
      <c r="E48" s="178">
        <f>'7'!AR54</f>
        <v>0</v>
      </c>
      <c r="F48" s="178">
        <f>'8 (2)'!$AR54</f>
        <v>0</v>
      </c>
      <c r="G48" s="178">
        <f>'9 (2)'!AR54</f>
        <v>0</v>
      </c>
      <c r="H48" s="178">
        <f>'10 (2)'!AR54</f>
        <v>0</v>
      </c>
      <c r="I48" s="178">
        <f>'11 (2)'!AR54</f>
        <v>0</v>
      </c>
      <c r="J48" s="178">
        <f>'12 (2)'!AR54</f>
        <v>0</v>
      </c>
      <c r="K48" s="178">
        <f t="shared" si="2"/>
        <v>0</v>
      </c>
      <c r="L48" s="179">
        <f>IF(Plano!$C$17 = 0, "---",K48/Plano!$C$17*100*0.875)</f>
        <v>0</v>
      </c>
      <c r="M48" s="226">
        <f>Avaliação!D209</f>
        <v>0</v>
      </c>
      <c r="N48" s="226">
        <f>Avaliação!T209</f>
        <v>0</v>
      </c>
      <c r="O48" s="226">
        <f>Avaliação!AJ209</f>
        <v>0</v>
      </c>
      <c r="P48" s="226">
        <f>Avaliação!BC205</f>
        <v>0</v>
      </c>
    </row>
    <row r="49" spans="1:16" ht="15" customHeight="1">
      <c r="A49" s="241">
        <f t="shared" si="1"/>
        <v>40</v>
      </c>
      <c r="B49" s="241">
        <f>'7'!B55</f>
        <v>0</v>
      </c>
      <c r="C49" s="242">
        <f>'12 (2)'!C55</f>
        <v>0</v>
      </c>
      <c r="D49" s="243"/>
      <c r="E49" s="180">
        <f>'7'!AR55</f>
        <v>0</v>
      </c>
      <c r="F49" s="180">
        <f>'8 (2)'!$AR55</f>
        <v>0</v>
      </c>
      <c r="G49" s="180">
        <f>'9 (2)'!AR55</f>
        <v>0</v>
      </c>
      <c r="H49" s="180">
        <f>'10 (2)'!AR55</f>
        <v>0</v>
      </c>
      <c r="I49" s="180">
        <f>'11 (2)'!AR55</f>
        <v>0</v>
      </c>
      <c r="J49" s="180">
        <f>'12 (2)'!AR55</f>
        <v>0</v>
      </c>
      <c r="K49" s="180">
        <f t="shared" si="2"/>
        <v>0</v>
      </c>
      <c r="L49" s="181">
        <f>IF(Plano!$C$17 = 0, "---",K49/Plano!$C$17*100*0.875)</f>
        <v>0</v>
      </c>
      <c r="M49" s="227">
        <f>Avaliação!D214</f>
        <v>0</v>
      </c>
      <c r="N49" s="227">
        <f>Avaliação!T214</f>
        <v>0</v>
      </c>
      <c r="O49" s="227">
        <f>Avaliação!AJ214</f>
        <v>0</v>
      </c>
      <c r="P49" s="227">
        <f>Avaliação!BC210</f>
        <v>0</v>
      </c>
    </row>
    <row r="50" spans="1:16" s="5" customFormat="1" ht="10.5" customHeight="1">
      <c r="A50" s="124"/>
      <c r="B50" s="124"/>
      <c r="C50" s="111"/>
      <c r="D50" s="134" t="s">
        <v>117</v>
      </c>
      <c r="E50" s="143">
        <f>COUNT('7'!D15:AQ15)</f>
        <v>0</v>
      </c>
      <c r="F50" s="143">
        <f>COUNT('8'!D15:AQ15)+COUNT('8 (2)'!D15:AQ15)</f>
        <v>16</v>
      </c>
      <c r="G50" s="143">
        <f>COUNT('9'!D15:AQ15)+COUNT('9 (2)'!D15:AQ15)</f>
        <v>20</v>
      </c>
      <c r="H50" s="143">
        <f>COUNT('10'!D15:AQ15)+COUNT('10 (2)'!D15:AQ15)</f>
        <v>16</v>
      </c>
      <c r="I50" s="143">
        <f>COUNT('11'!D15:AQ15)+COUNT('11 (2)'!D15:AQ15)</f>
        <v>16</v>
      </c>
      <c r="J50" s="143">
        <f>COUNT('12'!D15:AQ15)+COUNT('12 (2)'!D15:AQ15)</f>
        <v>12</v>
      </c>
      <c r="K50" s="144">
        <f t="shared" si="0"/>
        <v>80</v>
      </c>
      <c r="L50" s="215"/>
      <c r="M50" s="224" t="s">
        <v>152</v>
      </c>
      <c r="N50" s="224" t="s">
        <v>154</v>
      </c>
      <c r="O50" s="224" t="s">
        <v>155</v>
      </c>
      <c r="P50" s="224" t="s">
        <v>162</v>
      </c>
    </row>
    <row r="51" spans="1:16" s="5" customFormat="1" ht="12.4" customHeight="1">
      <c r="A51" s="156"/>
      <c r="B51" s="259"/>
      <c r="C51" s="174" t="str">
        <f>LEFT(D51,4)</f>
        <v>Guil</v>
      </c>
      <c r="D51" s="225" t="str">
        <f>Plano!D12</f>
        <v>Guilherme D.Bianco</v>
      </c>
      <c r="E51" s="177"/>
      <c r="F51" s="177" t="s">
        <v>343</v>
      </c>
      <c r="G51" s="177" t="s">
        <v>343</v>
      </c>
      <c r="H51" s="177" t="s">
        <v>343</v>
      </c>
      <c r="I51" s="177"/>
      <c r="J51" s="177"/>
      <c r="K51" s="221"/>
      <c r="L51" s="223" t="str">
        <f>D51</f>
        <v>Guilherme D.Bianco</v>
      </c>
      <c r="M51" s="220"/>
      <c r="N51" s="220"/>
      <c r="O51" s="220"/>
      <c r="P51" s="220"/>
    </row>
    <row r="52" spans="1:16" s="5" customFormat="1" ht="12.4" customHeight="1">
      <c r="A52" s="232" t="s">
        <v>144</v>
      </c>
      <c r="B52" s="260"/>
      <c r="C52" s="175" t="str">
        <f t="shared" ref="C52:C54" si="3">LEFT(D52,4)</f>
        <v>0</v>
      </c>
      <c r="D52" s="225">
        <f>Plano!D13</f>
        <v>0</v>
      </c>
      <c r="E52" s="177"/>
      <c r="F52" s="177"/>
      <c r="G52" s="177"/>
      <c r="H52" s="177"/>
      <c r="I52" s="177"/>
      <c r="J52" s="177"/>
      <c r="K52" s="222"/>
      <c r="L52" s="223">
        <f t="shared" ref="L52:L54" si="4">D52</f>
        <v>0</v>
      </c>
      <c r="M52" s="220"/>
      <c r="N52" s="220"/>
      <c r="O52" s="220"/>
      <c r="P52" s="220"/>
    </row>
    <row r="53" spans="1:16" s="5" customFormat="1" ht="12.4" customHeight="1">
      <c r="A53" s="157"/>
      <c r="B53" s="261"/>
      <c r="C53" s="175" t="str">
        <f t="shared" si="3"/>
        <v>0</v>
      </c>
      <c r="D53" s="225">
        <f>Plano!D14</f>
        <v>0</v>
      </c>
      <c r="E53" s="177"/>
      <c r="F53" s="177"/>
      <c r="G53" s="177"/>
      <c r="H53" s="177"/>
      <c r="I53" s="177"/>
      <c r="J53" s="177"/>
      <c r="K53" s="222"/>
      <c r="L53" s="223">
        <f t="shared" si="4"/>
        <v>0</v>
      </c>
      <c r="M53" s="220"/>
      <c r="N53" s="220"/>
      <c r="O53" s="220"/>
      <c r="P53" s="220"/>
    </row>
    <row r="54" spans="1:16" s="5" customFormat="1" ht="12.4" customHeight="1">
      <c r="A54" s="158"/>
      <c r="B54" s="262"/>
      <c r="C54" s="176" t="str">
        <f t="shared" si="3"/>
        <v>0</v>
      </c>
      <c r="D54" s="225">
        <f>Plano!D15</f>
        <v>0</v>
      </c>
      <c r="E54" s="177"/>
      <c r="F54" s="177"/>
      <c r="G54" s="177"/>
      <c r="H54" s="177"/>
      <c r="I54" s="177"/>
      <c r="J54" s="177"/>
      <c r="K54" s="222"/>
      <c r="L54" s="223">
        <f t="shared" si="4"/>
        <v>0</v>
      </c>
      <c r="M54" s="220"/>
      <c r="N54" s="220"/>
      <c r="O54" s="220"/>
      <c r="P54" s="220"/>
    </row>
    <row r="55" spans="1:16">
      <c r="A55" s="68"/>
      <c r="B55" s="68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6" ht="13.35" customHeight="1"/>
  </sheetData>
  <sheetProtection formatCells="0" sort="0" autoFilter="0" pivotTables="0"/>
  <autoFilter ref="B9:B49"/>
  <dataConsolidate/>
  <mergeCells count="13">
    <mergeCell ref="A7:C7"/>
    <mergeCell ref="K8:L8"/>
    <mergeCell ref="E5:F5"/>
    <mergeCell ref="M3:N3"/>
    <mergeCell ref="H1:P2"/>
    <mergeCell ref="E3:I3"/>
    <mergeCell ref="D1:G2"/>
    <mergeCell ref="O3:P3"/>
    <mergeCell ref="N5:P5"/>
    <mergeCell ref="J3:K3"/>
    <mergeCell ref="H5:I5"/>
    <mergeCell ref="K5:L5"/>
    <mergeCell ref="E6:J7"/>
  </mergeCells>
  <phoneticPr fontId="10" type="noConversion"/>
  <conditionalFormatting sqref="E51:J54">
    <cfRule type="containsBlanks" dxfId="237" priority="63" stopIfTrue="1">
      <formula>LEN(TRIM(E51))=0</formula>
    </cfRule>
  </conditionalFormatting>
  <conditionalFormatting sqref="C10:C42 C44 C46 C49">
    <cfRule type="expression" dxfId="236" priority="67" stopIfTrue="1">
      <formula>$C$6="Não"</formula>
    </cfRule>
  </conditionalFormatting>
  <conditionalFormatting sqref="L10:L42 L44 L46 L49">
    <cfRule type="cellIs" dxfId="235" priority="34" stopIfTrue="1" operator="lessThan">
      <formula>20</formula>
    </cfRule>
    <cfRule type="cellIs" dxfId="234" priority="35" stopIfTrue="1" operator="between">
      <formula>20</formula>
      <formula>25</formula>
    </cfRule>
    <cfRule type="cellIs" dxfId="233" priority="36" stopIfTrue="1" operator="greaterThan">
      <formula>25</formula>
    </cfRule>
  </conditionalFormatting>
  <conditionalFormatting sqref="H5:P5">
    <cfRule type="cellIs" dxfId="232" priority="33" stopIfTrue="1" operator="equal">
      <formula>0</formula>
    </cfRule>
  </conditionalFormatting>
  <conditionalFormatting sqref="M51:P54">
    <cfRule type="containsBlanks" dxfId="231" priority="32" stopIfTrue="1">
      <formula>LEN(TRIM(M51))=0</formula>
    </cfRule>
  </conditionalFormatting>
  <conditionalFormatting sqref="M10:P42 M44:P44 M46:P46 M49:P49">
    <cfRule type="cellIs" dxfId="230" priority="29" operator="greaterThanOrEqual">
      <formula>7</formula>
    </cfRule>
    <cfRule type="cellIs" dxfId="229" priority="30" stopIfTrue="1" operator="equal">
      <formula>0</formula>
    </cfRule>
    <cfRule type="cellIs" dxfId="228" priority="31" operator="lessThan">
      <formula>7</formula>
    </cfRule>
  </conditionalFormatting>
  <conditionalFormatting sqref="C43">
    <cfRule type="expression" dxfId="227" priority="28" stopIfTrue="1">
      <formula>$C$6="Não"</formula>
    </cfRule>
  </conditionalFormatting>
  <conditionalFormatting sqref="L43">
    <cfRule type="cellIs" dxfId="226" priority="25" stopIfTrue="1" operator="lessThan">
      <formula>20</formula>
    </cfRule>
    <cfRule type="cellIs" dxfId="225" priority="26" stopIfTrue="1" operator="between">
      <formula>20</formula>
      <formula>25</formula>
    </cfRule>
    <cfRule type="cellIs" dxfId="224" priority="27" stopIfTrue="1" operator="greaterThan">
      <formula>25</formula>
    </cfRule>
  </conditionalFormatting>
  <conditionalFormatting sqref="M43:P43">
    <cfRule type="cellIs" dxfId="223" priority="22" operator="greaterThanOrEqual">
      <formula>7</formula>
    </cfRule>
    <cfRule type="cellIs" dxfId="222" priority="23" stopIfTrue="1" operator="equal">
      <formula>0</formula>
    </cfRule>
    <cfRule type="cellIs" dxfId="221" priority="24" operator="lessThan">
      <formula>7</formula>
    </cfRule>
  </conditionalFormatting>
  <conditionalFormatting sqref="C45">
    <cfRule type="expression" dxfId="220" priority="21" stopIfTrue="1">
      <formula>$C$6="Não"</formula>
    </cfRule>
  </conditionalFormatting>
  <conditionalFormatting sqref="L45">
    <cfRule type="cellIs" dxfId="219" priority="18" stopIfTrue="1" operator="lessThan">
      <formula>20</formula>
    </cfRule>
    <cfRule type="cellIs" dxfId="218" priority="19" stopIfTrue="1" operator="between">
      <formula>20</formula>
      <formula>25</formula>
    </cfRule>
    <cfRule type="cellIs" dxfId="217" priority="20" stopIfTrue="1" operator="greaterThan">
      <formula>25</formula>
    </cfRule>
  </conditionalFormatting>
  <conditionalFormatting sqref="M45:P45">
    <cfRule type="cellIs" dxfId="216" priority="15" operator="greaterThanOrEqual">
      <formula>7</formula>
    </cfRule>
    <cfRule type="cellIs" dxfId="215" priority="16" stopIfTrue="1" operator="equal">
      <formula>0</formula>
    </cfRule>
    <cfRule type="cellIs" dxfId="214" priority="17" operator="lessThan">
      <formula>7</formula>
    </cfRule>
  </conditionalFormatting>
  <conditionalFormatting sqref="C47">
    <cfRule type="expression" dxfId="213" priority="14" stopIfTrue="1">
      <formula>$C$6="Não"</formula>
    </cfRule>
  </conditionalFormatting>
  <conditionalFormatting sqref="L47">
    <cfRule type="cellIs" dxfId="212" priority="11" stopIfTrue="1" operator="lessThan">
      <formula>20</formula>
    </cfRule>
    <cfRule type="cellIs" dxfId="211" priority="12" stopIfTrue="1" operator="between">
      <formula>20</formula>
      <formula>25</formula>
    </cfRule>
    <cfRule type="cellIs" dxfId="210" priority="13" stopIfTrue="1" operator="greaterThan">
      <formula>25</formula>
    </cfRule>
  </conditionalFormatting>
  <conditionalFormatting sqref="M47:P47">
    <cfRule type="cellIs" dxfId="209" priority="8" operator="greaterThanOrEqual">
      <formula>7</formula>
    </cfRule>
    <cfRule type="cellIs" dxfId="208" priority="9" stopIfTrue="1" operator="equal">
      <formula>0</formula>
    </cfRule>
    <cfRule type="cellIs" dxfId="207" priority="10" operator="lessThan">
      <formula>7</formula>
    </cfRule>
  </conditionalFormatting>
  <conditionalFormatting sqref="C48">
    <cfRule type="expression" dxfId="206" priority="7" stopIfTrue="1">
      <formula>$C$6="Não"</formula>
    </cfRule>
  </conditionalFormatting>
  <conditionalFormatting sqref="L48">
    <cfRule type="cellIs" dxfId="205" priority="4" stopIfTrue="1" operator="lessThan">
      <formula>20</formula>
    </cfRule>
    <cfRule type="cellIs" dxfId="204" priority="5" stopIfTrue="1" operator="between">
      <formula>20</formula>
      <formula>25</formula>
    </cfRule>
    <cfRule type="cellIs" dxfId="203" priority="6" stopIfTrue="1" operator="greaterThan">
      <formula>25</formula>
    </cfRule>
  </conditionalFormatting>
  <conditionalFormatting sqref="M48:P48">
    <cfRule type="cellIs" dxfId="202" priority="1" operator="greaterThanOrEqual">
      <formula>7</formula>
    </cfRule>
    <cfRule type="cellIs" dxfId="201" priority="2" stopIfTrue="1" operator="equal">
      <formula>0</formula>
    </cfRule>
    <cfRule type="cellIs" dxfId="200" priority="3" operator="lessThan">
      <formula>7</formula>
    </cfRule>
  </conditionalFormatting>
  <dataValidations count="2">
    <dataValidation type="list" allowBlank="1" showInputMessage="1" showErrorMessage="1" sqref="C6">
      <formula1>Opções</formula1>
    </dataValidation>
    <dataValidation type="list" allowBlank="1" showInputMessage="1" showErrorMessage="1" sqref="E51:J54 M51:P54">
      <formula1>$C$51:$C$54</formula1>
    </dataValidation>
  </dataValidations>
  <printOptions horizontalCentered="1" verticalCentered="1"/>
  <pageMargins left="0.27559055118110237" right="0.23622047244094491" top="0.43307086614173229" bottom="0.19685039370078741" header="0.31496062992125984" footer="7.874015748031496E-2"/>
  <pageSetup paperSize="9" scale="69" orientation="landscape" useFirstPageNumber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9373" r:id="rId4" name="Button 1501">
              <controlPr defaultSize="0" print="0" autoFill="0" autoPict="0" macro="[0]!Publicar">
                <anchor moveWithCells="1" sizeWithCells="1">
                  <from>
                    <xdr:col>1</xdr:col>
                    <xdr:colOff>361950</xdr:colOff>
                    <xdr:row>35</xdr:row>
                    <xdr:rowOff>0</xdr:rowOff>
                  </from>
                  <to>
                    <xdr:col>2</xdr:col>
                    <xdr:colOff>933450</xdr:colOff>
                    <xdr:row>36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1">
    <pageSetUpPr fitToPage="1"/>
  </sheetPr>
  <dimension ref="A1:AR90"/>
  <sheetViews>
    <sheetView showGridLines="0" view="pageBreakPreview" zoomScaleNormal="125" workbookViewId="0">
      <pane ySplit="5" topLeftCell="A6" activePane="bottomLeft" state="frozen"/>
      <selection pane="bottomLeft" activeCell="Q25" sqref="Q25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72" t="s">
        <v>9</v>
      </c>
      <c r="B8" s="372"/>
      <c r="C8" s="372"/>
      <c r="D8" s="373">
        <f>'7'!D8:AB8</f>
        <v>0</v>
      </c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41" t="s">
        <v>11</v>
      </c>
      <c r="B9" s="341"/>
      <c r="C9" s="341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Setembro</v>
      </c>
      <c r="E11" s="377"/>
      <c r="F11" s="377"/>
      <c r="G11" s="377"/>
      <c r="H11" s="377"/>
      <c r="I11" s="58" t="s">
        <v>64</v>
      </c>
      <c r="J11" s="379">
        <f>'8'!J11+1</f>
        <v>9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2"/>
      <c r="AD11" s="63"/>
      <c r="AE11" s="63"/>
      <c r="AF11" s="24"/>
      <c r="AG11" s="24"/>
      <c r="AH11" s="24"/>
      <c r="AI11" s="24" t="s">
        <v>6</v>
      </c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e">
        <f>VLOOKUP(11,Plano!$A$62:$F$85,6,FALSE)</f>
        <v>#N/A</v>
      </c>
      <c r="E12" s="348" t="e">
        <f>D12</f>
        <v>#N/A</v>
      </c>
      <c r="F12" s="348" t="e">
        <f>D12</f>
        <v>#N/A</v>
      </c>
      <c r="G12" s="348" t="e">
        <f>D12</f>
        <v>#N/A</v>
      </c>
      <c r="H12" s="348" t="e">
        <f>VLOOKUP(12,Plano!$A$62:$F$85,6,FALSE)</f>
        <v>#N/A</v>
      </c>
      <c r="I12" s="348" t="e">
        <f>H12</f>
        <v>#N/A</v>
      </c>
      <c r="J12" s="348" t="e">
        <f>H12</f>
        <v>#N/A</v>
      </c>
      <c r="K12" s="348" t="e">
        <f>H12</f>
        <v>#N/A</v>
      </c>
      <c r="L12" s="348" t="e">
        <f>VLOOKUP(13,Plano!$A$62:$F$85,6,FALSE)</f>
        <v>#N/A</v>
      </c>
      <c r="M12" s="348" t="e">
        <f>L12</f>
        <v>#N/A</v>
      </c>
      <c r="N12" s="348" t="e">
        <f>L12</f>
        <v>#N/A</v>
      </c>
      <c r="O12" s="348" t="e">
        <f>L12</f>
        <v>#N/A</v>
      </c>
      <c r="P12" s="348" t="e">
        <f>VLOOKUP(14,Plano!$A$62:$F$85,6,FALSE)</f>
        <v>#N/A</v>
      </c>
      <c r="Q12" s="348" t="e">
        <f>P12</f>
        <v>#N/A</v>
      </c>
      <c r="R12" s="348" t="e">
        <f>P12</f>
        <v>#N/A</v>
      </c>
      <c r="S12" s="348" t="e">
        <f>P12</f>
        <v>#N/A</v>
      </c>
      <c r="T12" s="348" t="e">
        <f>VLOOKUP(15,Plano!$A$62:$F$85,6,FALSE)</f>
        <v>#N/A</v>
      </c>
      <c r="U12" s="348" t="e">
        <f>T12</f>
        <v>#N/A</v>
      </c>
      <c r="V12" s="348" t="e">
        <f>T12</f>
        <v>#N/A</v>
      </c>
      <c r="W12" s="348" t="e">
        <f>T12</f>
        <v>#N/A</v>
      </c>
      <c r="X12" s="348" t="e">
        <f>VLOOKUP(16,Plano!$A$62:$F$85,6,FALSE)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VLOOKUP(17,Plano!$A$62:$F$85,6,FALSE)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VLOOKUP(18,Plano!$A$62:$F$85,6,FALSE)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VLOOKUP(19,Plano!$A$62:$F$85,6,FALSE)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VLOOKUP(20,Plano!$A$62:$F$85,6,FALSE)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73" t="e">
        <f>LARGE('9'!D15:AQ15,1)</f>
        <v>#N/A</v>
      </c>
      <c r="B13" s="473"/>
      <c r="C13" s="474"/>
      <c r="D13" s="54">
        <f>'9'!$D$13</f>
        <v>9</v>
      </c>
      <c r="E13" s="54">
        <f>'9'!$D$13</f>
        <v>9</v>
      </c>
      <c r="F13" s="54">
        <f>'9'!$D$13</f>
        <v>9</v>
      </c>
      <c r="G13" s="54">
        <f>'9'!$D$13</f>
        <v>9</v>
      </c>
      <c r="H13" s="54">
        <f>'9'!$D$13</f>
        <v>9</v>
      </c>
      <c r="I13" s="54">
        <f>'9'!$D$13</f>
        <v>9</v>
      </c>
      <c r="J13" s="54">
        <f>'9'!$D$13</f>
        <v>9</v>
      </c>
      <c r="K13" s="54">
        <f>'9'!$D$13</f>
        <v>9</v>
      </c>
      <c r="L13" s="54">
        <f>'9'!$D$13</f>
        <v>9</v>
      </c>
      <c r="M13" s="54">
        <f>'9'!$D$13</f>
        <v>9</v>
      </c>
      <c r="N13" s="54">
        <f>'9'!$D$13</f>
        <v>9</v>
      </c>
      <c r="O13" s="54">
        <f>'9'!$D$13</f>
        <v>9</v>
      </c>
      <c r="P13" s="54">
        <f>'9'!$D$13</f>
        <v>9</v>
      </c>
      <c r="Q13" s="54">
        <f>'9'!$D$13</f>
        <v>9</v>
      </c>
      <c r="R13" s="54">
        <f>'9'!$D$13</f>
        <v>9</v>
      </c>
      <c r="S13" s="54">
        <f>'9'!$D$13</f>
        <v>9</v>
      </c>
      <c r="T13" s="54">
        <f>'9'!$D$13</f>
        <v>9</v>
      </c>
      <c r="U13" s="54">
        <f>'9'!$D$13</f>
        <v>9</v>
      </c>
      <c r="V13" s="54">
        <f>'9'!$D$13</f>
        <v>9</v>
      </c>
      <c r="W13" s="54">
        <f>'9'!$D$13</f>
        <v>9</v>
      </c>
      <c r="X13" s="54">
        <f>'9'!$D$13</f>
        <v>9</v>
      </c>
      <c r="Y13" s="54">
        <f>'9'!$D$13</f>
        <v>9</v>
      </c>
      <c r="Z13" s="54">
        <f>'9'!$D$13</f>
        <v>9</v>
      </c>
      <c r="AA13" s="54">
        <f>'9'!$D$13</f>
        <v>9</v>
      </c>
      <c r="AB13" s="54">
        <f>'9'!$D$13</f>
        <v>9</v>
      </c>
      <c r="AC13" s="54">
        <f>'9'!$D$13</f>
        <v>9</v>
      </c>
      <c r="AD13" s="54">
        <f>'9'!$D$13</f>
        <v>9</v>
      </c>
      <c r="AE13" s="54">
        <f>'9'!$D$13</f>
        <v>9</v>
      </c>
      <c r="AF13" s="54">
        <f>'9'!$D$13</f>
        <v>9</v>
      </c>
      <c r="AG13" s="54">
        <f>'9'!$D$13</f>
        <v>9</v>
      </c>
      <c r="AH13" s="54">
        <f>'9'!$D$13</f>
        <v>9</v>
      </c>
      <c r="AI13" s="54">
        <f>'9'!$D$13</f>
        <v>9</v>
      </c>
      <c r="AJ13" s="54">
        <f>'9'!$D$13</f>
        <v>9</v>
      </c>
      <c r="AK13" s="54">
        <f>'9'!$D$13</f>
        <v>9</v>
      </c>
      <c r="AL13" s="54">
        <f>'9'!$D$13</f>
        <v>9</v>
      </c>
      <c r="AM13" s="54">
        <f>'9'!$D$13</f>
        <v>9</v>
      </c>
      <c r="AN13" s="54">
        <f>'9'!$D$13</f>
        <v>9</v>
      </c>
      <c r="AO13" s="54">
        <f>'9'!$D$13</f>
        <v>9</v>
      </c>
      <c r="AP13" s="54">
        <f>'9'!$D$13</f>
        <v>9</v>
      </c>
      <c r="AQ13" s="54">
        <f>'9'!$D$13</f>
        <v>9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 t="e">
        <f>VLOOKUP(11,Plano!$A$62:$D$85,4,FALSE)</f>
        <v>#N/A</v>
      </c>
      <c r="E15" s="57" t="e">
        <f>D15</f>
        <v>#N/A</v>
      </c>
      <c r="F15" s="57" t="e">
        <f>D15</f>
        <v>#N/A</v>
      </c>
      <c r="G15" s="57" t="e">
        <f>D15</f>
        <v>#N/A</v>
      </c>
      <c r="H15" s="56" t="e">
        <f>VLOOKUP(12,Plano!$A$62:$D$85,4,FALSE)</f>
        <v>#N/A</v>
      </c>
      <c r="I15" s="57" t="e">
        <f>H15</f>
        <v>#N/A</v>
      </c>
      <c r="J15" s="57" t="e">
        <f>H15</f>
        <v>#N/A</v>
      </c>
      <c r="K15" s="57" t="e">
        <f>H15</f>
        <v>#N/A</v>
      </c>
      <c r="L15" s="56" t="e">
        <f>VLOOKUP(13,Plano!$A$62:$D$85,4,FALSE)</f>
        <v>#N/A</v>
      </c>
      <c r="M15" s="57" t="e">
        <f>L15</f>
        <v>#N/A</v>
      </c>
      <c r="N15" s="57" t="e">
        <f>L15</f>
        <v>#N/A</v>
      </c>
      <c r="O15" s="57" t="e">
        <f>L15</f>
        <v>#N/A</v>
      </c>
      <c r="P15" s="56" t="e">
        <f>VLOOKUP(14,Plano!$A$62:$D$85,4,FALSE)</f>
        <v>#N/A</v>
      </c>
      <c r="Q15" s="57" t="e">
        <f>P15</f>
        <v>#N/A</v>
      </c>
      <c r="R15" s="57" t="e">
        <f>P15</f>
        <v>#N/A</v>
      </c>
      <c r="S15" s="57" t="e">
        <f>P15</f>
        <v>#N/A</v>
      </c>
      <c r="T15" s="56" t="e">
        <f>VLOOKUP(15,Plano!$A$62:$D$85,4,FALSE)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VLOOKUP(16,Plano!$A$62:$D$85,4,FALSE)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VLOOKUP(17,Plano!$A$62:$D$85,4,FALSE)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VLOOKUP(18,Plano!$A$62:$D$85,4,FALSE)</f>
        <v>#N/A</v>
      </c>
      <c r="AG15" s="56" t="e">
        <f>AF15</f>
        <v>#N/A</v>
      </c>
      <c r="AH15" s="57" t="e">
        <f>AF15</f>
        <v>#N/A</v>
      </c>
      <c r="AI15" s="57" t="e">
        <f>AF15</f>
        <v>#N/A</v>
      </c>
      <c r="AJ15" s="56" t="e">
        <f>VLOOKUP(19,Plano!$A$62:$D$85,4,FALSE)</f>
        <v>#N/A</v>
      </c>
      <c r="AK15" s="56" t="e">
        <f>AJ15</f>
        <v>#N/A</v>
      </c>
      <c r="AL15" s="57" t="e">
        <f>AJ15</f>
        <v>#N/A</v>
      </c>
      <c r="AM15" s="57" t="e">
        <f>AJ15</f>
        <v>#N/A</v>
      </c>
      <c r="AN15" s="56" t="e">
        <f>VLOOKUP(20,Plano!$A$62:$D$85,4,FALSE)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66" t="str">
        <f>'9'!C16</f>
        <v>ABNER BORDA FONSECA</v>
      </c>
      <c r="D16" s="264" t="str">
        <f>IF('9'!AQ16="C","C",IF('9'!AQ16="D","D",IF('9'!AQ16="TR","TR",IF('9'!AQ16="TC","TC","."))))</f>
        <v>C</v>
      </c>
      <c r="E16" s="264" t="str">
        <f t="shared" ref="E16:T23" si="0">IF(D16="C","C",IF(D16="D","D",IF(D16="TR","TR",IF(D16="TC","TC","."))))</f>
        <v>C</v>
      </c>
      <c r="F16" s="264" t="str">
        <f t="shared" si="0"/>
        <v>C</v>
      </c>
      <c r="G16" s="264" t="str">
        <f t="shared" si="0"/>
        <v>C</v>
      </c>
      <c r="H16" s="264" t="str">
        <f t="shared" si="0"/>
        <v>C</v>
      </c>
      <c r="I16" s="264" t="str">
        <f t="shared" si="0"/>
        <v>C</v>
      </c>
      <c r="J16" s="264" t="str">
        <f t="shared" si="0"/>
        <v>C</v>
      </c>
      <c r="K16" s="264" t="str">
        <f t="shared" si="0"/>
        <v>C</v>
      </c>
      <c r="L16" s="264" t="str">
        <f t="shared" si="0"/>
        <v>C</v>
      </c>
      <c r="M16" s="264" t="str">
        <f t="shared" si="0"/>
        <v>C</v>
      </c>
      <c r="N16" s="264" t="str">
        <f t="shared" si="0"/>
        <v>C</v>
      </c>
      <c r="O16" s="264" t="str">
        <f t="shared" si="0"/>
        <v>C</v>
      </c>
      <c r="P16" s="264" t="str">
        <f t="shared" si="0"/>
        <v>C</v>
      </c>
      <c r="Q16" s="264" t="str">
        <f t="shared" si="0"/>
        <v>C</v>
      </c>
      <c r="R16" s="264" t="str">
        <f t="shared" si="0"/>
        <v>C</v>
      </c>
      <c r="S16" s="264" t="str">
        <f t="shared" si="0"/>
        <v>C</v>
      </c>
      <c r="T16" s="264" t="str">
        <f t="shared" si="0"/>
        <v>C</v>
      </c>
      <c r="U16" s="264" t="str">
        <f t="shared" ref="F16:AQ23" si="1">IF(T16="C","C",IF(T16="D","D",IF(T16="TR","TR",IF(T16="TC","TC","."))))</f>
        <v>C</v>
      </c>
      <c r="V16" s="264" t="str">
        <f t="shared" si="1"/>
        <v>C</v>
      </c>
      <c r="W16" s="264" t="str">
        <f t="shared" si="1"/>
        <v>C</v>
      </c>
      <c r="X16" s="264" t="str">
        <f t="shared" si="1"/>
        <v>C</v>
      </c>
      <c r="Y16" s="264" t="str">
        <f t="shared" si="1"/>
        <v>C</v>
      </c>
      <c r="Z16" s="264" t="str">
        <f t="shared" si="1"/>
        <v>C</v>
      </c>
      <c r="AA16" s="264" t="str">
        <f t="shared" si="1"/>
        <v>C</v>
      </c>
      <c r="AB16" s="264" t="str">
        <f t="shared" si="1"/>
        <v>C</v>
      </c>
      <c r="AC16" s="264" t="str">
        <f t="shared" si="1"/>
        <v>C</v>
      </c>
      <c r="AD16" s="264" t="str">
        <f t="shared" si="1"/>
        <v>C</v>
      </c>
      <c r="AE16" s="264" t="str">
        <f t="shared" si="1"/>
        <v>C</v>
      </c>
      <c r="AF16" s="264" t="str">
        <f t="shared" si="1"/>
        <v>C</v>
      </c>
      <c r="AG16" s="264" t="str">
        <f t="shared" si="1"/>
        <v>C</v>
      </c>
      <c r="AH16" s="264" t="str">
        <f t="shared" si="1"/>
        <v>C</v>
      </c>
      <c r="AI16" s="264" t="str">
        <f t="shared" si="1"/>
        <v>C</v>
      </c>
      <c r="AJ16" s="264" t="str">
        <f t="shared" si="1"/>
        <v>C</v>
      </c>
      <c r="AK16" s="264" t="str">
        <f t="shared" si="1"/>
        <v>C</v>
      </c>
      <c r="AL16" s="264" t="str">
        <f t="shared" si="1"/>
        <v>C</v>
      </c>
      <c r="AM16" s="264" t="str">
        <f t="shared" si="1"/>
        <v>C</v>
      </c>
      <c r="AN16" s="264" t="str">
        <f t="shared" si="1"/>
        <v>C</v>
      </c>
      <c r="AO16" s="264" t="str">
        <f t="shared" si="1"/>
        <v>C</v>
      </c>
      <c r="AP16" s="264" t="str">
        <f t="shared" si="1"/>
        <v>C</v>
      </c>
      <c r="AQ16" s="264" t="str">
        <f t="shared" si="1"/>
        <v>C</v>
      </c>
      <c r="AR16" s="268">
        <f>COUNTIF(D16:AQ16,"F")+'9'!AR16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66" t="str">
        <f>'9'!C17</f>
        <v>ADRIAN RUBILAR LEMES CAETANO</v>
      </c>
      <c r="D17" s="240" t="str">
        <f>IF('9'!AQ17="C","C",IF('9'!AQ17="D","D",IF('9'!AQ17="TR","TR",IF('9'!AQ17="TC","TC","."))))</f>
        <v>.</v>
      </c>
      <c r="E17" s="240" t="str">
        <f t="shared" si="0"/>
        <v>.</v>
      </c>
      <c r="F17" s="240" t="str">
        <f t="shared" si="1"/>
        <v>.</v>
      </c>
      <c r="G17" s="240" t="str">
        <f t="shared" si="1"/>
        <v>.</v>
      </c>
      <c r="H17" s="240" t="str">
        <f t="shared" si="1"/>
        <v>.</v>
      </c>
      <c r="I17" s="240" t="str">
        <f t="shared" si="1"/>
        <v>.</v>
      </c>
      <c r="J17" s="240" t="str">
        <f t="shared" si="1"/>
        <v>.</v>
      </c>
      <c r="K17" s="240" t="str">
        <f t="shared" si="1"/>
        <v>.</v>
      </c>
      <c r="L17" s="240" t="str">
        <f t="shared" si="1"/>
        <v>.</v>
      </c>
      <c r="M17" s="240" t="str">
        <f t="shared" si="1"/>
        <v>.</v>
      </c>
      <c r="N17" s="240" t="str">
        <f t="shared" si="1"/>
        <v>.</v>
      </c>
      <c r="O17" s="240" t="str">
        <f t="shared" si="1"/>
        <v>.</v>
      </c>
      <c r="P17" s="240" t="str">
        <f t="shared" si="1"/>
        <v>.</v>
      </c>
      <c r="Q17" s="240" t="str">
        <f t="shared" si="1"/>
        <v>.</v>
      </c>
      <c r="R17" s="240" t="str">
        <f t="shared" si="1"/>
        <v>.</v>
      </c>
      <c r="S17" s="240" t="str">
        <f t="shared" si="1"/>
        <v>.</v>
      </c>
      <c r="T17" s="240" t="str">
        <f t="shared" si="1"/>
        <v>.</v>
      </c>
      <c r="U17" s="240" t="str">
        <f t="shared" si="1"/>
        <v>.</v>
      </c>
      <c r="V17" s="240" t="str">
        <f t="shared" si="1"/>
        <v>.</v>
      </c>
      <c r="W17" s="240" t="str">
        <f t="shared" si="1"/>
        <v>.</v>
      </c>
      <c r="X17" s="240" t="str">
        <f t="shared" si="1"/>
        <v>.</v>
      </c>
      <c r="Y17" s="240" t="str">
        <f t="shared" si="1"/>
        <v>.</v>
      </c>
      <c r="Z17" s="240" t="str">
        <f t="shared" si="1"/>
        <v>.</v>
      </c>
      <c r="AA17" s="240" t="str">
        <f t="shared" si="1"/>
        <v>.</v>
      </c>
      <c r="AB17" s="240" t="str">
        <f t="shared" si="1"/>
        <v>.</v>
      </c>
      <c r="AC17" s="240" t="str">
        <f t="shared" si="1"/>
        <v>.</v>
      </c>
      <c r="AD17" s="240" t="str">
        <f t="shared" si="1"/>
        <v>.</v>
      </c>
      <c r="AE17" s="240" t="str">
        <f t="shared" si="1"/>
        <v>.</v>
      </c>
      <c r="AF17" s="240" t="str">
        <f t="shared" si="1"/>
        <v>.</v>
      </c>
      <c r="AG17" s="240" t="str">
        <f t="shared" si="1"/>
        <v>.</v>
      </c>
      <c r="AH17" s="240" t="str">
        <f t="shared" si="1"/>
        <v>.</v>
      </c>
      <c r="AI17" s="240" t="str">
        <f t="shared" si="1"/>
        <v>.</v>
      </c>
      <c r="AJ17" s="240" t="str">
        <f t="shared" si="1"/>
        <v>.</v>
      </c>
      <c r="AK17" s="240" t="str">
        <f t="shared" si="1"/>
        <v>.</v>
      </c>
      <c r="AL17" s="240" t="str">
        <f t="shared" si="1"/>
        <v>.</v>
      </c>
      <c r="AM17" s="240" t="str">
        <f t="shared" si="1"/>
        <v>.</v>
      </c>
      <c r="AN17" s="240" t="str">
        <f t="shared" si="1"/>
        <v>.</v>
      </c>
      <c r="AO17" s="240" t="str">
        <f t="shared" si="1"/>
        <v>.</v>
      </c>
      <c r="AP17" s="240" t="str">
        <f t="shared" si="1"/>
        <v>.</v>
      </c>
      <c r="AQ17" s="240" t="str">
        <f t="shared" si="1"/>
        <v>.</v>
      </c>
      <c r="AR17" s="3">
        <f>COUNTIF(D17:AQ17,"F")+'9'!AR17</f>
        <v>0</v>
      </c>
    </row>
    <row r="18" spans="1:44" ht="10.5" customHeight="1">
      <c r="A18" s="265">
        <f>'7'!A18</f>
        <v>3</v>
      </c>
      <c r="B18" s="265" t="str">
        <f>'7'!B18</f>
        <v>ADS</v>
      </c>
      <c r="C18" s="266" t="str">
        <f>'9'!C18</f>
        <v>ALEXANDRE GABIATTI VIEIRA</v>
      </c>
      <c r="D18" s="264" t="str">
        <f>IF('9'!AQ18="C","C",IF('9'!AQ18="D","D",IF('9'!AQ18="TR","TR",IF('9'!AQ18="TC","TC","."))))</f>
        <v>.</v>
      </c>
      <c r="E18" s="264" t="str">
        <f t="shared" si="0"/>
        <v>.</v>
      </c>
      <c r="F18" s="264" t="str">
        <f t="shared" si="1"/>
        <v>.</v>
      </c>
      <c r="G18" s="264" t="str">
        <f t="shared" si="1"/>
        <v>.</v>
      </c>
      <c r="H18" s="264" t="str">
        <f t="shared" si="1"/>
        <v>.</v>
      </c>
      <c r="I18" s="264" t="str">
        <f t="shared" si="1"/>
        <v>.</v>
      </c>
      <c r="J18" s="264" t="str">
        <f t="shared" si="1"/>
        <v>.</v>
      </c>
      <c r="K18" s="264" t="str">
        <f t="shared" si="1"/>
        <v>.</v>
      </c>
      <c r="L18" s="264" t="str">
        <f t="shared" si="1"/>
        <v>.</v>
      </c>
      <c r="M18" s="264" t="str">
        <f t="shared" si="1"/>
        <v>.</v>
      </c>
      <c r="N18" s="264" t="str">
        <f t="shared" si="1"/>
        <v>.</v>
      </c>
      <c r="O18" s="264" t="str">
        <f t="shared" si="1"/>
        <v>.</v>
      </c>
      <c r="P18" s="264" t="str">
        <f t="shared" si="1"/>
        <v>.</v>
      </c>
      <c r="Q18" s="264" t="str">
        <f t="shared" si="1"/>
        <v>.</v>
      </c>
      <c r="R18" s="264" t="str">
        <f t="shared" si="1"/>
        <v>.</v>
      </c>
      <c r="S18" s="264" t="str">
        <f t="shared" si="1"/>
        <v>.</v>
      </c>
      <c r="T18" s="264" t="str">
        <f t="shared" si="1"/>
        <v>.</v>
      </c>
      <c r="U18" s="264" t="str">
        <f t="shared" si="1"/>
        <v>.</v>
      </c>
      <c r="V18" s="264" t="str">
        <f t="shared" si="1"/>
        <v>.</v>
      </c>
      <c r="W18" s="264" t="str">
        <f t="shared" si="1"/>
        <v>.</v>
      </c>
      <c r="X18" s="264" t="str">
        <f t="shared" si="1"/>
        <v>.</v>
      </c>
      <c r="Y18" s="264" t="str">
        <f t="shared" si="1"/>
        <v>.</v>
      </c>
      <c r="Z18" s="264" t="str">
        <f t="shared" si="1"/>
        <v>.</v>
      </c>
      <c r="AA18" s="264" t="str">
        <f t="shared" si="1"/>
        <v>.</v>
      </c>
      <c r="AB18" s="264" t="str">
        <f t="shared" si="1"/>
        <v>.</v>
      </c>
      <c r="AC18" s="264" t="str">
        <f t="shared" si="1"/>
        <v>.</v>
      </c>
      <c r="AD18" s="264" t="str">
        <f t="shared" si="1"/>
        <v>.</v>
      </c>
      <c r="AE18" s="264" t="str">
        <f t="shared" si="1"/>
        <v>.</v>
      </c>
      <c r="AF18" s="264" t="str">
        <f t="shared" si="1"/>
        <v>.</v>
      </c>
      <c r="AG18" s="264" t="str">
        <f t="shared" si="1"/>
        <v>.</v>
      </c>
      <c r="AH18" s="264" t="str">
        <f t="shared" si="1"/>
        <v>.</v>
      </c>
      <c r="AI18" s="264" t="str">
        <f t="shared" si="1"/>
        <v>.</v>
      </c>
      <c r="AJ18" s="264" t="str">
        <f t="shared" si="1"/>
        <v>.</v>
      </c>
      <c r="AK18" s="264" t="str">
        <f t="shared" si="1"/>
        <v>.</v>
      </c>
      <c r="AL18" s="264" t="str">
        <f t="shared" si="1"/>
        <v>.</v>
      </c>
      <c r="AM18" s="264" t="str">
        <f t="shared" si="1"/>
        <v>.</v>
      </c>
      <c r="AN18" s="264" t="str">
        <f t="shared" si="1"/>
        <v>.</v>
      </c>
      <c r="AO18" s="264" t="str">
        <f t="shared" si="1"/>
        <v>.</v>
      </c>
      <c r="AP18" s="264" t="str">
        <f t="shared" si="1"/>
        <v>.</v>
      </c>
      <c r="AQ18" s="264" t="str">
        <f t="shared" si="1"/>
        <v>.</v>
      </c>
      <c r="AR18" s="268">
        <f>COUNTIF(D18:AQ18,"F")+'9'!AR18</f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66" t="str">
        <f>'9'!C19</f>
        <v>ALEXSANDRO GIOVANNI DA SILVA DIAS</v>
      </c>
      <c r="D19" s="240" t="str">
        <f>IF('9'!AQ19="C","C",IF('9'!AQ19="D","D",IF('9'!AQ19="TR","TR",IF('9'!AQ19="TC","TC","."))))</f>
        <v>.</v>
      </c>
      <c r="E19" s="240" t="str">
        <f t="shared" si="0"/>
        <v>.</v>
      </c>
      <c r="F19" s="240" t="str">
        <f t="shared" si="1"/>
        <v>.</v>
      </c>
      <c r="G19" s="240" t="str">
        <f t="shared" si="1"/>
        <v>.</v>
      </c>
      <c r="H19" s="240" t="str">
        <f t="shared" si="1"/>
        <v>.</v>
      </c>
      <c r="I19" s="240" t="str">
        <f t="shared" si="1"/>
        <v>.</v>
      </c>
      <c r="J19" s="240" t="str">
        <f t="shared" si="1"/>
        <v>.</v>
      </c>
      <c r="K19" s="240" t="str">
        <f t="shared" si="1"/>
        <v>.</v>
      </c>
      <c r="L19" s="240" t="str">
        <f t="shared" si="1"/>
        <v>.</v>
      </c>
      <c r="M19" s="240" t="str">
        <f t="shared" si="1"/>
        <v>.</v>
      </c>
      <c r="N19" s="240" t="str">
        <f t="shared" si="1"/>
        <v>.</v>
      </c>
      <c r="O19" s="240" t="str">
        <f t="shared" si="1"/>
        <v>.</v>
      </c>
      <c r="P19" s="240" t="str">
        <f t="shared" si="1"/>
        <v>.</v>
      </c>
      <c r="Q19" s="240" t="str">
        <f t="shared" si="1"/>
        <v>.</v>
      </c>
      <c r="R19" s="240" t="str">
        <f t="shared" si="1"/>
        <v>.</v>
      </c>
      <c r="S19" s="240" t="str">
        <f t="shared" si="1"/>
        <v>.</v>
      </c>
      <c r="T19" s="240" t="str">
        <f t="shared" si="1"/>
        <v>.</v>
      </c>
      <c r="U19" s="240" t="str">
        <f t="shared" si="1"/>
        <v>.</v>
      </c>
      <c r="V19" s="240" t="str">
        <f t="shared" si="1"/>
        <v>.</v>
      </c>
      <c r="W19" s="240" t="str">
        <f t="shared" si="1"/>
        <v>.</v>
      </c>
      <c r="X19" s="240" t="str">
        <f t="shared" si="1"/>
        <v>.</v>
      </c>
      <c r="Y19" s="240" t="str">
        <f t="shared" si="1"/>
        <v>.</v>
      </c>
      <c r="Z19" s="240" t="str">
        <f t="shared" si="1"/>
        <v>.</v>
      </c>
      <c r="AA19" s="240" t="str">
        <f t="shared" si="1"/>
        <v>.</v>
      </c>
      <c r="AB19" s="240" t="str">
        <f t="shared" si="1"/>
        <v>.</v>
      </c>
      <c r="AC19" s="240" t="str">
        <f t="shared" si="1"/>
        <v>.</v>
      </c>
      <c r="AD19" s="240" t="str">
        <f t="shared" si="1"/>
        <v>.</v>
      </c>
      <c r="AE19" s="240" t="str">
        <f t="shared" si="1"/>
        <v>.</v>
      </c>
      <c r="AF19" s="240" t="str">
        <f t="shared" si="1"/>
        <v>.</v>
      </c>
      <c r="AG19" s="240" t="str">
        <f t="shared" si="1"/>
        <v>.</v>
      </c>
      <c r="AH19" s="240" t="str">
        <f t="shared" si="1"/>
        <v>.</v>
      </c>
      <c r="AI19" s="240" t="str">
        <f t="shared" si="1"/>
        <v>.</v>
      </c>
      <c r="AJ19" s="240" t="str">
        <f t="shared" si="1"/>
        <v>.</v>
      </c>
      <c r="AK19" s="240" t="str">
        <f t="shared" si="1"/>
        <v>.</v>
      </c>
      <c r="AL19" s="240" t="str">
        <f t="shared" si="1"/>
        <v>.</v>
      </c>
      <c r="AM19" s="240" t="str">
        <f t="shared" si="1"/>
        <v>.</v>
      </c>
      <c r="AN19" s="240" t="str">
        <f t="shared" si="1"/>
        <v>.</v>
      </c>
      <c r="AO19" s="240" t="str">
        <f t="shared" si="1"/>
        <v>.</v>
      </c>
      <c r="AP19" s="240" t="str">
        <f t="shared" si="1"/>
        <v>.</v>
      </c>
      <c r="AQ19" s="240" t="str">
        <f t="shared" si="1"/>
        <v>.</v>
      </c>
      <c r="AR19" s="3">
        <f>COUNTIF(D19:AQ19,"F")+'9'!AR19</f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66" t="str">
        <f>'9'!C20</f>
        <v>ANA CARLA MESSIAS DE MOURA</v>
      </c>
      <c r="D20" s="240" t="str">
        <f>IF('9'!AQ20="C","C",IF('9'!AQ20="D","D",IF('9'!AQ20="TR","TR",IF('9'!AQ20="TC","TC","."))))</f>
        <v>.</v>
      </c>
      <c r="E20" s="240" t="str">
        <f t="shared" si="0"/>
        <v>.</v>
      </c>
      <c r="F20" s="240" t="str">
        <f t="shared" si="1"/>
        <v>.</v>
      </c>
      <c r="G20" s="240" t="str">
        <f t="shared" si="1"/>
        <v>.</v>
      </c>
      <c r="H20" s="240" t="str">
        <f t="shared" si="1"/>
        <v>.</v>
      </c>
      <c r="I20" s="240" t="str">
        <f t="shared" si="1"/>
        <v>.</v>
      </c>
      <c r="J20" s="240" t="str">
        <f t="shared" si="1"/>
        <v>.</v>
      </c>
      <c r="K20" s="240" t="str">
        <f t="shared" si="1"/>
        <v>.</v>
      </c>
      <c r="L20" s="240" t="str">
        <f t="shared" si="1"/>
        <v>.</v>
      </c>
      <c r="M20" s="240" t="str">
        <f t="shared" si="1"/>
        <v>.</v>
      </c>
      <c r="N20" s="240" t="str">
        <f t="shared" si="1"/>
        <v>.</v>
      </c>
      <c r="O20" s="240" t="str">
        <f t="shared" si="1"/>
        <v>.</v>
      </c>
      <c r="P20" s="240" t="str">
        <f t="shared" si="1"/>
        <v>.</v>
      </c>
      <c r="Q20" s="240" t="str">
        <f t="shared" si="1"/>
        <v>.</v>
      </c>
      <c r="R20" s="240" t="str">
        <f t="shared" si="1"/>
        <v>.</v>
      </c>
      <c r="S20" s="240" t="str">
        <f t="shared" si="1"/>
        <v>.</v>
      </c>
      <c r="T20" s="240" t="str">
        <f t="shared" si="1"/>
        <v>.</v>
      </c>
      <c r="U20" s="240" t="str">
        <f t="shared" si="1"/>
        <v>.</v>
      </c>
      <c r="V20" s="240" t="str">
        <f t="shared" si="1"/>
        <v>.</v>
      </c>
      <c r="W20" s="240" t="str">
        <f t="shared" si="1"/>
        <v>.</v>
      </c>
      <c r="X20" s="240" t="str">
        <f t="shared" si="1"/>
        <v>.</v>
      </c>
      <c r="Y20" s="240" t="str">
        <f t="shared" si="1"/>
        <v>.</v>
      </c>
      <c r="Z20" s="240" t="str">
        <f t="shared" si="1"/>
        <v>.</v>
      </c>
      <c r="AA20" s="240" t="str">
        <f t="shared" si="1"/>
        <v>.</v>
      </c>
      <c r="AB20" s="240" t="str">
        <f t="shared" si="1"/>
        <v>.</v>
      </c>
      <c r="AC20" s="240" t="str">
        <f t="shared" si="1"/>
        <v>.</v>
      </c>
      <c r="AD20" s="240" t="str">
        <f t="shared" si="1"/>
        <v>.</v>
      </c>
      <c r="AE20" s="240" t="str">
        <f t="shared" si="1"/>
        <v>.</v>
      </c>
      <c r="AF20" s="240" t="str">
        <f t="shared" si="1"/>
        <v>.</v>
      </c>
      <c r="AG20" s="240" t="str">
        <f t="shared" si="1"/>
        <v>.</v>
      </c>
      <c r="AH20" s="240" t="str">
        <f t="shared" si="1"/>
        <v>.</v>
      </c>
      <c r="AI20" s="240" t="str">
        <f t="shared" si="1"/>
        <v>.</v>
      </c>
      <c r="AJ20" s="240" t="str">
        <f t="shared" si="1"/>
        <v>.</v>
      </c>
      <c r="AK20" s="240" t="str">
        <f t="shared" si="1"/>
        <v>.</v>
      </c>
      <c r="AL20" s="240" t="str">
        <f t="shared" si="1"/>
        <v>.</v>
      </c>
      <c r="AM20" s="240" t="str">
        <f t="shared" si="1"/>
        <v>.</v>
      </c>
      <c r="AN20" s="240" t="str">
        <f t="shared" si="1"/>
        <v>.</v>
      </c>
      <c r="AO20" s="240" t="str">
        <f t="shared" si="1"/>
        <v>.</v>
      </c>
      <c r="AP20" s="240" t="str">
        <f t="shared" si="1"/>
        <v>.</v>
      </c>
      <c r="AQ20" s="240" t="str">
        <f t="shared" si="1"/>
        <v>.</v>
      </c>
      <c r="AR20" s="4">
        <f>COUNTIF(D20:AQ20,"F")+'9'!AR20</f>
        <v>0</v>
      </c>
    </row>
    <row r="21" spans="1:44" ht="10.5" customHeight="1">
      <c r="A21" s="265">
        <f>'7'!A21</f>
        <v>6</v>
      </c>
      <c r="B21" s="265" t="str">
        <f>'7'!B21</f>
        <v>ADS</v>
      </c>
      <c r="C21" s="266" t="str">
        <f>'9'!C21</f>
        <v>ANGELO VICTOR ISRAEL MUNIZ</v>
      </c>
      <c r="D21" s="240" t="str">
        <f>IF('9'!AQ21="C","C",IF('9'!AQ21="D","D",IF('9'!AQ21="TR","TR",IF('9'!AQ21="TC","TC","."))))</f>
        <v>.</v>
      </c>
      <c r="E21" s="240" t="str">
        <f t="shared" si="0"/>
        <v>.</v>
      </c>
      <c r="F21" s="240" t="str">
        <f t="shared" si="1"/>
        <v>.</v>
      </c>
      <c r="G21" s="240" t="str">
        <f t="shared" si="1"/>
        <v>.</v>
      </c>
      <c r="H21" s="240" t="str">
        <f t="shared" si="1"/>
        <v>.</v>
      </c>
      <c r="I21" s="240" t="str">
        <f t="shared" si="1"/>
        <v>.</v>
      </c>
      <c r="J21" s="240" t="str">
        <f t="shared" si="1"/>
        <v>.</v>
      </c>
      <c r="K21" s="240" t="str">
        <f t="shared" si="1"/>
        <v>.</v>
      </c>
      <c r="L21" s="240" t="str">
        <f t="shared" si="1"/>
        <v>.</v>
      </c>
      <c r="M21" s="240" t="str">
        <f t="shared" si="1"/>
        <v>.</v>
      </c>
      <c r="N21" s="240" t="str">
        <f t="shared" si="1"/>
        <v>.</v>
      </c>
      <c r="O21" s="240" t="str">
        <f t="shared" si="1"/>
        <v>.</v>
      </c>
      <c r="P21" s="240" t="str">
        <f t="shared" si="1"/>
        <v>.</v>
      </c>
      <c r="Q21" s="240" t="str">
        <f t="shared" si="1"/>
        <v>.</v>
      </c>
      <c r="R21" s="240" t="str">
        <f t="shared" si="1"/>
        <v>.</v>
      </c>
      <c r="S21" s="240" t="str">
        <f t="shared" si="1"/>
        <v>.</v>
      </c>
      <c r="T21" s="240" t="str">
        <f t="shared" si="1"/>
        <v>.</v>
      </c>
      <c r="U21" s="240" t="str">
        <f t="shared" si="1"/>
        <v>.</v>
      </c>
      <c r="V21" s="240" t="str">
        <f t="shared" si="1"/>
        <v>.</v>
      </c>
      <c r="W21" s="240" t="str">
        <f t="shared" si="1"/>
        <v>.</v>
      </c>
      <c r="X21" s="240" t="str">
        <f t="shared" si="1"/>
        <v>.</v>
      </c>
      <c r="Y21" s="240" t="str">
        <f t="shared" si="1"/>
        <v>.</v>
      </c>
      <c r="Z21" s="240" t="str">
        <f t="shared" si="1"/>
        <v>.</v>
      </c>
      <c r="AA21" s="240" t="str">
        <f t="shared" si="1"/>
        <v>.</v>
      </c>
      <c r="AB21" s="240" t="str">
        <f t="shared" si="1"/>
        <v>.</v>
      </c>
      <c r="AC21" s="240" t="str">
        <f t="shared" si="1"/>
        <v>.</v>
      </c>
      <c r="AD21" s="240" t="str">
        <f t="shared" si="1"/>
        <v>.</v>
      </c>
      <c r="AE21" s="240" t="str">
        <f t="shared" si="1"/>
        <v>.</v>
      </c>
      <c r="AF21" s="240" t="str">
        <f t="shared" si="1"/>
        <v>.</v>
      </c>
      <c r="AG21" s="240" t="str">
        <f t="shared" si="1"/>
        <v>.</v>
      </c>
      <c r="AH21" s="240" t="str">
        <f t="shared" si="1"/>
        <v>.</v>
      </c>
      <c r="AI21" s="240" t="str">
        <f t="shared" si="1"/>
        <v>.</v>
      </c>
      <c r="AJ21" s="240" t="str">
        <f t="shared" si="1"/>
        <v>.</v>
      </c>
      <c r="AK21" s="240" t="str">
        <f t="shared" si="1"/>
        <v>.</v>
      </c>
      <c r="AL21" s="240" t="str">
        <f t="shared" si="1"/>
        <v>.</v>
      </c>
      <c r="AM21" s="240" t="str">
        <f t="shared" si="1"/>
        <v>.</v>
      </c>
      <c r="AN21" s="240" t="str">
        <f t="shared" si="1"/>
        <v>.</v>
      </c>
      <c r="AO21" s="240" t="str">
        <f t="shared" si="1"/>
        <v>.</v>
      </c>
      <c r="AP21" s="240" t="str">
        <f t="shared" si="1"/>
        <v>.</v>
      </c>
      <c r="AQ21" s="240" t="str">
        <f t="shared" si="1"/>
        <v>.</v>
      </c>
      <c r="AR21" s="4">
        <f>COUNTIF(D21:AQ21,"F")+'9'!AR21</f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66" t="str">
        <f>'9'!C22</f>
        <v>BRUNO DA SILVA BRIXIUS</v>
      </c>
      <c r="D22" s="240" t="str">
        <f>IF('9'!AQ22="C","C",IF('9'!AQ22="D","D",IF('9'!AQ22="TR","TR",IF('9'!AQ22="TC","TC","."))))</f>
        <v>.</v>
      </c>
      <c r="E22" s="240" t="str">
        <f t="shared" si="0"/>
        <v>.</v>
      </c>
      <c r="F22" s="240" t="str">
        <f t="shared" si="1"/>
        <v>.</v>
      </c>
      <c r="G22" s="240" t="str">
        <f t="shared" si="1"/>
        <v>.</v>
      </c>
      <c r="H22" s="240" t="str">
        <f t="shared" si="1"/>
        <v>.</v>
      </c>
      <c r="I22" s="240" t="str">
        <f t="shared" si="1"/>
        <v>.</v>
      </c>
      <c r="J22" s="240" t="str">
        <f t="shared" si="1"/>
        <v>.</v>
      </c>
      <c r="K22" s="240" t="str">
        <f t="shared" si="1"/>
        <v>.</v>
      </c>
      <c r="L22" s="240" t="str">
        <f t="shared" si="1"/>
        <v>.</v>
      </c>
      <c r="M22" s="240" t="str">
        <f t="shared" si="1"/>
        <v>.</v>
      </c>
      <c r="N22" s="240" t="str">
        <f t="shared" si="1"/>
        <v>.</v>
      </c>
      <c r="O22" s="240" t="str">
        <f t="shared" si="1"/>
        <v>.</v>
      </c>
      <c r="P22" s="240" t="str">
        <f t="shared" si="1"/>
        <v>.</v>
      </c>
      <c r="Q22" s="240" t="str">
        <f t="shared" si="1"/>
        <v>.</v>
      </c>
      <c r="R22" s="240" t="str">
        <f t="shared" si="1"/>
        <v>.</v>
      </c>
      <c r="S22" s="240" t="str">
        <f t="shared" si="1"/>
        <v>.</v>
      </c>
      <c r="T22" s="240" t="str">
        <f t="shared" si="1"/>
        <v>.</v>
      </c>
      <c r="U22" s="240" t="str">
        <f t="shared" si="1"/>
        <v>.</v>
      </c>
      <c r="V22" s="240" t="str">
        <f t="shared" si="1"/>
        <v>.</v>
      </c>
      <c r="W22" s="240" t="str">
        <f t="shared" si="1"/>
        <v>.</v>
      </c>
      <c r="X22" s="240" t="str">
        <f t="shared" si="1"/>
        <v>.</v>
      </c>
      <c r="Y22" s="240" t="str">
        <f t="shared" si="1"/>
        <v>.</v>
      </c>
      <c r="Z22" s="240" t="str">
        <f t="shared" si="1"/>
        <v>.</v>
      </c>
      <c r="AA22" s="240" t="str">
        <f t="shared" si="1"/>
        <v>.</v>
      </c>
      <c r="AB22" s="240" t="str">
        <f t="shared" si="1"/>
        <v>.</v>
      </c>
      <c r="AC22" s="240" t="str">
        <f t="shared" si="1"/>
        <v>.</v>
      </c>
      <c r="AD22" s="240" t="str">
        <f t="shared" si="1"/>
        <v>.</v>
      </c>
      <c r="AE22" s="240" t="str">
        <f t="shared" si="1"/>
        <v>.</v>
      </c>
      <c r="AF22" s="240" t="str">
        <f t="shared" si="1"/>
        <v>.</v>
      </c>
      <c r="AG22" s="240" t="str">
        <f t="shared" si="1"/>
        <v>.</v>
      </c>
      <c r="AH22" s="240" t="str">
        <f t="shared" si="1"/>
        <v>.</v>
      </c>
      <c r="AI22" s="240" t="str">
        <f t="shared" si="1"/>
        <v>.</v>
      </c>
      <c r="AJ22" s="240" t="str">
        <f t="shared" si="1"/>
        <v>.</v>
      </c>
      <c r="AK22" s="240" t="str">
        <f t="shared" si="1"/>
        <v>.</v>
      </c>
      <c r="AL22" s="240" t="str">
        <f t="shared" si="1"/>
        <v>.</v>
      </c>
      <c r="AM22" s="240" t="str">
        <f t="shared" si="1"/>
        <v>.</v>
      </c>
      <c r="AN22" s="240" t="str">
        <f t="shared" si="1"/>
        <v>.</v>
      </c>
      <c r="AO22" s="240" t="str">
        <f t="shared" si="1"/>
        <v>.</v>
      </c>
      <c r="AP22" s="240" t="str">
        <f t="shared" si="1"/>
        <v>.</v>
      </c>
      <c r="AQ22" s="240" t="str">
        <f t="shared" si="1"/>
        <v>.</v>
      </c>
      <c r="AR22" s="4">
        <f>COUNTIF(D22:AQ22,"F")+'9'!AR22</f>
        <v>0</v>
      </c>
    </row>
    <row r="23" spans="1:44" ht="10.5" customHeight="1">
      <c r="A23" s="265">
        <f>'7'!A23</f>
        <v>1</v>
      </c>
      <c r="B23" s="265" t="str">
        <f>'7'!B23</f>
        <v>TEL</v>
      </c>
      <c r="C23" s="266" t="str">
        <f>'9'!C23</f>
        <v>CRISTIANO DE MOURA</v>
      </c>
      <c r="D23" s="240" t="str">
        <f>IF('9'!AQ23="C","C",IF('9'!AQ23="D","D",IF('9'!AQ23="TR","TR",IF('9'!AQ23="TC","TC","."))))</f>
        <v>.</v>
      </c>
      <c r="E23" s="240" t="str">
        <f t="shared" si="0"/>
        <v>.</v>
      </c>
      <c r="F23" s="240" t="str">
        <f t="shared" si="1"/>
        <v>.</v>
      </c>
      <c r="G23" s="240" t="str">
        <f t="shared" si="1"/>
        <v>.</v>
      </c>
      <c r="H23" s="240" t="str">
        <f t="shared" si="1"/>
        <v>.</v>
      </c>
      <c r="I23" s="240" t="str">
        <f t="shared" si="1"/>
        <v>.</v>
      </c>
      <c r="J23" s="240" t="str">
        <f t="shared" ref="E23:AQ38" si="2">IF(I23="C","C",IF(I23="D","D",IF(I23="TR","TR",IF(I23="TC","TC","."))))</f>
        <v>.</v>
      </c>
      <c r="K23" s="240" t="str">
        <f t="shared" si="2"/>
        <v>.</v>
      </c>
      <c r="L23" s="240" t="str">
        <f t="shared" si="2"/>
        <v>.</v>
      </c>
      <c r="M23" s="240" t="str">
        <f t="shared" si="2"/>
        <v>.</v>
      </c>
      <c r="N23" s="240" t="str">
        <f t="shared" si="2"/>
        <v>.</v>
      </c>
      <c r="O23" s="240" t="str">
        <f t="shared" si="2"/>
        <v>.</v>
      </c>
      <c r="P23" s="240" t="str">
        <f t="shared" si="2"/>
        <v>.</v>
      </c>
      <c r="Q23" s="240" t="str">
        <f t="shared" si="2"/>
        <v>.</v>
      </c>
      <c r="R23" s="240" t="str">
        <f t="shared" si="2"/>
        <v>.</v>
      </c>
      <c r="S23" s="240" t="str">
        <f t="shared" si="2"/>
        <v>.</v>
      </c>
      <c r="T23" s="240" t="str">
        <f t="shared" si="2"/>
        <v>.</v>
      </c>
      <c r="U23" s="240" t="str">
        <f t="shared" si="2"/>
        <v>.</v>
      </c>
      <c r="V23" s="240" t="str">
        <f t="shared" si="2"/>
        <v>.</v>
      </c>
      <c r="W23" s="240" t="str">
        <f t="shared" si="2"/>
        <v>.</v>
      </c>
      <c r="X23" s="240" t="str">
        <f t="shared" si="2"/>
        <v>.</v>
      </c>
      <c r="Y23" s="240" t="str">
        <f t="shared" si="2"/>
        <v>.</v>
      </c>
      <c r="Z23" s="240" t="str">
        <f t="shared" si="2"/>
        <v>.</v>
      </c>
      <c r="AA23" s="240" t="str">
        <f t="shared" si="2"/>
        <v>.</v>
      </c>
      <c r="AB23" s="240" t="str">
        <f t="shared" si="2"/>
        <v>.</v>
      </c>
      <c r="AC23" s="240" t="str">
        <f t="shared" si="2"/>
        <v>.</v>
      </c>
      <c r="AD23" s="240" t="str">
        <f t="shared" si="2"/>
        <v>.</v>
      </c>
      <c r="AE23" s="240" t="str">
        <f t="shared" si="2"/>
        <v>.</v>
      </c>
      <c r="AF23" s="240" t="str">
        <f t="shared" si="2"/>
        <v>.</v>
      </c>
      <c r="AG23" s="240" t="str">
        <f t="shared" si="2"/>
        <v>.</v>
      </c>
      <c r="AH23" s="240" t="str">
        <f t="shared" si="2"/>
        <v>.</v>
      </c>
      <c r="AI23" s="240" t="str">
        <f t="shared" si="2"/>
        <v>.</v>
      </c>
      <c r="AJ23" s="240" t="str">
        <f t="shared" si="2"/>
        <v>.</v>
      </c>
      <c r="AK23" s="240" t="str">
        <f t="shared" si="2"/>
        <v>.</v>
      </c>
      <c r="AL23" s="240" t="str">
        <f t="shared" si="2"/>
        <v>.</v>
      </c>
      <c r="AM23" s="240" t="str">
        <f t="shared" si="2"/>
        <v>.</v>
      </c>
      <c r="AN23" s="240" t="str">
        <f t="shared" si="2"/>
        <v>.</v>
      </c>
      <c r="AO23" s="240" t="str">
        <f t="shared" si="2"/>
        <v>.</v>
      </c>
      <c r="AP23" s="240" t="str">
        <f t="shared" si="2"/>
        <v>.</v>
      </c>
      <c r="AQ23" s="240" t="str">
        <f t="shared" si="2"/>
        <v>.</v>
      </c>
      <c r="AR23" s="4">
        <f>COUNTIF(D23:AQ23,"F")+'9'!AR23</f>
        <v>4</v>
      </c>
    </row>
    <row r="24" spans="1:44" ht="10.5" customHeight="1">
      <c r="A24" s="265">
        <f>'7'!A24</f>
        <v>6</v>
      </c>
      <c r="B24" s="265" t="str">
        <f>'7'!B24</f>
        <v>ADS</v>
      </c>
      <c r="C24" s="266" t="str">
        <f>'9'!C24</f>
        <v>DANIEL OLIVEIRA RODRIGUES</v>
      </c>
      <c r="D24" s="240" t="str">
        <f>IF('9'!AQ24="C","C",IF('9'!AQ24="D","D",IF('9'!AQ24="TR","TR",IF('9'!AQ24="TC","TC","."))))</f>
        <v>.</v>
      </c>
      <c r="E24" s="240" t="str">
        <f t="shared" si="2"/>
        <v>.</v>
      </c>
      <c r="F24" s="240" t="str">
        <f t="shared" si="2"/>
        <v>.</v>
      </c>
      <c r="G24" s="240" t="str">
        <f t="shared" si="2"/>
        <v>.</v>
      </c>
      <c r="H24" s="240" t="str">
        <f t="shared" si="2"/>
        <v>.</v>
      </c>
      <c r="I24" s="240" t="str">
        <f t="shared" si="2"/>
        <v>.</v>
      </c>
      <c r="J24" s="240" t="str">
        <f t="shared" si="2"/>
        <v>.</v>
      </c>
      <c r="K24" s="240" t="str">
        <f t="shared" si="2"/>
        <v>.</v>
      </c>
      <c r="L24" s="240" t="str">
        <f t="shared" si="2"/>
        <v>.</v>
      </c>
      <c r="M24" s="240" t="str">
        <f t="shared" si="2"/>
        <v>.</v>
      </c>
      <c r="N24" s="240" t="str">
        <f t="shared" si="2"/>
        <v>.</v>
      </c>
      <c r="O24" s="240" t="str">
        <f t="shared" si="2"/>
        <v>.</v>
      </c>
      <c r="P24" s="240" t="str">
        <f t="shared" si="2"/>
        <v>.</v>
      </c>
      <c r="Q24" s="240" t="str">
        <f t="shared" si="2"/>
        <v>.</v>
      </c>
      <c r="R24" s="240" t="str">
        <f t="shared" si="2"/>
        <v>.</v>
      </c>
      <c r="S24" s="240" t="str">
        <f t="shared" si="2"/>
        <v>.</v>
      </c>
      <c r="T24" s="240" t="str">
        <f t="shared" si="2"/>
        <v>.</v>
      </c>
      <c r="U24" s="240" t="str">
        <f t="shared" si="2"/>
        <v>.</v>
      </c>
      <c r="V24" s="240" t="str">
        <f t="shared" si="2"/>
        <v>.</v>
      </c>
      <c r="W24" s="240" t="str">
        <f t="shared" si="2"/>
        <v>.</v>
      </c>
      <c r="X24" s="240" t="str">
        <f t="shared" si="2"/>
        <v>.</v>
      </c>
      <c r="Y24" s="240" t="str">
        <f t="shared" si="2"/>
        <v>.</v>
      </c>
      <c r="Z24" s="240" t="str">
        <f t="shared" si="2"/>
        <v>.</v>
      </c>
      <c r="AA24" s="240" t="str">
        <f t="shared" si="2"/>
        <v>.</v>
      </c>
      <c r="AB24" s="240" t="str">
        <f t="shared" si="2"/>
        <v>.</v>
      </c>
      <c r="AC24" s="240" t="str">
        <f t="shared" si="2"/>
        <v>.</v>
      </c>
      <c r="AD24" s="240" t="str">
        <f t="shared" si="2"/>
        <v>.</v>
      </c>
      <c r="AE24" s="240" t="str">
        <f t="shared" si="2"/>
        <v>.</v>
      </c>
      <c r="AF24" s="240" t="str">
        <f t="shared" si="2"/>
        <v>.</v>
      </c>
      <c r="AG24" s="240" t="str">
        <f t="shared" si="2"/>
        <v>.</v>
      </c>
      <c r="AH24" s="240" t="str">
        <f t="shared" si="2"/>
        <v>.</v>
      </c>
      <c r="AI24" s="240" t="str">
        <f t="shared" si="2"/>
        <v>.</v>
      </c>
      <c r="AJ24" s="240" t="str">
        <f t="shared" si="2"/>
        <v>.</v>
      </c>
      <c r="AK24" s="240" t="str">
        <f t="shared" si="2"/>
        <v>.</v>
      </c>
      <c r="AL24" s="240" t="str">
        <f t="shared" si="2"/>
        <v>.</v>
      </c>
      <c r="AM24" s="240" t="str">
        <f t="shared" si="2"/>
        <v>.</v>
      </c>
      <c r="AN24" s="240" t="str">
        <f t="shared" si="2"/>
        <v>.</v>
      </c>
      <c r="AO24" s="240" t="str">
        <f t="shared" si="2"/>
        <v>.</v>
      </c>
      <c r="AP24" s="240" t="str">
        <f t="shared" si="2"/>
        <v>.</v>
      </c>
      <c r="AQ24" s="240" t="str">
        <f t="shared" si="2"/>
        <v>.</v>
      </c>
      <c r="AR24" s="4">
        <f>COUNTIF(D24:AQ24,"F")+'9'!AR24</f>
        <v>12</v>
      </c>
    </row>
    <row r="25" spans="1:44" ht="10.5" customHeight="1">
      <c r="A25" s="265">
        <f>'7'!A25</f>
        <v>7</v>
      </c>
      <c r="B25" s="265" t="str">
        <f>'7'!B25</f>
        <v>ADS</v>
      </c>
      <c r="C25" s="266" t="str">
        <f>'9'!C25</f>
        <v>DIONATA LEONEL MACHADO FERRAZ</v>
      </c>
      <c r="D25" s="240" t="str">
        <f>IF('9'!AQ25="C","C",IF('9'!AQ25="D","D",IF('9'!AQ25="TR","TR",IF('9'!AQ25="TC","TC","."))))</f>
        <v>.</v>
      </c>
      <c r="E25" s="240" t="str">
        <f t="shared" si="2"/>
        <v>.</v>
      </c>
      <c r="F25" s="240" t="str">
        <f t="shared" si="2"/>
        <v>.</v>
      </c>
      <c r="G25" s="240" t="str">
        <f t="shared" si="2"/>
        <v>.</v>
      </c>
      <c r="H25" s="240" t="str">
        <f t="shared" si="2"/>
        <v>.</v>
      </c>
      <c r="I25" s="240" t="str">
        <f t="shared" si="2"/>
        <v>.</v>
      </c>
      <c r="J25" s="240" t="str">
        <f t="shared" si="2"/>
        <v>.</v>
      </c>
      <c r="K25" s="240" t="str">
        <f t="shared" si="2"/>
        <v>.</v>
      </c>
      <c r="L25" s="240" t="str">
        <f t="shared" si="2"/>
        <v>.</v>
      </c>
      <c r="M25" s="240" t="str">
        <f t="shared" si="2"/>
        <v>.</v>
      </c>
      <c r="N25" s="240" t="str">
        <f t="shared" si="2"/>
        <v>.</v>
      </c>
      <c r="O25" s="240" t="str">
        <f t="shared" si="2"/>
        <v>.</v>
      </c>
      <c r="P25" s="240" t="str">
        <f t="shared" si="2"/>
        <v>.</v>
      </c>
      <c r="Q25" s="240" t="str">
        <f t="shared" si="2"/>
        <v>.</v>
      </c>
      <c r="R25" s="240" t="str">
        <f t="shared" si="2"/>
        <v>.</v>
      </c>
      <c r="S25" s="240" t="str">
        <f t="shared" si="2"/>
        <v>.</v>
      </c>
      <c r="T25" s="240" t="str">
        <f t="shared" si="2"/>
        <v>.</v>
      </c>
      <c r="U25" s="240" t="str">
        <f t="shared" si="2"/>
        <v>.</v>
      </c>
      <c r="V25" s="240" t="str">
        <f t="shared" si="2"/>
        <v>.</v>
      </c>
      <c r="W25" s="240" t="str">
        <f t="shared" si="2"/>
        <v>.</v>
      </c>
      <c r="X25" s="240" t="str">
        <f t="shared" si="2"/>
        <v>.</v>
      </c>
      <c r="Y25" s="240" t="str">
        <f t="shared" si="2"/>
        <v>.</v>
      </c>
      <c r="Z25" s="240" t="str">
        <f t="shared" si="2"/>
        <v>.</v>
      </c>
      <c r="AA25" s="240" t="str">
        <f t="shared" si="2"/>
        <v>.</v>
      </c>
      <c r="AB25" s="240" t="str">
        <f t="shared" si="2"/>
        <v>.</v>
      </c>
      <c r="AC25" s="240" t="str">
        <f t="shared" si="2"/>
        <v>.</v>
      </c>
      <c r="AD25" s="240" t="str">
        <f t="shared" si="2"/>
        <v>.</v>
      </c>
      <c r="AE25" s="240" t="str">
        <f t="shared" si="2"/>
        <v>.</v>
      </c>
      <c r="AF25" s="240" t="str">
        <f t="shared" si="2"/>
        <v>.</v>
      </c>
      <c r="AG25" s="240" t="str">
        <f t="shared" si="2"/>
        <v>.</v>
      </c>
      <c r="AH25" s="240" t="str">
        <f t="shared" si="2"/>
        <v>.</v>
      </c>
      <c r="AI25" s="240" t="str">
        <f t="shared" si="2"/>
        <v>.</v>
      </c>
      <c r="AJ25" s="240" t="str">
        <f t="shared" si="2"/>
        <v>.</v>
      </c>
      <c r="AK25" s="240" t="str">
        <f t="shared" si="2"/>
        <v>.</v>
      </c>
      <c r="AL25" s="240" t="str">
        <f t="shared" si="2"/>
        <v>.</v>
      </c>
      <c r="AM25" s="240" t="str">
        <f t="shared" si="2"/>
        <v>.</v>
      </c>
      <c r="AN25" s="240" t="str">
        <f t="shared" si="2"/>
        <v>.</v>
      </c>
      <c r="AO25" s="240" t="str">
        <f t="shared" si="2"/>
        <v>.</v>
      </c>
      <c r="AP25" s="240" t="str">
        <f t="shared" si="2"/>
        <v>.</v>
      </c>
      <c r="AQ25" s="240" t="str">
        <f t="shared" si="2"/>
        <v>.</v>
      </c>
      <c r="AR25" s="4">
        <f>COUNTIF(D25:AQ25,"F")+'9'!AR25</f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66" t="str">
        <f>'9'!C26</f>
        <v>DOUGLAS COSTA DA ROCHA</v>
      </c>
      <c r="D26" s="240" t="str">
        <f>IF('9'!AQ26="C","C",IF('9'!AQ26="D","D",IF('9'!AQ26="TR","TR",IF('9'!AQ26="TC","TC","."))))</f>
        <v>.</v>
      </c>
      <c r="E26" s="240" t="str">
        <f t="shared" si="2"/>
        <v>.</v>
      </c>
      <c r="F26" s="240" t="str">
        <f t="shared" si="2"/>
        <v>.</v>
      </c>
      <c r="G26" s="240" t="str">
        <f t="shared" si="2"/>
        <v>.</v>
      </c>
      <c r="H26" s="240" t="str">
        <f t="shared" si="2"/>
        <v>.</v>
      </c>
      <c r="I26" s="240" t="str">
        <f t="shared" si="2"/>
        <v>.</v>
      </c>
      <c r="J26" s="240" t="str">
        <f t="shared" si="2"/>
        <v>.</v>
      </c>
      <c r="K26" s="240" t="str">
        <f t="shared" si="2"/>
        <v>.</v>
      </c>
      <c r="L26" s="240" t="str">
        <f t="shared" si="2"/>
        <v>.</v>
      </c>
      <c r="M26" s="240" t="str">
        <f t="shared" si="2"/>
        <v>.</v>
      </c>
      <c r="N26" s="240" t="str">
        <f t="shared" si="2"/>
        <v>.</v>
      </c>
      <c r="O26" s="240" t="str">
        <f t="shared" si="2"/>
        <v>.</v>
      </c>
      <c r="P26" s="240" t="str">
        <f t="shared" si="2"/>
        <v>.</v>
      </c>
      <c r="Q26" s="240" t="str">
        <f t="shared" si="2"/>
        <v>.</v>
      </c>
      <c r="R26" s="240" t="str">
        <f t="shared" si="2"/>
        <v>.</v>
      </c>
      <c r="S26" s="240" t="str">
        <f t="shared" si="2"/>
        <v>.</v>
      </c>
      <c r="T26" s="240" t="str">
        <f t="shared" si="2"/>
        <v>.</v>
      </c>
      <c r="U26" s="240" t="str">
        <f t="shared" si="2"/>
        <v>.</v>
      </c>
      <c r="V26" s="240" t="str">
        <f t="shared" si="2"/>
        <v>.</v>
      </c>
      <c r="W26" s="240" t="str">
        <f t="shared" si="2"/>
        <v>.</v>
      </c>
      <c r="X26" s="240" t="str">
        <f t="shared" si="2"/>
        <v>.</v>
      </c>
      <c r="Y26" s="240" t="str">
        <f t="shared" si="2"/>
        <v>.</v>
      </c>
      <c r="Z26" s="240" t="str">
        <f t="shared" si="2"/>
        <v>.</v>
      </c>
      <c r="AA26" s="240" t="str">
        <f t="shared" si="2"/>
        <v>.</v>
      </c>
      <c r="AB26" s="240" t="str">
        <f t="shared" si="2"/>
        <v>.</v>
      </c>
      <c r="AC26" s="240" t="str">
        <f t="shared" si="2"/>
        <v>.</v>
      </c>
      <c r="AD26" s="240" t="str">
        <f t="shared" si="2"/>
        <v>.</v>
      </c>
      <c r="AE26" s="240" t="str">
        <f t="shared" si="2"/>
        <v>.</v>
      </c>
      <c r="AF26" s="240" t="str">
        <f t="shared" si="2"/>
        <v>.</v>
      </c>
      <c r="AG26" s="240" t="str">
        <f t="shared" si="2"/>
        <v>.</v>
      </c>
      <c r="AH26" s="240" t="str">
        <f t="shared" si="2"/>
        <v>.</v>
      </c>
      <c r="AI26" s="240" t="str">
        <f t="shared" si="2"/>
        <v>.</v>
      </c>
      <c r="AJ26" s="240" t="str">
        <f t="shared" si="2"/>
        <v>.</v>
      </c>
      <c r="AK26" s="240" t="str">
        <f t="shared" si="2"/>
        <v>.</v>
      </c>
      <c r="AL26" s="240" t="str">
        <f t="shared" si="2"/>
        <v>.</v>
      </c>
      <c r="AM26" s="240" t="str">
        <f t="shared" si="2"/>
        <v>.</v>
      </c>
      <c r="AN26" s="240" t="str">
        <f t="shared" si="2"/>
        <v>.</v>
      </c>
      <c r="AO26" s="240" t="str">
        <f t="shared" si="2"/>
        <v>.</v>
      </c>
      <c r="AP26" s="240" t="str">
        <f t="shared" si="2"/>
        <v>.</v>
      </c>
      <c r="AQ26" s="240" t="str">
        <f t="shared" si="2"/>
        <v>.</v>
      </c>
      <c r="AR26" s="4">
        <f>COUNTIF(D26:AQ26,"F")+'9'!AR26</f>
        <v>0</v>
      </c>
    </row>
    <row r="27" spans="1:44" ht="10.5" customHeight="1">
      <c r="A27" s="265">
        <f>'7'!A27</f>
        <v>3</v>
      </c>
      <c r="B27" s="265" t="str">
        <f>'7'!B27</f>
        <v>REDES</v>
      </c>
      <c r="C27" s="266" t="str">
        <f>'9'!C27</f>
        <v>FABIANO BORBA VIANA FEIJÓ</v>
      </c>
      <c r="D27" s="240" t="str">
        <f>IF('9'!AQ27="C","C",IF('9'!AQ27="D","D",IF('9'!AQ27="TR","TR",IF('9'!AQ27="TC","TC","."))))</f>
        <v>C</v>
      </c>
      <c r="E27" s="240" t="str">
        <f t="shared" ref="E27:AQ27" si="3">IF(D27="C","C",IF(D27="D","D",IF(D27="TR","TR",IF(D27="TC","TC","."))))</f>
        <v>C</v>
      </c>
      <c r="F27" s="240" t="str">
        <f t="shared" si="3"/>
        <v>C</v>
      </c>
      <c r="G27" s="240" t="str">
        <f t="shared" si="3"/>
        <v>C</v>
      </c>
      <c r="H27" s="240" t="str">
        <f t="shared" si="3"/>
        <v>C</v>
      </c>
      <c r="I27" s="240" t="str">
        <f t="shared" si="3"/>
        <v>C</v>
      </c>
      <c r="J27" s="240" t="str">
        <f t="shared" si="3"/>
        <v>C</v>
      </c>
      <c r="K27" s="240" t="str">
        <f t="shared" si="3"/>
        <v>C</v>
      </c>
      <c r="L27" s="240" t="str">
        <f t="shared" si="3"/>
        <v>C</v>
      </c>
      <c r="M27" s="240" t="str">
        <f t="shared" si="3"/>
        <v>C</v>
      </c>
      <c r="N27" s="240" t="str">
        <f t="shared" si="3"/>
        <v>C</v>
      </c>
      <c r="O27" s="240" t="str">
        <f t="shared" si="3"/>
        <v>C</v>
      </c>
      <c r="P27" s="240" t="str">
        <f t="shared" si="3"/>
        <v>C</v>
      </c>
      <c r="Q27" s="240" t="str">
        <f t="shared" si="3"/>
        <v>C</v>
      </c>
      <c r="R27" s="240" t="str">
        <f t="shared" si="3"/>
        <v>C</v>
      </c>
      <c r="S27" s="240" t="str">
        <f t="shared" si="3"/>
        <v>C</v>
      </c>
      <c r="T27" s="240" t="str">
        <f t="shared" si="3"/>
        <v>C</v>
      </c>
      <c r="U27" s="240" t="str">
        <f t="shared" si="3"/>
        <v>C</v>
      </c>
      <c r="V27" s="240" t="str">
        <f t="shared" si="3"/>
        <v>C</v>
      </c>
      <c r="W27" s="240" t="str">
        <f t="shared" si="3"/>
        <v>C</v>
      </c>
      <c r="X27" s="240" t="str">
        <f t="shared" si="3"/>
        <v>C</v>
      </c>
      <c r="Y27" s="240" t="str">
        <f t="shared" si="3"/>
        <v>C</v>
      </c>
      <c r="Z27" s="240" t="str">
        <f t="shared" si="3"/>
        <v>C</v>
      </c>
      <c r="AA27" s="240" t="str">
        <f t="shared" si="3"/>
        <v>C</v>
      </c>
      <c r="AB27" s="240" t="str">
        <f t="shared" si="3"/>
        <v>C</v>
      </c>
      <c r="AC27" s="240" t="str">
        <f t="shared" si="3"/>
        <v>C</v>
      </c>
      <c r="AD27" s="240" t="str">
        <f t="shared" si="3"/>
        <v>C</v>
      </c>
      <c r="AE27" s="240" t="str">
        <f t="shared" si="3"/>
        <v>C</v>
      </c>
      <c r="AF27" s="240" t="str">
        <f t="shared" si="3"/>
        <v>C</v>
      </c>
      <c r="AG27" s="240" t="str">
        <f t="shared" si="3"/>
        <v>C</v>
      </c>
      <c r="AH27" s="240" t="str">
        <f t="shared" si="3"/>
        <v>C</v>
      </c>
      <c r="AI27" s="240" t="str">
        <f t="shared" si="3"/>
        <v>C</v>
      </c>
      <c r="AJ27" s="240" t="str">
        <f t="shared" si="3"/>
        <v>C</v>
      </c>
      <c r="AK27" s="240" t="str">
        <f t="shared" si="3"/>
        <v>C</v>
      </c>
      <c r="AL27" s="240" t="str">
        <f t="shared" si="3"/>
        <v>C</v>
      </c>
      <c r="AM27" s="240" t="str">
        <f t="shared" si="3"/>
        <v>C</v>
      </c>
      <c r="AN27" s="240" t="str">
        <f t="shared" si="3"/>
        <v>C</v>
      </c>
      <c r="AO27" s="240" t="str">
        <f t="shared" si="3"/>
        <v>C</v>
      </c>
      <c r="AP27" s="240" t="str">
        <f t="shared" si="3"/>
        <v>C</v>
      </c>
      <c r="AQ27" s="240" t="str">
        <f t="shared" si="3"/>
        <v>C</v>
      </c>
      <c r="AR27" s="4">
        <f>COUNTIF(D27:AQ27,"F")+'9'!AR27</f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66" t="str">
        <f>'9'!C28</f>
        <v>FELIPE DA SILVA PACHECO</v>
      </c>
      <c r="D28" s="240" t="str">
        <f>IF('9'!AQ28="C","C",IF('9'!AQ28="D","D",IF('9'!AQ28="TR","TR",IF('9'!AQ28="TC","TC","."))))</f>
        <v>.</v>
      </c>
      <c r="E28" s="240" t="str">
        <f t="shared" si="2"/>
        <v>.</v>
      </c>
      <c r="F28" s="240" t="str">
        <f t="shared" si="2"/>
        <v>.</v>
      </c>
      <c r="G28" s="240" t="str">
        <f t="shared" si="2"/>
        <v>.</v>
      </c>
      <c r="H28" s="240" t="str">
        <f t="shared" si="2"/>
        <v>.</v>
      </c>
      <c r="I28" s="240" t="str">
        <f t="shared" si="2"/>
        <v>.</v>
      </c>
      <c r="J28" s="240" t="str">
        <f t="shared" si="2"/>
        <v>.</v>
      </c>
      <c r="K28" s="240" t="str">
        <f t="shared" si="2"/>
        <v>.</v>
      </c>
      <c r="L28" s="240" t="str">
        <f t="shared" si="2"/>
        <v>.</v>
      </c>
      <c r="M28" s="240" t="str">
        <f t="shared" si="2"/>
        <v>.</v>
      </c>
      <c r="N28" s="240" t="str">
        <f t="shared" si="2"/>
        <v>.</v>
      </c>
      <c r="O28" s="240" t="str">
        <f t="shared" si="2"/>
        <v>.</v>
      </c>
      <c r="P28" s="240" t="str">
        <f t="shared" si="2"/>
        <v>.</v>
      </c>
      <c r="Q28" s="240" t="str">
        <f t="shared" si="2"/>
        <v>.</v>
      </c>
      <c r="R28" s="240" t="str">
        <f t="shared" si="2"/>
        <v>.</v>
      </c>
      <c r="S28" s="240" t="str">
        <f t="shared" si="2"/>
        <v>.</v>
      </c>
      <c r="T28" s="240" t="str">
        <f t="shared" si="2"/>
        <v>.</v>
      </c>
      <c r="U28" s="240" t="str">
        <f t="shared" si="2"/>
        <v>.</v>
      </c>
      <c r="V28" s="240" t="str">
        <f t="shared" si="2"/>
        <v>.</v>
      </c>
      <c r="W28" s="240" t="str">
        <f t="shared" si="2"/>
        <v>.</v>
      </c>
      <c r="X28" s="240" t="str">
        <f t="shared" si="2"/>
        <v>.</v>
      </c>
      <c r="Y28" s="240" t="str">
        <f t="shared" si="2"/>
        <v>.</v>
      </c>
      <c r="Z28" s="240" t="str">
        <f t="shared" si="2"/>
        <v>.</v>
      </c>
      <c r="AA28" s="240" t="str">
        <f t="shared" si="2"/>
        <v>.</v>
      </c>
      <c r="AB28" s="240" t="str">
        <f t="shared" si="2"/>
        <v>.</v>
      </c>
      <c r="AC28" s="240" t="str">
        <f t="shared" si="2"/>
        <v>.</v>
      </c>
      <c r="AD28" s="240" t="str">
        <f t="shared" si="2"/>
        <v>.</v>
      </c>
      <c r="AE28" s="240" t="str">
        <f t="shared" si="2"/>
        <v>.</v>
      </c>
      <c r="AF28" s="240" t="str">
        <f t="shared" si="2"/>
        <v>.</v>
      </c>
      <c r="AG28" s="240" t="str">
        <f t="shared" si="2"/>
        <v>.</v>
      </c>
      <c r="AH28" s="240" t="str">
        <f t="shared" si="2"/>
        <v>.</v>
      </c>
      <c r="AI28" s="240" t="str">
        <f t="shared" si="2"/>
        <v>.</v>
      </c>
      <c r="AJ28" s="240" t="str">
        <f t="shared" si="2"/>
        <v>.</v>
      </c>
      <c r="AK28" s="240" t="str">
        <f t="shared" si="2"/>
        <v>.</v>
      </c>
      <c r="AL28" s="240" t="str">
        <f t="shared" si="2"/>
        <v>.</v>
      </c>
      <c r="AM28" s="240" t="str">
        <f t="shared" si="2"/>
        <v>.</v>
      </c>
      <c r="AN28" s="240" t="str">
        <f t="shared" si="2"/>
        <v>.</v>
      </c>
      <c r="AO28" s="240" t="str">
        <f t="shared" si="2"/>
        <v>.</v>
      </c>
      <c r="AP28" s="240" t="str">
        <f t="shared" si="2"/>
        <v>.</v>
      </c>
      <c r="AQ28" s="240" t="str">
        <f t="shared" si="2"/>
        <v>.</v>
      </c>
      <c r="AR28" s="4">
        <f>COUNTIF(D28:AQ28,"F")+'9'!AR28</f>
        <v>8</v>
      </c>
    </row>
    <row r="29" spans="1:44" ht="10.5" customHeight="1">
      <c r="A29" s="265">
        <f>'7'!A29</f>
        <v>10</v>
      </c>
      <c r="B29" s="265" t="str">
        <f>'7'!B29</f>
        <v>ADS</v>
      </c>
      <c r="C29" s="266" t="str">
        <f>'9'!C29</f>
        <v>FERNANDO LEITE SZEZECINSKI</v>
      </c>
      <c r="D29" s="240" t="str">
        <f>IF('9'!AQ29="C","C",IF('9'!AQ29="D","D",IF('9'!AQ29="TR","TR",IF('9'!AQ29="TC","TC","."))))</f>
        <v>.</v>
      </c>
      <c r="E29" s="240" t="str">
        <f t="shared" si="2"/>
        <v>.</v>
      </c>
      <c r="F29" s="240" t="str">
        <f t="shared" si="2"/>
        <v>.</v>
      </c>
      <c r="G29" s="240" t="str">
        <f t="shared" si="2"/>
        <v>.</v>
      </c>
      <c r="H29" s="240" t="str">
        <f t="shared" si="2"/>
        <v>.</v>
      </c>
      <c r="I29" s="240" t="str">
        <f t="shared" si="2"/>
        <v>.</v>
      </c>
      <c r="J29" s="240" t="str">
        <f t="shared" si="2"/>
        <v>.</v>
      </c>
      <c r="K29" s="240" t="str">
        <f t="shared" si="2"/>
        <v>.</v>
      </c>
      <c r="L29" s="240" t="str">
        <f t="shared" si="2"/>
        <v>.</v>
      </c>
      <c r="M29" s="240" t="str">
        <f t="shared" si="2"/>
        <v>.</v>
      </c>
      <c r="N29" s="240" t="str">
        <f t="shared" si="2"/>
        <v>.</v>
      </c>
      <c r="O29" s="240" t="str">
        <f t="shared" si="2"/>
        <v>.</v>
      </c>
      <c r="P29" s="240" t="str">
        <f t="shared" si="2"/>
        <v>.</v>
      </c>
      <c r="Q29" s="240" t="str">
        <f t="shared" si="2"/>
        <v>.</v>
      </c>
      <c r="R29" s="240" t="str">
        <f t="shared" si="2"/>
        <v>.</v>
      </c>
      <c r="S29" s="240" t="str">
        <f t="shared" si="2"/>
        <v>.</v>
      </c>
      <c r="T29" s="240" t="str">
        <f t="shared" si="2"/>
        <v>.</v>
      </c>
      <c r="U29" s="240" t="str">
        <f t="shared" si="2"/>
        <v>.</v>
      </c>
      <c r="V29" s="240" t="str">
        <f t="shared" si="2"/>
        <v>.</v>
      </c>
      <c r="W29" s="240" t="str">
        <f t="shared" si="2"/>
        <v>.</v>
      </c>
      <c r="X29" s="240" t="str">
        <f t="shared" si="2"/>
        <v>.</v>
      </c>
      <c r="Y29" s="240" t="str">
        <f t="shared" si="2"/>
        <v>.</v>
      </c>
      <c r="Z29" s="240" t="str">
        <f t="shared" si="2"/>
        <v>.</v>
      </c>
      <c r="AA29" s="240" t="str">
        <f t="shared" si="2"/>
        <v>.</v>
      </c>
      <c r="AB29" s="240" t="str">
        <f t="shared" si="2"/>
        <v>.</v>
      </c>
      <c r="AC29" s="240" t="str">
        <f t="shared" si="2"/>
        <v>.</v>
      </c>
      <c r="AD29" s="240" t="str">
        <f t="shared" si="2"/>
        <v>.</v>
      </c>
      <c r="AE29" s="240" t="str">
        <f t="shared" si="2"/>
        <v>.</v>
      </c>
      <c r="AF29" s="240" t="str">
        <f t="shared" si="2"/>
        <v>.</v>
      </c>
      <c r="AG29" s="240" t="str">
        <f t="shared" si="2"/>
        <v>.</v>
      </c>
      <c r="AH29" s="240" t="str">
        <f t="shared" si="2"/>
        <v>.</v>
      </c>
      <c r="AI29" s="240" t="str">
        <f t="shared" si="2"/>
        <v>.</v>
      </c>
      <c r="AJ29" s="240" t="str">
        <f t="shared" si="2"/>
        <v>.</v>
      </c>
      <c r="AK29" s="240" t="str">
        <f t="shared" ref="F29:AQ36" si="4">IF(AJ29="C","C",IF(AJ29="D","D",IF(AJ29="TR","TR",IF(AJ29="TC","TC","."))))</f>
        <v>.</v>
      </c>
      <c r="AL29" s="240" t="str">
        <f t="shared" si="4"/>
        <v>.</v>
      </c>
      <c r="AM29" s="240" t="str">
        <f t="shared" si="4"/>
        <v>.</v>
      </c>
      <c r="AN29" s="240" t="str">
        <f t="shared" si="4"/>
        <v>.</v>
      </c>
      <c r="AO29" s="240" t="str">
        <f t="shared" si="4"/>
        <v>.</v>
      </c>
      <c r="AP29" s="240" t="str">
        <f t="shared" si="4"/>
        <v>.</v>
      </c>
      <c r="AQ29" s="240" t="str">
        <f t="shared" si="4"/>
        <v>.</v>
      </c>
      <c r="AR29" s="4">
        <f>COUNTIF(D29:AQ29,"F")+'9'!AR29</f>
        <v>0</v>
      </c>
    </row>
    <row r="30" spans="1:44" ht="10.5" customHeight="1">
      <c r="A30" s="265">
        <f>'7'!A30</f>
        <v>11</v>
      </c>
      <c r="B30" s="265" t="str">
        <f>'7'!B30</f>
        <v>ADS</v>
      </c>
      <c r="C30" s="266" t="str">
        <f>'9'!C30</f>
        <v>GUILHERME PEREIRA SILVEIRA</v>
      </c>
      <c r="D30" s="240" t="str">
        <f>IF('9'!AQ30="C","C",IF('9'!AQ30="D","D",IF('9'!AQ30="TR","TR",IF('9'!AQ30="TC","TC","."))))</f>
        <v>.</v>
      </c>
      <c r="E30" s="240" t="str">
        <f t="shared" si="2"/>
        <v>.</v>
      </c>
      <c r="F30" s="240" t="str">
        <f t="shared" si="4"/>
        <v>.</v>
      </c>
      <c r="G30" s="240" t="str">
        <f t="shared" si="4"/>
        <v>.</v>
      </c>
      <c r="H30" s="240" t="str">
        <f t="shared" si="4"/>
        <v>.</v>
      </c>
      <c r="I30" s="240" t="str">
        <f t="shared" si="4"/>
        <v>.</v>
      </c>
      <c r="J30" s="240" t="str">
        <f t="shared" si="4"/>
        <v>.</v>
      </c>
      <c r="K30" s="240" t="str">
        <f t="shared" si="4"/>
        <v>.</v>
      </c>
      <c r="L30" s="240" t="str">
        <f t="shared" si="4"/>
        <v>.</v>
      </c>
      <c r="M30" s="240" t="str">
        <f t="shared" si="4"/>
        <v>.</v>
      </c>
      <c r="N30" s="240" t="str">
        <f t="shared" si="4"/>
        <v>.</v>
      </c>
      <c r="O30" s="240" t="str">
        <f t="shared" si="4"/>
        <v>.</v>
      </c>
      <c r="P30" s="240" t="str">
        <f t="shared" si="4"/>
        <v>.</v>
      </c>
      <c r="Q30" s="240" t="str">
        <f t="shared" si="4"/>
        <v>.</v>
      </c>
      <c r="R30" s="240" t="str">
        <f t="shared" si="4"/>
        <v>.</v>
      </c>
      <c r="S30" s="240" t="str">
        <f t="shared" si="4"/>
        <v>.</v>
      </c>
      <c r="T30" s="240" t="str">
        <f t="shared" si="4"/>
        <v>.</v>
      </c>
      <c r="U30" s="240" t="str">
        <f t="shared" si="4"/>
        <v>.</v>
      </c>
      <c r="V30" s="240" t="str">
        <f t="shared" si="4"/>
        <v>.</v>
      </c>
      <c r="W30" s="240" t="str">
        <f t="shared" si="4"/>
        <v>.</v>
      </c>
      <c r="X30" s="240" t="str">
        <f t="shared" si="4"/>
        <v>.</v>
      </c>
      <c r="Y30" s="240" t="str">
        <f t="shared" si="4"/>
        <v>.</v>
      </c>
      <c r="Z30" s="240" t="str">
        <f t="shared" si="4"/>
        <v>.</v>
      </c>
      <c r="AA30" s="240" t="str">
        <f t="shared" si="4"/>
        <v>.</v>
      </c>
      <c r="AB30" s="240" t="str">
        <f t="shared" si="4"/>
        <v>.</v>
      </c>
      <c r="AC30" s="240" t="str">
        <f t="shared" si="4"/>
        <v>.</v>
      </c>
      <c r="AD30" s="240" t="str">
        <f t="shared" si="4"/>
        <v>.</v>
      </c>
      <c r="AE30" s="240" t="str">
        <f t="shared" si="4"/>
        <v>.</v>
      </c>
      <c r="AF30" s="240" t="str">
        <f t="shared" si="4"/>
        <v>.</v>
      </c>
      <c r="AG30" s="240" t="str">
        <f t="shared" si="4"/>
        <v>.</v>
      </c>
      <c r="AH30" s="240" t="str">
        <f t="shared" si="4"/>
        <v>.</v>
      </c>
      <c r="AI30" s="240" t="str">
        <f t="shared" si="4"/>
        <v>.</v>
      </c>
      <c r="AJ30" s="240" t="str">
        <f t="shared" si="4"/>
        <v>.</v>
      </c>
      <c r="AK30" s="240" t="str">
        <f t="shared" si="4"/>
        <v>.</v>
      </c>
      <c r="AL30" s="240" t="str">
        <f t="shared" si="4"/>
        <v>.</v>
      </c>
      <c r="AM30" s="240" t="str">
        <f t="shared" si="4"/>
        <v>.</v>
      </c>
      <c r="AN30" s="240" t="str">
        <f t="shared" si="4"/>
        <v>.</v>
      </c>
      <c r="AO30" s="240" t="str">
        <f t="shared" si="4"/>
        <v>.</v>
      </c>
      <c r="AP30" s="240" t="str">
        <f t="shared" si="4"/>
        <v>.</v>
      </c>
      <c r="AQ30" s="240" t="str">
        <f t="shared" si="4"/>
        <v>.</v>
      </c>
      <c r="AR30" s="4">
        <f>COUNTIF(D30:AQ30,"F")+'9'!AR30</f>
        <v>0</v>
      </c>
    </row>
    <row r="31" spans="1:44" ht="10.5" customHeight="1">
      <c r="A31" s="265">
        <f>'7'!A31</f>
        <v>12</v>
      </c>
      <c r="B31" s="265" t="str">
        <f>'7'!B31</f>
        <v>ADS</v>
      </c>
      <c r="C31" s="266" t="str">
        <f>'9'!C31</f>
        <v>LEONARDO GOMES MONTEIRO MIGUEIS CERQUEIRA</v>
      </c>
      <c r="D31" s="240" t="str">
        <f>IF('9'!AQ31="C","C",IF('9'!AQ31="D","D",IF('9'!AQ31="TR","TR",IF('9'!AQ31="TC","TC","."))))</f>
        <v>.</v>
      </c>
      <c r="E31" s="240" t="str">
        <f t="shared" si="2"/>
        <v>.</v>
      </c>
      <c r="F31" s="240" t="str">
        <f t="shared" si="4"/>
        <v>.</v>
      </c>
      <c r="G31" s="240" t="str">
        <f t="shared" si="4"/>
        <v>.</v>
      </c>
      <c r="H31" s="240" t="str">
        <f t="shared" si="4"/>
        <v>.</v>
      </c>
      <c r="I31" s="240" t="str">
        <f t="shared" si="4"/>
        <v>.</v>
      </c>
      <c r="J31" s="240" t="str">
        <f t="shared" si="4"/>
        <v>.</v>
      </c>
      <c r="K31" s="240" t="str">
        <f t="shared" si="4"/>
        <v>.</v>
      </c>
      <c r="L31" s="240" t="str">
        <f t="shared" si="4"/>
        <v>.</v>
      </c>
      <c r="M31" s="240" t="str">
        <f t="shared" si="4"/>
        <v>.</v>
      </c>
      <c r="N31" s="240" t="str">
        <f t="shared" si="4"/>
        <v>.</v>
      </c>
      <c r="O31" s="240" t="str">
        <f t="shared" si="4"/>
        <v>.</v>
      </c>
      <c r="P31" s="240" t="str">
        <f t="shared" si="4"/>
        <v>.</v>
      </c>
      <c r="Q31" s="240" t="str">
        <f t="shared" si="4"/>
        <v>.</v>
      </c>
      <c r="R31" s="240" t="str">
        <f t="shared" si="4"/>
        <v>.</v>
      </c>
      <c r="S31" s="240" t="str">
        <f t="shared" si="4"/>
        <v>.</v>
      </c>
      <c r="T31" s="240" t="str">
        <f t="shared" si="4"/>
        <v>.</v>
      </c>
      <c r="U31" s="240" t="str">
        <f t="shared" si="4"/>
        <v>.</v>
      </c>
      <c r="V31" s="240" t="str">
        <f t="shared" si="4"/>
        <v>.</v>
      </c>
      <c r="W31" s="240" t="str">
        <f t="shared" si="4"/>
        <v>.</v>
      </c>
      <c r="X31" s="240" t="str">
        <f t="shared" si="4"/>
        <v>.</v>
      </c>
      <c r="Y31" s="240" t="str">
        <f t="shared" si="4"/>
        <v>.</v>
      </c>
      <c r="Z31" s="240" t="str">
        <f t="shared" si="4"/>
        <v>.</v>
      </c>
      <c r="AA31" s="240" t="str">
        <f t="shared" si="4"/>
        <v>.</v>
      </c>
      <c r="AB31" s="240" t="str">
        <f t="shared" si="4"/>
        <v>.</v>
      </c>
      <c r="AC31" s="240" t="str">
        <f t="shared" si="4"/>
        <v>.</v>
      </c>
      <c r="AD31" s="240" t="str">
        <f t="shared" si="4"/>
        <v>.</v>
      </c>
      <c r="AE31" s="240" t="str">
        <f t="shared" si="4"/>
        <v>.</v>
      </c>
      <c r="AF31" s="240" t="str">
        <f t="shared" si="4"/>
        <v>.</v>
      </c>
      <c r="AG31" s="240" t="str">
        <f t="shared" si="4"/>
        <v>.</v>
      </c>
      <c r="AH31" s="240" t="str">
        <f t="shared" si="4"/>
        <v>.</v>
      </c>
      <c r="AI31" s="240" t="str">
        <f t="shared" si="4"/>
        <v>.</v>
      </c>
      <c r="AJ31" s="240" t="str">
        <f t="shared" si="4"/>
        <v>.</v>
      </c>
      <c r="AK31" s="240" t="str">
        <f t="shared" si="4"/>
        <v>.</v>
      </c>
      <c r="AL31" s="240" t="str">
        <f t="shared" si="4"/>
        <v>.</v>
      </c>
      <c r="AM31" s="240" t="str">
        <f t="shared" si="4"/>
        <v>.</v>
      </c>
      <c r="AN31" s="240" t="str">
        <f t="shared" si="4"/>
        <v>.</v>
      </c>
      <c r="AO31" s="240" t="str">
        <f t="shared" si="4"/>
        <v>.</v>
      </c>
      <c r="AP31" s="240" t="str">
        <f t="shared" si="4"/>
        <v>.</v>
      </c>
      <c r="AQ31" s="240" t="str">
        <f t="shared" si="4"/>
        <v>.</v>
      </c>
      <c r="AR31" s="4">
        <f>COUNTIF(D31:AQ31,"F")+'9'!AR31</f>
        <v>12</v>
      </c>
    </row>
    <row r="32" spans="1:44" ht="10.5" customHeight="1">
      <c r="A32" s="265">
        <f>'7'!A32</f>
        <v>13</v>
      </c>
      <c r="B32" s="265" t="str">
        <f>'7'!B32</f>
        <v>ADS</v>
      </c>
      <c r="C32" s="266" t="str">
        <f>'9'!C32</f>
        <v>LOGAN OLIVEIRA LOUREIRO</v>
      </c>
      <c r="D32" s="240" t="str">
        <f>IF('9'!AQ32="C","C",IF('9'!AQ32="D","D",IF('9'!AQ32="TR","TR",IF('9'!AQ32="TC","TC","."))))</f>
        <v>.</v>
      </c>
      <c r="E32" s="240" t="str">
        <f t="shared" si="2"/>
        <v>.</v>
      </c>
      <c r="F32" s="240" t="str">
        <f t="shared" si="4"/>
        <v>.</v>
      </c>
      <c r="G32" s="240" t="str">
        <f t="shared" si="4"/>
        <v>.</v>
      </c>
      <c r="H32" s="240" t="str">
        <f t="shared" si="4"/>
        <v>.</v>
      </c>
      <c r="I32" s="240" t="str">
        <f t="shared" si="4"/>
        <v>.</v>
      </c>
      <c r="J32" s="240" t="str">
        <f t="shared" si="4"/>
        <v>.</v>
      </c>
      <c r="K32" s="240" t="str">
        <f t="shared" si="4"/>
        <v>.</v>
      </c>
      <c r="L32" s="240" t="str">
        <f t="shared" si="4"/>
        <v>.</v>
      </c>
      <c r="M32" s="240" t="str">
        <f t="shared" si="4"/>
        <v>.</v>
      </c>
      <c r="N32" s="240" t="str">
        <f t="shared" si="4"/>
        <v>.</v>
      </c>
      <c r="O32" s="240" t="str">
        <f t="shared" si="4"/>
        <v>.</v>
      </c>
      <c r="P32" s="240" t="str">
        <f t="shared" si="4"/>
        <v>.</v>
      </c>
      <c r="Q32" s="240" t="str">
        <f t="shared" si="4"/>
        <v>.</v>
      </c>
      <c r="R32" s="240" t="str">
        <f t="shared" si="4"/>
        <v>.</v>
      </c>
      <c r="S32" s="240" t="str">
        <f t="shared" si="4"/>
        <v>.</v>
      </c>
      <c r="T32" s="240" t="str">
        <f t="shared" si="4"/>
        <v>.</v>
      </c>
      <c r="U32" s="240" t="str">
        <f t="shared" si="4"/>
        <v>.</v>
      </c>
      <c r="V32" s="240" t="str">
        <f t="shared" si="4"/>
        <v>.</v>
      </c>
      <c r="W32" s="240" t="str">
        <f t="shared" si="4"/>
        <v>.</v>
      </c>
      <c r="X32" s="240" t="str">
        <f t="shared" si="4"/>
        <v>.</v>
      </c>
      <c r="Y32" s="240" t="str">
        <f t="shared" si="4"/>
        <v>.</v>
      </c>
      <c r="Z32" s="240" t="str">
        <f t="shared" si="4"/>
        <v>.</v>
      </c>
      <c r="AA32" s="240" t="str">
        <f t="shared" si="4"/>
        <v>.</v>
      </c>
      <c r="AB32" s="240" t="str">
        <f t="shared" si="4"/>
        <v>.</v>
      </c>
      <c r="AC32" s="240" t="str">
        <f t="shared" si="4"/>
        <v>.</v>
      </c>
      <c r="AD32" s="240" t="str">
        <f t="shared" si="4"/>
        <v>.</v>
      </c>
      <c r="AE32" s="240" t="str">
        <f t="shared" si="4"/>
        <v>.</v>
      </c>
      <c r="AF32" s="240" t="str">
        <f t="shared" si="4"/>
        <v>.</v>
      </c>
      <c r="AG32" s="240" t="str">
        <f t="shared" si="4"/>
        <v>.</v>
      </c>
      <c r="AH32" s="240" t="str">
        <f t="shared" si="4"/>
        <v>.</v>
      </c>
      <c r="AI32" s="240" t="str">
        <f t="shared" si="4"/>
        <v>.</v>
      </c>
      <c r="AJ32" s="240" t="str">
        <f t="shared" si="4"/>
        <v>.</v>
      </c>
      <c r="AK32" s="240" t="str">
        <f t="shared" si="4"/>
        <v>.</v>
      </c>
      <c r="AL32" s="240" t="str">
        <f t="shared" si="4"/>
        <v>.</v>
      </c>
      <c r="AM32" s="240" t="str">
        <f t="shared" si="4"/>
        <v>.</v>
      </c>
      <c r="AN32" s="240" t="str">
        <f t="shared" si="4"/>
        <v>.</v>
      </c>
      <c r="AO32" s="240" t="str">
        <f t="shared" si="4"/>
        <v>.</v>
      </c>
      <c r="AP32" s="240" t="str">
        <f t="shared" si="4"/>
        <v>.</v>
      </c>
      <c r="AQ32" s="240" t="str">
        <f t="shared" si="4"/>
        <v>.</v>
      </c>
      <c r="AR32" s="4">
        <f>COUNTIF(D32:AQ32,"F")+'9'!AR32</f>
        <v>4</v>
      </c>
    </row>
    <row r="33" spans="1:44" ht="10.5" customHeight="1">
      <c r="A33" s="265">
        <f>'7'!A33</f>
        <v>14</v>
      </c>
      <c r="B33" s="265" t="str">
        <f>'7'!B33</f>
        <v>ADS</v>
      </c>
      <c r="C33" s="266" t="str">
        <f>'9'!C33</f>
        <v>NÍKOLAS MARTINS VARGAS</v>
      </c>
      <c r="D33" s="240" t="str">
        <f>IF('9'!AQ33="C","C",IF('9'!AQ33="D","D",IF('9'!AQ33="TR","TR",IF('9'!AQ33="TC","TC","."))))</f>
        <v>.</v>
      </c>
      <c r="E33" s="240" t="str">
        <f t="shared" si="2"/>
        <v>.</v>
      </c>
      <c r="F33" s="240" t="str">
        <f t="shared" si="4"/>
        <v>.</v>
      </c>
      <c r="G33" s="240" t="str">
        <f t="shared" si="4"/>
        <v>.</v>
      </c>
      <c r="H33" s="240" t="str">
        <f t="shared" si="4"/>
        <v>.</v>
      </c>
      <c r="I33" s="240" t="str">
        <f t="shared" si="4"/>
        <v>.</v>
      </c>
      <c r="J33" s="240" t="str">
        <f t="shared" si="4"/>
        <v>.</v>
      </c>
      <c r="K33" s="240" t="str">
        <f t="shared" si="4"/>
        <v>.</v>
      </c>
      <c r="L33" s="240" t="str">
        <f t="shared" si="4"/>
        <v>.</v>
      </c>
      <c r="M33" s="240" t="str">
        <f t="shared" si="4"/>
        <v>.</v>
      </c>
      <c r="N33" s="240" t="str">
        <f t="shared" si="4"/>
        <v>.</v>
      </c>
      <c r="O33" s="240" t="str">
        <f t="shared" si="4"/>
        <v>.</v>
      </c>
      <c r="P33" s="240" t="str">
        <f t="shared" si="4"/>
        <v>.</v>
      </c>
      <c r="Q33" s="240" t="str">
        <f t="shared" si="4"/>
        <v>.</v>
      </c>
      <c r="R33" s="240" t="str">
        <f t="shared" si="4"/>
        <v>.</v>
      </c>
      <c r="S33" s="240" t="str">
        <f t="shared" si="4"/>
        <v>.</v>
      </c>
      <c r="T33" s="240" t="str">
        <f t="shared" si="4"/>
        <v>.</v>
      </c>
      <c r="U33" s="240" t="str">
        <f t="shared" si="4"/>
        <v>.</v>
      </c>
      <c r="V33" s="240" t="str">
        <f t="shared" si="4"/>
        <v>.</v>
      </c>
      <c r="W33" s="240" t="str">
        <f t="shared" si="4"/>
        <v>.</v>
      </c>
      <c r="X33" s="240" t="str">
        <f t="shared" si="4"/>
        <v>.</v>
      </c>
      <c r="Y33" s="240" t="str">
        <f t="shared" si="4"/>
        <v>.</v>
      </c>
      <c r="Z33" s="240" t="str">
        <f t="shared" si="4"/>
        <v>.</v>
      </c>
      <c r="AA33" s="240" t="str">
        <f t="shared" si="4"/>
        <v>.</v>
      </c>
      <c r="AB33" s="240" t="str">
        <f t="shared" si="4"/>
        <v>.</v>
      </c>
      <c r="AC33" s="240" t="str">
        <f t="shared" si="4"/>
        <v>.</v>
      </c>
      <c r="AD33" s="240" t="str">
        <f t="shared" si="4"/>
        <v>.</v>
      </c>
      <c r="AE33" s="240" t="str">
        <f t="shared" si="4"/>
        <v>.</v>
      </c>
      <c r="AF33" s="240" t="str">
        <f t="shared" si="4"/>
        <v>.</v>
      </c>
      <c r="AG33" s="240" t="str">
        <f t="shared" si="4"/>
        <v>.</v>
      </c>
      <c r="AH33" s="240" t="str">
        <f t="shared" si="4"/>
        <v>.</v>
      </c>
      <c r="AI33" s="240" t="str">
        <f t="shared" si="4"/>
        <v>.</v>
      </c>
      <c r="AJ33" s="240" t="str">
        <f t="shared" si="4"/>
        <v>.</v>
      </c>
      <c r="AK33" s="240" t="str">
        <f t="shared" si="4"/>
        <v>.</v>
      </c>
      <c r="AL33" s="240" t="str">
        <f t="shared" si="4"/>
        <v>.</v>
      </c>
      <c r="AM33" s="240" t="str">
        <f t="shared" si="4"/>
        <v>.</v>
      </c>
      <c r="AN33" s="240" t="str">
        <f t="shared" si="4"/>
        <v>.</v>
      </c>
      <c r="AO33" s="240" t="str">
        <f t="shared" si="4"/>
        <v>.</v>
      </c>
      <c r="AP33" s="240" t="str">
        <f t="shared" si="4"/>
        <v>.</v>
      </c>
      <c r="AQ33" s="240" t="str">
        <f t="shared" si="4"/>
        <v>.</v>
      </c>
      <c r="AR33" s="4">
        <f>COUNTIF(D33:AQ33,"F")+'9'!AR33</f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66" t="str">
        <f>'9'!C34</f>
        <v>PEDRO LUIZ SROCZYNSKI</v>
      </c>
      <c r="D34" s="240" t="str">
        <f>IF('9'!AQ34="C","C",IF('9'!AQ34="D","D",IF('9'!AQ34="TR","TR",IF('9'!AQ34="TC","TC","."))))</f>
        <v>.</v>
      </c>
      <c r="E34" s="240" t="str">
        <f t="shared" si="2"/>
        <v>.</v>
      </c>
      <c r="F34" s="240" t="str">
        <f t="shared" si="4"/>
        <v>.</v>
      </c>
      <c r="G34" s="240" t="str">
        <f t="shared" si="4"/>
        <v>.</v>
      </c>
      <c r="H34" s="240" t="str">
        <f t="shared" si="4"/>
        <v>.</v>
      </c>
      <c r="I34" s="240" t="str">
        <f t="shared" si="4"/>
        <v>.</v>
      </c>
      <c r="J34" s="240" t="str">
        <f t="shared" si="4"/>
        <v>.</v>
      </c>
      <c r="K34" s="240" t="str">
        <f t="shared" si="4"/>
        <v>.</v>
      </c>
      <c r="L34" s="240" t="str">
        <f t="shared" si="4"/>
        <v>.</v>
      </c>
      <c r="M34" s="240" t="str">
        <f t="shared" si="4"/>
        <v>.</v>
      </c>
      <c r="N34" s="240" t="str">
        <f t="shared" si="4"/>
        <v>.</v>
      </c>
      <c r="O34" s="240" t="str">
        <f t="shared" si="4"/>
        <v>.</v>
      </c>
      <c r="P34" s="240" t="str">
        <f t="shared" si="4"/>
        <v>.</v>
      </c>
      <c r="Q34" s="240" t="str">
        <f t="shared" si="4"/>
        <v>.</v>
      </c>
      <c r="R34" s="240" t="str">
        <f t="shared" si="4"/>
        <v>.</v>
      </c>
      <c r="S34" s="240" t="str">
        <f t="shared" si="4"/>
        <v>.</v>
      </c>
      <c r="T34" s="240" t="str">
        <f t="shared" si="4"/>
        <v>.</v>
      </c>
      <c r="U34" s="240" t="str">
        <f t="shared" si="4"/>
        <v>.</v>
      </c>
      <c r="V34" s="240" t="str">
        <f t="shared" si="4"/>
        <v>.</v>
      </c>
      <c r="W34" s="240" t="str">
        <f t="shared" si="4"/>
        <v>.</v>
      </c>
      <c r="X34" s="240" t="str">
        <f t="shared" si="4"/>
        <v>.</v>
      </c>
      <c r="Y34" s="240" t="str">
        <f t="shared" si="4"/>
        <v>.</v>
      </c>
      <c r="Z34" s="240" t="str">
        <f t="shared" si="4"/>
        <v>.</v>
      </c>
      <c r="AA34" s="240" t="str">
        <f t="shared" si="4"/>
        <v>.</v>
      </c>
      <c r="AB34" s="240" t="str">
        <f t="shared" si="4"/>
        <v>.</v>
      </c>
      <c r="AC34" s="240" t="str">
        <f t="shared" si="4"/>
        <v>.</v>
      </c>
      <c r="AD34" s="240" t="str">
        <f t="shared" si="4"/>
        <v>.</v>
      </c>
      <c r="AE34" s="240" t="str">
        <f t="shared" si="4"/>
        <v>.</v>
      </c>
      <c r="AF34" s="240" t="str">
        <f t="shared" si="4"/>
        <v>.</v>
      </c>
      <c r="AG34" s="240" t="str">
        <f t="shared" si="4"/>
        <v>.</v>
      </c>
      <c r="AH34" s="240" t="str">
        <f t="shared" si="4"/>
        <v>.</v>
      </c>
      <c r="AI34" s="240" t="str">
        <f t="shared" si="4"/>
        <v>.</v>
      </c>
      <c r="AJ34" s="240" t="str">
        <f t="shared" si="4"/>
        <v>.</v>
      </c>
      <c r="AK34" s="240" t="str">
        <f t="shared" si="4"/>
        <v>.</v>
      </c>
      <c r="AL34" s="240" t="str">
        <f t="shared" si="4"/>
        <v>.</v>
      </c>
      <c r="AM34" s="240" t="str">
        <f t="shared" si="4"/>
        <v>.</v>
      </c>
      <c r="AN34" s="240" t="str">
        <f t="shared" si="4"/>
        <v>.</v>
      </c>
      <c r="AO34" s="240" t="str">
        <f t="shared" si="4"/>
        <v>.</v>
      </c>
      <c r="AP34" s="240" t="str">
        <f t="shared" si="4"/>
        <v>.</v>
      </c>
      <c r="AQ34" s="240" t="str">
        <f t="shared" si="4"/>
        <v>.</v>
      </c>
      <c r="AR34" s="269">
        <f>COUNTIF(D34:AQ34,"F")+'9'!AR34</f>
        <v>0</v>
      </c>
    </row>
    <row r="35" spans="1:44" ht="10.5" customHeight="1">
      <c r="A35" s="265">
        <f>'7'!A35</f>
        <v>4</v>
      </c>
      <c r="B35" s="265" t="str">
        <f>'7'!B35</f>
        <v>REDES</v>
      </c>
      <c r="C35" s="266" t="str">
        <f>'9'!C35</f>
        <v>RAFAEL LOPES SANTOS</v>
      </c>
      <c r="D35" s="240" t="str">
        <f>IF('9'!AQ35="C","C",IF('9'!AQ35="D","D",IF('9'!AQ35="TR","TR",IF('9'!AQ35="TC","TC","."))))</f>
        <v>.</v>
      </c>
      <c r="E35" s="240" t="str">
        <f t="shared" si="2"/>
        <v>.</v>
      </c>
      <c r="F35" s="240" t="str">
        <f t="shared" si="4"/>
        <v>.</v>
      </c>
      <c r="G35" s="240" t="str">
        <f t="shared" si="4"/>
        <v>.</v>
      </c>
      <c r="H35" s="240" t="str">
        <f t="shared" si="4"/>
        <v>.</v>
      </c>
      <c r="I35" s="240" t="str">
        <f t="shared" si="4"/>
        <v>.</v>
      </c>
      <c r="J35" s="240" t="str">
        <f t="shared" si="4"/>
        <v>.</v>
      </c>
      <c r="K35" s="240" t="str">
        <f t="shared" si="4"/>
        <v>.</v>
      </c>
      <c r="L35" s="240" t="str">
        <f t="shared" si="4"/>
        <v>.</v>
      </c>
      <c r="M35" s="240" t="str">
        <f t="shared" si="4"/>
        <v>.</v>
      </c>
      <c r="N35" s="240" t="str">
        <f t="shared" si="4"/>
        <v>.</v>
      </c>
      <c r="O35" s="240" t="str">
        <f t="shared" si="4"/>
        <v>.</v>
      </c>
      <c r="P35" s="240" t="str">
        <f t="shared" si="4"/>
        <v>.</v>
      </c>
      <c r="Q35" s="240" t="str">
        <f t="shared" si="4"/>
        <v>.</v>
      </c>
      <c r="R35" s="240" t="str">
        <f t="shared" si="4"/>
        <v>.</v>
      </c>
      <c r="S35" s="240" t="str">
        <f t="shared" si="4"/>
        <v>.</v>
      </c>
      <c r="T35" s="240" t="str">
        <f t="shared" si="4"/>
        <v>.</v>
      </c>
      <c r="U35" s="240" t="str">
        <f t="shared" si="4"/>
        <v>.</v>
      </c>
      <c r="V35" s="240" t="str">
        <f t="shared" si="4"/>
        <v>.</v>
      </c>
      <c r="W35" s="240" t="str">
        <f t="shared" si="4"/>
        <v>.</v>
      </c>
      <c r="X35" s="240" t="str">
        <f t="shared" si="4"/>
        <v>.</v>
      </c>
      <c r="Y35" s="240" t="str">
        <f t="shared" si="4"/>
        <v>.</v>
      </c>
      <c r="Z35" s="240" t="str">
        <f t="shared" si="4"/>
        <v>.</v>
      </c>
      <c r="AA35" s="240" t="str">
        <f t="shared" si="4"/>
        <v>.</v>
      </c>
      <c r="AB35" s="240" t="str">
        <f t="shared" si="4"/>
        <v>.</v>
      </c>
      <c r="AC35" s="240" t="str">
        <f t="shared" si="4"/>
        <v>.</v>
      </c>
      <c r="AD35" s="240" t="str">
        <f t="shared" si="4"/>
        <v>.</v>
      </c>
      <c r="AE35" s="240" t="str">
        <f t="shared" si="4"/>
        <v>.</v>
      </c>
      <c r="AF35" s="240" t="str">
        <f t="shared" si="4"/>
        <v>.</v>
      </c>
      <c r="AG35" s="240" t="str">
        <f t="shared" si="4"/>
        <v>.</v>
      </c>
      <c r="AH35" s="240" t="str">
        <f t="shared" si="4"/>
        <v>.</v>
      </c>
      <c r="AI35" s="240" t="str">
        <f t="shared" si="4"/>
        <v>.</v>
      </c>
      <c r="AJ35" s="240" t="str">
        <f t="shared" si="4"/>
        <v>.</v>
      </c>
      <c r="AK35" s="240" t="str">
        <f t="shared" si="4"/>
        <v>.</v>
      </c>
      <c r="AL35" s="240" t="str">
        <f t="shared" si="4"/>
        <v>.</v>
      </c>
      <c r="AM35" s="240" t="str">
        <f t="shared" si="4"/>
        <v>.</v>
      </c>
      <c r="AN35" s="240" t="str">
        <f t="shared" si="4"/>
        <v>.</v>
      </c>
      <c r="AO35" s="240" t="str">
        <f t="shared" si="4"/>
        <v>.</v>
      </c>
      <c r="AP35" s="240" t="str">
        <f t="shared" si="4"/>
        <v>.</v>
      </c>
      <c r="AQ35" s="240" t="str">
        <f t="shared" si="4"/>
        <v>.</v>
      </c>
      <c r="AR35" s="4">
        <f>COUNTIF(D35:AQ35,"F")+'9'!AR35</f>
        <v>4</v>
      </c>
    </row>
    <row r="36" spans="1:44" ht="10.5" customHeight="1">
      <c r="A36" s="265">
        <f>'7'!A36</f>
        <v>5</v>
      </c>
      <c r="B36" s="265" t="str">
        <f>'7'!B36</f>
        <v>REDES</v>
      </c>
      <c r="C36" s="266" t="str">
        <f>'9'!C36</f>
        <v>RENAN AGUIAR OLIVEIRA</v>
      </c>
      <c r="D36" s="240" t="str">
        <f>IF('9'!AQ36="C","C",IF('9'!AQ36="D","D",IF('9'!AQ36="TR","TR",IF('9'!AQ36="TC","TC","."))))</f>
        <v>.</v>
      </c>
      <c r="E36" s="240" t="str">
        <f t="shared" si="2"/>
        <v>.</v>
      </c>
      <c r="F36" s="240" t="str">
        <f t="shared" si="4"/>
        <v>.</v>
      </c>
      <c r="G36" s="240" t="str">
        <f t="shared" si="4"/>
        <v>.</v>
      </c>
      <c r="H36" s="240" t="str">
        <f t="shared" si="4"/>
        <v>.</v>
      </c>
      <c r="I36" s="240" t="str">
        <f t="shared" si="4"/>
        <v>.</v>
      </c>
      <c r="J36" s="240" t="str">
        <f t="shared" si="4"/>
        <v>.</v>
      </c>
      <c r="K36" s="240" t="str">
        <f t="shared" si="4"/>
        <v>.</v>
      </c>
      <c r="L36" s="240" t="str">
        <f t="shared" si="4"/>
        <v>.</v>
      </c>
      <c r="M36" s="240" t="str">
        <f t="shared" si="4"/>
        <v>.</v>
      </c>
      <c r="N36" s="240" t="str">
        <f t="shared" si="4"/>
        <v>.</v>
      </c>
      <c r="O36" s="240" t="str">
        <f t="shared" si="4"/>
        <v>.</v>
      </c>
      <c r="P36" s="240" t="str">
        <f t="shared" si="4"/>
        <v>.</v>
      </c>
      <c r="Q36" s="240" t="str">
        <f t="shared" si="4"/>
        <v>.</v>
      </c>
      <c r="R36" s="240" t="str">
        <f t="shared" si="4"/>
        <v>.</v>
      </c>
      <c r="S36" s="240" t="str">
        <f t="shared" si="4"/>
        <v>.</v>
      </c>
      <c r="T36" s="240" t="str">
        <f t="shared" si="4"/>
        <v>.</v>
      </c>
      <c r="U36" s="240" t="str">
        <f t="shared" si="4"/>
        <v>.</v>
      </c>
      <c r="V36" s="240" t="str">
        <f t="shared" si="4"/>
        <v>.</v>
      </c>
      <c r="W36" s="240" t="str">
        <f t="shared" si="4"/>
        <v>.</v>
      </c>
      <c r="X36" s="240" t="str">
        <f t="shared" si="4"/>
        <v>.</v>
      </c>
      <c r="Y36" s="240" t="str">
        <f t="shared" si="4"/>
        <v>.</v>
      </c>
      <c r="Z36" s="240" t="str">
        <f t="shared" ref="F36:AQ43" si="5">IF(Y36="C","C",IF(Y36="D","D",IF(Y36="TR","TR",IF(Y36="TC","TC","."))))</f>
        <v>.</v>
      </c>
      <c r="AA36" s="240" t="str">
        <f t="shared" si="5"/>
        <v>.</v>
      </c>
      <c r="AB36" s="240" t="str">
        <f t="shared" si="5"/>
        <v>.</v>
      </c>
      <c r="AC36" s="240" t="str">
        <f t="shared" si="5"/>
        <v>.</v>
      </c>
      <c r="AD36" s="240" t="str">
        <f t="shared" si="5"/>
        <v>.</v>
      </c>
      <c r="AE36" s="240" t="str">
        <f t="shared" si="5"/>
        <v>.</v>
      </c>
      <c r="AF36" s="240" t="str">
        <f t="shared" si="5"/>
        <v>.</v>
      </c>
      <c r="AG36" s="240" t="str">
        <f t="shared" si="5"/>
        <v>.</v>
      </c>
      <c r="AH36" s="240" t="str">
        <f t="shared" si="5"/>
        <v>.</v>
      </c>
      <c r="AI36" s="240" t="str">
        <f t="shared" si="5"/>
        <v>.</v>
      </c>
      <c r="AJ36" s="240" t="str">
        <f t="shared" si="5"/>
        <v>.</v>
      </c>
      <c r="AK36" s="240" t="str">
        <f t="shared" si="5"/>
        <v>.</v>
      </c>
      <c r="AL36" s="240" t="str">
        <f t="shared" si="5"/>
        <v>.</v>
      </c>
      <c r="AM36" s="240" t="str">
        <f t="shared" si="5"/>
        <v>.</v>
      </c>
      <c r="AN36" s="240" t="str">
        <f t="shared" si="5"/>
        <v>.</v>
      </c>
      <c r="AO36" s="240" t="str">
        <f t="shared" si="5"/>
        <v>.</v>
      </c>
      <c r="AP36" s="240" t="str">
        <f t="shared" si="5"/>
        <v>.</v>
      </c>
      <c r="AQ36" s="240" t="str">
        <f t="shared" si="5"/>
        <v>.</v>
      </c>
      <c r="AR36" s="4">
        <f>COUNTIF(D36:AQ36,"F")+'9'!AR36</f>
        <v>0</v>
      </c>
    </row>
    <row r="37" spans="1:44" ht="10.5" customHeight="1">
      <c r="A37" s="265">
        <f>'7'!A37</f>
        <v>19</v>
      </c>
      <c r="B37" s="265" t="str">
        <f>'7'!B37</f>
        <v>ADS</v>
      </c>
      <c r="C37" s="266" t="str">
        <f>'9'!C37</f>
        <v>STEFANI SILVA DE LIMA</v>
      </c>
      <c r="D37" s="240" t="str">
        <f>IF('9'!AQ37="C","C",IF('9'!AQ37="D","D",IF('9'!AQ37="TR","TR",IF('9'!AQ37="TC","TC","."))))</f>
        <v>.</v>
      </c>
      <c r="E37" s="240" t="str">
        <f t="shared" si="2"/>
        <v>.</v>
      </c>
      <c r="F37" s="240" t="str">
        <f t="shared" si="5"/>
        <v>.</v>
      </c>
      <c r="G37" s="240" t="str">
        <f t="shared" si="5"/>
        <v>.</v>
      </c>
      <c r="H37" s="240" t="str">
        <f t="shared" si="5"/>
        <v>.</v>
      </c>
      <c r="I37" s="240" t="str">
        <f t="shared" si="5"/>
        <v>.</v>
      </c>
      <c r="J37" s="240" t="str">
        <f t="shared" si="5"/>
        <v>.</v>
      </c>
      <c r="K37" s="240" t="str">
        <f t="shared" si="5"/>
        <v>.</v>
      </c>
      <c r="L37" s="240" t="str">
        <f t="shared" si="5"/>
        <v>.</v>
      </c>
      <c r="M37" s="240" t="str">
        <f t="shared" si="5"/>
        <v>.</v>
      </c>
      <c r="N37" s="240" t="str">
        <f t="shared" si="5"/>
        <v>.</v>
      </c>
      <c r="O37" s="240" t="str">
        <f t="shared" si="5"/>
        <v>.</v>
      </c>
      <c r="P37" s="240" t="str">
        <f t="shared" si="5"/>
        <v>.</v>
      </c>
      <c r="Q37" s="240" t="str">
        <f t="shared" si="5"/>
        <v>.</v>
      </c>
      <c r="R37" s="240" t="str">
        <f t="shared" si="5"/>
        <v>.</v>
      </c>
      <c r="S37" s="240" t="str">
        <f t="shared" si="5"/>
        <v>.</v>
      </c>
      <c r="T37" s="240" t="str">
        <f t="shared" si="5"/>
        <v>.</v>
      </c>
      <c r="U37" s="240" t="str">
        <f t="shared" si="5"/>
        <v>.</v>
      </c>
      <c r="V37" s="240" t="str">
        <f t="shared" si="5"/>
        <v>.</v>
      </c>
      <c r="W37" s="240" t="str">
        <f t="shared" si="5"/>
        <v>.</v>
      </c>
      <c r="X37" s="240" t="str">
        <f t="shared" si="5"/>
        <v>.</v>
      </c>
      <c r="Y37" s="240" t="str">
        <f t="shared" si="5"/>
        <v>.</v>
      </c>
      <c r="Z37" s="240" t="str">
        <f t="shared" si="5"/>
        <v>.</v>
      </c>
      <c r="AA37" s="240" t="str">
        <f t="shared" si="5"/>
        <v>.</v>
      </c>
      <c r="AB37" s="240" t="str">
        <f t="shared" si="5"/>
        <v>.</v>
      </c>
      <c r="AC37" s="240" t="str">
        <f t="shared" si="5"/>
        <v>.</v>
      </c>
      <c r="AD37" s="240" t="str">
        <f t="shared" si="5"/>
        <v>.</v>
      </c>
      <c r="AE37" s="240" t="str">
        <f t="shared" si="5"/>
        <v>.</v>
      </c>
      <c r="AF37" s="240" t="str">
        <f t="shared" si="5"/>
        <v>.</v>
      </c>
      <c r="AG37" s="240" t="str">
        <f t="shared" si="5"/>
        <v>.</v>
      </c>
      <c r="AH37" s="240" t="str">
        <f t="shared" si="5"/>
        <v>.</v>
      </c>
      <c r="AI37" s="240" t="str">
        <f t="shared" si="5"/>
        <v>.</v>
      </c>
      <c r="AJ37" s="240" t="str">
        <f t="shared" si="5"/>
        <v>.</v>
      </c>
      <c r="AK37" s="240" t="str">
        <f t="shared" si="5"/>
        <v>.</v>
      </c>
      <c r="AL37" s="240" t="str">
        <f t="shared" si="5"/>
        <v>.</v>
      </c>
      <c r="AM37" s="240" t="str">
        <f t="shared" si="5"/>
        <v>.</v>
      </c>
      <c r="AN37" s="240" t="str">
        <f t="shared" si="5"/>
        <v>.</v>
      </c>
      <c r="AO37" s="240" t="str">
        <f t="shared" si="5"/>
        <v>.</v>
      </c>
      <c r="AP37" s="240" t="str">
        <f t="shared" si="5"/>
        <v>.</v>
      </c>
      <c r="AQ37" s="240" t="str">
        <f t="shared" si="5"/>
        <v>.</v>
      </c>
      <c r="AR37" s="4">
        <f>COUNTIF(D37:AQ37,"F")+'9'!AR37</f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66" t="str">
        <f>'9'!C38</f>
        <v>VITHOR SAMPAIO MARQUES</v>
      </c>
      <c r="D38" s="240" t="str">
        <f>IF('9'!AQ38="C","C",IF('9'!AQ38="D","D",IF('9'!AQ38="TR","TR",IF('9'!AQ38="TC","TC","."))))</f>
        <v>.</v>
      </c>
      <c r="E38" s="240" t="str">
        <f t="shared" si="2"/>
        <v>.</v>
      </c>
      <c r="F38" s="240" t="str">
        <f t="shared" si="5"/>
        <v>.</v>
      </c>
      <c r="G38" s="240" t="str">
        <f t="shared" si="5"/>
        <v>.</v>
      </c>
      <c r="H38" s="240" t="str">
        <f t="shared" si="5"/>
        <v>.</v>
      </c>
      <c r="I38" s="240" t="str">
        <f t="shared" si="5"/>
        <v>.</v>
      </c>
      <c r="J38" s="240" t="str">
        <f t="shared" si="5"/>
        <v>.</v>
      </c>
      <c r="K38" s="240" t="str">
        <f t="shared" si="5"/>
        <v>.</v>
      </c>
      <c r="L38" s="240" t="str">
        <f t="shared" si="5"/>
        <v>.</v>
      </c>
      <c r="M38" s="240" t="str">
        <f t="shared" si="5"/>
        <v>.</v>
      </c>
      <c r="N38" s="240" t="str">
        <f t="shared" si="5"/>
        <v>.</v>
      </c>
      <c r="O38" s="240" t="str">
        <f t="shared" si="5"/>
        <v>.</v>
      </c>
      <c r="P38" s="240" t="str">
        <f t="shared" si="5"/>
        <v>.</v>
      </c>
      <c r="Q38" s="240" t="str">
        <f t="shared" si="5"/>
        <v>.</v>
      </c>
      <c r="R38" s="240" t="str">
        <f t="shared" si="5"/>
        <v>.</v>
      </c>
      <c r="S38" s="240" t="str">
        <f t="shared" si="5"/>
        <v>.</v>
      </c>
      <c r="T38" s="240" t="str">
        <f t="shared" si="5"/>
        <v>.</v>
      </c>
      <c r="U38" s="240" t="str">
        <f t="shared" si="5"/>
        <v>.</v>
      </c>
      <c r="V38" s="240" t="str">
        <f t="shared" si="5"/>
        <v>.</v>
      </c>
      <c r="W38" s="240" t="str">
        <f t="shared" si="5"/>
        <v>.</v>
      </c>
      <c r="X38" s="240" t="str">
        <f t="shared" si="5"/>
        <v>.</v>
      </c>
      <c r="Y38" s="240" t="str">
        <f t="shared" si="5"/>
        <v>.</v>
      </c>
      <c r="Z38" s="240" t="str">
        <f t="shared" si="5"/>
        <v>.</v>
      </c>
      <c r="AA38" s="240" t="str">
        <f t="shared" si="5"/>
        <v>.</v>
      </c>
      <c r="AB38" s="240" t="str">
        <f t="shared" si="5"/>
        <v>.</v>
      </c>
      <c r="AC38" s="240" t="str">
        <f t="shared" si="5"/>
        <v>.</v>
      </c>
      <c r="AD38" s="240" t="str">
        <f t="shared" si="5"/>
        <v>.</v>
      </c>
      <c r="AE38" s="240" t="str">
        <f t="shared" si="5"/>
        <v>.</v>
      </c>
      <c r="AF38" s="240" t="str">
        <f t="shared" si="5"/>
        <v>.</v>
      </c>
      <c r="AG38" s="240" t="str">
        <f t="shared" si="5"/>
        <v>.</v>
      </c>
      <c r="AH38" s="240" t="str">
        <f t="shared" si="5"/>
        <v>.</v>
      </c>
      <c r="AI38" s="240" t="str">
        <f t="shared" si="5"/>
        <v>.</v>
      </c>
      <c r="AJ38" s="240" t="str">
        <f t="shared" si="5"/>
        <v>.</v>
      </c>
      <c r="AK38" s="240" t="str">
        <f t="shared" si="5"/>
        <v>.</v>
      </c>
      <c r="AL38" s="240" t="str">
        <f t="shared" si="5"/>
        <v>.</v>
      </c>
      <c r="AM38" s="240" t="str">
        <f t="shared" si="5"/>
        <v>.</v>
      </c>
      <c r="AN38" s="240" t="str">
        <f t="shared" si="5"/>
        <v>.</v>
      </c>
      <c r="AO38" s="240" t="str">
        <f t="shared" si="5"/>
        <v>.</v>
      </c>
      <c r="AP38" s="240" t="str">
        <f t="shared" si="5"/>
        <v>.</v>
      </c>
      <c r="AQ38" s="240" t="str">
        <f t="shared" si="5"/>
        <v>.</v>
      </c>
      <c r="AR38" s="4">
        <f>COUNTIF(D38:AQ38,"F")+'9'!AR38</f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66" t="str">
        <f>'9'!C39</f>
        <v>VITOR DA SILVA BRIXIUS</v>
      </c>
      <c r="D39" s="240" t="str">
        <f>IF('9'!AQ39="C","C",IF('9'!AQ39="D","D",IF('9'!AQ39="TR","TR",IF('9'!AQ39="TC","TC","."))))</f>
        <v>.</v>
      </c>
      <c r="E39" s="240" t="str">
        <f t="shared" ref="E39:E50" si="6">IF(D39="C","C",IF(D39="D","D",IF(D39="TR","TR",IF(D39="TC","TC","."))))</f>
        <v>.</v>
      </c>
      <c r="F39" s="240" t="str">
        <f t="shared" si="5"/>
        <v>.</v>
      </c>
      <c r="G39" s="240" t="str">
        <f t="shared" si="5"/>
        <v>.</v>
      </c>
      <c r="H39" s="240" t="str">
        <f t="shared" si="5"/>
        <v>.</v>
      </c>
      <c r="I39" s="240" t="str">
        <f t="shared" si="5"/>
        <v>.</v>
      </c>
      <c r="J39" s="240" t="str">
        <f t="shared" si="5"/>
        <v>.</v>
      </c>
      <c r="K39" s="240" t="str">
        <f t="shared" si="5"/>
        <v>.</v>
      </c>
      <c r="L39" s="240" t="str">
        <f t="shared" si="5"/>
        <v>.</v>
      </c>
      <c r="M39" s="240" t="str">
        <f t="shared" si="5"/>
        <v>.</v>
      </c>
      <c r="N39" s="240" t="str">
        <f t="shared" si="5"/>
        <v>.</v>
      </c>
      <c r="O39" s="240" t="str">
        <f t="shared" si="5"/>
        <v>.</v>
      </c>
      <c r="P39" s="240" t="str">
        <f t="shared" si="5"/>
        <v>.</v>
      </c>
      <c r="Q39" s="240" t="str">
        <f t="shared" si="5"/>
        <v>.</v>
      </c>
      <c r="R39" s="240" t="str">
        <f t="shared" si="5"/>
        <v>.</v>
      </c>
      <c r="S39" s="240" t="str">
        <f t="shared" si="5"/>
        <v>.</v>
      </c>
      <c r="T39" s="240" t="str">
        <f t="shared" si="5"/>
        <v>.</v>
      </c>
      <c r="U39" s="240" t="str">
        <f t="shared" si="5"/>
        <v>.</v>
      </c>
      <c r="V39" s="240" t="str">
        <f t="shared" si="5"/>
        <v>.</v>
      </c>
      <c r="W39" s="240" t="str">
        <f t="shared" si="5"/>
        <v>.</v>
      </c>
      <c r="X39" s="240" t="str">
        <f t="shared" si="5"/>
        <v>.</v>
      </c>
      <c r="Y39" s="240" t="str">
        <f t="shared" si="5"/>
        <v>.</v>
      </c>
      <c r="Z39" s="240" t="str">
        <f t="shared" si="5"/>
        <v>.</v>
      </c>
      <c r="AA39" s="240" t="str">
        <f t="shared" si="5"/>
        <v>.</v>
      </c>
      <c r="AB39" s="240" t="str">
        <f t="shared" si="5"/>
        <v>.</v>
      </c>
      <c r="AC39" s="240" t="str">
        <f t="shared" si="5"/>
        <v>.</v>
      </c>
      <c r="AD39" s="240" t="str">
        <f t="shared" si="5"/>
        <v>.</v>
      </c>
      <c r="AE39" s="240" t="str">
        <f t="shared" si="5"/>
        <v>.</v>
      </c>
      <c r="AF39" s="240" t="str">
        <f t="shared" si="5"/>
        <v>.</v>
      </c>
      <c r="AG39" s="240" t="str">
        <f t="shared" si="5"/>
        <v>.</v>
      </c>
      <c r="AH39" s="240" t="str">
        <f t="shared" si="5"/>
        <v>.</v>
      </c>
      <c r="AI39" s="240" t="str">
        <f t="shared" si="5"/>
        <v>.</v>
      </c>
      <c r="AJ39" s="240" t="str">
        <f t="shared" si="5"/>
        <v>.</v>
      </c>
      <c r="AK39" s="240" t="str">
        <f t="shared" si="5"/>
        <v>.</v>
      </c>
      <c r="AL39" s="240" t="str">
        <f t="shared" si="5"/>
        <v>.</v>
      </c>
      <c r="AM39" s="240" t="str">
        <f t="shared" si="5"/>
        <v>.</v>
      </c>
      <c r="AN39" s="240" t="str">
        <f t="shared" si="5"/>
        <v>.</v>
      </c>
      <c r="AO39" s="240" t="str">
        <f t="shared" si="5"/>
        <v>.</v>
      </c>
      <c r="AP39" s="240" t="str">
        <f t="shared" si="5"/>
        <v>.</v>
      </c>
      <c r="AQ39" s="240" t="str">
        <f t="shared" si="5"/>
        <v>.</v>
      </c>
      <c r="AR39" s="4">
        <f>COUNTIF(D39:AQ39,"F")+'9'!AR39</f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66" t="str">
        <f>'9'!C40</f>
        <v>WELLYNTON LOPES TOZON</v>
      </c>
      <c r="D40" s="240" t="str">
        <f>IF('9'!AQ40="C","C",IF('9'!AQ40="D","D",IF('9'!AQ40="TR","TR",IF('9'!AQ40="TC","TC","."))))</f>
        <v>.</v>
      </c>
      <c r="E40" s="240" t="str">
        <f t="shared" si="6"/>
        <v>.</v>
      </c>
      <c r="F40" s="240" t="str">
        <f t="shared" si="5"/>
        <v>.</v>
      </c>
      <c r="G40" s="240" t="str">
        <f t="shared" si="5"/>
        <v>.</v>
      </c>
      <c r="H40" s="240" t="str">
        <f t="shared" si="5"/>
        <v>.</v>
      </c>
      <c r="I40" s="240" t="str">
        <f t="shared" si="5"/>
        <v>.</v>
      </c>
      <c r="J40" s="240" t="str">
        <f t="shared" si="5"/>
        <v>.</v>
      </c>
      <c r="K40" s="240" t="str">
        <f t="shared" si="5"/>
        <v>.</v>
      </c>
      <c r="L40" s="240" t="str">
        <f t="shared" si="5"/>
        <v>.</v>
      </c>
      <c r="M40" s="240" t="str">
        <f t="shared" si="5"/>
        <v>.</v>
      </c>
      <c r="N40" s="240" t="str">
        <f t="shared" si="5"/>
        <v>.</v>
      </c>
      <c r="O40" s="240" t="str">
        <f t="shared" si="5"/>
        <v>.</v>
      </c>
      <c r="P40" s="240" t="str">
        <f t="shared" si="5"/>
        <v>.</v>
      </c>
      <c r="Q40" s="240" t="str">
        <f t="shared" si="5"/>
        <v>.</v>
      </c>
      <c r="R40" s="240" t="str">
        <f t="shared" si="5"/>
        <v>.</v>
      </c>
      <c r="S40" s="240" t="str">
        <f t="shared" si="5"/>
        <v>.</v>
      </c>
      <c r="T40" s="240" t="str">
        <f t="shared" si="5"/>
        <v>.</v>
      </c>
      <c r="U40" s="240" t="str">
        <f t="shared" si="5"/>
        <v>.</v>
      </c>
      <c r="V40" s="240" t="str">
        <f t="shared" si="5"/>
        <v>.</v>
      </c>
      <c r="W40" s="240" t="str">
        <f t="shared" si="5"/>
        <v>.</v>
      </c>
      <c r="X40" s="240" t="str">
        <f t="shared" si="5"/>
        <v>.</v>
      </c>
      <c r="Y40" s="240" t="str">
        <f t="shared" si="5"/>
        <v>.</v>
      </c>
      <c r="Z40" s="240" t="str">
        <f t="shared" si="5"/>
        <v>.</v>
      </c>
      <c r="AA40" s="240" t="str">
        <f t="shared" si="5"/>
        <v>.</v>
      </c>
      <c r="AB40" s="240" t="str">
        <f t="shared" si="5"/>
        <v>.</v>
      </c>
      <c r="AC40" s="240" t="str">
        <f t="shared" si="5"/>
        <v>.</v>
      </c>
      <c r="AD40" s="240" t="str">
        <f t="shared" si="5"/>
        <v>.</v>
      </c>
      <c r="AE40" s="240" t="str">
        <f t="shared" si="5"/>
        <v>.</v>
      </c>
      <c r="AF40" s="240" t="str">
        <f t="shared" si="5"/>
        <v>.</v>
      </c>
      <c r="AG40" s="240" t="str">
        <f t="shared" si="5"/>
        <v>.</v>
      </c>
      <c r="AH40" s="240" t="str">
        <f t="shared" si="5"/>
        <v>.</v>
      </c>
      <c r="AI40" s="240" t="str">
        <f t="shared" si="5"/>
        <v>.</v>
      </c>
      <c r="AJ40" s="240" t="str">
        <f t="shared" si="5"/>
        <v>.</v>
      </c>
      <c r="AK40" s="240" t="str">
        <f t="shared" si="5"/>
        <v>.</v>
      </c>
      <c r="AL40" s="240" t="str">
        <f t="shared" si="5"/>
        <v>.</v>
      </c>
      <c r="AM40" s="240" t="str">
        <f t="shared" si="5"/>
        <v>.</v>
      </c>
      <c r="AN40" s="240" t="str">
        <f t="shared" si="5"/>
        <v>.</v>
      </c>
      <c r="AO40" s="240" t="str">
        <f t="shared" si="5"/>
        <v>.</v>
      </c>
      <c r="AP40" s="240" t="str">
        <f t="shared" si="5"/>
        <v>.</v>
      </c>
      <c r="AQ40" s="240" t="str">
        <f t="shared" si="5"/>
        <v>.</v>
      </c>
      <c r="AR40" s="4">
        <f>COUNTIF(D40:AQ40,"F")+'9'!AR40</f>
        <v>0</v>
      </c>
    </row>
    <row r="41" spans="1:44" ht="10.5" customHeight="1">
      <c r="A41" s="265">
        <f>'7'!A41</f>
        <v>18</v>
      </c>
      <c r="B41" s="265" t="str">
        <f>'7'!B41</f>
        <v>ADS</v>
      </c>
      <c r="C41" s="266" t="str">
        <f>'9'!C41</f>
        <v>WILLIAN FERREIRA PEIXOTO</v>
      </c>
      <c r="D41" s="240" t="str">
        <f>IF('9'!AQ41="C","C",IF('9'!AQ41="D","D",IF('9'!AQ41="TR","TR",IF('9'!AQ41="TC","TC","."))))</f>
        <v>.</v>
      </c>
      <c r="E41" s="240" t="str">
        <f t="shared" si="6"/>
        <v>.</v>
      </c>
      <c r="F41" s="240" t="str">
        <f t="shared" si="5"/>
        <v>.</v>
      </c>
      <c r="G41" s="240" t="str">
        <f t="shared" si="5"/>
        <v>.</v>
      </c>
      <c r="H41" s="240" t="str">
        <f t="shared" si="5"/>
        <v>.</v>
      </c>
      <c r="I41" s="240" t="str">
        <f t="shared" si="5"/>
        <v>.</v>
      </c>
      <c r="J41" s="240" t="str">
        <f t="shared" si="5"/>
        <v>.</v>
      </c>
      <c r="K41" s="240" t="str">
        <f t="shared" si="5"/>
        <v>.</v>
      </c>
      <c r="L41" s="240" t="str">
        <f t="shared" si="5"/>
        <v>.</v>
      </c>
      <c r="M41" s="240" t="str">
        <f t="shared" si="5"/>
        <v>.</v>
      </c>
      <c r="N41" s="240" t="str">
        <f t="shared" si="5"/>
        <v>.</v>
      </c>
      <c r="O41" s="240" t="str">
        <f t="shared" si="5"/>
        <v>.</v>
      </c>
      <c r="P41" s="240" t="str">
        <f t="shared" si="5"/>
        <v>.</v>
      </c>
      <c r="Q41" s="240" t="str">
        <f t="shared" si="5"/>
        <v>.</v>
      </c>
      <c r="R41" s="240" t="str">
        <f t="shared" si="5"/>
        <v>.</v>
      </c>
      <c r="S41" s="240" t="str">
        <f t="shared" si="5"/>
        <v>.</v>
      </c>
      <c r="T41" s="240" t="str">
        <f t="shared" si="5"/>
        <v>.</v>
      </c>
      <c r="U41" s="240" t="str">
        <f t="shared" si="5"/>
        <v>.</v>
      </c>
      <c r="V41" s="240" t="str">
        <f t="shared" si="5"/>
        <v>.</v>
      </c>
      <c r="W41" s="240" t="str">
        <f t="shared" si="5"/>
        <v>.</v>
      </c>
      <c r="X41" s="240" t="str">
        <f t="shared" si="5"/>
        <v>.</v>
      </c>
      <c r="Y41" s="240" t="str">
        <f t="shared" si="5"/>
        <v>.</v>
      </c>
      <c r="Z41" s="240" t="str">
        <f t="shared" si="5"/>
        <v>.</v>
      </c>
      <c r="AA41" s="240" t="str">
        <f t="shared" si="5"/>
        <v>.</v>
      </c>
      <c r="AB41" s="240" t="str">
        <f t="shared" si="5"/>
        <v>.</v>
      </c>
      <c r="AC41" s="240" t="str">
        <f t="shared" si="5"/>
        <v>.</v>
      </c>
      <c r="AD41" s="240" t="str">
        <f t="shared" si="5"/>
        <v>.</v>
      </c>
      <c r="AE41" s="240" t="str">
        <f t="shared" si="5"/>
        <v>.</v>
      </c>
      <c r="AF41" s="240" t="str">
        <f t="shared" si="5"/>
        <v>.</v>
      </c>
      <c r="AG41" s="240" t="str">
        <f t="shared" si="5"/>
        <v>.</v>
      </c>
      <c r="AH41" s="240" t="str">
        <f t="shared" si="5"/>
        <v>.</v>
      </c>
      <c r="AI41" s="240" t="str">
        <f t="shared" si="5"/>
        <v>.</v>
      </c>
      <c r="AJ41" s="240" t="str">
        <f t="shared" si="5"/>
        <v>.</v>
      </c>
      <c r="AK41" s="240" t="str">
        <f t="shared" si="5"/>
        <v>.</v>
      </c>
      <c r="AL41" s="240" t="str">
        <f t="shared" si="5"/>
        <v>.</v>
      </c>
      <c r="AM41" s="240" t="str">
        <f t="shared" si="5"/>
        <v>.</v>
      </c>
      <c r="AN41" s="240" t="str">
        <f t="shared" si="5"/>
        <v>.</v>
      </c>
      <c r="AO41" s="240" t="str">
        <f t="shared" si="5"/>
        <v>.</v>
      </c>
      <c r="AP41" s="240" t="str">
        <f t="shared" si="5"/>
        <v>.</v>
      </c>
      <c r="AQ41" s="240" t="str">
        <f t="shared" si="5"/>
        <v>.</v>
      </c>
      <c r="AR41" s="4">
        <f>COUNTIF(D41:AQ41,"F")+'9'!AR41</f>
        <v>0</v>
      </c>
    </row>
    <row r="42" spans="1:44" ht="10.5" customHeight="1">
      <c r="A42" s="265">
        <f>'7'!A42</f>
        <v>0</v>
      </c>
      <c r="B42" s="265">
        <f>'7'!B42</f>
        <v>0</v>
      </c>
      <c r="C42" s="266">
        <f>'9'!C42</f>
        <v>0</v>
      </c>
      <c r="D42" s="240" t="str">
        <f>IF('9'!AQ42="C","C",IF('9'!AQ42="D","D",IF('9'!AQ42="TR","TR",IF('9'!AQ42="TC","TC","."))))</f>
        <v>.</v>
      </c>
      <c r="E42" s="240" t="str">
        <f t="shared" si="6"/>
        <v>.</v>
      </c>
      <c r="F42" s="240" t="str">
        <f t="shared" si="5"/>
        <v>.</v>
      </c>
      <c r="G42" s="240" t="str">
        <f t="shared" si="5"/>
        <v>.</v>
      </c>
      <c r="H42" s="240" t="str">
        <f t="shared" si="5"/>
        <v>.</v>
      </c>
      <c r="I42" s="240" t="str">
        <f t="shared" si="5"/>
        <v>.</v>
      </c>
      <c r="J42" s="240" t="str">
        <f t="shared" si="5"/>
        <v>.</v>
      </c>
      <c r="K42" s="240" t="str">
        <f t="shared" si="5"/>
        <v>.</v>
      </c>
      <c r="L42" s="240" t="str">
        <f t="shared" si="5"/>
        <v>.</v>
      </c>
      <c r="M42" s="240" t="str">
        <f t="shared" si="5"/>
        <v>.</v>
      </c>
      <c r="N42" s="240" t="str">
        <f t="shared" si="5"/>
        <v>.</v>
      </c>
      <c r="O42" s="240" t="str">
        <f t="shared" si="5"/>
        <v>.</v>
      </c>
      <c r="P42" s="240" t="str">
        <f t="shared" si="5"/>
        <v>.</v>
      </c>
      <c r="Q42" s="240" t="str">
        <f t="shared" si="5"/>
        <v>.</v>
      </c>
      <c r="R42" s="240" t="str">
        <f t="shared" si="5"/>
        <v>.</v>
      </c>
      <c r="S42" s="240" t="str">
        <f t="shared" si="5"/>
        <v>.</v>
      </c>
      <c r="T42" s="240" t="str">
        <f t="shared" si="5"/>
        <v>.</v>
      </c>
      <c r="U42" s="240" t="str">
        <f t="shared" si="5"/>
        <v>.</v>
      </c>
      <c r="V42" s="240" t="str">
        <f t="shared" si="5"/>
        <v>.</v>
      </c>
      <c r="W42" s="240" t="str">
        <f t="shared" si="5"/>
        <v>.</v>
      </c>
      <c r="X42" s="240" t="str">
        <f t="shared" si="5"/>
        <v>.</v>
      </c>
      <c r="Y42" s="240" t="str">
        <f t="shared" si="5"/>
        <v>.</v>
      </c>
      <c r="Z42" s="240" t="str">
        <f t="shared" si="5"/>
        <v>.</v>
      </c>
      <c r="AA42" s="240" t="str">
        <f t="shared" si="5"/>
        <v>.</v>
      </c>
      <c r="AB42" s="240" t="str">
        <f t="shared" si="5"/>
        <v>.</v>
      </c>
      <c r="AC42" s="240" t="str">
        <f t="shared" si="5"/>
        <v>.</v>
      </c>
      <c r="AD42" s="240" t="str">
        <f t="shared" si="5"/>
        <v>.</v>
      </c>
      <c r="AE42" s="240" t="str">
        <f t="shared" si="5"/>
        <v>.</v>
      </c>
      <c r="AF42" s="240" t="str">
        <f t="shared" si="5"/>
        <v>.</v>
      </c>
      <c r="AG42" s="240" t="str">
        <f t="shared" si="5"/>
        <v>.</v>
      </c>
      <c r="AH42" s="240" t="str">
        <f t="shared" si="5"/>
        <v>.</v>
      </c>
      <c r="AI42" s="240" t="str">
        <f t="shared" si="5"/>
        <v>.</v>
      </c>
      <c r="AJ42" s="240" t="str">
        <f t="shared" si="5"/>
        <v>.</v>
      </c>
      <c r="AK42" s="240" t="str">
        <f t="shared" si="5"/>
        <v>.</v>
      </c>
      <c r="AL42" s="240" t="str">
        <f t="shared" si="5"/>
        <v>.</v>
      </c>
      <c r="AM42" s="240" t="str">
        <f t="shared" si="5"/>
        <v>.</v>
      </c>
      <c r="AN42" s="240" t="str">
        <f t="shared" si="5"/>
        <v>.</v>
      </c>
      <c r="AO42" s="240" t="str">
        <f t="shared" si="5"/>
        <v>.</v>
      </c>
      <c r="AP42" s="240" t="str">
        <f t="shared" si="5"/>
        <v>.</v>
      </c>
      <c r="AQ42" s="240" t="str">
        <f t="shared" si="5"/>
        <v>.</v>
      </c>
      <c r="AR42" s="4">
        <f>COUNTIF(D42:AQ42,"F")+'9'!AR42</f>
        <v>0</v>
      </c>
    </row>
    <row r="43" spans="1:44" ht="10.5" customHeight="1">
      <c r="A43" s="265">
        <f>'7'!A43</f>
        <v>0</v>
      </c>
      <c r="B43" s="265">
        <f>'7'!B43</f>
        <v>0</v>
      </c>
      <c r="C43" s="266">
        <f>'9'!C43</f>
        <v>0</v>
      </c>
      <c r="D43" s="240" t="str">
        <f>IF('9'!AQ43="C","C",IF('9'!AQ43="D","D",IF('9'!AQ43="TR","TR",IF('9'!AQ43="TC","TC","."))))</f>
        <v>.</v>
      </c>
      <c r="E43" s="240" t="str">
        <f t="shared" si="6"/>
        <v>.</v>
      </c>
      <c r="F43" s="240" t="str">
        <f t="shared" si="5"/>
        <v>.</v>
      </c>
      <c r="G43" s="240" t="str">
        <f t="shared" si="5"/>
        <v>.</v>
      </c>
      <c r="H43" s="240" t="str">
        <f t="shared" si="5"/>
        <v>.</v>
      </c>
      <c r="I43" s="240" t="str">
        <f t="shared" si="5"/>
        <v>.</v>
      </c>
      <c r="J43" s="240" t="str">
        <f t="shared" si="5"/>
        <v>.</v>
      </c>
      <c r="K43" s="240" t="str">
        <f t="shared" si="5"/>
        <v>.</v>
      </c>
      <c r="L43" s="240" t="str">
        <f t="shared" si="5"/>
        <v>.</v>
      </c>
      <c r="M43" s="240" t="str">
        <f t="shared" si="5"/>
        <v>.</v>
      </c>
      <c r="N43" s="240" t="str">
        <f t="shared" si="5"/>
        <v>.</v>
      </c>
      <c r="O43" s="240" t="str">
        <f t="shared" ref="F43:AQ50" si="7">IF(N43="C","C",IF(N43="D","D",IF(N43="TR","TR",IF(N43="TC","TC","."))))</f>
        <v>.</v>
      </c>
      <c r="P43" s="240" t="str">
        <f t="shared" si="7"/>
        <v>.</v>
      </c>
      <c r="Q43" s="240" t="str">
        <f t="shared" si="7"/>
        <v>.</v>
      </c>
      <c r="R43" s="240" t="str">
        <f t="shared" si="7"/>
        <v>.</v>
      </c>
      <c r="S43" s="240" t="str">
        <f t="shared" si="7"/>
        <v>.</v>
      </c>
      <c r="T43" s="240" t="str">
        <f t="shared" si="7"/>
        <v>.</v>
      </c>
      <c r="U43" s="240" t="str">
        <f t="shared" si="7"/>
        <v>.</v>
      </c>
      <c r="V43" s="240" t="str">
        <f t="shared" si="7"/>
        <v>.</v>
      </c>
      <c r="W43" s="240" t="str">
        <f t="shared" si="7"/>
        <v>.</v>
      </c>
      <c r="X43" s="240" t="str">
        <f t="shared" si="7"/>
        <v>.</v>
      </c>
      <c r="Y43" s="240" t="str">
        <f t="shared" si="7"/>
        <v>.</v>
      </c>
      <c r="Z43" s="240" t="str">
        <f t="shared" si="7"/>
        <v>.</v>
      </c>
      <c r="AA43" s="240" t="str">
        <f t="shared" si="7"/>
        <v>.</v>
      </c>
      <c r="AB43" s="240" t="str">
        <f t="shared" si="7"/>
        <v>.</v>
      </c>
      <c r="AC43" s="240" t="str">
        <f t="shared" si="7"/>
        <v>.</v>
      </c>
      <c r="AD43" s="240" t="str">
        <f t="shared" si="7"/>
        <v>.</v>
      </c>
      <c r="AE43" s="240" t="str">
        <f t="shared" si="7"/>
        <v>.</v>
      </c>
      <c r="AF43" s="240" t="str">
        <f t="shared" si="7"/>
        <v>.</v>
      </c>
      <c r="AG43" s="240" t="str">
        <f t="shared" si="7"/>
        <v>.</v>
      </c>
      <c r="AH43" s="240" t="str">
        <f t="shared" si="7"/>
        <v>.</v>
      </c>
      <c r="AI43" s="240" t="str">
        <f t="shared" si="7"/>
        <v>.</v>
      </c>
      <c r="AJ43" s="240" t="str">
        <f t="shared" si="7"/>
        <v>.</v>
      </c>
      <c r="AK43" s="240" t="str">
        <f t="shared" si="7"/>
        <v>.</v>
      </c>
      <c r="AL43" s="240" t="str">
        <f t="shared" si="7"/>
        <v>.</v>
      </c>
      <c r="AM43" s="240" t="str">
        <f t="shared" si="7"/>
        <v>.</v>
      </c>
      <c r="AN43" s="240" t="str">
        <f t="shared" si="7"/>
        <v>.</v>
      </c>
      <c r="AO43" s="240" t="str">
        <f t="shared" si="7"/>
        <v>.</v>
      </c>
      <c r="AP43" s="240" t="str">
        <f t="shared" si="7"/>
        <v>.</v>
      </c>
      <c r="AQ43" s="240" t="str">
        <f t="shared" si="7"/>
        <v>.</v>
      </c>
      <c r="AR43" s="4">
        <f>COUNTIF(D43:AQ43,"F")+'9'!AR43</f>
        <v>0</v>
      </c>
    </row>
    <row r="44" spans="1:44" ht="10.5" customHeight="1">
      <c r="A44" s="265">
        <f>'7'!A44</f>
        <v>0</v>
      </c>
      <c r="B44" s="265">
        <f>'7'!B44</f>
        <v>0</v>
      </c>
      <c r="C44" s="266">
        <f>'9'!C44</f>
        <v>0</v>
      </c>
      <c r="D44" s="240" t="str">
        <f>IF('9'!AQ44="C","C",IF('9'!AQ44="D","D",IF('9'!AQ44="TR","TR",IF('9'!AQ44="TC","TC","."))))</f>
        <v>.</v>
      </c>
      <c r="E44" s="240" t="str">
        <f t="shared" si="6"/>
        <v>.</v>
      </c>
      <c r="F44" s="240" t="str">
        <f t="shared" si="7"/>
        <v>.</v>
      </c>
      <c r="G44" s="240" t="str">
        <f t="shared" si="7"/>
        <v>.</v>
      </c>
      <c r="H44" s="240" t="str">
        <f t="shared" si="7"/>
        <v>.</v>
      </c>
      <c r="I44" s="240" t="str">
        <f t="shared" si="7"/>
        <v>.</v>
      </c>
      <c r="J44" s="240" t="str">
        <f t="shared" si="7"/>
        <v>.</v>
      </c>
      <c r="K44" s="240" t="str">
        <f t="shared" si="7"/>
        <v>.</v>
      </c>
      <c r="L44" s="240" t="str">
        <f t="shared" si="7"/>
        <v>.</v>
      </c>
      <c r="M44" s="240" t="str">
        <f t="shared" si="7"/>
        <v>.</v>
      </c>
      <c r="N44" s="240" t="str">
        <f t="shared" si="7"/>
        <v>.</v>
      </c>
      <c r="O44" s="240" t="str">
        <f t="shared" si="7"/>
        <v>.</v>
      </c>
      <c r="P44" s="240" t="str">
        <f t="shared" si="7"/>
        <v>.</v>
      </c>
      <c r="Q44" s="240" t="str">
        <f t="shared" si="7"/>
        <v>.</v>
      </c>
      <c r="R44" s="240" t="str">
        <f t="shared" si="7"/>
        <v>.</v>
      </c>
      <c r="S44" s="240" t="str">
        <f t="shared" si="7"/>
        <v>.</v>
      </c>
      <c r="T44" s="240" t="str">
        <f t="shared" si="7"/>
        <v>.</v>
      </c>
      <c r="U44" s="240" t="str">
        <f t="shared" si="7"/>
        <v>.</v>
      </c>
      <c r="V44" s="240" t="str">
        <f t="shared" si="7"/>
        <v>.</v>
      </c>
      <c r="W44" s="240" t="str">
        <f t="shared" si="7"/>
        <v>.</v>
      </c>
      <c r="X44" s="240" t="str">
        <f t="shared" si="7"/>
        <v>.</v>
      </c>
      <c r="Y44" s="240" t="str">
        <f t="shared" si="7"/>
        <v>.</v>
      </c>
      <c r="Z44" s="240" t="str">
        <f t="shared" si="7"/>
        <v>.</v>
      </c>
      <c r="AA44" s="240" t="str">
        <f t="shared" si="7"/>
        <v>.</v>
      </c>
      <c r="AB44" s="240" t="str">
        <f t="shared" si="7"/>
        <v>.</v>
      </c>
      <c r="AC44" s="240" t="str">
        <f t="shared" si="7"/>
        <v>.</v>
      </c>
      <c r="AD44" s="240" t="str">
        <f t="shared" si="7"/>
        <v>.</v>
      </c>
      <c r="AE44" s="240" t="str">
        <f t="shared" si="7"/>
        <v>.</v>
      </c>
      <c r="AF44" s="240" t="str">
        <f t="shared" si="7"/>
        <v>.</v>
      </c>
      <c r="AG44" s="240" t="str">
        <f t="shared" si="7"/>
        <v>.</v>
      </c>
      <c r="AH44" s="240" t="str">
        <f t="shared" si="7"/>
        <v>.</v>
      </c>
      <c r="AI44" s="240" t="str">
        <f t="shared" si="7"/>
        <v>.</v>
      </c>
      <c r="AJ44" s="240" t="str">
        <f t="shared" si="7"/>
        <v>.</v>
      </c>
      <c r="AK44" s="240" t="str">
        <f t="shared" si="7"/>
        <v>.</v>
      </c>
      <c r="AL44" s="240" t="str">
        <f t="shared" si="7"/>
        <v>.</v>
      </c>
      <c r="AM44" s="240" t="str">
        <f t="shared" si="7"/>
        <v>.</v>
      </c>
      <c r="AN44" s="240" t="str">
        <f t="shared" si="7"/>
        <v>.</v>
      </c>
      <c r="AO44" s="240" t="str">
        <f t="shared" si="7"/>
        <v>.</v>
      </c>
      <c r="AP44" s="240" t="str">
        <f t="shared" si="7"/>
        <v>.</v>
      </c>
      <c r="AQ44" s="240" t="str">
        <f t="shared" si="7"/>
        <v>.</v>
      </c>
      <c r="AR44" s="4">
        <f>COUNTIF(D44:AQ44,"F")+'9'!AR44</f>
        <v>0</v>
      </c>
    </row>
    <row r="45" spans="1:44" ht="10.5" customHeight="1">
      <c r="A45" s="265">
        <f>'7'!A45</f>
        <v>0</v>
      </c>
      <c r="B45" s="265">
        <f>'7'!B45</f>
        <v>0</v>
      </c>
      <c r="C45" s="266">
        <f>'9'!C45</f>
        <v>0</v>
      </c>
      <c r="D45" s="240" t="str">
        <f>IF('9'!AQ45="C","C",IF('9'!AQ45="D","D",IF('9'!AQ45="TR","TR",IF('9'!AQ45="TC","TC","."))))</f>
        <v>.</v>
      </c>
      <c r="E45" s="240" t="str">
        <f t="shared" ref="E45:T45" si="8">IF(D45="C","C",IF(D45="D","D",IF(D45="TR","TR",IF(D45="TC","TC","."))))</f>
        <v>.</v>
      </c>
      <c r="F45" s="240" t="str">
        <f t="shared" si="8"/>
        <v>.</v>
      </c>
      <c r="G45" s="240" t="str">
        <f t="shared" si="8"/>
        <v>.</v>
      </c>
      <c r="H45" s="240" t="str">
        <f t="shared" si="8"/>
        <v>.</v>
      </c>
      <c r="I45" s="240" t="str">
        <f t="shared" si="8"/>
        <v>.</v>
      </c>
      <c r="J45" s="240" t="str">
        <f t="shared" si="8"/>
        <v>.</v>
      </c>
      <c r="K45" s="240" t="str">
        <f t="shared" si="8"/>
        <v>.</v>
      </c>
      <c r="L45" s="240" t="str">
        <f t="shared" si="8"/>
        <v>.</v>
      </c>
      <c r="M45" s="240" t="str">
        <f t="shared" si="8"/>
        <v>.</v>
      </c>
      <c r="N45" s="240" t="str">
        <f t="shared" si="8"/>
        <v>.</v>
      </c>
      <c r="O45" s="240" t="str">
        <f t="shared" si="8"/>
        <v>.</v>
      </c>
      <c r="P45" s="240" t="str">
        <f t="shared" si="8"/>
        <v>.</v>
      </c>
      <c r="Q45" s="240" t="str">
        <f t="shared" si="8"/>
        <v>.</v>
      </c>
      <c r="R45" s="240" t="str">
        <f t="shared" si="8"/>
        <v>.</v>
      </c>
      <c r="S45" s="240" t="str">
        <f t="shared" si="8"/>
        <v>.</v>
      </c>
      <c r="T45" s="240" t="str">
        <f t="shared" si="8"/>
        <v>.</v>
      </c>
      <c r="U45" s="240" t="str">
        <f t="shared" si="7"/>
        <v>.</v>
      </c>
      <c r="V45" s="240" t="str">
        <f t="shared" si="7"/>
        <v>.</v>
      </c>
      <c r="W45" s="240" t="str">
        <f t="shared" si="7"/>
        <v>.</v>
      </c>
      <c r="X45" s="240" t="str">
        <f t="shared" si="7"/>
        <v>.</v>
      </c>
      <c r="Y45" s="240" t="str">
        <f t="shared" si="7"/>
        <v>.</v>
      </c>
      <c r="Z45" s="240" t="str">
        <f t="shared" si="7"/>
        <v>.</v>
      </c>
      <c r="AA45" s="240" t="str">
        <f t="shared" si="7"/>
        <v>.</v>
      </c>
      <c r="AB45" s="240" t="str">
        <f t="shared" si="7"/>
        <v>.</v>
      </c>
      <c r="AC45" s="240" t="str">
        <f t="shared" si="7"/>
        <v>.</v>
      </c>
      <c r="AD45" s="240" t="str">
        <f t="shared" si="7"/>
        <v>.</v>
      </c>
      <c r="AE45" s="240" t="str">
        <f t="shared" si="7"/>
        <v>.</v>
      </c>
      <c r="AF45" s="240" t="str">
        <f t="shared" si="7"/>
        <v>.</v>
      </c>
      <c r="AG45" s="240" t="str">
        <f t="shared" si="7"/>
        <v>.</v>
      </c>
      <c r="AH45" s="240" t="str">
        <f t="shared" si="7"/>
        <v>.</v>
      </c>
      <c r="AI45" s="240" t="str">
        <f t="shared" si="7"/>
        <v>.</v>
      </c>
      <c r="AJ45" s="240" t="str">
        <f t="shared" si="7"/>
        <v>.</v>
      </c>
      <c r="AK45" s="240" t="str">
        <f t="shared" si="7"/>
        <v>.</v>
      </c>
      <c r="AL45" s="240" t="str">
        <f t="shared" si="7"/>
        <v>.</v>
      </c>
      <c r="AM45" s="240" t="str">
        <f t="shared" si="7"/>
        <v>.</v>
      </c>
      <c r="AN45" s="240" t="str">
        <f t="shared" si="7"/>
        <v>.</v>
      </c>
      <c r="AO45" s="240" t="str">
        <f t="shared" si="7"/>
        <v>.</v>
      </c>
      <c r="AP45" s="240" t="str">
        <f t="shared" si="7"/>
        <v>.</v>
      </c>
      <c r="AQ45" s="240" t="str">
        <f t="shared" si="7"/>
        <v>.</v>
      </c>
      <c r="AR45" s="4">
        <f>COUNTIF(D45:AQ45,"F")+'9'!AR45</f>
        <v>0</v>
      </c>
    </row>
    <row r="46" spans="1:44" ht="10.5" customHeight="1">
      <c r="A46" s="265">
        <f>'7'!A46</f>
        <v>0</v>
      </c>
      <c r="B46" s="265">
        <f>'7'!B46</f>
        <v>0</v>
      </c>
      <c r="C46" s="266">
        <f>'9'!C46</f>
        <v>0</v>
      </c>
      <c r="D46" s="240" t="str">
        <f>IF('9'!AQ46="C","C",IF('9'!AQ46="D","D",IF('9'!AQ46="TR","TR",IF('9'!AQ46="TC","TC","."))))</f>
        <v>.</v>
      </c>
      <c r="E46" s="240" t="str">
        <f t="shared" si="6"/>
        <v>.</v>
      </c>
      <c r="F46" s="240" t="str">
        <f t="shared" si="7"/>
        <v>.</v>
      </c>
      <c r="G46" s="240" t="str">
        <f t="shared" si="7"/>
        <v>.</v>
      </c>
      <c r="H46" s="240" t="str">
        <f t="shared" si="7"/>
        <v>.</v>
      </c>
      <c r="I46" s="240" t="str">
        <f t="shared" si="7"/>
        <v>.</v>
      </c>
      <c r="J46" s="240" t="str">
        <f t="shared" si="7"/>
        <v>.</v>
      </c>
      <c r="K46" s="240" t="str">
        <f t="shared" si="7"/>
        <v>.</v>
      </c>
      <c r="L46" s="240" t="str">
        <f t="shared" si="7"/>
        <v>.</v>
      </c>
      <c r="M46" s="240" t="str">
        <f t="shared" si="7"/>
        <v>.</v>
      </c>
      <c r="N46" s="240" t="str">
        <f t="shared" si="7"/>
        <v>.</v>
      </c>
      <c r="O46" s="240" t="str">
        <f t="shared" si="7"/>
        <v>.</v>
      </c>
      <c r="P46" s="240" t="str">
        <f t="shared" si="7"/>
        <v>.</v>
      </c>
      <c r="Q46" s="240" t="str">
        <f t="shared" si="7"/>
        <v>.</v>
      </c>
      <c r="R46" s="240" t="str">
        <f t="shared" si="7"/>
        <v>.</v>
      </c>
      <c r="S46" s="240" t="str">
        <f t="shared" si="7"/>
        <v>.</v>
      </c>
      <c r="T46" s="240" t="str">
        <f t="shared" si="7"/>
        <v>.</v>
      </c>
      <c r="U46" s="240" t="str">
        <f t="shared" si="7"/>
        <v>.</v>
      </c>
      <c r="V46" s="240" t="str">
        <f t="shared" si="7"/>
        <v>.</v>
      </c>
      <c r="W46" s="240" t="str">
        <f t="shared" si="7"/>
        <v>.</v>
      </c>
      <c r="X46" s="240" t="str">
        <f t="shared" si="7"/>
        <v>.</v>
      </c>
      <c r="Y46" s="240" t="str">
        <f t="shared" si="7"/>
        <v>.</v>
      </c>
      <c r="Z46" s="240" t="str">
        <f t="shared" si="7"/>
        <v>.</v>
      </c>
      <c r="AA46" s="240" t="str">
        <f t="shared" si="7"/>
        <v>.</v>
      </c>
      <c r="AB46" s="240" t="str">
        <f t="shared" si="7"/>
        <v>.</v>
      </c>
      <c r="AC46" s="240" t="str">
        <f t="shared" si="7"/>
        <v>.</v>
      </c>
      <c r="AD46" s="240" t="str">
        <f t="shared" si="7"/>
        <v>.</v>
      </c>
      <c r="AE46" s="240" t="str">
        <f t="shared" si="7"/>
        <v>.</v>
      </c>
      <c r="AF46" s="240" t="str">
        <f t="shared" si="7"/>
        <v>.</v>
      </c>
      <c r="AG46" s="240" t="str">
        <f t="shared" si="7"/>
        <v>.</v>
      </c>
      <c r="AH46" s="240" t="str">
        <f t="shared" si="7"/>
        <v>.</v>
      </c>
      <c r="AI46" s="240" t="str">
        <f t="shared" si="7"/>
        <v>.</v>
      </c>
      <c r="AJ46" s="240" t="str">
        <f t="shared" si="7"/>
        <v>.</v>
      </c>
      <c r="AK46" s="240" t="str">
        <f t="shared" si="7"/>
        <v>.</v>
      </c>
      <c r="AL46" s="240" t="str">
        <f t="shared" si="7"/>
        <v>.</v>
      </c>
      <c r="AM46" s="240" t="str">
        <f t="shared" si="7"/>
        <v>.</v>
      </c>
      <c r="AN46" s="240" t="str">
        <f t="shared" si="7"/>
        <v>.</v>
      </c>
      <c r="AO46" s="240" t="str">
        <f t="shared" si="7"/>
        <v>.</v>
      </c>
      <c r="AP46" s="240" t="str">
        <f t="shared" si="7"/>
        <v>.</v>
      </c>
      <c r="AQ46" s="240" t="str">
        <f t="shared" si="7"/>
        <v>.</v>
      </c>
      <c r="AR46" s="4">
        <f>COUNTIF(D46:AQ46,"F")+'9'!AR46</f>
        <v>0</v>
      </c>
    </row>
    <row r="47" spans="1:44" ht="10.5" customHeight="1">
      <c r="A47" s="265">
        <f>'7'!A47</f>
        <v>0</v>
      </c>
      <c r="B47" s="265">
        <f>'7'!B47</f>
        <v>0</v>
      </c>
      <c r="C47" s="266">
        <f>'9'!C47</f>
        <v>0</v>
      </c>
      <c r="D47" s="240" t="str">
        <f>IF('9'!AQ47="C","C",IF('9'!AQ47="D","D",IF('9'!AQ47="TR","TR",IF('9'!AQ47="TC","TC","."))))</f>
        <v>.</v>
      </c>
      <c r="E47" s="240" t="str">
        <f t="shared" si="6"/>
        <v>.</v>
      </c>
      <c r="F47" s="240" t="str">
        <f t="shared" si="7"/>
        <v>.</v>
      </c>
      <c r="G47" s="240" t="str">
        <f t="shared" si="7"/>
        <v>.</v>
      </c>
      <c r="H47" s="240" t="str">
        <f t="shared" si="7"/>
        <v>.</v>
      </c>
      <c r="I47" s="240" t="str">
        <f t="shared" si="7"/>
        <v>.</v>
      </c>
      <c r="J47" s="240" t="str">
        <f t="shared" si="7"/>
        <v>.</v>
      </c>
      <c r="K47" s="240" t="str">
        <f t="shared" si="7"/>
        <v>.</v>
      </c>
      <c r="L47" s="240" t="str">
        <f t="shared" si="7"/>
        <v>.</v>
      </c>
      <c r="M47" s="240" t="str">
        <f t="shared" si="7"/>
        <v>.</v>
      </c>
      <c r="N47" s="240" t="str">
        <f t="shared" si="7"/>
        <v>.</v>
      </c>
      <c r="O47" s="240" t="str">
        <f t="shared" si="7"/>
        <v>.</v>
      </c>
      <c r="P47" s="240" t="str">
        <f t="shared" si="7"/>
        <v>.</v>
      </c>
      <c r="Q47" s="240" t="str">
        <f t="shared" si="7"/>
        <v>.</v>
      </c>
      <c r="R47" s="240" t="str">
        <f t="shared" si="7"/>
        <v>.</v>
      </c>
      <c r="S47" s="240" t="str">
        <f t="shared" si="7"/>
        <v>.</v>
      </c>
      <c r="T47" s="240" t="str">
        <f t="shared" si="7"/>
        <v>.</v>
      </c>
      <c r="U47" s="240" t="str">
        <f t="shared" si="7"/>
        <v>.</v>
      </c>
      <c r="V47" s="240" t="str">
        <f t="shared" si="7"/>
        <v>.</v>
      </c>
      <c r="W47" s="240" t="str">
        <f t="shared" si="7"/>
        <v>.</v>
      </c>
      <c r="X47" s="240" t="str">
        <f t="shared" si="7"/>
        <v>.</v>
      </c>
      <c r="Y47" s="240" t="str">
        <f t="shared" si="7"/>
        <v>.</v>
      </c>
      <c r="Z47" s="240" t="str">
        <f t="shared" si="7"/>
        <v>.</v>
      </c>
      <c r="AA47" s="240" t="str">
        <f t="shared" si="7"/>
        <v>.</v>
      </c>
      <c r="AB47" s="240" t="str">
        <f t="shared" si="7"/>
        <v>.</v>
      </c>
      <c r="AC47" s="240" t="str">
        <f t="shared" si="7"/>
        <v>.</v>
      </c>
      <c r="AD47" s="240" t="str">
        <f t="shared" si="7"/>
        <v>.</v>
      </c>
      <c r="AE47" s="240" t="str">
        <f t="shared" si="7"/>
        <v>.</v>
      </c>
      <c r="AF47" s="240" t="str">
        <f t="shared" si="7"/>
        <v>.</v>
      </c>
      <c r="AG47" s="240" t="str">
        <f t="shared" si="7"/>
        <v>.</v>
      </c>
      <c r="AH47" s="240" t="str">
        <f t="shared" si="7"/>
        <v>.</v>
      </c>
      <c r="AI47" s="240" t="str">
        <f t="shared" si="7"/>
        <v>.</v>
      </c>
      <c r="AJ47" s="240" t="str">
        <f t="shared" si="7"/>
        <v>.</v>
      </c>
      <c r="AK47" s="240" t="str">
        <f t="shared" si="7"/>
        <v>.</v>
      </c>
      <c r="AL47" s="240" t="str">
        <f t="shared" si="7"/>
        <v>.</v>
      </c>
      <c r="AM47" s="240" t="str">
        <f t="shared" si="7"/>
        <v>.</v>
      </c>
      <c r="AN47" s="240" t="str">
        <f t="shared" si="7"/>
        <v>.</v>
      </c>
      <c r="AO47" s="240" t="str">
        <f t="shared" si="7"/>
        <v>.</v>
      </c>
      <c r="AP47" s="240" t="str">
        <f t="shared" si="7"/>
        <v>.</v>
      </c>
      <c r="AQ47" s="240" t="str">
        <f t="shared" si="7"/>
        <v>.</v>
      </c>
      <c r="AR47" s="4">
        <f>COUNTIF(D47:AQ47,"F")+'9'!AR47</f>
        <v>0</v>
      </c>
    </row>
    <row r="48" spans="1:44" ht="10.5" customHeight="1">
      <c r="A48" s="265">
        <f>'7'!A48</f>
        <v>0</v>
      </c>
      <c r="B48" s="265">
        <f>'7'!B48</f>
        <v>0</v>
      </c>
      <c r="C48" s="266">
        <f>'9'!C48</f>
        <v>0</v>
      </c>
      <c r="D48" s="240" t="str">
        <f>IF('9'!AQ48="C","C",IF('9'!AQ48="D","D",IF('9'!AQ48="TR","TR",IF('9'!AQ48="TC","TC","."))))</f>
        <v>.</v>
      </c>
      <c r="E48" s="240" t="str">
        <f t="shared" si="6"/>
        <v>.</v>
      </c>
      <c r="F48" s="240" t="str">
        <f t="shared" si="7"/>
        <v>.</v>
      </c>
      <c r="G48" s="240" t="str">
        <f t="shared" si="7"/>
        <v>.</v>
      </c>
      <c r="H48" s="240" t="str">
        <f t="shared" si="7"/>
        <v>.</v>
      </c>
      <c r="I48" s="240" t="str">
        <f t="shared" si="7"/>
        <v>.</v>
      </c>
      <c r="J48" s="240" t="str">
        <f t="shared" si="7"/>
        <v>.</v>
      </c>
      <c r="K48" s="240" t="str">
        <f t="shared" si="7"/>
        <v>.</v>
      </c>
      <c r="L48" s="240" t="str">
        <f t="shared" si="7"/>
        <v>.</v>
      </c>
      <c r="M48" s="240" t="str">
        <f t="shared" si="7"/>
        <v>.</v>
      </c>
      <c r="N48" s="240" t="str">
        <f t="shared" si="7"/>
        <v>.</v>
      </c>
      <c r="O48" s="240" t="str">
        <f t="shared" si="7"/>
        <v>.</v>
      </c>
      <c r="P48" s="240" t="str">
        <f t="shared" si="7"/>
        <v>.</v>
      </c>
      <c r="Q48" s="240" t="str">
        <f t="shared" si="7"/>
        <v>.</v>
      </c>
      <c r="R48" s="240" t="str">
        <f t="shared" si="7"/>
        <v>.</v>
      </c>
      <c r="S48" s="240" t="str">
        <f t="shared" si="7"/>
        <v>.</v>
      </c>
      <c r="T48" s="240" t="str">
        <f t="shared" si="7"/>
        <v>.</v>
      </c>
      <c r="U48" s="240" t="str">
        <f t="shared" si="7"/>
        <v>.</v>
      </c>
      <c r="V48" s="240" t="str">
        <f t="shared" si="7"/>
        <v>.</v>
      </c>
      <c r="W48" s="240" t="str">
        <f t="shared" si="7"/>
        <v>.</v>
      </c>
      <c r="X48" s="240" t="str">
        <f t="shared" si="7"/>
        <v>.</v>
      </c>
      <c r="Y48" s="240" t="str">
        <f t="shared" si="7"/>
        <v>.</v>
      </c>
      <c r="Z48" s="240" t="str">
        <f t="shared" si="7"/>
        <v>.</v>
      </c>
      <c r="AA48" s="240" t="str">
        <f t="shared" si="7"/>
        <v>.</v>
      </c>
      <c r="AB48" s="240" t="str">
        <f t="shared" si="7"/>
        <v>.</v>
      </c>
      <c r="AC48" s="240" t="str">
        <f t="shared" si="7"/>
        <v>.</v>
      </c>
      <c r="AD48" s="240" t="str">
        <f t="shared" si="7"/>
        <v>.</v>
      </c>
      <c r="AE48" s="240" t="str">
        <f t="shared" si="7"/>
        <v>.</v>
      </c>
      <c r="AF48" s="240" t="str">
        <f t="shared" si="7"/>
        <v>.</v>
      </c>
      <c r="AG48" s="240" t="str">
        <f t="shared" si="7"/>
        <v>.</v>
      </c>
      <c r="AH48" s="240" t="str">
        <f t="shared" si="7"/>
        <v>.</v>
      </c>
      <c r="AI48" s="240" t="str">
        <f t="shared" si="7"/>
        <v>.</v>
      </c>
      <c r="AJ48" s="240" t="str">
        <f t="shared" si="7"/>
        <v>.</v>
      </c>
      <c r="AK48" s="240" t="str">
        <f t="shared" si="7"/>
        <v>.</v>
      </c>
      <c r="AL48" s="240" t="str">
        <f t="shared" si="7"/>
        <v>.</v>
      </c>
      <c r="AM48" s="240" t="str">
        <f t="shared" si="7"/>
        <v>.</v>
      </c>
      <c r="AN48" s="240" t="str">
        <f t="shared" si="7"/>
        <v>.</v>
      </c>
      <c r="AO48" s="240" t="str">
        <f t="shared" si="7"/>
        <v>.</v>
      </c>
      <c r="AP48" s="240" t="str">
        <f t="shared" si="7"/>
        <v>.</v>
      </c>
      <c r="AQ48" s="240" t="str">
        <f t="shared" si="7"/>
        <v>.</v>
      </c>
      <c r="AR48" s="4">
        <f>COUNTIF(D48:AQ48,"F")+'9'!AR48</f>
        <v>0</v>
      </c>
    </row>
    <row r="49" spans="1:44" ht="10.5" customHeight="1">
      <c r="A49" s="265">
        <f>'7'!A49</f>
        <v>0</v>
      </c>
      <c r="B49" s="265">
        <f>'7'!B49</f>
        <v>0</v>
      </c>
      <c r="C49" s="266">
        <f>'9'!C49</f>
        <v>0</v>
      </c>
      <c r="D49" s="240" t="str">
        <f>IF('9'!AQ49="C","C",IF('9'!AQ49="D","D",IF('9'!AQ49="TR","TR",IF('9'!AQ49="TC","TC","."))))</f>
        <v>.</v>
      </c>
      <c r="E49" s="240" t="str">
        <f t="shared" si="6"/>
        <v>.</v>
      </c>
      <c r="F49" s="240" t="str">
        <f t="shared" si="7"/>
        <v>.</v>
      </c>
      <c r="G49" s="240" t="str">
        <f t="shared" si="7"/>
        <v>.</v>
      </c>
      <c r="H49" s="240" t="str">
        <f t="shared" si="7"/>
        <v>.</v>
      </c>
      <c r="I49" s="240" t="str">
        <f t="shared" si="7"/>
        <v>.</v>
      </c>
      <c r="J49" s="240" t="str">
        <f t="shared" si="7"/>
        <v>.</v>
      </c>
      <c r="K49" s="240" t="str">
        <f t="shared" si="7"/>
        <v>.</v>
      </c>
      <c r="L49" s="240" t="str">
        <f t="shared" si="7"/>
        <v>.</v>
      </c>
      <c r="M49" s="240" t="str">
        <f t="shared" si="7"/>
        <v>.</v>
      </c>
      <c r="N49" s="240" t="str">
        <f t="shared" si="7"/>
        <v>.</v>
      </c>
      <c r="O49" s="240" t="str">
        <f t="shared" si="7"/>
        <v>.</v>
      </c>
      <c r="P49" s="240" t="str">
        <f t="shared" si="7"/>
        <v>.</v>
      </c>
      <c r="Q49" s="240" t="str">
        <f t="shared" si="7"/>
        <v>.</v>
      </c>
      <c r="R49" s="240" t="str">
        <f t="shared" si="7"/>
        <v>.</v>
      </c>
      <c r="S49" s="240" t="str">
        <f t="shared" si="7"/>
        <v>.</v>
      </c>
      <c r="T49" s="240" t="str">
        <f t="shared" si="7"/>
        <v>.</v>
      </c>
      <c r="U49" s="240" t="str">
        <f t="shared" si="7"/>
        <v>.</v>
      </c>
      <c r="V49" s="240" t="str">
        <f t="shared" si="7"/>
        <v>.</v>
      </c>
      <c r="W49" s="240" t="str">
        <f t="shared" si="7"/>
        <v>.</v>
      </c>
      <c r="X49" s="240" t="str">
        <f t="shared" si="7"/>
        <v>.</v>
      </c>
      <c r="Y49" s="240" t="str">
        <f t="shared" si="7"/>
        <v>.</v>
      </c>
      <c r="Z49" s="240" t="str">
        <f t="shared" si="7"/>
        <v>.</v>
      </c>
      <c r="AA49" s="240" t="str">
        <f t="shared" si="7"/>
        <v>.</v>
      </c>
      <c r="AB49" s="240" t="str">
        <f t="shared" si="7"/>
        <v>.</v>
      </c>
      <c r="AC49" s="240" t="str">
        <f t="shared" si="7"/>
        <v>.</v>
      </c>
      <c r="AD49" s="240" t="str">
        <f t="shared" si="7"/>
        <v>.</v>
      </c>
      <c r="AE49" s="240" t="str">
        <f t="shared" si="7"/>
        <v>.</v>
      </c>
      <c r="AF49" s="240" t="str">
        <f t="shared" si="7"/>
        <v>.</v>
      </c>
      <c r="AG49" s="240" t="str">
        <f t="shared" si="7"/>
        <v>.</v>
      </c>
      <c r="AH49" s="240" t="str">
        <f t="shared" si="7"/>
        <v>.</v>
      </c>
      <c r="AI49" s="240" t="str">
        <f t="shared" si="7"/>
        <v>.</v>
      </c>
      <c r="AJ49" s="240" t="str">
        <f t="shared" si="7"/>
        <v>.</v>
      </c>
      <c r="AK49" s="240" t="str">
        <f t="shared" si="7"/>
        <v>.</v>
      </c>
      <c r="AL49" s="240" t="str">
        <f t="shared" si="7"/>
        <v>.</v>
      </c>
      <c r="AM49" s="240" t="str">
        <f t="shared" si="7"/>
        <v>.</v>
      </c>
      <c r="AN49" s="240" t="str">
        <f t="shared" si="7"/>
        <v>.</v>
      </c>
      <c r="AO49" s="240" t="str">
        <f t="shared" si="7"/>
        <v>.</v>
      </c>
      <c r="AP49" s="240" t="str">
        <f t="shared" si="7"/>
        <v>.</v>
      </c>
      <c r="AQ49" s="240" t="str">
        <f t="shared" si="7"/>
        <v>.</v>
      </c>
      <c r="AR49" s="4">
        <f>COUNTIF(D49:AQ49,"F")+'9'!AR49</f>
        <v>0</v>
      </c>
    </row>
    <row r="50" spans="1:44" ht="10.5" customHeight="1">
      <c r="A50" s="265">
        <f>'7'!A50</f>
        <v>0</v>
      </c>
      <c r="B50" s="265">
        <f>'7'!B50</f>
        <v>0</v>
      </c>
      <c r="C50" s="266">
        <f>'9'!C50</f>
        <v>0</v>
      </c>
      <c r="D50" s="240" t="str">
        <f>IF('9'!AQ50="C","C",IF('9'!AQ50="D","D",IF('9'!AQ50="TR","TR",IF('9'!AQ50="TC","TC","."))))</f>
        <v>.</v>
      </c>
      <c r="E50" s="240" t="str">
        <f t="shared" si="6"/>
        <v>.</v>
      </c>
      <c r="F50" s="240" t="str">
        <f t="shared" si="7"/>
        <v>.</v>
      </c>
      <c r="G50" s="240" t="str">
        <f t="shared" si="7"/>
        <v>.</v>
      </c>
      <c r="H50" s="240" t="str">
        <f t="shared" si="7"/>
        <v>.</v>
      </c>
      <c r="I50" s="240" t="str">
        <f t="shared" si="7"/>
        <v>.</v>
      </c>
      <c r="J50" s="240" t="str">
        <f t="shared" si="7"/>
        <v>.</v>
      </c>
      <c r="K50" s="240" t="str">
        <f t="shared" si="7"/>
        <v>.</v>
      </c>
      <c r="L50" s="240" t="str">
        <f t="shared" si="7"/>
        <v>.</v>
      </c>
      <c r="M50" s="240" t="str">
        <f t="shared" si="7"/>
        <v>.</v>
      </c>
      <c r="N50" s="240" t="str">
        <f t="shared" si="7"/>
        <v>.</v>
      </c>
      <c r="O50" s="240" t="str">
        <f t="shared" si="7"/>
        <v>.</v>
      </c>
      <c r="P50" s="240" t="str">
        <f t="shared" si="7"/>
        <v>.</v>
      </c>
      <c r="Q50" s="240" t="str">
        <f t="shared" si="7"/>
        <v>.</v>
      </c>
      <c r="R50" s="240" t="str">
        <f t="shared" si="7"/>
        <v>.</v>
      </c>
      <c r="S50" s="240" t="str">
        <f t="shared" ref="S50:AQ55" si="9">IF(R50="C","C",IF(R50="D","D",IF(R50="TR","TR",IF(R50="TC","TC","."))))</f>
        <v>.</v>
      </c>
      <c r="T50" s="240" t="str">
        <f t="shared" si="9"/>
        <v>.</v>
      </c>
      <c r="U50" s="240" t="str">
        <f t="shared" si="9"/>
        <v>.</v>
      </c>
      <c r="V50" s="240" t="str">
        <f t="shared" si="9"/>
        <v>.</v>
      </c>
      <c r="W50" s="240" t="str">
        <f t="shared" si="9"/>
        <v>.</v>
      </c>
      <c r="X50" s="240" t="str">
        <f t="shared" si="9"/>
        <v>.</v>
      </c>
      <c r="Y50" s="240" t="str">
        <f t="shared" si="9"/>
        <v>.</v>
      </c>
      <c r="Z50" s="240" t="str">
        <f t="shared" si="9"/>
        <v>.</v>
      </c>
      <c r="AA50" s="240" t="str">
        <f t="shared" si="9"/>
        <v>.</v>
      </c>
      <c r="AB50" s="240" t="str">
        <f t="shared" si="9"/>
        <v>.</v>
      </c>
      <c r="AC50" s="240" t="str">
        <f t="shared" si="9"/>
        <v>.</v>
      </c>
      <c r="AD50" s="240" t="str">
        <f t="shared" si="9"/>
        <v>.</v>
      </c>
      <c r="AE50" s="240" t="str">
        <f t="shared" si="9"/>
        <v>.</v>
      </c>
      <c r="AF50" s="240" t="str">
        <f t="shared" si="9"/>
        <v>.</v>
      </c>
      <c r="AG50" s="240" t="str">
        <f t="shared" si="9"/>
        <v>.</v>
      </c>
      <c r="AH50" s="240" t="str">
        <f t="shared" si="9"/>
        <v>.</v>
      </c>
      <c r="AI50" s="240" t="str">
        <f t="shared" si="9"/>
        <v>.</v>
      </c>
      <c r="AJ50" s="240" t="str">
        <f t="shared" si="9"/>
        <v>.</v>
      </c>
      <c r="AK50" s="240" t="str">
        <f t="shared" si="9"/>
        <v>.</v>
      </c>
      <c r="AL50" s="240" t="str">
        <f t="shared" si="9"/>
        <v>.</v>
      </c>
      <c r="AM50" s="240" t="str">
        <f t="shared" si="9"/>
        <v>.</v>
      </c>
      <c r="AN50" s="240" t="str">
        <f t="shared" si="9"/>
        <v>.</v>
      </c>
      <c r="AO50" s="240" t="str">
        <f t="shared" si="9"/>
        <v>.</v>
      </c>
      <c r="AP50" s="240" t="str">
        <f t="shared" si="9"/>
        <v>.</v>
      </c>
      <c r="AQ50" s="240" t="str">
        <f t="shared" si="9"/>
        <v>.</v>
      </c>
      <c r="AR50" s="4">
        <f>COUNTIF(D50:AQ50,"F")+'9'!AR50</f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'9'!C51</f>
        <v>0</v>
      </c>
      <c r="D51" s="240" t="str">
        <f>IF('8 (2)'!AQ51="C","C",IF('8 (2)'!AQ51="D","D",IF('8 (2)'!AQ51="TR","TR",IF('8 (2)'!AQ51="TC","TC","."))))</f>
        <v>.</v>
      </c>
      <c r="E51" s="240" t="str">
        <f t="shared" ref="E51:T51" si="10">IF(D51="C","C",IF(D51="D","D",IF(D51="TR","TR",IF(D51="TC","TC","."))))</f>
        <v>.</v>
      </c>
      <c r="F51" s="240" t="str">
        <f t="shared" si="10"/>
        <v>.</v>
      </c>
      <c r="G51" s="240" t="str">
        <f t="shared" si="10"/>
        <v>.</v>
      </c>
      <c r="H51" s="240" t="str">
        <f t="shared" si="10"/>
        <v>.</v>
      </c>
      <c r="I51" s="240" t="str">
        <f t="shared" si="10"/>
        <v>.</v>
      </c>
      <c r="J51" s="240" t="str">
        <f t="shared" si="10"/>
        <v>.</v>
      </c>
      <c r="K51" s="240" t="str">
        <f t="shared" si="10"/>
        <v>.</v>
      </c>
      <c r="L51" s="240" t="str">
        <f t="shared" si="10"/>
        <v>.</v>
      </c>
      <c r="M51" s="240" t="str">
        <f t="shared" si="10"/>
        <v>.</v>
      </c>
      <c r="N51" s="240" t="str">
        <f t="shared" si="10"/>
        <v>.</v>
      </c>
      <c r="O51" s="240" t="str">
        <f t="shared" si="10"/>
        <v>.</v>
      </c>
      <c r="P51" s="240" t="str">
        <f t="shared" si="10"/>
        <v>.</v>
      </c>
      <c r="Q51" s="240" t="str">
        <f t="shared" si="10"/>
        <v>.</v>
      </c>
      <c r="R51" s="240" t="str">
        <f t="shared" si="10"/>
        <v>.</v>
      </c>
      <c r="S51" s="240" t="str">
        <f t="shared" si="10"/>
        <v>.</v>
      </c>
      <c r="T51" s="240" t="str">
        <f t="shared" si="10"/>
        <v>.</v>
      </c>
      <c r="U51" s="240" t="str">
        <f t="shared" si="9"/>
        <v>.</v>
      </c>
      <c r="V51" s="240" t="str">
        <f t="shared" si="9"/>
        <v>.</v>
      </c>
      <c r="W51" s="240" t="str">
        <f t="shared" si="9"/>
        <v>.</v>
      </c>
      <c r="X51" s="240" t="str">
        <f t="shared" si="9"/>
        <v>.</v>
      </c>
      <c r="Y51" s="240" t="str">
        <f t="shared" si="9"/>
        <v>.</v>
      </c>
      <c r="Z51" s="240" t="str">
        <f t="shared" si="9"/>
        <v>.</v>
      </c>
      <c r="AA51" s="240" t="str">
        <f t="shared" si="9"/>
        <v>.</v>
      </c>
      <c r="AB51" s="240" t="str">
        <f t="shared" si="9"/>
        <v>.</v>
      </c>
      <c r="AC51" s="240" t="str">
        <f t="shared" si="9"/>
        <v>.</v>
      </c>
      <c r="AD51" s="240" t="str">
        <f t="shared" si="9"/>
        <v>.</v>
      </c>
      <c r="AE51" s="240" t="str">
        <f t="shared" si="9"/>
        <v>.</v>
      </c>
      <c r="AF51" s="240" t="str">
        <f t="shared" si="9"/>
        <v>.</v>
      </c>
      <c r="AG51" s="240" t="str">
        <f t="shared" si="9"/>
        <v>.</v>
      </c>
      <c r="AH51" s="240" t="str">
        <f t="shared" si="9"/>
        <v>.</v>
      </c>
      <c r="AI51" s="240" t="str">
        <f t="shared" si="9"/>
        <v>.</v>
      </c>
      <c r="AJ51" s="240" t="str">
        <f t="shared" si="9"/>
        <v>.</v>
      </c>
      <c r="AK51" s="240" t="str">
        <f t="shared" si="9"/>
        <v>.</v>
      </c>
      <c r="AL51" s="240" t="str">
        <f t="shared" si="9"/>
        <v>.</v>
      </c>
      <c r="AM51" s="240" t="str">
        <f t="shared" si="9"/>
        <v>.</v>
      </c>
      <c r="AN51" s="240" t="str">
        <f t="shared" si="9"/>
        <v>.</v>
      </c>
      <c r="AO51" s="240" t="str">
        <f t="shared" si="9"/>
        <v>.</v>
      </c>
      <c r="AP51" s="240" t="str">
        <f t="shared" si="9"/>
        <v>.</v>
      </c>
      <c r="AQ51" s="240" t="str">
        <f t="shared" si="9"/>
        <v>.</v>
      </c>
      <c r="AR51" s="46">
        <f>COUNTIF(D51:AQ51,"F")+'9'!AR51</f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'9'!C52</f>
        <v>0</v>
      </c>
      <c r="D52" s="240" t="str">
        <f>IF('8 (2)'!AQ52="C","C",IF('8 (2)'!AQ52="D","D",IF('8 (2)'!AQ52="TR","TR",IF('8 (2)'!AQ52="TC","TC","."))))</f>
        <v>.</v>
      </c>
      <c r="E52" s="240" t="str">
        <f t="shared" ref="E52:T55" si="11">IF(D52="C","C",IF(D52="D","D",IF(D52="TR","TR",IF(D52="TC","TC","."))))</f>
        <v>.</v>
      </c>
      <c r="F52" s="240" t="str">
        <f t="shared" si="11"/>
        <v>.</v>
      </c>
      <c r="G52" s="240" t="str">
        <f t="shared" si="11"/>
        <v>.</v>
      </c>
      <c r="H52" s="240" t="str">
        <f t="shared" si="11"/>
        <v>.</v>
      </c>
      <c r="I52" s="240" t="str">
        <f t="shared" si="11"/>
        <v>.</v>
      </c>
      <c r="J52" s="240" t="str">
        <f t="shared" si="11"/>
        <v>.</v>
      </c>
      <c r="K52" s="240" t="str">
        <f t="shared" si="11"/>
        <v>.</v>
      </c>
      <c r="L52" s="240" t="str">
        <f t="shared" si="11"/>
        <v>.</v>
      </c>
      <c r="M52" s="240" t="str">
        <f t="shared" si="11"/>
        <v>.</v>
      </c>
      <c r="N52" s="240" t="str">
        <f t="shared" si="11"/>
        <v>.</v>
      </c>
      <c r="O52" s="240" t="str">
        <f t="shared" si="11"/>
        <v>.</v>
      </c>
      <c r="P52" s="240" t="str">
        <f t="shared" si="11"/>
        <v>.</v>
      </c>
      <c r="Q52" s="240" t="str">
        <f t="shared" si="11"/>
        <v>.</v>
      </c>
      <c r="R52" s="240" t="str">
        <f t="shared" si="11"/>
        <v>.</v>
      </c>
      <c r="S52" s="240" t="str">
        <f t="shared" si="11"/>
        <v>.</v>
      </c>
      <c r="T52" s="240" t="str">
        <f t="shared" si="11"/>
        <v>.</v>
      </c>
      <c r="U52" s="240" t="str">
        <f t="shared" si="9"/>
        <v>.</v>
      </c>
      <c r="V52" s="240" t="str">
        <f t="shared" si="9"/>
        <v>.</v>
      </c>
      <c r="W52" s="240" t="str">
        <f t="shared" si="9"/>
        <v>.</v>
      </c>
      <c r="X52" s="240" t="str">
        <f t="shared" si="9"/>
        <v>.</v>
      </c>
      <c r="Y52" s="240" t="str">
        <f t="shared" si="9"/>
        <v>.</v>
      </c>
      <c r="Z52" s="240" t="str">
        <f t="shared" si="9"/>
        <v>.</v>
      </c>
      <c r="AA52" s="240" t="str">
        <f t="shared" si="9"/>
        <v>.</v>
      </c>
      <c r="AB52" s="240" t="str">
        <f t="shared" si="9"/>
        <v>.</v>
      </c>
      <c r="AC52" s="240" t="str">
        <f t="shared" si="9"/>
        <v>.</v>
      </c>
      <c r="AD52" s="240" t="str">
        <f t="shared" si="9"/>
        <v>.</v>
      </c>
      <c r="AE52" s="240" t="str">
        <f t="shared" si="9"/>
        <v>.</v>
      </c>
      <c r="AF52" s="240" t="str">
        <f t="shared" si="9"/>
        <v>.</v>
      </c>
      <c r="AG52" s="240" t="str">
        <f t="shared" si="9"/>
        <v>.</v>
      </c>
      <c r="AH52" s="240" t="str">
        <f t="shared" si="9"/>
        <v>.</v>
      </c>
      <c r="AI52" s="240" t="str">
        <f t="shared" si="9"/>
        <v>.</v>
      </c>
      <c r="AJ52" s="240" t="str">
        <f t="shared" si="9"/>
        <v>.</v>
      </c>
      <c r="AK52" s="240" t="str">
        <f t="shared" si="9"/>
        <v>.</v>
      </c>
      <c r="AL52" s="240" t="str">
        <f t="shared" si="9"/>
        <v>.</v>
      </c>
      <c r="AM52" s="240" t="str">
        <f t="shared" si="9"/>
        <v>.</v>
      </c>
      <c r="AN52" s="240" t="str">
        <f t="shared" si="9"/>
        <v>.</v>
      </c>
      <c r="AO52" s="240" t="str">
        <f t="shared" si="9"/>
        <v>.</v>
      </c>
      <c r="AP52" s="240" t="str">
        <f t="shared" si="9"/>
        <v>.</v>
      </c>
      <c r="AQ52" s="240" t="str">
        <f t="shared" si="9"/>
        <v>.</v>
      </c>
      <c r="AR52" s="46">
        <f>COUNTIF(D52:AQ52,"F")+'9'!AR52</f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'9'!C53</f>
        <v>0</v>
      </c>
      <c r="D53" s="240" t="str">
        <f>IF('8 (2)'!AQ53="C","C",IF('8 (2)'!AQ53="D","D",IF('8 (2)'!AQ53="TR","TR",IF('8 (2)'!AQ53="TC","TC","."))))</f>
        <v>.</v>
      </c>
      <c r="E53" s="240" t="str">
        <f t="shared" si="11"/>
        <v>.</v>
      </c>
      <c r="F53" s="240" t="str">
        <f t="shared" si="11"/>
        <v>.</v>
      </c>
      <c r="G53" s="240" t="str">
        <f t="shared" si="11"/>
        <v>.</v>
      </c>
      <c r="H53" s="240" t="str">
        <f t="shared" si="11"/>
        <v>.</v>
      </c>
      <c r="I53" s="240" t="str">
        <f t="shared" si="11"/>
        <v>.</v>
      </c>
      <c r="J53" s="240" t="str">
        <f t="shared" si="11"/>
        <v>.</v>
      </c>
      <c r="K53" s="240" t="str">
        <f t="shared" si="11"/>
        <v>.</v>
      </c>
      <c r="L53" s="240" t="str">
        <f t="shared" si="11"/>
        <v>.</v>
      </c>
      <c r="M53" s="240" t="str">
        <f t="shared" si="11"/>
        <v>.</v>
      </c>
      <c r="N53" s="240" t="str">
        <f t="shared" si="11"/>
        <v>.</v>
      </c>
      <c r="O53" s="240" t="str">
        <f t="shared" si="11"/>
        <v>.</v>
      </c>
      <c r="P53" s="240" t="str">
        <f t="shared" si="11"/>
        <v>.</v>
      </c>
      <c r="Q53" s="240" t="str">
        <f t="shared" si="11"/>
        <v>.</v>
      </c>
      <c r="R53" s="240" t="str">
        <f t="shared" si="11"/>
        <v>.</v>
      </c>
      <c r="S53" s="240" t="str">
        <f t="shared" si="11"/>
        <v>.</v>
      </c>
      <c r="T53" s="240" t="str">
        <f t="shared" si="11"/>
        <v>.</v>
      </c>
      <c r="U53" s="240" t="str">
        <f t="shared" si="9"/>
        <v>.</v>
      </c>
      <c r="V53" s="240" t="str">
        <f t="shared" si="9"/>
        <v>.</v>
      </c>
      <c r="W53" s="240" t="str">
        <f t="shared" si="9"/>
        <v>.</v>
      </c>
      <c r="X53" s="240" t="str">
        <f t="shared" si="9"/>
        <v>.</v>
      </c>
      <c r="Y53" s="240" t="str">
        <f t="shared" si="9"/>
        <v>.</v>
      </c>
      <c r="Z53" s="240" t="str">
        <f t="shared" si="9"/>
        <v>.</v>
      </c>
      <c r="AA53" s="240" t="str">
        <f t="shared" si="9"/>
        <v>.</v>
      </c>
      <c r="AB53" s="240" t="str">
        <f t="shared" si="9"/>
        <v>.</v>
      </c>
      <c r="AC53" s="240" t="str">
        <f t="shared" si="9"/>
        <v>.</v>
      </c>
      <c r="AD53" s="240" t="str">
        <f t="shared" si="9"/>
        <v>.</v>
      </c>
      <c r="AE53" s="240" t="str">
        <f t="shared" si="9"/>
        <v>.</v>
      </c>
      <c r="AF53" s="240" t="str">
        <f t="shared" si="9"/>
        <v>.</v>
      </c>
      <c r="AG53" s="240" t="str">
        <f t="shared" si="9"/>
        <v>.</v>
      </c>
      <c r="AH53" s="240" t="str">
        <f t="shared" si="9"/>
        <v>.</v>
      </c>
      <c r="AI53" s="240" t="str">
        <f t="shared" si="9"/>
        <v>.</v>
      </c>
      <c r="AJ53" s="240" t="str">
        <f t="shared" si="9"/>
        <v>.</v>
      </c>
      <c r="AK53" s="240" t="str">
        <f t="shared" si="9"/>
        <v>.</v>
      </c>
      <c r="AL53" s="240" t="str">
        <f t="shared" si="9"/>
        <v>.</v>
      </c>
      <c r="AM53" s="240" t="str">
        <f t="shared" si="9"/>
        <v>.</v>
      </c>
      <c r="AN53" s="240" t="str">
        <f t="shared" si="9"/>
        <v>.</v>
      </c>
      <c r="AO53" s="240" t="str">
        <f t="shared" si="9"/>
        <v>.</v>
      </c>
      <c r="AP53" s="240" t="str">
        <f t="shared" si="9"/>
        <v>.</v>
      </c>
      <c r="AQ53" s="240" t="str">
        <f t="shared" si="9"/>
        <v>.</v>
      </c>
      <c r="AR53" s="46">
        <f>COUNTIF(D53:AQ53,"F")+'9'!AR53</f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'9'!C54</f>
        <v>0</v>
      </c>
      <c r="D54" s="240" t="str">
        <f>IF('8 (2)'!AQ54="C","C",IF('8 (2)'!AQ54="D","D",IF('8 (2)'!AQ54="TR","TR",IF('8 (2)'!AQ54="TC","TC","."))))</f>
        <v>.</v>
      </c>
      <c r="E54" s="240" t="str">
        <f t="shared" si="11"/>
        <v>.</v>
      </c>
      <c r="F54" s="240" t="str">
        <f t="shared" si="11"/>
        <v>.</v>
      </c>
      <c r="G54" s="240" t="str">
        <f t="shared" si="11"/>
        <v>.</v>
      </c>
      <c r="H54" s="240" t="str">
        <f t="shared" si="11"/>
        <v>.</v>
      </c>
      <c r="I54" s="240" t="str">
        <f t="shared" si="11"/>
        <v>.</v>
      </c>
      <c r="J54" s="240" t="str">
        <f t="shared" si="11"/>
        <v>.</v>
      </c>
      <c r="K54" s="240" t="str">
        <f t="shared" si="11"/>
        <v>.</v>
      </c>
      <c r="L54" s="240" t="str">
        <f t="shared" si="11"/>
        <v>.</v>
      </c>
      <c r="M54" s="240" t="str">
        <f t="shared" si="11"/>
        <v>.</v>
      </c>
      <c r="N54" s="240" t="str">
        <f t="shared" si="11"/>
        <v>.</v>
      </c>
      <c r="O54" s="240" t="str">
        <f t="shared" si="11"/>
        <v>.</v>
      </c>
      <c r="P54" s="240" t="str">
        <f t="shared" si="11"/>
        <v>.</v>
      </c>
      <c r="Q54" s="240" t="str">
        <f t="shared" si="11"/>
        <v>.</v>
      </c>
      <c r="R54" s="240" t="str">
        <f t="shared" si="11"/>
        <v>.</v>
      </c>
      <c r="S54" s="240" t="str">
        <f t="shared" si="11"/>
        <v>.</v>
      </c>
      <c r="T54" s="240" t="str">
        <f t="shared" si="11"/>
        <v>.</v>
      </c>
      <c r="U54" s="240" t="str">
        <f t="shared" si="9"/>
        <v>.</v>
      </c>
      <c r="V54" s="240" t="str">
        <f t="shared" si="9"/>
        <v>.</v>
      </c>
      <c r="W54" s="240" t="str">
        <f t="shared" si="9"/>
        <v>.</v>
      </c>
      <c r="X54" s="240" t="str">
        <f t="shared" si="9"/>
        <v>.</v>
      </c>
      <c r="Y54" s="240" t="str">
        <f t="shared" si="9"/>
        <v>.</v>
      </c>
      <c r="Z54" s="240" t="str">
        <f t="shared" si="9"/>
        <v>.</v>
      </c>
      <c r="AA54" s="240" t="str">
        <f t="shared" si="9"/>
        <v>.</v>
      </c>
      <c r="AB54" s="240" t="str">
        <f t="shared" si="9"/>
        <v>.</v>
      </c>
      <c r="AC54" s="240" t="str">
        <f t="shared" si="9"/>
        <v>.</v>
      </c>
      <c r="AD54" s="240" t="str">
        <f t="shared" si="9"/>
        <v>.</v>
      </c>
      <c r="AE54" s="240" t="str">
        <f t="shared" si="9"/>
        <v>.</v>
      </c>
      <c r="AF54" s="240" t="str">
        <f t="shared" si="9"/>
        <v>.</v>
      </c>
      <c r="AG54" s="240" t="str">
        <f t="shared" si="9"/>
        <v>.</v>
      </c>
      <c r="AH54" s="240" t="str">
        <f t="shared" si="9"/>
        <v>.</v>
      </c>
      <c r="AI54" s="240" t="str">
        <f t="shared" si="9"/>
        <v>.</v>
      </c>
      <c r="AJ54" s="240" t="str">
        <f t="shared" si="9"/>
        <v>.</v>
      </c>
      <c r="AK54" s="240" t="str">
        <f t="shared" si="9"/>
        <v>.</v>
      </c>
      <c r="AL54" s="240" t="str">
        <f t="shared" si="9"/>
        <v>.</v>
      </c>
      <c r="AM54" s="240" t="str">
        <f t="shared" si="9"/>
        <v>.</v>
      </c>
      <c r="AN54" s="240" t="str">
        <f t="shared" si="9"/>
        <v>.</v>
      </c>
      <c r="AO54" s="240" t="str">
        <f t="shared" si="9"/>
        <v>.</v>
      </c>
      <c r="AP54" s="240" t="str">
        <f t="shared" si="9"/>
        <v>.</v>
      </c>
      <c r="AQ54" s="240" t="str">
        <f t="shared" si="9"/>
        <v>.</v>
      </c>
      <c r="AR54" s="46">
        <f>COUNTIF(D54:AQ54,"F")+'9'!AR54</f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'9'!C55</f>
        <v>0</v>
      </c>
      <c r="D55" s="240" t="str">
        <f>IF('8 (2)'!AQ55="C","C",IF('8 (2)'!AQ55="D","D",IF('8 (2)'!AQ55="TR","TR",IF('8 (2)'!AQ55="TC","TC","."))))</f>
        <v>.</v>
      </c>
      <c r="E55" s="240" t="str">
        <f t="shared" si="11"/>
        <v>.</v>
      </c>
      <c r="F55" s="240" t="str">
        <f t="shared" si="11"/>
        <v>.</v>
      </c>
      <c r="G55" s="240" t="str">
        <f t="shared" si="11"/>
        <v>.</v>
      </c>
      <c r="H55" s="240" t="str">
        <f t="shared" si="11"/>
        <v>.</v>
      </c>
      <c r="I55" s="240" t="str">
        <f t="shared" si="11"/>
        <v>.</v>
      </c>
      <c r="J55" s="240" t="str">
        <f t="shared" si="11"/>
        <v>.</v>
      </c>
      <c r="K55" s="240" t="str">
        <f t="shared" si="11"/>
        <v>.</v>
      </c>
      <c r="L55" s="240" t="str">
        <f t="shared" si="11"/>
        <v>.</v>
      </c>
      <c r="M55" s="240" t="str">
        <f t="shared" si="11"/>
        <v>.</v>
      </c>
      <c r="N55" s="240" t="str">
        <f t="shared" si="11"/>
        <v>.</v>
      </c>
      <c r="O55" s="240" t="str">
        <f t="shared" si="11"/>
        <v>.</v>
      </c>
      <c r="P55" s="240" t="str">
        <f t="shared" si="11"/>
        <v>.</v>
      </c>
      <c r="Q55" s="240" t="str">
        <f t="shared" si="11"/>
        <v>.</v>
      </c>
      <c r="R55" s="240" t="str">
        <f t="shared" si="11"/>
        <v>.</v>
      </c>
      <c r="S55" s="240" t="str">
        <f t="shared" si="11"/>
        <v>.</v>
      </c>
      <c r="T55" s="240" t="str">
        <f t="shared" si="11"/>
        <v>.</v>
      </c>
      <c r="U55" s="240" t="str">
        <f t="shared" si="9"/>
        <v>.</v>
      </c>
      <c r="V55" s="240" t="str">
        <f t="shared" si="9"/>
        <v>.</v>
      </c>
      <c r="W55" s="240" t="str">
        <f t="shared" si="9"/>
        <v>.</v>
      </c>
      <c r="X55" s="240" t="str">
        <f t="shared" si="9"/>
        <v>.</v>
      </c>
      <c r="Y55" s="240" t="str">
        <f t="shared" si="9"/>
        <v>.</v>
      </c>
      <c r="Z55" s="240" t="str">
        <f t="shared" si="9"/>
        <v>.</v>
      </c>
      <c r="AA55" s="240" t="str">
        <f t="shared" si="9"/>
        <v>.</v>
      </c>
      <c r="AB55" s="240" t="str">
        <f t="shared" si="9"/>
        <v>.</v>
      </c>
      <c r="AC55" s="240" t="str">
        <f t="shared" si="9"/>
        <v>.</v>
      </c>
      <c r="AD55" s="240" t="str">
        <f t="shared" si="9"/>
        <v>.</v>
      </c>
      <c r="AE55" s="240" t="str">
        <f t="shared" si="9"/>
        <v>.</v>
      </c>
      <c r="AF55" s="240" t="str">
        <f t="shared" si="9"/>
        <v>.</v>
      </c>
      <c r="AG55" s="240" t="str">
        <f t="shared" si="9"/>
        <v>.</v>
      </c>
      <c r="AH55" s="240" t="str">
        <f t="shared" si="9"/>
        <v>.</v>
      </c>
      <c r="AI55" s="240" t="str">
        <f t="shared" si="9"/>
        <v>.</v>
      </c>
      <c r="AJ55" s="240" t="str">
        <f t="shared" si="9"/>
        <v>.</v>
      </c>
      <c r="AK55" s="240" t="str">
        <f t="shared" si="9"/>
        <v>.</v>
      </c>
      <c r="AL55" s="240" t="str">
        <f t="shared" si="9"/>
        <v>.</v>
      </c>
      <c r="AM55" s="240" t="str">
        <f t="shared" si="9"/>
        <v>.</v>
      </c>
      <c r="AN55" s="240" t="str">
        <f t="shared" si="9"/>
        <v>.</v>
      </c>
      <c r="AO55" s="240" t="str">
        <f t="shared" si="9"/>
        <v>.</v>
      </c>
      <c r="AP55" s="240" t="str">
        <f t="shared" si="9"/>
        <v>.</v>
      </c>
      <c r="AQ55" s="240" t="str">
        <f t="shared" si="9"/>
        <v>.</v>
      </c>
      <c r="AR55" s="46">
        <f>COUNTIF(D55:AQ55,"F")+'9'!AR55</f>
        <v>0</v>
      </c>
    </row>
    <row r="56" spans="1:44" ht="12.4" customHeight="1"/>
    <row r="57" spans="1:44">
      <c r="A57" s="74" t="s">
        <v>79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dataConsolidate/>
  <mergeCells count="38">
    <mergeCell ref="T12:W12"/>
    <mergeCell ref="X12:AA12"/>
    <mergeCell ref="AF12:AI12"/>
    <mergeCell ref="AJ11:AL11"/>
    <mergeCell ref="AM11:AN11"/>
    <mergeCell ref="AJ12:AM12"/>
    <mergeCell ref="AB12:AE12"/>
    <mergeCell ref="AN12:AQ12"/>
    <mergeCell ref="A14:C14"/>
    <mergeCell ref="A13:C13"/>
    <mergeCell ref="D12:G12"/>
    <mergeCell ref="H12:K12"/>
    <mergeCell ref="L12:O12"/>
    <mergeCell ref="P12:S12"/>
    <mergeCell ref="AJ10:AR10"/>
    <mergeCell ref="A9:C9"/>
    <mergeCell ref="AE10:AI10"/>
    <mergeCell ref="AJ9:AR9"/>
    <mergeCell ref="A10:C10"/>
    <mergeCell ref="D10:I10"/>
    <mergeCell ref="R10:W10"/>
    <mergeCell ref="Y10:AD10"/>
    <mergeCell ref="D9:AB9"/>
    <mergeCell ref="AC9:AI9"/>
    <mergeCell ref="A11:C11"/>
    <mergeCell ref="K10:P10"/>
    <mergeCell ref="D11:H11"/>
    <mergeCell ref="J11:K11"/>
    <mergeCell ref="AP11:AR11"/>
    <mergeCell ref="A1:AR5"/>
    <mergeCell ref="A6:Q7"/>
    <mergeCell ref="R6:AR7"/>
    <mergeCell ref="A8:C8"/>
    <mergeCell ref="D8:AB8"/>
    <mergeCell ref="AJ8:AM8"/>
    <mergeCell ref="AP8:AR8"/>
    <mergeCell ref="AN8:AO8"/>
    <mergeCell ref="AC8:AI8"/>
  </mergeCells>
  <phoneticPr fontId="10" type="noConversion"/>
  <conditionalFormatting sqref="D8:AB9 AJ8:AM8 AP8:AR8 AJ9:AR10 R6:AR7 AO15 D13:L15 AR15 E13:AQ13 AJ13:AN15 M15:AK15 AJ11:AN11 D11:L11 AP11:AR11 AP13:AQ15">
    <cfRule type="containsBlanks" dxfId="39" priority="29" stopIfTrue="1">
      <formula>LEN(TRIM(D6))=0</formula>
    </cfRule>
  </conditionalFormatting>
  <conditionalFormatting sqref="D15 H15 L15 P15 T15 X15 AB15 AF15:AG15 AJ15:AK15 AN15">
    <cfRule type="containsBlanks" dxfId="38" priority="28" stopIfTrue="1">
      <formula>LEN(TRIM(D15))=0</formula>
    </cfRule>
  </conditionalFormatting>
  <conditionalFormatting sqref="D15:AQ15">
    <cfRule type="containsErrors" dxfId="37" priority="18" stopIfTrue="1">
      <formula>ISERROR(D15)</formula>
    </cfRule>
  </conditionalFormatting>
  <conditionalFormatting sqref="D12 H12 L12 P12 T12 X12 AB12 AF12 AJ12 AN12">
    <cfRule type="containsErrors" dxfId="36" priority="4" stopIfTrue="1">
      <formula>ISERROR(D12)</formula>
    </cfRule>
  </conditionalFormatting>
  <conditionalFormatting sqref="D10:I10">
    <cfRule type="containsBlanks" dxfId="35" priority="2" stopIfTrue="1">
      <formula>LEN(TRIM(D10))=0</formula>
    </cfRule>
  </conditionalFormatting>
  <conditionalFormatting sqref="K10:AD10">
    <cfRule type="cellIs" dxfId="34" priority="1" stopIfTrue="1" operator="equal">
      <formula>0</formula>
    </cfRule>
  </conditionalFormatting>
  <dataValidations count="10">
    <dataValidation type="list" allowBlank="1" showInputMessage="1" showErrorMessage="1" sqref="Y10 K10 D10:I10 R10">
      <formula1>Professor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J11:AL11">
      <formula1>Curso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43307086614173229" bottom="0.19685039370078741" header="0.51181102362204722" footer="0.51181102362204722"/>
  <pageSetup paperSize="9" scale="87" orientation="landscape" useFirstPageNumber="1" horizontalDpi="300" verticalDpi="300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>
    <pageSetUpPr fitToPage="1"/>
  </sheetPr>
  <dimension ref="A1:F30"/>
  <sheetViews>
    <sheetView showGridLines="0" workbookViewId="0">
      <selection activeCell="E28" sqref="E28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'9'!D11</f>
        <v>Setembro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 t="e">
        <f>'9 (2)'!D$15</f>
        <v>#N/A</v>
      </c>
      <c r="B3" s="381" t="e">
        <f>VLOOKUP(11,Plano!$A$62:$H$83,8,FALSE)</f>
        <v>#N/A</v>
      </c>
      <c r="C3" s="382"/>
      <c r="D3" s="382"/>
      <c r="E3" s="383"/>
      <c r="F3" s="123" t="e">
        <f>'9 (2)'!D$12</f>
        <v>#N/A</v>
      </c>
    </row>
    <row r="4" spans="1:6" ht="17.100000000000001" customHeight="1">
      <c r="A4" s="34" t="e">
        <f>'9 (2)'!H$15</f>
        <v>#N/A</v>
      </c>
      <c r="B4" s="381" t="e">
        <f>VLOOKUP(12,Plano!$A$62:$H$83,8,FALSE)</f>
        <v>#N/A</v>
      </c>
      <c r="C4" s="382"/>
      <c r="D4" s="382"/>
      <c r="E4" s="383"/>
      <c r="F4" s="123" t="e">
        <f>'9 (2)'!H$12</f>
        <v>#N/A</v>
      </c>
    </row>
    <row r="5" spans="1:6" ht="17.100000000000001" customHeight="1">
      <c r="A5" s="34" t="e">
        <f>'9 (2)'!L$15</f>
        <v>#N/A</v>
      </c>
      <c r="B5" s="381" t="e">
        <f>VLOOKUP(13,Plano!$A$62:$H$83,8,FALSE)</f>
        <v>#N/A</v>
      </c>
      <c r="C5" s="382"/>
      <c r="D5" s="382"/>
      <c r="E5" s="383"/>
      <c r="F5" s="123" t="e">
        <f>'9 (2)'!L$12</f>
        <v>#N/A</v>
      </c>
    </row>
    <row r="6" spans="1:6" ht="17.100000000000001" customHeight="1">
      <c r="A6" s="34" t="e">
        <f>'9 (2)'!P$15</f>
        <v>#N/A</v>
      </c>
      <c r="B6" s="381" t="e">
        <f>VLOOKUP(14,Plano!$A$62:$H$83,8,FALSE)</f>
        <v>#N/A</v>
      </c>
      <c r="C6" s="382"/>
      <c r="D6" s="382"/>
      <c r="E6" s="383"/>
      <c r="F6" s="123" t="e">
        <f>'9 (2)'!P$12</f>
        <v>#N/A</v>
      </c>
    </row>
    <row r="7" spans="1:6" ht="17.100000000000001" customHeight="1">
      <c r="A7" s="34" t="e">
        <f>'9 (2)'!T$15</f>
        <v>#N/A</v>
      </c>
      <c r="B7" s="381" t="e">
        <f>VLOOKUP(15,Plano!$A$62:$H$83,8,FALSE)</f>
        <v>#N/A</v>
      </c>
      <c r="C7" s="382"/>
      <c r="D7" s="382"/>
      <c r="E7" s="383"/>
      <c r="F7" s="123" t="e">
        <f>'9 (2)'!T$12</f>
        <v>#N/A</v>
      </c>
    </row>
    <row r="8" spans="1:6" ht="17.100000000000001" customHeight="1">
      <c r="A8" s="34" t="e">
        <f>'9 (2)'!X$15</f>
        <v>#N/A</v>
      </c>
      <c r="B8" s="381" t="e">
        <f>VLOOKUP(16,Plano!$A$62:$H$83,8,FALSE)</f>
        <v>#N/A</v>
      </c>
      <c r="C8" s="382"/>
      <c r="D8" s="382"/>
      <c r="E8" s="383"/>
      <c r="F8" s="123" t="e">
        <f>'9 (2)'!X$12</f>
        <v>#N/A</v>
      </c>
    </row>
    <row r="9" spans="1:6" ht="17.100000000000001" customHeight="1">
      <c r="A9" s="34" t="e">
        <f>'9 (2)'!AB$15</f>
        <v>#N/A</v>
      </c>
      <c r="B9" s="381" t="e">
        <f>VLOOKUP(17,Plano!$A$62:$H$83,8,FALSE)</f>
        <v>#N/A</v>
      </c>
      <c r="C9" s="382"/>
      <c r="D9" s="382"/>
      <c r="E9" s="383"/>
      <c r="F9" s="123" t="e">
        <f>'9 (2)'!AB$12</f>
        <v>#N/A</v>
      </c>
    </row>
    <row r="10" spans="1:6" ht="17.100000000000001" customHeight="1">
      <c r="A10" s="34" t="e">
        <f>'9 (2)'!AF$15</f>
        <v>#N/A</v>
      </c>
      <c r="B10" s="381" t="e">
        <f>VLOOKUP(18,Plano!$A$62:$H$83,8,FALSE)</f>
        <v>#N/A</v>
      </c>
      <c r="C10" s="382"/>
      <c r="D10" s="382"/>
      <c r="E10" s="383"/>
      <c r="F10" s="123" t="e">
        <f>'9 (2)'!AF$12</f>
        <v>#N/A</v>
      </c>
    </row>
    <row r="11" spans="1:6" ht="17.100000000000001" customHeight="1">
      <c r="A11" s="34" t="e">
        <f>'9 (2)'!AJ$15</f>
        <v>#N/A</v>
      </c>
      <c r="B11" s="381" t="e">
        <f>VLOOKUP(19,Plano!$A$62:$H$83,8,FALSE)</f>
        <v>#N/A</v>
      </c>
      <c r="C11" s="382"/>
      <c r="D11" s="382"/>
      <c r="E11" s="383"/>
      <c r="F11" s="123" t="e">
        <f>'9 (2)'!AJ$12</f>
        <v>#N/A</v>
      </c>
    </row>
    <row r="12" spans="1:6" ht="17.100000000000001" customHeight="1">
      <c r="A12" s="34" t="e">
        <f>'9 (2)'!AN$15</f>
        <v>#N/A</v>
      </c>
      <c r="B12" s="381" t="e">
        <f>VLOOKUP(20,Plano!$A$62:$H$83,8,FALSE)</f>
        <v>#N/A</v>
      </c>
      <c r="C12" s="382"/>
      <c r="D12" s="382"/>
      <c r="E12" s="383"/>
      <c r="F12" s="123" t="e">
        <f>'9 (2)'!AN$12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33" priority="44" stopIfTrue="1">
      <formula>LEN(TRIM(B27))=0</formula>
    </cfRule>
  </conditionalFormatting>
  <conditionalFormatting sqref="F30">
    <cfRule type="containsBlanks" dxfId="32" priority="43" stopIfTrue="1">
      <formula>LEN(TRIM(F30))=0</formula>
    </cfRule>
  </conditionalFormatting>
  <conditionalFormatting sqref="B28">
    <cfRule type="containsBlanks" dxfId="31" priority="42" stopIfTrue="1">
      <formula>LEN(TRIM(B28))=0</formula>
    </cfRule>
  </conditionalFormatting>
  <conditionalFormatting sqref="A3:F12">
    <cfRule type="containsErrors" dxfId="30" priority="1" stopIfTrue="1">
      <formula>ISERROR(A3)</formula>
    </cfRule>
  </conditionalFormatting>
  <dataValidations count="2">
    <dataValidation type="list" allowBlank="1" showInputMessage="1" showErrorMessage="1" sqref="B27:B30">
      <formula1>Professor</formula1>
    </dataValidation>
    <dataValidation type="list" allowBlank="1" showInputMessage="1" showErrorMessage="1" sqref="E29">
      <formula1>Coordenador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5">
    <pageSetUpPr fitToPage="1"/>
  </sheetPr>
  <dimension ref="A1:AR90"/>
  <sheetViews>
    <sheetView showGridLines="0" view="pageBreakPreview" zoomScaleNormal="125" workbookViewId="0">
      <pane ySplit="5" topLeftCell="A7" activePane="bottomLeft" state="frozen"/>
      <selection pane="bottomLeft" activeCell="I18" sqref="I18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57" t="s">
        <v>9</v>
      </c>
      <c r="B8" s="357"/>
      <c r="C8" s="357"/>
      <c r="D8" s="338">
        <f>'7'!D8:AB8</f>
        <v>0</v>
      </c>
      <c r="E8" s="338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  <c r="AA8" s="338"/>
      <c r="AB8" s="338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41" t="s">
        <v>11</v>
      </c>
      <c r="B9" s="341"/>
      <c r="C9" s="341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Outubro</v>
      </c>
      <c r="E11" s="377"/>
      <c r="F11" s="377"/>
      <c r="G11" s="377"/>
      <c r="H11" s="377"/>
      <c r="I11" s="58" t="s">
        <v>64</v>
      </c>
      <c r="J11" s="379">
        <f>'9'!J11:K11+1</f>
        <v>10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380" t="s">
        <v>6</v>
      </c>
      <c r="AD11" s="380"/>
      <c r="AE11" s="380"/>
      <c r="AF11" s="380"/>
      <c r="AG11" s="380"/>
      <c r="AH11" s="380"/>
      <c r="AI11" s="380"/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e">
        <f>VLOOKUP(11,Plano!$A$86:$F$109,6,)</f>
        <v>#N/A</v>
      </c>
      <c r="E12" s="348" t="e">
        <f>D12</f>
        <v>#N/A</v>
      </c>
      <c r="F12" s="348" t="e">
        <f>D12</f>
        <v>#N/A</v>
      </c>
      <c r="G12" s="348" t="e">
        <f>D12</f>
        <v>#N/A</v>
      </c>
      <c r="H12" s="348" t="e">
        <f>VLOOKUP(12,Plano!$A$86:$F$109,6,)</f>
        <v>#N/A</v>
      </c>
      <c r="I12" s="348" t="e">
        <f>H12</f>
        <v>#N/A</v>
      </c>
      <c r="J12" s="348" t="e">
        <f>H12</f>
        <v>#N/A</v>
      </c>
      <c r="K12" s="348" t="e">
        <f>H12</f>
        <v>#N/A</v>
      </c>
      <c r="L12" s="348" t="e">
        <f>VLOOKUP(13,Plano!$A$86:$F$109,6,)</f>
        <v>#N/A</v>
      </c>
      <c r="M12" s="348" t="e">
        <f>L12</f>
        <v>#N/A</v>
      </c>
      <c r="N12" s="348" t="e">
        <f>L12</f>
        <v>#N/A</v>
      </c>
      <c r="O12" s="348" t="e">
        <f>L12</f>
        <v>#N/A</v>
      </c>
      <c r="P12" s="348" t="e">
        <f>VLOOKUP(14,Plano!$A$86:$F$109,6,)</f>
        <v>#N/A</v>
      </c>
      <c r="Q12" s="348" t="e">
        <f>P12</f>
        <v>#N/A</v>
      </c>
      <c r="R12" s="348" t="e">
        <f>P12</f>
        <v>#N/A</v>
      </c>
      <c r="S12" s="348" t="e">
        <f>P12</f>
        <v>#N/A</v>
      </c>
      <c r="T12" s="348" t="e">
        <f>VLOOKUP(15,Plano!$A$86:$F$109,6,)</f>
        <v>#N/A</v>
      </c>
      <c r="U12" s="348" t="e">
        <f>T12</f>
        <v>#N/A</v>
      </c>
      <c r="V12" s="348" t="e">
        <f>T12</f>
        <v>#N/A</v>
      </c>
      <c r="W12" s="348" t="e">
        <f>T12</f>
        <v>#N/A</v>
      </c>
      <c r="X12" s="348" t="e">
        <f>VLOOKUP(16,Plano!$A$86:$F$109,6,)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VLOOKUP(17,Plano!$A$86:$F$109,6,)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VLOOKUP(18,Plano!$A$86:$F$109,6,)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VLOOKUP(19,Plano!$A$86:$F$109,6,)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VLOOKUP(20,Plano!$A$86:$F$109,6,)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73" t="e">
        <f>LARGE('10'!D15:AQ15,1)</f>
        <v>#N/A</v>
      </c>
      <c r="B13" s="473"/>
      <c r="C13" s="474"/>
      <c r="D13" s="54">
        <f>'10'!$D$13</f>
        <v>10</v>
      </c>
      <c r="E13" s="54">
        <f>'10'!$D$13</f>
        <v>10</v>
      </c>
      <c r="F13" s="54">
        <f>'10'!$D$13</f>
        <v>10</v>
      </c>
      <c r="G13" s="54">
        <f>'10'!$D$13</f>
        <v>10</v>
      </c>
      <c r="H13" s="54">
        <f>'10'!$D$13</f>
        <v>10</v>
      </c>
      <c r="I13" s="54">
        <f>'10'!$D$13</f>
        <v>10</v>
      </c>
      <c r="J13" s="54">
        <f>'10'!$D$13</f>
        <v>10</v>
      </c>
      <c r="K13" s="54">
        <f>'10'!$D$13</f>
        <v>10</v>
      </c>
      <c r="L13" s="54">
        <f>'10'!$D$13</f>
        <v>10</v>
      </c>
      <c r="M13" s="54">
        <f>'10'!$D$13</f>
        <v>10</v>
      </c>
      <c r="N13" s="54">
        <f>'10'!$D$13</f>
        <v>10</v>
      </c>
      <c r="O13" s="54">
        <f>'10'!$D$13</f>
        <v>10</v>
      </c>
      <c r="P13" s="54">
        <f>'10'!$D$13</f>
        <v>10</v>
      </c>
      <c r="Q13" s="54">
        <f>'10'!$D$13</f>
        <v>10</v>
      </c>
      <c r="R13" s="54">
        <f>'10'!$D$13</f>
        <v>10</v>
      </c>
      <c r="S13" s="54">
        <f>'10'!$D$13</f>
        <v>10</v>
      </c>
      <c r="T13" s="54">
        <f>'10'!$D$13</f>
        <v>10</v>
      </c>
      <c r="U13" s="54">
        <f>'10'!$D$13</f>
        <v>10</v>
      </c>
      <c r="V13" s="54">
        <f>'10'!$D$13</f>
        <v>10</v>
      </c>
      <c r="W13" s="54">
        <f>'10'!$D$13</f>
        <v>10</v>
      </c>
      <c r="X13" s="54">
        <f>'10'!$D$13</f>
        <v>10</v>
      </c>
      <c r="Y13" s="54">
        <f>'10'!$D$13</f>
        <v>10</v>
      </c>
      <c r="Z13" s="54">
        <f>'10'!$D$13</f>
        <v>10</v>
      </c>
      <c r="AA13" s="54">
        <f>'10'!$D$13</f>
        <v>10</v>
      </c>
      <c r="AB13" s="54">
        <f>'10'!$D$13</f>
        <v>10</v>
      </c>
      <c r="AC13" s="54">
        <f>'10'!$D$13</f>
        <v>10</v>
      </c>
      <c r="AD13" s="54">
        <f>'10'!$D$13</f>
        <v>10</v>
      </c>
      <c r="AE13" s="54">
        <f>'10'!$D$13</f>
        <v>10</v>
      </c>
      <c r="AF13" s="54">
        <f>'10'!$D$13</f>
        <v>10</v>
      </c>
      <c r="AG13" s="54">
        <f>'10'!$D$13</f>
        <v>10</v>
      </c>
      <c r="AH13" s="54">
        <f>'10'!$D$13</f>
        <v>10</v>
      </c>
      <c r="AI13" s="54">
        <f>'10'!$D$13</f>
        <v>10</v>
      </c>
      <c r="AJ13" s="54">
        <f>'10'!$D$13</f>
        <v>10</v>
      </c>
      <c r="AK13" s="54">
        <f>'10'!$D$13</f>
        <v>10</v>
      </c>
      <c r="AL13" s="54">
        <f>'10'!$D$13</f>
        <v>10</v>
      </c>
      <c r="AM13" s="54">
        <f>'10'!$D$13</f>
        <v>10</v>
      </c>
      <c r="AN13" s="54">
        <f>'10'!$D$13</f>
        <v>10</v>
      </c>
      <c r="AO13" s="54">
        <f>'10'!$D$13</f>
        <v>10</v>
      </c>
      <c r="AP13" s="54">
        <f>'10'!$D$13</f>
        <v>10</v>
      </c>
      <c r="AQ13" s="54">
        <f>'10'!$D$13</f>
        <v>10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 t="e">
        <f>VLOOKUP(11,Plano!$A$86:$D$109,4,)</f>
        <v>#N/A</v>
      </c>
      <c r="E15" s="57" t="e">
        <f>D15</f>
        <v>#N/A</v>
      </c>
      <c r="F15" s="57" t="e">
        <f>D15</f>
        <v>#N/A</v>
      </c>
      <c r="G15" s="57" t="e">
        <f>D15</f>
        <v>#N/A</v>
      </c>
      <c r="H15" s="56" t="e">
        <f>VLOOKUP(12,Plano!$A$86:$D$109,4,)</f>
        <v>#N/A</v>
      </c>
      <c r="I15" s="57" t="e">
        <f>H15</f>
        <v>#N/A</v>
      </c>
      <c r="J15" s="57" t="e">
        <f>H15</f>
        <v>#N/A</v>
      </c>
      <c r="K15" s="57" t="e">
        <f>H15</f>
        <v>#N/A</v>
      </c>
      <c r="L15" s="56" t="e">
        <f>VLOOKUP(13,Plano!$A$86:$D$109,4,)</f>
        <v>#N/A</v>
      </c>
      <c r="M15" s="57" t="e">
        <f>L15</f>
        <v>#N/A</v>
      </c>
      <c r="N15" s="57" t="e">
        <f>L15</f>
        <v>#N/A</v>
      </c>
      <c r="O15" s="57" t="e">
        <f>L15</f>
        <v>#N/A</v>
      </c>
      <c r="P15" s="56" t="e">
        <f>VLOOKUP(14,Plano!$A$86:$D$109,4,)</f>
        <v>#N/A</v>
      </c>
      <c r="Q15" s="57" t="e">
        <f>P15</f>
        <v>#N/A</v>
      </c>
      <c r="R15" s="57" t="e">
        <f>P15</f>
        <v>#N/A</v>
      </c>
      <c r="S15" s="57" t="e">
        <f>P15</f>
        <v>#N/A</v>
      </c>
      <c r="T15" s="56" t="e">
        <f>VLOOKUP(15,Plano!$A$86:$D$109,4,)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VLOOKUP(16,Plano!$A$86:$D$109,4,)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VLOOKUP(17,Plano!$A$86:$D$109,4,)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VLOOKUP(18,Plano!$A$86:$D$109,4,)</f>
        <v>#N/A</v>
      </c>
      <c r="AG15" s="57" t="e">
        <f>AF15</f>
        <v>#N/A</v>
      </c>
      <c r="AH15" s="57" t="e">
        <f>AF15</f>
        <v>#N/A</v>
      </c>
      <c r="AI15" s="57" t="e">
        <f>AF15</f>
        <v>#N/A</v>
      </c>
      <c r="AJ15" s="56" t="e">
        <f>VLOOKUP(19,Plano!$A$86:$D$109,4,)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VLOOKUP(20,Plano!$A$86:$D$109,4,)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66" t="str">
        <f>'10'!C16</f>
        <v>ABNER BORDA FONSECA</v>
      </c>
      <c r="D16" s="264" t="str">
        <f>IF('10'!AQ16="C","C",IF('10'!AQ16="D","D",IF('10'!AQ16="TR","TR",IF('10'!AQ16="TC","TC","."))))</f>
        <v>C</v>
      </c>
      <c r="E16" s="264" t="str">
        <f t="shared" ref="E16:T31" si="0">IF(D16="C","C",IF(D16="D","D",IF(D16="TR","TR",IF(D16="TC","TC","."))))</f>
        <v>C</v>
      </c>
      <c r="F16" s="264" t="str">
        <f t="shared" si="0"/>
        <v>C</v>
      </c>
      <c r="G16" s="264" t="str">
        <f t="shared" si="0"/>
        <v>C</v>
      </c>
      <c r="H16" s="264" t="str">
        <f t="shared" si="0"/>
        <v>C</v>
      </c>
      <c r="I16" s="264" t="str">
        <f t="shared" si="0"/>
        <v>C</v>
      </c>
      <c r="J16" s="264" t="str">
        <f t="shared" si="0"/>
        <v>C</v>
      </c>
      <c r="K16" s="264" t="str">
        <f t="shared" si="0"/>
        <v>C</v>
      </c>
      <c r="L16" s="264" t="str">
        <f t="shared" si="0"/>
        <v>C</v>
      </c>
      <c r="M16" s="264" t="str">
        <f t="shared" si="0"/>
        <v>C</v>
      </c>
      <c r="N16" s="264" t="str">
        <f t="shared" si="0"/>
        <v>C</v>
      </c>
      <c r="O16" s="264" t="str">
        <f t="shared" si="0"/>
        <v>C</v>
      </c>
      <c r="P16" s="264" t="str">
        <f t="shared" si="0"/>
        <v>C</v>
      </c>
      <c r="Q16" s="264" t="str">
        <f t="shared" si="0"/>
        <v>C</v>
      </c>
      <c r="R16" s="264" t="str">
        <f t="shared" si="0"/>
        <v>C</v>
      </c>
      <c r="S16" s="264" t="str">
        <f t="shared" si="0"/>
        <v>C</v>
      </c>
      <c r="T16" s="264" t="str">
        <f t="shared" si="0"/>
        <v>C</v>
      </c>
      <c r="U16" s="264" t="str">
        <f t="shared" ref="F16:AQ23" si="1">IF(T16="C","C",IF(T16="D","D",IF(T16="TR","TR",IF(T16="TC","TC","."))))</f>
        <v>C</v>
      </c>
      <c r="V16" s="264" t="str">
        <f t="shared" si="1"/>
        <v>C</v>
      </c>
      <c r="W16" s="264" t="str">
        <f t="shared" si="1"/>
        <v>C</v>
      </c>
      <c r="X16" s="264" t="str">
        <f t="shared" si="1"/>
        <v>C</v>
      </c>
      <c r="Y16" s="264" t="str">
        <f t="shared" si="1"/>
        <v>C</v>
      </c>
      <c r="Z16" s="264" t="str">
        <f t="shared" si="1"/>
        <v>C</v>
      </c>
      <c r="AA16" s="264" t="str">
        <f t="shared" si="1"/>
        <v>C</v>
      </c>
      <c r="AB16" s="264" t="str">
        <f t="shared" si="1"/>
        <v>C</v>
      </c>
      <c r="AC16" s="264" t="str">
        <f t="shared" si="1"/>
        <v>C</v>
      </c>
      <c r="AD16" s="264" t="str">
        <f t="shared" si="1"/>
        <v>C</v>
      </c>
      <c r="AE16" s="264" t="str">
        <f t="shared" si="1"/>
        <v>C</v>
      </c>
      <c r="AF16" s="264" t="str">
        <f t="shared" si="1"/>
        <v>C</v>
      </c>
      <c r="AG16" s="264" t="str">
        <f t="shared" si="1"/>
        <v>C</v>
      </c>
      <c r="AH16" s="264" t="str">
        <f t="shared" si="1"/>
        <v>C</v>
      </c>
      <c r="AI16" s="264" t="str">
        <f t="shared" si="1"/>
        <v>C</v>
      </c>
      <c r="AJ16" s="264" t="str">
        <f t="shared" si="1"/>
        <v>C</v>
      </c>
      <c r="AK16" s="264" t="str">
        <f t="shared" si="1"/>
        <v>C</v>
      </c>
      <c r="AL16" s="264" t="str">
        <f t="shared" si="1"/>
        <v>C</v>
      </c>
      <c r="AM16" s="264" t="str">
        <f t="shared" si="1"/>
        <v>C</v>
      </c>
      <c r="AN16" s="264" t="str">
        <f t="shared" si="1"/>
        <v>C</v>
      </c>
      <c r="AO16" s="264" t="str">
        <f t="shared" si="1"/>
        <v>C</v>
      </c>
      <c r="AP16" s="264" t="str">
        <f t="shared" si="1"/>
        <v>C</v>
      </c>
      <c r="AQ16" s="264" t="str">
        <f t="shared" si="1"/>
        <v>C</v>
      </c>
      <c r="AR16" s="268">
        <f>COUNTIF(D16:AQ16,"F")+'10'!AR16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66" t="str">
        <f>'10'!C17</f>
        <v>ADRIAN RUBILAR LEMES CAETANO</v>
      </c>
      <c r="D17" s="240" t="str">
        <f>IF('10'!AQ17="C","C",IF('10'!AQ17="D","D",IF('10'!AQ17="TR","TR",IF('10'!AQ17="TC","TC","."))))</f>
        <v>.</v>
      </c>
      <c r="E17" s="240" t="str">
        <f t="shared" si="0"/>
        <v>.</v>
      </c>
      <c r="F17" s="240" t="str">
        <f t="shared" si="1"/>
        <v>.</v>
      </c>
      <c r="G17" s="240" t="str">
        <f t="shared" si="1"/>
        <v>.</v>
      </c>
      <c r="H17" s="240" t="str">
        <f t="shared" si="1"/>
        <v>.</v>
      </c>
      <c r="I17" s="240" t="str">
        <f t="shared" si="1"/>
        <v>.</v>
      </c>
      <c r="J17" s="240" t="str">
        <f t="shared" si="1"/>
        <v>.</v>
      </c>
      <c r="K17" s="240" t="str">
        <f t="shared" si="1"/>
        <v>.</v>
      </c>
      <c r="L17" s="240" t="str">
        <f t="shared" si="1"/>
        <v>.</v>
      </c>
      <c r="M17" s="240" t="str">
        <f t="shared" si="1"/>
        <v>.</v>
      </c>
      <c r="N17" s="240" t="str">
        <f t="shared" si="1"/>
        <v>.</v>
      </c>
      <c r="O17" s="240" t="str">
        <f t="shared" si="1"/>
        <v>.</v>
      </c>
      <c r="P17" s="240" t="str">
        <f t="shared" si="1"/>
        <v>.</v>
      </c>
      <c r="Q17" s="240" t="str">
        <f t="shared" si="1"/>
        <v>.</v>
      </c>
      <c r="R17" s="240" t="str">
        <f t="shared" si="1"/>
        <v>.</v>
      </c>
      <c r="S17" s="240" t="str">
        <f t="shared" si="1"/>
        <v>.</v>
      </c>
      <c r="T17" s="240" t="str">
        <f t="shared" si="1"/>
        <v>.</v>
      </c>
      <c r="U17" s="240" t="str">
        <f t="shared" si="1"/>
        <v>.</v>
      </c>
      <c r="V17" s="240" t="str">
        <f t="shared" si="1"/>
        <v>.</v>
      </c>
      <c r="W17" s="240" t="str">
        <f t="shared" si="1"/>
        <v>.</v>
      </c>
      <c r="X17" s="240" t="str">
        <f t="shared" si="1"/>
        <v>.</v>
      </c>
      <c r="Y17" s="240" t="str">
        <f t="shared" si="1"/>
        <v>.</v>
      </c>
      <c r="Z17" s="240" t="str">
        <f t="shared" si="1"/>
        <v>.</v>
      </c>
      <c r="AA17" s="240" t="str">
        <f t="shared" si="1"/>
        <v>.</v>
      </c>
      <c r="AB17" s="240" t="str">
        <f t="shared" si="1"/>
        <v>.</v>
      </c>
      <c r="AC17" s="240" t="str">
        <f t="shared" si="1"/>
        <v>.</v>
      </c>
      <c r="AD17" s="240" t="str">
        <f t="shared" si="1"/>
        <v>.</v>
      </c>
      <c r="AE17" s="240" t="str">
        <f t="shared" si="1"/>
        <v>.</v>
      </c>
      <c r="AF17" s="240" t="str">
        <f t="shared" si="1"/>
        <v>.</v>
      </c>
      <c r="AG17" s="240" t="str">
        <f t="shared" si="1"/>
        <v>.</v>
      </c>
      <c r="AH17" s="240" t="str">
        <f t="shared" si="1"/>
        <v>.</v>
      </c>
      <c r="AI17" s="240" t="str">
        <f t="shared" si="1"/>
        <v>.</v>
      </c>
      <c r="AJ17" s="240" t="str">
        <f t="shared" si="1"/>
        <v>.</v>
      </c>
      <c r="AK17" s="240" t="str">
        <f t="shared" si="1"/>
        <v>.</v>
      </c>
      <c r="AL17" s="240" t="str">
        <f t="shared" si="1"/>
        <v>.</v>
      </c>
      <c r="AM17" s="240" t="str">
        <f t="shared" si="1"/>
        <v>.</v>
      </c>
      <c r="AN17" s="240" t="str">
        <f t="shared" si="1"/>
        <v>.</v>
      </c>
      <c r="AO17" s="240" t="str">
        <f t="shared" si="1"/>
        <v>.</v>
      </c>
      <c r="AP17" s="240" t="str">
        <f t="shared" si="1"/>
        <v>.</v>
      </c>
      <c r="AQ17" s="240" t="str">
        <f t="shared" si="1"/>
        <v>.</v>
      </c>
      <c r="AR17" s="3">
        <f>COUNTIF(D17:AQ17,"F")+'10'!AR17</f>
        <v>0</v>
      </c>
    </row>
    <row r="18" spans="1:44" ht="10.5" customHeight="1">
      <c r="A18" s="265">
        <f>'7'!A18</f>
        <v>3</v>
      </c>
      <c r="B18" s="265" t="str">
        <f>'7'!B18</f>
        <v>ADS</v>
      </c>
      <c r="C18" s="266" t="str">
        <f>'10'!C18</f>
        <v>ALEXANDRE GABIATTI VIEIRA</v>
      </c>
      <c r="D18" s="264" t="str">
        <f>IF('10'!AQ18="C","C",IF('10'!AQ18="D","D",IF('10'!AQ18="TR","TR",IF('10'!AQ18="TC","TC","."))))</f>
        <v>.</v>
      </c>
      <c r="E18" s="264" t="str">
        <f t="shared" si="0"/>
        <v>.</v>
      </c>
      <c r="F18" s="264" t="str">
        <f t="shared" si="1"/>
        <v>.</v>
      </c>
      <c r="G18" s="264" t="str">
        <f t="shared" si="1"/>
        <v>.</v>
      </c>
      <c r="H18" s="264" t="str">
        <f t="shared" si="1"/>
        <v>.</v>
      </c>
      <c r="I18" s="264" t="str">
        <f t="shared" si="1"/>
        <v>.</v>
      </c>
      <c r="J18" s="264" t="str">
        <f t="shared" si="1"/>
        <v>.</v>
      </c>
      <c r="K18" s="264" t="str">
        <f t="shared" si="1"/>
        <v>.</v>
      </c>
      <c r="L18" s="264" t="str">
        <f t="shared" si="1"/>
        <v>.</v>
      </c>
      <c r="M18" s="264" t="str">
        <f t="shared" si="1"/>
        <v>.</v>
      </c>
      <c r="N18" s="264" t="str">
        <f t="shared" si="1"/>
        <v>.</v>
      </c>
      <c r="O18" s="264" t="str">
        <f t="shared" si="1"/>
        <v>.</v>
      </c>
      <c r="P18" s="264" t="str">
        <f t="shared" si="1"/>
        <v>.</v>
      </c>
      <c r="Q18" s="264" t="str">
        <f t="shared" si="1"/>
        <v>.</v>
      </c>
      <c r="R18" s="264" t="str">
        <f t="shared" si="1"/>
        <v>.</v>
      </c>
      <c r="S18" s="264" t="str">
        <f t="shared" si="1"/>
        <v>.</v>
      </c>
      <c r="T18" s="264" t="str">
        <f t="shared" si="1"/>
        <v>.</v>
      </c>
      <c r="U18" s="264" t="str">
        <f t="shared" si="1"/>
        <v>.</v>
      </c>
      <c r="V18" s="264" t="str">
        <f t="shared" si="1"/>
        <v>.</v>
      </c>
      <c r="W18" s="264" t="str">
        <f t="shared" si="1"/>
        <v>.</v>
      </c>
      <c r="X18" s="264" t="str">
        <f t="shared" si="1"/>
        <v>.</v>
      </c>
      <c r="Y18" s="264" t="str">
        <f t="shared" si="1"/>
        <v>.</v>
      </c>
      <c r="Z18" s="264" t="str">
        <f t="shared" si="1"/>
        <v>.</v>
      </c>
      <c r="AA18" s="264" t="str">
        <f t="shared" si="1"/>
        <v>.</v>
      </c>
      <c r="AB18" s="264" t="str">
        <f t="shared" si="1"/>
        <v>.</v>
      </c>
      <c r="AC18" s="264" t="str">
        <f t="shared" si="1"/>
        <v>.</v>
      </c>
      <c r="AD18" s="264" t="str">
        <f t="shared" si="1"/>
        <v>.</v>
      </c>
      <c r="AE18" s="264" t="str">
        <f t="shared" si="1"/>
        <v>.</v>
      </c>
      <c r="AF18" s="264" t="str">
        <f t="shared" si="1"/>
        <v>.</v>
      </c>
      <c r="AG18" s="264" t="str">
        <f t="shared" si="1"/>
        <v>.</v>
      </c>
      <c r="AH18" s="264" t="str">
        <f t="shared" si="1"/>
        <v>.</v>
      </c>
      <c r="AI18" s="264" t="str">
        <f t="shared" si="1"/>
        <v>.</v>
      </c>
      <c r="AJ18" s="264" t="str">
        <f t="shared" si="1"/>
        <v>.</v>
      </c>
      <c r="AK18" s="264" t="str">
        <f t="shared" si="1"/>
        <v>.</v>
      </c>
      <c r="AL18" s="264" t="str">
        <f t="shared" si="1"/>
        <v>.</v>
      </c>
      <c r="AM18" s="264" t="str">
        <f t="shared" si="1"/>
        <v>.</v>
      </c>
      <c r="AN18" s="264" t="str">
        <f t="shared" si="1"/>
        <v>.</v>
      </c>
      <c r="AO18" s="264" t="str">
        <f t="shared" si="1"/>
        <v>.</v>
      </c>
      <c r="AP18" s="264" t="str">
        <f t="shared" si="1"/>
        <v>.</v>
      </c>
      <c r="AQ18" s="264" t="str">
        <f t="shared" si="1"/>
        <v>.</v>
      </c>
      <c r="AR18" s="268">
        <f>COUNTIF(D18:AQ18,"F")+'10'!AR18</f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66" t="str">
        <f>'10'!C19</f>
        <v>ALEXSANDRO GIOVANNI DA SILVA DIAS</v>
      </c>
      <c r="D19" s="240" t="str">
        <f>IF('10'!AQ19="C","C",IF('10'!AQ19="D","D",IF('10'!AQ19="TR","TR",IF('10'!AQ19="TC","TC","."))))</f>
        <v>.</v>
      </c>
      <c r="E19" s="240" t="str">
        <f t="shared" si="0"/>
        <v>.</v>
      </c>
      <c r="F19" s="240" t="str">
        <f t="shared" si="1"/>
        <v>.</v>
      </c>
      <c r="G19" s="240" t="str">
        <f t="shared" si="1"/>
        <v>.</v>
      </c>
      <c r="H19" s="240" t="str">
        <f t="shared" si="1"/>
        <v>.</v>
      </c>
      <c r="I19" s="240" t="str">
        <f t="shared" si="1"/>
        <v>.</v>
      </c>
      <c r="J19" s="240" t="str">
        <f t="shared" si="1"/>
        <v>.</v>
      </c>
      <c r="K19" s="240" t="str">
        <f t="shared" si="1"/>
        <v>.</v>
      </c>
      <c r="L19" s="240" t="str">
        <f t="shared" si="1"/>
        <v>.</v>
      </c>
      <c r="M19" s="240" t="str">
        <f t="shared" si="1"/>
        <v>.</v>
      </c>
      <c r="N19" s="240" t="str">
        <f t="shared" si="1"/>
        <v>.</v>
      </c>
      <c r="O19" s="240" t="str">
        <f t="shared" si="1"/>
        <v>.</v>
      </c>
      <c r="P19" s="240" t="str">
        <f t="shared" si="1"/>
        <v>.</v>
      </c>
      <c r="Q19" s="240" t="str">
        <f t="shared" si="1"/>
        <v>.</v>
      </c>
      <c r="R19" s="240" t="str">
        <f t="shared" si="1"/>
        <v>.</v>
      </c>
      <c r="S19" s="240" t="str">
        <f t="shared" si="1"/>
        <v>.</v>
      </c>
      <c r="T19" s="240" t="str">
        <f t="shared" si="1"/>
        <v>.</v>
      </c>
      <c r="U19" s="240" t="str">
        <f t="shared" si="1"/>
        <v>.</v>
      </c>
      <c r="V19" s="240" t="str">
        <f t="shared" si="1"/>
        <v>.</v>
      </c>
      <c r="W19" s="240" t="str">
        <f t="shared" si="1"/>
        <v>.</v>
      </c>
      <c r="X19" s="240" t="str">
        <f t="shared" si="1"/>
        <v>.</v>
      </c>
      <c r="Y19" s="240" t="str">
        <f t="shared" si="1"/>
        <v>.</v>
      </c>
      <c r="Z19" s="240" t="str">
        <f t="shared" si="1"/>
        <v>.</v>
      </c>
      <c r="AA19" s="240" t="str">
        <f t="shared" si="1"/>
        <v>.</v>
      </c>
      <c r="AB19" s="240" t="str">
        <f t="shared" si="1"/>
        <v>.</v>
      </c>
      <c r="AC19" s="240" t="str">
        <f t="shared" si="1"/>
        <v>.</v>
      </c>
      <c r="AD19" s="240" t="str">
        <f t="shared" si="1"/>
        <v>.</v>
      </c>
      <c r="AE19" s="240" t="str">
        <f t="shared" si="1"/>
        <v>.</v>
      </c>
      <c r="AF19" s="240" t="str">
        <f t="shared" si="1"/>
        <v>.</v>
      </c>
      <c r="AG19" s="240" t="str">
        <f t="shared" si="1"/>
        <v>.</v>
      </c>
      <c r="AH19" s="240" t="str">
        <f t="shared" si="1"/>
        <v>.</v>
      </c>
      <c r="AI19" s="240" t="str">
        <f t="shared" si="1"/>
        <v>.</v>
      </c>
      <c r="AJ19" s="240" t="str">
        <f t="shared" si="1"/>
        <v>.</v>
      </c>
      <c r="AK19" s="240" t="str">
        <f t="shared" si="1"/>
        <v>.</v>
      </c>
      <c r="AL19" s="240" t="str">
        <f t="shared" si="1"/>
        <v>.</v>
      </c>
      <c r="AM19" s="240" t="str">
        <f t="shared" si="1"/>
        <v>.</v>
      </c>
      <c r="AN19" s="240" t="str">
        <f t="shared" si="1"/>
        <v>.</v>
      </c>
      <c r="AO19" s="240" t="str">
        <f t="shared" si="1"/>
        <v>.</v>
      </c>
      <c r="AP19" s="240" t="str">
        <f t="shared" si="1"/>
        <v>.</v>
      </c>
      <c r="AQ19" s="240" t="str">
        <f t="shared" si="1"/>
        <v>.</v>
      </c>
      <c r="AR19" s="3">
        <f>COUNTIF(D19:AQ19,"F")+'10'!AR19</f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66" t="str">
        <f>'10'!C20</f>
        <v>ANA CARLA MESSIAS DE MOURA</v>
      </c>
      <c r="D20" s="240" t="str">
        <f>IF('10'!AQ20="C","C",IF('10'!AQ20="D","D",IF('10'!AQ20="TR","TR",IF('10'!AQ20="TC","TC","."))))</f>
        <v>.</v>
      </c>
      <c r="E20" s="240" t="str">
        <f t="shared" si="0"/>
        <v>.</v>
      </c>
      <c r="F20" s="240" t="str">
        <f t="shared" si="1"/>
        <v>.</v>
      </c>
      <c r="G20" s="240" t="str">
        <f t="shared" si="1"/>
        <v>.</v>
      </c>
      <c r="H20" s="240" t="str">
        <f t="shared" si="1"/>
        <v>.</v>
      </c>
      <c r="I20" s="240" t="str">
        <f t="shared" si="1"/>
        <v>.</v>
      </c>
      <c r="J20" s="240" t="str">
        <f t="shared" si="1"/>
        <v>.</v>
      </c>
      <c r="K20" s="240" t="str">
        <f t="shared" si="1"/>
        <v>.</v>
      </c>
      <c r="L20" s="240" t="str">
        <f t="shared" si="1"/>
        <v>.</v>
      </c>
      <c r="M20" s="240" t="str">
        <f t="shared" si="1"/>
        <v>.</v>
      </c>
      <c r="N20" s="240" t="str">
        <f t="shared" si="1"/>
        <v>.</v>
      </c>
      <c r="O20" s="240" t="str">
        <f t="shared" si="1"/>
        <v>.</v>
      </c>
      <c r="P20" s="240" t="str">
        <f t="shared" si="1"/>
        <v>.</v>
      </c>
      <c r="Q20" s="240" t="str">
        <f t="shared" si="1"/>
        <v>.</v>
      </c>
      <c r="R20" s="240" t="str">
        <f t="shared" si="1"/>
        <v>.</v>
      </c>
      <c r="S20" s="240" t="str">
        <f t="shared" si="1"/>
        <v>.</v>
      </c>
      <c r="T20" s="240" t="str">
        <f t="shared" si="1"/>
        <v>.</v>
      </c>
      <c r="U20" s="240" t="str">
        <f t="shared" si="1"/>
        <v>.</v>
      </c>
      <c r="V20" s="240" t="str">
        <f t="shared" si="1"/>
        <v>.</v>
      </c>
      <c r="W20" s="240" t="str">
        <f t="shared" si="1"/>
        <v>.</v>
      </c>
      <c r="X20" s="240" t="str">
        <f t="shared" si="1"/>
        <v>.</v>
      </c>
      <c r="Y20" s="240" t="str">
        <f t="shared" si="1"/>
        <v>.</v>
      </c>
      <c r="Z20" s="240" t="str">
        <f t="shared" si="1"/>
        <v>.</v>
      </c>
      <c r="AA20" s="240" t="str">
        <f t="shared" si="1"/>
        <v>.</v>
      </c>
      <c r="AB20" s="240" t="str">
        <f t="shared" si="1"/>
        <v>.</v>
      </c>
      <c r="AC20" s="240" t="str">
        <f t="shared" si="1"/>
        <v>.</v>
      </c>
      <c r="AD20" s="240" t="str">
        <f t="shared" si="1"/>
        <v>.</v>
      </c>
      <c r="AE20" s="240" t="str">
        <f t="shared" si="1"/>
        <v>.</v>
      </c>
      <c r="AF20" s="240" t="str">
        <f t="shared" si="1"/>
        <v>.</v>
      </c>
      <c r="AG20" s="240" t="str">
        <f t="shared" si="1"/>
        <v>.</v>
      </c>
      <c r="AH20" s="240" t="str">
        <f t="shared" si="1"/>
        <v>.</v>
      </c>
      <c r="AI20" s="240" t="str">
        <f t="shared" si="1"/>
        <v>.</v>
      </c>
      <c r="AJ20" s="240" t="str">
        <f t="shared" si="1"/>
        <v>.</v>
      </c>
      <c r="AK20" s="240" t="str">
        <f t="shared" si="1"/>
        <v>.</v>
      </c>
      <c r="AL20" s="240" t="str">
        <f t="shared" si="1"/>
        <v>.</v>
      </c>
      <c r="AM20" s="240" t="str">
        <f t="shared" si="1"/>
        <v>.</v>
      </c>
      <c r="AN20" s="240" t="str">
        <f t="shared" si="1"/>
        <v>.</v>
      </c>
      <c r="AO20" s="240" t="str">
        <f t="shared" si="1"/>
        <v>.</v>
      </c>
      <c r="AP20" s="240" t="str">
        <f t="shared" si="1"/>
        <v>.</v>
      </c>
      <c r="AQ20" s="240" t="str">
        <f t="shared" si="1"/>
        <v>.</v>
      </c>
      <c r="AR20" s="4">
        <f>COUNTIF(D20:AQ20,"F")+'10'!AR20</f>
        <v>4</v>
      </c>
    </row>
    <row r="21" spans="1:44" ht="10.5" customHeight="1">
      <c r="A21" s="265">
        <f>'7'!A21</f>
        <v>6</v>
      </c>
      <c r="B21" s="265" t="str">
        <f>'7'!B21</f>
        <v>ADS</v>
      </c>
      <c r="C21" s="266" t="str">
        <f>'10'!C21</f>
        <v>ANGELO VICTOR ISRAEL MUNIZ</v>
      </c>
      <c r="D21" s="240" t="str">
        <f>IF('10'!AQ21="C","C",IF('10'!AQ21="D","D",IF('10'!AQ21="TR","TR",IF('10'!AQ21="TC","TC","."))))</f>
        <v>.</v>
      </c>
      <c r="E21" s="240" t="str">
        <f t="shared" si="0"/>
        <v>.</v>
      </c>
      <c r="F21" s="240" t="str">
        <f t="shared" si="1"/>
        <v>.</v>
      </c>
      <c r="G21" s="240" t="str">
        <f t="shared" si="1"/>
        <v>.</v>
      </c>
      <c r="H21" s="240" t="str">
        <f t="shared" si="1"/>
        <v>.</v>
      </c>
      <c r="I21" s="240" t="str">
        <f t="shared" si="1"/>
        <v>.</v>
      </c>
      <c r="J21" s="240" t="str">
        <f t="shared" si="1"/>
        <v>.</v>
      </c>
      <c r="K21" s="240" t="str">
        <f t="shared" si="1"/>
        <v>.</v>
      </c>
      <c r="L21" s="240" t="str">
        <f t="shared" si="1"/>
        <v>.</v>
      </c>
      <c r="M21" s="240" t="str">
        <f t="shared" si="1"/>
        <v>.</v>
      </c>
      <c r="N21" s="240" t="str">
        <f t="shared" si="1"/>
        <v>.</v>
      </c>
      <c r="O21" s="240" t="str">
        <f t="shared" si="1"/>
        <v>.</v>
      </c>
      <c r="P21" s="240" t="str">
        <f t="shared" si="1"/>
        <v>.</v>
      </c>
      <c r="Q21" s="240" t="str">
        <f t="shared" si="1"/>
        <v>.</v>
      </c>
      <c r="R21" s="240" t="str">
        <f t="shared" si="1"/>
        <v>.</v>
      </c>
      <c r="S21" s="240" t="str">
        <f t="shared" si="1"/>
        <v>.</v>
      </c>
      <c r="T21" s="240" t="str">
        <f t="shared" si="1"/>
        <v>.</v>
      </c>
      <c r="U21" s="240" t="str">
        <f t="shared" si="1"/>
        <v>.</v>
      </c>
      <c r="V21" s="240" t="str">
        <f t="shared" si="1"/>
        <v>.</v>
      </c>
      <c r="W21" s="240" t="str">
        <f t="shared" si="1"/>
        <v>.</v>
      </c>
      <c r="X21" s="240" t="str">
        <f t="shared" si="1"/>
        <v>.</v>
      </c>
      <c r="Y21" s="240" t="str">
        <f t="shared" si="1"/>
        <v>.</v>
      </c>
      <c r="Z21" s="240" t="str">
        <f t="shared" si="1"/>
        <v>.</v>
      </c>
      <c r="AA21" s="240" t="str">
        <f t="shared" si="1"/>
        <v>.</v>
      </c>
      <c r="AB21" s="240" t="str">
        <f t="shared" si="1"/>
        <v>.</v>
      </c>
      <c r="AC21" s="240" t="str">
        <f t="shared" si="1"/>
        <v>.</v>
      </c>
      <c r="AD21" s="240" t="str">
        <f t="shared" si="1"/>
        <v>.</v>
      </c>
      <c r="AE21" s="240" t="str">
        <f t="shared" si="1"/>
        <v>.</v>
      </c>
      <c r="AF21" s="240" t="str">
        <f t="shared" si="1"/>
        <v>.</v>
      </c>
      <c r="AG21" s="240" t="str">
        <f t="shared" si="1"/>
        <v>.</v>
      </c>
      <c r="AH21" s="240" t="str">
        <f t="shared" si="1"/>
        <v>.</v>
      </c>
      <c r="AI21" s="240" t="str">
        <f t="shared" si="1"/>
        <v>.</v>
      </c>
      <c r="AJ21" s="240" t="str">
        <f t="shared" si="1"/>
        <v>.</v>
      </c>
      <c r="AK21" s="240" t="str">
        <f t="shared" si="1"/>
        <v>.</v>
      </c>
      <c r="AL21" s="240" t="str">
        <f t="shared" si="1"/>
        <v>.</v>
      </c>
      <c r="AM21" s="240" t="str">
        <f t="shared" si="1"/>
        <v>.</v>
      </c>
      <c r="AN21" s="240" t="str">
        <f t="shared" si="1"/>
        <v>.</v>
      </c>
      <c r="AO21" s="240" t="str">
        <f t="shared" si="1"/>
        <v>.</v>
      </c>
      <c r="AP21" s="240" t="str">
        <f t="shared" si="1"/>
        <v>.</v>
      </c>
      <c r="AQ21" s="240" t="str">
        <f t="shared" si="1"/>
        <v>.</v>
      </c>
      <c r="AR21" s="4">
        <f>COUNTIF(D21:AQ21,"F")+'10'!AR21</f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66" t="str">
        <f>'10'!C22</f>
        <v>BRUNO DA SILVA BRIXIUS</v>
      </c>
      <c r="D22" s="240" t="str">
        <f>IF('10'!AQ22="C","C",IF('10'!AQ22="D","D",IF('10'!AQ22="TR","TR",IF('10'!AQ22="TC","TC","."))))</f>
        <v>.</v>
      </c>
      <c r="E22" s="240" t="str">
        <f t="shared" si="0"/>
        <v>.</v>
      </c>
      <c r="F22" s="240" t="str">
        <f t="shared" si="1"/>
        <v>.</v>
      </c>
      <c r="G22" s="240" t="str">
        <f t="shared" si="1"/>
        <v>.</v>
      </c>
      <c r="H22" s="240" t="str">
        <f t="shared" si="1"/>
        <v>.</v>
      </c>
      <c r="I22" s="240" t="str">
        <f t="shared" si="1"/>
        <v>.</v>
      </c>
      <c r="J22" s="240" t="str">
        <f t="shared" si="1"/>
        <v>.</v>
      </c>
      <c r="K22" s="240" t="str">
        <f t="shared" si="1"/>
        <v>.</v>
      </c>
      <c r="L22" s="240" t="str">
        <f t="shared" si="1"/>
        <v>.</v>
      </c>
      <c r="M22" s="240" t="str">
        <f t="shared" si="1"/>
        <v>.</v>
      </c>
      <c r="N22" s="240" t="str">
        <f t="shared" si="1"/>
        <v>.</v>
      </c>
      <c r="O22" s="240" t="str">
        <f t="shared" si="1"/>
        <v>.</v>
      </c>
      <c r="P22" s="240" t="str">
        <f t="shared" si="1"/>
        <v>.</v>
      </c>
      <c r="Q22" s="240" t="str">
        <f t="shared" si="1"/>
        <v>.</v>
      </c>
      <c r="R22" s="240" t="str">
        <f t="shared" si="1"/>
        <v>.</v>
      </c>
      <c r="S22" s="240" t="str">
        <f t="shared" si="1"/>
        <v>.</v>
      </c>
      <c r="T22" s="240" t="str">
        <f t="shared" si="1"/>
        <v>.</v>
      </c>
      <c r="U22" s="240" t="str">
        <f t="shared" si="1"/>
        <v>.</v>
      </c>
      <c r="V22" s="240" t="str">
        <f t="shared" si="1"/>
        <v>.</v>
      </c>
      <c r="W22" s="240" t="str">
        <f t="shared" si="1"/>
        <v>.</v>
      </c>
      <c r="X22" s="240" t="str">
        <f t="shared" si="1"/>
        <v>.</v>
      </c>
      <c r="Y22" s="240" t="str">
        <f t="shared" si="1"/>
        <v>.</v>
      </c>
      <c r="Z22" s="240" t="str">
        <f t="shared" si="1"/>
        <v>.</v>
      </c>
      <c r="AA22" s="240" t="str">
        <f t="shared" si="1"/>
        <v>.</v>
      </c>
      <c r="AB22" s="240" t="str">
        <f t="shared" si="1"/>
        <v>.</v>
      </c>
      <c r="AC22" s="240" t="str">
        <f t="shared" si="1"/>
        <v>.</v>
      </c>
      <c r="AD22" s="240" t="str">
        <f t="shared" si="1"/>
        <v>.</v>
      </c>
      <c r="AE22" s="240" t="str">
        <f t="shared" si="1"/>
        <v>.</v>
      </c>
      <c r="AF22" s="240" t="str">
        <f t="shared" si="1"/>
        <v>.</v>
      </c>
      <c r="AG22" s="240" t="str">
        <f t="shared" si="1"/>
        <v>.</v>
      </c>
      <c r="AH22" s="240" t="str">
        <f t="shared" si="1"/>
        <v>.</v>
      </c>
      <c r="AI22" s="240" t="str">
        <f t="shared" si="1"/>
        <v>.</v>
      </c>
      <c r="AJ22" s="240" t="str">
        <f t="shared" si="1"/>
        <v>.</v>
      </c>
      <c r="AK22" s="240" t="str">
        <f t="shared" si="1"/>
        <v>.</v>
      </c>
      <c r="AL22" s="240" t="str">
        <f t="shared" si="1"/>
        <v>.</v>
      </c>
      <c r="AM22" s="240" t="str">
        <f t="shared" si="1"/>
        <v>.</v>
      </c>
      <c r="AN22" s="240" t="str">
        <f t="shared" si="1"/>
        <v>.</v>
      </c>
      <c r="AO22" s="240" t="str">
        <f t="shared" si="1"/>
        <v>.</v>
      </c>
      <c r="AP22" s="240" t="str">
        <f t="shared" si="1"/>
        <v>.</v>
      </c>
      <c r="AQ22" s="240" t="str">
        <f t="shared" si="1"/>
        <v>.</v>
      </c>
      <c r="AR22" s="4">
        <f>COUNTIF(D22:AQ22,"F")+'10'!AR22</f>
        <v>0</v>
      </c>
    </row>
    <row r="23" spans="1:44" ht="10.5" customHeight="1">
      <c r="A23" s="265">
        <f>'7'!A23</f>
        <v>1</v>
      </c>
      <c r="B23" s="265" t="str">
        <f>'7'!B23</f>
        <v>TEL</v>
      </c>
      <c r="C23" s="266" t="str">
        <f>'10'!C23</f>
        <v>CRISTIANO DE MOURA</v>
      </c>
      <c r="D23" s="240" t="str">
        <f>IF('10'!AQ23="C","C",IF('10'!AQ23="D","D",IF('10'!AQ23="TR","TR",IF('10'!AQ23="TC","TC","."))))</f>
        <v>.</v>
      </c>
      <c r="E23" s="240" t="str">
        <f t="shared" si="0"/>
        <v>.</v>
      </c>
      <c r="F23" s="240" t="str">
        <f t="shared" si="1"/>
        <v>.</v>
      </c>
      <c r="G23" s="240" t="str">
        <f t="shared" si="1"/>
        <v>.</v>
      </c>
      <c r="H23" s="240" t="str">
        <f t="shared" si="1"/>
        <v>.</v>
      </c>
      <c r="I23" s="240" t="str">
        <f t="shared" si="1"/>
        <v>.</v>
      </c>
      <c r="J23" s="240" t="str">
        <f t="shared" ref="F23:AQ29" si="2">IF(I23="C","C",IF(I23="D","D",IF(I23="TR","TR",IF(I23="TC","TC","."))))</f>
        <v>.</v>
      </c>
      <c r="K23" s="240" t="str">
        <f t="shared" si="2"/>
        <v>.</v>
      </c>
      <c r="L23" s="240" t="str">
        <f t="shared" si="2"/>
        <v>.</v>
      </c>
      <c r="M23" s="240" t="str">
        <f t="shared" si="2"/>
        <v>.</v>
      </c>
      <c r="N23" s="240" t="str">
        <f t="shared" si="2"/>
        <v>.</v>
      </c>
      <c r="O23" s="240" t="str">
        <f t="shared" si="2"/>
        <v>.</v>
      </c>
      <c r="P23" s="240" t="str">
        <f t="shared" si="2"/>
        <v>.</v>
      </c>
      <c r="Q23" s="240" t="str">
        <f t="shared" si="2"/>
        <v>.</v>
      </c>
      <c r="R23" s="240" t="str">
        <f t="shared" si="2"/>
        <v>.</v>
      </c>
      <c r="S23" s="240" t="str">
        <f t="shared" si="2"/>
        <v>.</v>
      </c>
      <c r="T23" s="240" t="str">
        <f t="shared" si="2"/>
        <v>.</v>
      </c>
      <c r="U23" s="240" t="str">
        <f t="shared" si="2"/>
        <v>.</v>
      </c>
      <c r="V23" s="240" t="str">
        <f t="shared" si="2"/>
        <v>.</v>
      </c>
      <c r="W23" s="240" t="str">
        <f t="shared" si="2"/>
        <v>.</v>
      </c>
      <c r="X23" s="240" t="str">
        <f t="shared" si="2"/>
        <v>.</v>
      </c>
      <c r="Y23" s="240" t="str">
        <f t="shared" si="2"/>
        <v>.</v>
      </c>
      <c r="Z23" s="240" t="str">
        <f t="shared" si="2"/>
        <v>.</v>
      </c>
      <c r="AA23" s="240" t="str">
        <f t="shared" si="2"/>
        <v>.</v>
      </c>
      <c r="AB23" s="240" t="str">
        <f t="shared" si="2"/>
        <v>.</v>
      </c>
      <c r="AC23" s="240" t="str">
        <f t="shared" si="2"/>
        <v>.</v>
      </c>
      <c r="AD23" s="240" t="str">
        <f t="shared" si="2"/>
        <v>.</v>
      </c>
      <c r="AE23" s="240" t="str">
        <f t="shared" si="2"/>
        <v>.</v>
      </c>
      <c r="AF23" s="240" t="str">
        <f t="shared" si="2"/>
        <v>.</v>
      </c>
      <c r="AG23" s="240" t="str">
        <f t="shared" si="2"/>
        <v>.</v>
      </c>
      <c r="AH23" s="240" t="str">
        <f t="shared" si="2"/>
        <v>.</v>
      </c>
      <c r="AI23" s="240" t="str">
        <f t="shared" si="2"/>
        <v>.</v>
      </c>
      <c r="AJ23" s="240" t="str">
        <f t="shared" si="2"/>
        <v>.</v>
      </c>
      <c r="AK23" s="240" t="str">
        <f t="shared" si="2"/>
        <v>.</v>
      </c>
      <c r="AL23" s="240" t="str">
        <f t="shared" si="2"/>
        <v>.</v>
      </c>
      <c r="AM23" s="240" t="str">
        <f t="shared" si="2"/>
        <v>.</v>
      </c>
      <c r="AN23" s="240" t="str">
        <f t="shared" si="2"/>
        <v>.</v>
      </c>
      <c r="AO23" s="240" t="str">
        <f t="shared" si="2"/>
        <v>.</v>
      </c>
      <c r="AP23" s="240" t="str">
        <f t="shared" si="2"/>
        <v>.</v>
      </c>
      <c r="AQ23" s="240" t="str">
        <f t="shared" si="2"/>
        <v>.</v>
      </c>
      <c r="AR23" s="4">
        <f>COUNTIF(D23:AQ23,"F")+'10'!AR23</f>
        <v>4</v>
      </c>
    </row>
    <row r="24" spans="1:44" ht="10.5" customHeight="1">
      <c r="A24" s="265">
        <f>'7'!A24</f>
        <v>6</v>
      </c>
      <c r="B24" s="265" t="str">
        <f>'7'!B24</f>
        <v>ADS</v>
      </c>
      <c r="C24" s="266" t="str">
        <f>'10'!C24</f>
        <v>DANIEL OLIVEIRA RODRIGUES</v>
      </c>
      <c r="D24" s="240" t="str">
        <f>IF('10'!AQ24="C","C",IF('10'!AQ24="D","D",IF('10'!AQ24="TR","TR",IF('10'!AQ24="TC","TC","."))))</f>
        <v>C</v>
      </c>
      <c r="E24" s="240" t="str">
        <f t="shared" si="0"/>
        <v>C</v>
      </c>
      <c r="F24" s="240" t="str">
        <f t="shared" si="2"/>
        <v>C</v>
      </c>
      <c r="G24" s="240" t="str">
        <f t="shared" si="2"/>
        <v>C</v>
      </c>
      <c r="H24" s="240" t="str">
        <f t="shared" si="2"/>
        <v>C</v>
      </c>
      <c r="I24" s="240" t="str">
        <f t="shared" si="2"/>
        <v>C</v>
      </c>
      <c r="J24" s="240" t="str">
        <f t="shared" si="2"/>
        <v>C</v>
      </c>
      <c r="K24" s="240" t="str">
        <f t="shared" si="2"/>
        <v>C</v>
      </c>
      <c r="L24" s="240" t="str">
        <f t="shared" si="2"/>
        <v>C</v>
      </c>
      <c r="M24" s="240" t="str">
        <f t="shared" si="2"/>
        <v>C</v>
      </c>
      <c r="N24" s="240" t="str">
        <f t="shared" si="2"/>
        <v>C</v>
      </c>
      <c r="O24" s="240" t="str">
        <f t="shared" si="2"/>
        <v>C</v>
      </c>
      <c r="P24" s="240" t="str">
        <f t="shared" si="2"/>
        <v>C</v>
      </c>
      <c r="Q24" s="240" t="str">
        <f t="shared" si="2"/>
        <v>C</v>
      </c>
      <c r="R24" s="240" t="str">
        <f t="shared" si="2"/>
        <v>C</v>
      </c>
      <c r="S24" s="240" t="str">
        <f t="shared" si="2"/>
        <v>C</v>
      </c>
      <c r="T24" s="240" t="str">
        <f t="shared" si="2"/>
        <v>C</v>
      </c>
      <c r="U24" s="240" t="str">
        <f t="shared" si="2"/>
        <v>C</v>
      </c>
      <c r="V24" s="240" t="str">
        <f t="shared" si="2"/>
        <v>C</v>
      </c>
      <c r="W24" s="240" t="str">
        <f t="shared" si="2"/>
        <v>C</v>
      </c>
      <c r="X24" s="240" t="str">
        <f t="shared" si="2"/>
        <v>C</v>
      </c>
      <c r="Y24" s="240" t="str">
        <f t="shared" si="2"/>
        <v>C</v>
      </c>
      <c r="Z24" s="240" t="str">
        <f t="shared" si="2"/>
        <v>C</v>
      </c>
      <c r="AA24" s="240" t="str">
        <f t="shared" si="2"/>
        <v>C</v>
      </c>
      <c r="AB24" s="240" t="str">
        <f t="shared" si="2"/>
        <v>C</v>
      </c>
      <c r="AC24" s="240" t="str">
        <f t="shared" si="2"/>
        <v>C</v>
      </c>
      <c r="AD24" s="240" t="str">
        <f t="shared" si="2"/>
        <v>C</v>
      </c>
      <c r="AE24" s="240" t="str">
        <f t="shared" si="2"/>
        <v>C</v>
      </c>
      <c r="AF24" s="240" t="str">
        <f t="shared" si="2"/>
        <v>C</v>
      </c>
      <c r="AG24" s="240" t="str">
        <f t="shared" si="2"/>
        <v>C</v>
      </c>
      <c r="AH24" s="240" t="str">
        <f t="shared" si="2"/>
        <v>C</v>
      </c>
      <c r="AI24" s="240" t="str">
        <f t="shared" si="2"/>
        <v>C</v>
      </c>
      <c r="AJ24" s="240" t="str">
        <f t="shared" si="2"/>
        <v>C</v>
      </c>
      <c r="AK24" s="240" t="str">
        <f t="shared" si="2"/>
        <v>C</v>
      </c>
      <c r="AL24" s="240" t="str">
        <f t="shared" si="2"/>
        <v>C</v>
      </c>
      <c r="AM24" s="240" t="str">
        <f t="shared" si="2"/>
        <v>C</v>
      </c>
      <c r="AN24" s="240" t="str">
        <f t="shared" si="2"/>
        <v>C</v>
      </c>
      <c r="AO24" s="240" t="str">
        <f t="shared" si="2"/>
        <v>C</v>
      </c>
      <c r="AP24" s="240" t="str">
        <f t="shared" si="2"/>
        <v>C</v>
      </c>
      <c r="AQ24" s="240" t="str">
        <f t="shared" si="2"/>
        <v>C</v>
      </c>
      <c r="AR24" s="4">
        <f>COUNTIF(D24:AQ24,"F")+'10'!AR24</f>
        <v>0</v>
      </c>
    </row>
    <row r="25" spans="1:44" ht="10.5" customHeight="1">
      <c r="A25" s="265">
        <f>'7'!A25</f>
        <v>7</v>
      </c>
      <c r="B25" s="265" t="str">
        <f>'7'!B25</f>
        <v>ADS</v>
      </c>
      <c r="C25" s="266" t="str">
        <f>'10'!C25</f>
        <v>DIONATA LEONEL MACHADO FERRAZ</v>
      </c>
      <c r="D25" s="240" t="str">
        <f>IF('10'!AQ25="C","C",IF('10'!AQ25="D","D",IF('10'!AQ25="TR","TR",IF('10'!AQ25="TC","TC","."))))</f>
        <v>.</v>
      </c>
      <c r="E25" s="240" t="str">
        <f t="shared" si="0"/>
        <v>.</v>
      </c>
      <c r="F25" s="240" t="str">
        <f t="shared" si="2"/>
        <v>.</v>
      </c>
      <c r="G25" s="240" t="str">
        <f t="shared" si="2"/>
        <v>.</v>
      </c>
      <c r="H25" s="240" t="str">
        <f t="shared" si="2"/>
        <v>.</v>
      </c>
      <c r="I25" s="240" t="str">
        <f t="shared" si="2"/>
        <v>.</v>
      </c>
      <c r="J25" s="240" t="str">
        <f t="shared" si="2"/>
        <v>.</v>
      </c>
      <c r="K25" s="240" t="str">
        <f t="shared" si="2"/>
        <v>.</v>
      </c>
      <c r="L25" s="240" t="str">
        <f t="shared" si="2"/>
        <v>.</v>
      </c>
      <c r="M25" s="240" t="str">
        <f t="shared" si="2"/>
        <v>.</v>
      </c>
      <c r="N25" s="240" t="str">
        <f t="shared" si="2"/>
        <v>.</v>
      </c>
      <c r="O25" s="240" t="str">
        <f t="shared" si="2"/>
        <v>.</v>
      </c>
      <c r="P25" s="240" t="str">
        <f t="shared" si="2"/>
        <v>.</v>
      </c>
      <c r="Q25" s="240" t="str">
        <f t="shared" si="2"/>
        <v>.</v>
      </c>
      <c r="R25" s="240" t="str">
        <f t="shared" si="2"/>
        <v>.</v>
      </c>
      <c r="S25" s="240" t="str">
        <f t="shared" si="2"/>
        <v>.</v>
      </c>
      <c r="T25" s="240" t="str">
        <f t="shared" si="2"/>
        <v>.</v>
      </c>
      <c r="U25" s="240" t="str">
        <f t="shared" si="2"/>
        <v>.</v>
      </c>
      <c r="V25" s="240" t="str">
        <f t="shared" si="2"/>
        <v>.</v>
      </c>
      <c r="W25" s="240" t="str">
        <f t="shared" si="2"/>
        <v>.</v>
      </c>
      <c r="X25" s="240" t="str">
        <f t="shared" si="2"/>
        <v>.</v>
      </c>
      <c r="Y25" s="240" t="str">
        <f t="shared" si="2"/>
        <v>.</v>
      </c>
      <c r="Z25" s="240" t="str">
        <f t="shared" si="2"/>
        <v>.</v>
      </c>
      <c r="AA25" s="240" t="str">
        <f t="shared" si="2"/>
        <v>.</v>
      </c>
      <c r="AB25" s="240" t="str">
        <f t="shared" si="2"/>
        <v>.</v>
      </c>
      <c r="AC25" s="240" t="str">
        <f t="shared" si="2"/>
        <v>.</v>
      </c>
      <c r="AD25" s="240" t="str">
        <f t="shared" si="2"/>
        <v>.</v>
      </c>
      <c r="AE25" s="240" t="str">
        <f t="shared" si="2"/>
        <v>.</v>
      </c>
      <c r="AF25" s="240" t="str">
        <f t="shared" si="2"/>
        <v>.</v>
      </c>
      <c r="AG25" s="240" t="str">
        <f t="shared" si="2"/>
        <v>.</v>
      </c>
      <c r="AH25" s="240" t="str">
        <f t="shared" si="2"/>
        <v>.</v>
      </c>
      <c r="AI25" s="240" t="str">
        <f t="shared" si="2"/>
        <v>.</v>
      </c>
      <c r="AJ25" s="240" t="str">
        <f t="shared" si="2"/>
        <v>.</v>
      </c>
      <c r="AK25" s="240" t="str">
        <f t="shared" si="2"/>
        <v>.</v>
      </c>
      <c r="AL25" s="240" t="str">
        <f t="shared" si="2"/>
        <v>.</v>
      </c>
      <c r="AM25" s="240" t="str">
        <f t="shared" si="2"/>
        <v>.</v>
      </c>
      <c r="AN25" s="240" t="str">
        <f t="shared" si="2"/>
        <v>.</v>
      </c>
      <c r="AO25" s="240" t="str">
        <f t="shared" si="2"/>
        <v>.</v>
      </c>
      <c r="AP25" s="240" t="str">
        <f t="shared" si="2"/>
        <v>.</v>
      </c>
      <c r="AQ25" s="240" t="str">
        <f t="shared" si="2"/>
        <v>.</v>
      </c>
      <c r="AR25" s="4">
        <f>COUNTIF(D25:AQ25,"F")+'10'!AR25</f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66" t="str">
        <f>'10'!C26</f>
        <v>DOUGLAS COSTA DA ROCHA</v>
      </c>
      <c r="D26" s="240" t="str">
        <f>IF('10'!AQ26="C","C",IF('10'!AQ26="D","D",IF('10'!AQ26="TR","TR",IF('10'!AQ26="TC","TC","."))))</f>
        <v>.</v>
      </c>
      <c r="E26" s="240" t="str">
        <f t="shared" si="0"/>
        <v>.</v>
      </c>
      <c r="F26" s="240" t="str">
        <f t="shared" si="2"/>
        <v>.</v>
      </c>
      <c r="G26" s="240" t="str">
        <f t="shared" si="2"/>
        <v>.</v>
      </c>
      <c r="H26" s="240" t="str">
        <f t="shared" si="2"/>
        <v>.</v>
      </c>
      <c r="I26" s="240" t="str">
        <f t="shared" si="2"/>
        <v>.</v>
      </c>
      <c r="J26" s="240" t="str">
        <f t="shared" si="2"/>
        <v>.</v>
      </c>
      <c r="K26" s="240" t="str">
        <f t="shared" si="2"/>
        <v>.</v>
      </c>
      <c r="L26" s="240" t="str">
        <f t="shared" si="2"/>
        <v>.</v>
      </c>
      <c r="M26" s="240" t="str">
        <f t="shared" si="2"/>
        <v>.</v>
      </c>
      <c r="N26" s="240" t="str">
        <f t="shared" si="2"/>
        <v>.</v>
      </c>
      <c r="O26" s="240" t="str">
        <f t="shared" si="2"/>
        <v>.</v>
      </c>
      <c r="P26" s="240" t="str">
        <f t="shared" si="2"/>
        <v>.</v>
      </c>
      <c r="Q26" s="240" t="str">
        <f t="shared" si="2"/>
        <v>.</v>
      </c>
      <c r="R26" s="240" t="str">
        <f t="shared" si="2"/>
        <v>.</v>
      </c>
      <c r="S26" s="240" t="str">
        <f t="shared" si="2"/>
        <v>.</v>
      </c>
      <c r="T26" s="240" t="str">
        <f t="shared" si="2"/>
        <v>.</v>
      </c>
      <c r="U26" s="240" t="str">
        <f t="shared" si="2"/>
        <v>.</v>
      </c>
      <c r="V26" s="240" t="str">
        <f t="shared" si="2"/>
        <v>.</v>
      </c>
      <c r="W26" s="240" t="str">
        <f t="shared" si="2"/>
        <v>.</v>
      </c>
      <c r="X26" s="240" t="str">
        <f t="shared" si="2"/>
        <v>.</v>
      </c>
      <c r="Y26" s="240" t="str">
        <f t="shared" si="2"/>
        <v>.</v>
      </c>
      <c r="Z26" s="240" t="str">
        <f t="shared" si="2"/>
        <v>.</v>
      </c>
      <c r="AA26" s="240" t="str">
        <f t="shared" si="2"/>
        <v>.</v>
      </c>
      <c r="AB26" s="240" t="str">
        <f t="shared" si="2"/>
        <v>.</v>
      </c>
      <c r="AC26" s="240" t="str">
        <f t="shared" si="2"/>
        <v>.</v>
      </c>
      <c r="AD26" s="240" t="str">
        <f t="shared" si="2"/>
        <v>.</v>
      </c>
      <c r="AE26" s="240" t="str">
        <f t="shared" si="2"/>
        <v>.</v>
      </c>
      <c r="AF26" s="240" t="str">
        <f t="shared" si="2"/>
        <v>.</v>
      </c>
      <c r="AG26" s="240" t="str">
        <f t="shared" si="2"/>
        <v>.</v>
      </c>
      <c r="AH26" s="240" t="str">
        <f t="shared" si="2"/>
        <v>.</v>
      </c>
      <c r="AI26" s="240" t="str">
        <f t="shared" si="2"/>
        <v>.</v>
      </c>
      <c r="AJ26" s="240" t="str">
        <f t="shared" si="2"/>
        <v>.</v>
      </c>
      <c r="AK26" s="240" t="str">
        <f t="shared" si="2"/>
        <v>.</v>
      </c>
      <c r="AL26" s="240" t="str">
        <f t="shared" si="2"/>
        <v>.</v>
      </c>
      <c r="AM26" s="240" t="str">
        <f t="shared" si="2"/>
        <v>.</v>
      </c>
      <c r="AN26" s="240" t="str">
        <f t="shared" si="2"/>
        <v>.</v>
      </c>
      <c r="AO26" s="240" t="str">
        <f t="shared" si="2"/>
        <v>.</v>
      </c>
      <c r="AP26" s="240" t="str">
        <f t="shared" si="2"/>
        <v>.</v>
      </c>
      <c r="AQ26" s="240" t="str">
        <f t="shared" si="2"/>
        <v>.</v>
      </c>
      <c r="AR26" s="4">
        <f>COUNTIF(D26:AQ26,"F")+'10'!AR26</f>
        <v>0</v>
      </c>
    </row>
    <row r="27" spans="1:44" ht="10.5" customHeight="1">
      <c r="A27" s="265">
        <f>'7'!A27</f>
        <v>3</v>
      </c>
      <c r="B27" s="265" t="str">
        <f>'7'!B27</f>
        <v>REDES</v>
      </c>
      <c r="C27" s="266" t="str">
        <f>'10'!C27</f>
        <v>FABIANO BORBA VIANA FEIJÓ</v>
      </c>
      <c r="D27" s="240" t="str">
        <f>IF('10'!AQ27="C","C",IF('10'!AQ27="D","D",IF('10'!AQ27="TR","TR",IF('10'!AQ27="TC","TC","."))))</f>
        <v>C</v>
      </c>
      <c r="E27" s="240" t="str">
        <f t="shared" si="0"/>
        <v>C</v>
      </c>
      <c r="F27" s="240" t="str">
        <f t="shared" si="2"/>
        <v>C</v>
      </c>
      <c r="G27" s="240" t="str">
        <f t="shared" si="2"/>
        <v>C</v>
      </c>
      <c r="H27" s="240" t="str">
        <f t="shared" si="2"/>
        <v>C</v>
      </c>
      <c r="I27" s="240" t="str">
        <f t="shared" si="2"/>
        <v>C</v>
      </c>
      <c r="J27" s="240" t="str">
        <f t="shared" si="2"/>
        <v>C</v>
      </c>
      <c r="K27" s="240" t="str">
        <f t="shared" si="2"/>
        <v>C</v>
      </c>
      <c r="L27" s="240" t="str">
        <f t="shared" si="2"/>
        <v>C</v>
      </c>
      <c r="M27" s="240" t="str">
        <f t="shared" si="2"/>
        <v>C</v>
      </c>
      <c r="N27" s="240" t="str">
        <f t="shared" si="2"/>
        <v>C</v>
      </c>
      <c r="O27" s="240" t="str">
        <f t="shared" si="2"/>
        <v>C</v>
      </c>
      <c r="P27" s="240" t="str">
        <f t="shared" si="2"/>
        <v>C</v>
      </c>
      <c r="Q27" s="240" t="str">
        <f t="shared" si="2"/>
        <v>C</v>
      </c>
      <c r="R27" s="240" t="str">
        <f t="shared" si="2"/>
        <v>C</v>
      </c>
      <c r="S27" s="240" t="str">
        <f t="shared" si="2"/>
        <v>C</v>
      </c>
      <c r="T27" s="240" t="str">
        <f t="shared" si="2"/>
        <v>C</v>
      </c>
      <c r="U27" s="240" t="str">
        <f t="shared" si="2"/>
        <v>C</v>
      </c>
      <c r="V27" s="240" t="str">
        <f t="shared" si="2"/>
        <v>C</v>
      </c>
      <c r="W27" s="240" t="str">
        <f t="shared" si="2"/>
        <v>C</v>
      </c>
      <c r="X27" s="240" t="str">
        <f t="shared" si="2"/>
        <v>C</v>
      </c>
      <c r="Y27" s="240" t="str">
        <f t="shared" si="2"/>
        <v>C</v>
      </c>
      <c r="Z27" s="240" t="str">
        <f t="shared" si="2"/>
        <v>C</v>
      </c>
      <c r="AA27" s="240" t="str">
        <f t="shared" si="2"/>
        <v>C</v>
      </c>
      <c r="AB27" s="240" t="str">
        <f t="shared" si="2"/>
        <v>C</v>
      </c>
      <c r="AC27" s="240" t="str">
        <f t="shared" si="2"/>
        <v>C</v>
      </c>
      <c r="AD27" s="240" t="str">
        <f t="shared" si="2"/>
        <v>C</v>
      </c>
      <c r="AE27" s="240" t="str">
        <f t="shared" si="2"/>
        <v>C</v>
      </c>
      <c r="AF27" s="240" t="str">
        <f t="shared" si="2"/>
        <v>C</v>
      </c>
      <c r="AG27" s="240" t="str">
        <f t="shared" si="2"/>
        <v>C</v>
      </c>
      <c r="AH27" s="240" t="str">
        <f t="shared" si="2"/>
        <v>C</v>
      </c>
      <c r="AI27" s="240" t="str">
        <f t="shared" si="2"/>
        <v>C</v>
      </c>
      <c r="AJ27" s="240" t="str">
        <f t="shared" si="2"/>
        <v>C</v>
      </c>
      <c r="AK27" s="240" t="str">
        <f t="shared" si="2"/>
        <v>C</v>
      </c>
      <c r="AL27" s="240" t="str">
        <f t="shared" si="2"/>
        <v>C</v>
      </c>
      <c r="AM27" s="240" t="str">
        <f t="shared" si="2"/>
        <v>C</v>
      </c>
      <c r="AN27" s="240" t="str">
        <f t="shared" si="2"/>
        <v>C</v>
      </c>
      <c r="AO27" s="240" t="str">
        <f t="shared" si="2"/>
        <v>C</v>
      </c>
      <c r="AP27" s="240" t="str">
        <f t="shared" si="2"/>
        <v>C</v>
      </c>
      <c r="AQ27" s="240" t="str">
        <f t="shared" si="2"/>
        <v>C</v>
      </c>
      <c r="AR27" s="4">
        <f>COUNTIF(D27:AQ27,"F")+'10'!AR27</f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66" t="str">
        <f>'10'!C28</f>
        <v>FELIPE DA SILVA PACHECO</v>
      </c>
      <c r="D28" s="240" t="str">
        <f>IF('10'!AQ28="C","C",IF('10'!AQ28="D","D",IF('10'!AQ28="TR","TR",IF('10'!AQ28="TC","TC","."))))</f>
        <v>C</v>
      </c>
      <c r="E28" s="240" t="str">
        <f t="shared" si="0"/>
        <v>C</v>
      </c>
      <c r="F28" s="240" t="str">
        <f t="shared" si="2"/>
        <v>C</v>
      </c>
      <c r="G28" s="240" t="str">
        <f t="shared" si="2"/>
        <v>C</v>
      </c>
      <c r="H28" s="240" t="str">
        <f t="shared" si="2"/>
        <v>C</v>
      </c>
      <c r="I28" s="240" t="str">
        <f t="shared" si="2"/>
        <v>C</v>
      </c>
      <c r="J28" s="240" t="str">
        <f t="shared" si="2"/>
        <v>C</v>
      </c>
      <c r="K28" s="240" t="str">
        <f t="shared" si="2"/>
        <v>C</v>
      </c>
      <c r="L28" s="240" t="str">
        <f t="shared" si="2"/>
        <v>C</v>
      </c>
      <c r="M28" s="240" t="str">
        <f t="shared" si="2"/>
        <v>C</v>
      </c>
      <c r="N28" s="240" t="str">
        <f t="shared" si="2"/>
        <v>C</v>
      </c>
      <c r="O28" s="240" t="str">
        <f t="shared" si="2"/>
        <v>C</v>
      </c>
      <c r="P28" s="240" t="str">
        <f t="shared" si="2"/>
        <v>C</v>
      </c>
      <c r="Q28" s="240" t="str">
        <f t="shared" si="2"/>
        <v>C</v>
      </c>
      <c r="R28" s="240" t="str">
        <f t="shared" si="2"/>
        <v>C</v>
      </c>
      <c r="S28" s="240" t="str">
        <f t="shared" si="2"/>
        <v>C</v>
      </c>
      <c r="T28" s="240" t="str">
        <f t="shared" si="2"/>
        <v>C</v>
      </c>
      <c r="U28" s="240" t="str">
        <f t="shared" si="2"/>
        <v>C</v>
      </c>
      <c r="V28" s="240" t="str">
        <f t="shared" si="2"/>
        <v>C</v>
      </c>
      <c r="W28" s="240" t="str">
        <f t="shared" si="2"/>
        <v>C</v>
      </c>
      <c r="X28" s="240" t="str">
        <f t="shared" si="2"/>
        <v>C</v>
      </c>
      <c r="Y28" s="240" t="str">
        <f t="shared" si="2"/>
        <v>C</v>
      </c>
      <c r="Z28" s="240" t="str">
        <f t="shared" si="2"/>
        <v>C</v>
      </c>
      <c r="AA28" s="240" t="str">
        <f t="shared" si="2"/>
        <v>C</v>
      </c>
      <c r="AB28" s="240" t="str">
        <f t="shared" si="2"/>
        <v>C</v>
      </c>
      <c r="AC28" s="240" t="str">
        <f t="shared" si="2"/>
        <v>C</v>
      </c>
      <c r="AD28" s="240" t="str">
        <f t="shared" si="2"/>
        <v>C</v>
      </c>
      <c r="AE28" s="240" t="str">
        <f t="shared" si="2"/>
        <v>C</v>
      </c>
      <c r="AF28" s="240" t="str">
        <f t="shared" si="2"/>
        <v>C</v>
      </c>
      <c r="AG28" s="240" t="str">
        <f t="shared" si="2"/>
        <v>C</v>
      </c>
      <c r="AH28" s="240" t="str">
        <f t="shared" si="2"/>
        <v>C</v>
      </c>
      <c r="AI28" s="240" t="str">
        <f t="shared" si="2"/>
        <v>C</v>
      </c>
      <c r="AJ28" s="240" t="str">
        <f t="shared" si="2"/>
        <v>C</v>
      </c>
      <c r="AK28" s="240" t="str">
        <f t="shared" si="2"/>
        <v>C</v>
      </c>
      <c r="AL28" s="240" t="str">
        <f t="shared" si="2"/>
        <v>C</v>
      </c>
      <c r="AM28" s="240" t="str">
        <f t="shared" si="2"/>
        <v>C</v>
      </c>
      <c r="AN28" s="240" t="str">
        <f t="shared" si="2"/>
        <v>C</v>
      </c>
      <c r="AO28" s="240" t="str">
        <f t="shared" si="2"/>
        <v>C</v>
      </c>
      <c r="AP28" s="240" t="str">
        <f t="shared" si="2"/>
        <v>C</v>
      </c>
      <c r="AQ28" s="240" t="str">
        <f t="shared" si="2"/>
        <v>C</v>
      </c>
      <c r="AR28" s="4">
        <f>COUNTIF(D28:AQ28,"F")+'10'!AR28</f>
        <v>0</v>
      </c>
    </row>
    <row r="29" spans="1:44" ht="10.5" customHeight="1">
      <c r="A29" s="265">
        <f>'7'!A29</f>
        <v>10</v>
      </c>
      <c r="B29" s="265" t="str">
        <f>'7'!B29</f>
        <v>ADS</v>
      </c>
      <c r="C29" s="266" t="str">
        <f>'10'!C29</f>
        <v>FERNANDO LEITE SZEZECINSKI</v>
      </c>
      <c r="D29" s="240" t="str">
        <f>IF('10'!AQ29="C","C",IF('10'!AQ29="D","D",IF('10'!AQ29="TR","TR",IF('10'!AQ29="TC","TC","."))))</f>
        <v>.</v>
      </c>
      <c r="E29" s="240" t="str">
        <f t="shared" si="0"/>
        <v>.</v>
      </c>
      <c r="F29" s="240" t="str">
        <f t="shared" si="2"/>
        <v>.</v>
      </c>
      <c r="G29" s="240" t="str">
        <f t="shared" si="2"/>
        <v>.</v>
      </c>
      <c r="H29" s="240" t="str">
        <f t="shared" si="2"/>
        <v>.</v>
      </c>
      <c r="I29" s="240" t="str">
        <f t="shared" si="2"/>
        <v>.</v>
      </c>
      <c r="J29" s="240" t="str">
        <f t="shared" si="2"/>
        <v>.</v>
      </c>
      <c r="K29" s="240" t="str">
        <f t="shared" si="2"/>
        <v>.</v>
      </c>
      <c r="L29" s="240" t="str">
        <f t="shared" si="2"/>
        <v>.</v>
      </c>
      <c r="M29" s="240" t="str">
        <f t="shared" si="2"/>
        <v>.</v>
      </c>
      <c r="N29" s="240" t="str">
        <f t="shared" si="2"/>
        <v>.</v>
      </c>
      <c r="O29" s="240" t="str">
        <f t="shared" si="2"/>
        <v>.</v>
      </c>
      <c r="P29" s="240" t="str">
        <f t="shared" si="2"/>
        <v>.</v>
      </c>
      <c r="Q29" s="240" t="str">
        <f t="shared" si="2"/>
        <v>.</v>
      </c>
      <c r="R29" s="240" t="str">
        <f t="shared" si="2"/>
        <v>.</v>
      </c>
      <c r="S29" s="240" t="str">
        <f t="shared" si="2"/>
        <v>.</v>
      </c>
      <c r="T29" s="240" t="str">
        <f t="shared" si="2"/>
        <v>.</v>
      </c>
      <c r="U29" s="240" t="str">
        <f t="shared" si="2"/>
        <v>.</v>
      </c>
      <c r="V29" s="240" t="str">
        <f t="shared" si="2"/>
        <v>.</v>
      </c>
      <c r="W29" s="240" t="str">
        <f t="shared" si="2"/>
        <v>.</v>
      </c>
      <c r="X29" s="240" t="str">
        <f t="shared" si="2"/>
        <v>.</v>
      </c>
      <c r="Y29" s="240" t="str">
        <f t="shared" si="2"/>
        <v>.</v>
      </c>
      <c r="Z29" s="240" t="str">
        <f t="shared" si="2"/>
        <v>.</v>
      </c>
      <c r="AA29" s="240" t="str">
        <f t="shared" si="2"/>
        <v>.</v>
      </c>
      <c r="AB29" s="240" t="str">
        <f t="shared" si="2"/>
        <v>.</v>
      </c>
      <c r="AC29" s="240" t="str">
        <f t="shared" si="2"/>
        <v>.</v>
      </c>
      <c r="AD29" s="240" t="str">
        <f t="shared" si="2"/>
        <v>.</v>
      </c>
      <c r="AE29" s="240" t="str">
        <f t="shared" si="2"/>
        <v>.</v>
      </c>
      <c r="AF29" s="240" t="str">
        <f t="shared" si="2"/>
        <v>.</v>
      </c>
      <c r="AG29" s="240" t="str">
        <f t="shared" si="2"/>
        <v>.</v>
      </c>
      <c r="AH29" s="240" t="str">
        <f t="shared" si="2"/>
        <v>.</v>
      </c>
      <c r="AI29" s="240" t="str">
        <f t="shared" si="2"/>
        <v>.</v>
      </c>
      <c r="AJ29" s="240" t="str">
        <f t="shared" si="2"/>
        <v>.</v>
      </c>
      <c r="AK29" s="240" t="str">
        <f t="shared" ref="F29:AQ36" si="3">IF(AJ29="C","C",IF(AJ29="D","D",IF(AJ29="TR","TR",IF(AJ29="TC","TC","."))))</f>
        <v>.</v>
      </c>
      <c r="AL29" s="240" t="str">
        <f t="shared" si="3"/>
        <v>.</v>
      </c>
      <c r="AM29" s="240" t="str">
        <f t="shared" si="3"/>
        <v>.</v>
      </c>
      <c r="AN29" s="240" t="str">
        <f t="shared" si="3"/>
        <v>.</v>
      </c>
      <c r="AO29" s="240" t="str">
        <f t="shared" si="3"/>
        <v>.</v>
      </c>
      <c r="AP29" s="240" t="str">
        <f t="shared" si="3"/>
        <v>.</v>
      </c>
      <c r="AQ29" s="240" t="str">
        <f t="shared" si="3"/>
        <v>.</v>
      </c>
      <c r="AR29" s="4">
        <f>COUNTIF(D29:AQ29,"F")+'10'!AR29</f>
        <v>0</v>
      </c>
    </row>
    <row r="30" spans="1:44" ht="10.5" customHeight="1">
      <c r="A30" s="265">
        <f>'7'!A30</f>
        <v>11</v>
      </c>
      <c r="B30" s="265" t="str">
        <f>'7'!B30</f>
        <v>ADS</v>
      </c>
      <c r="C30" s="266" t="str">
        <f>'10'!C30</f>
        <v>GUILHERME PEREIRA SILVEIRA</v>
      </c>
      <c r="D30" s="240" t="str">
        <f>IF('10'!AQ30="C","C",IF('10'!AQ30="D","D",IF('10'!AQ30="TR","TR",IF('10'!AQ30="TC","TC","."))))</f>
        <v>.</v>
      </c>
      <c r="E30" s="240" t="str">
        <f t="shared" si="0"/>
        <v>.</v>
      </c>
      <c r="F30" s="240" t="str">
        <f t="shared" si="3"/>
        <v>.</v>
      </c>
      <c r="G30" s="240" t="str">
        <f t="shared" si="3"/>
        <v>.</v>
      </c>
      <c r="H30" s="240" t="str">
        <f t="shared" si="3"/>
        <v>.</v>
      </c>
      <c r="I30" s="240" t="str">
        <f t="shared" si="3"/>
        <v>.</v>
      </c>
      <c r="J30" s="240" t="str">
        <f t="shared" si="3"/>
        <v>.</v>
      </c>
      <c r="K30" s="240" t="str">
        <f t="shared" si="3"/>
        <v>.</v>
      </c>
      <c r="L30" s="240" t="str">
        <f t="shared" si="3"/>
        <v>.</v>
      </c>
      <c r="M30" s="240" t="str">
        <f t="shared" si="3"/>
        <v>.</v>
      </c>
      <c r="N30" s="240" t="str">
        <f t="shared" si="3"/>
        <v>.</v>
      </c>
      <c r="O30" s="240" t="str">
        <f t="shared" si="3"/>
        <v>.</v>
      </c>
      <c r="P30" s="240" t="str">
        <f t="shared" si="3"/>
        <v>.</v>
      </c>
      <c r="Q30" s="240" t="str">
        <f t="shared" si="3"/>
        <v>.</v>
      </c>
      <c r="R30" s="240" t="str">
        <f t="shared" si="3"/>
        <v>.</v>
      </c>
      <c r="S30" s="240" t="str">
        <f t="shared" si="3"/>
        <v>.</v>
      </c>
      <c r="T30" s="240" t="str">
        <f t="shared" si="3"/>
        <v>.</v>
      </c>
      <c r="U30" s="240" t="str">
        <f t="shared" si="3"/>
        <v>.</v>
      </c>
      <c r="V30" s="240" t="str">
        <f t="shared" si="3"/>
        <v>.</v>
      </c>
      <c r="W30" s="240" t="str">
        <f t="shared" si="3"/>
        <v>.</v>
      </c>
      <c r="X30" s="240" t="str">
        <f t="shared" si="3"/>
        <v>.</v>
      </c>
      <c r="Y30" s="240" t="str">
        <f t="shared" si="3"/>
        <v>.</v>
      </c>
      <c r="Z30" s="240" t="str">
        <f t="shared" si="3"/>
        <v>.</v>
      </c>
      <c r="AA30" s="240" t="str">
        <f t="shared" si="3"/>
        <v>.</v>
      </c>
      <c r="AB30" s="240" t="str">
        <f t="shared" si="3"/>
        <v>.</v>
      </c>
      <c r="AC30" s="240" t="str">
        <f t="shared" si="3"/>
        <v>.</v>
      </c>
      <c r="AD30" s="240" t="str">
        <f t="shared" si="3"/>
        <v>.</v>
      </c>
      <c r="AE30" s="240" t="str">
        <f t="shared" si="3"/>
        <v>.</v>
      </c>
      <c r="AF30" s="240" t="str">
        <f t="shared" si="3"/>
        <v>.</v>
      </c>
      <c r="AG30" s="240" t="str">
        <f t="shared" si="3"/>
        <v>.</v>
      </c>
      <c r="AH30" s="240" t="str">
        <f t="shared" si="3"/>
        <v>.</v>
      </c>
      <c r="AI30" s="240" t="str">
        <f t="shared" si="3"/>
        <v>.</v>
      </c>
      <c r="AJ30" s="240" t="str">
        <f t="shared" si="3"/>
        <v>.</v>
      </c>
      <c r="AK30" s="240" t="str">
        <f t="shared" si="3"/>
        <v>.</v>
      </c>
      <c r="AL30" s="240" t="str">
        <f t="shared" si="3"/>
        <v>.</v>
      </c>
      <c r="AM30" s="240" t="str">
        <f t="shared" si="3"/>
        <v>.</v>
      </c>
      <c r="AN30" s="240" t="str">
        <f t="shared" si="3"/>
        <v>.</v>
      </c>
      <c r="AO30" s="240" t="str">
        <f t="shared" si="3"/>
        <v>.</v>
      </c>
      <c r="AP30" s="240" t="str">
        <f t="shared" si="3"/>
        <v>.</v>
      </c>
      <c r="AQ30" s="240" t="str">
        <f t="shared" si="3"/>
        <v>.</v>
      </c>
      <c r="AR30" s="4">
        <f>COUNTIF(D30:AQ30,"F")+'10'!AR30</f>
        <v>0</v>
      </c>
    </row>
    <row r="31" spans="1:44" ht="10.5" customHeight="1">
      <c r="A31" s="265">
        <f>'7'!A31</f>
        <v>12</v>
      </c>
      <c r="B31" s="265" t="str">
        <f>'7'!B31</f>
        <v>ADS</v>
      </c>
      <c r="C31" s="266" t="str">
        <f>'10'!C31</f>
        <v>LEONARDO GOMES MONTEIRO MIGUEIS CERQUEIRA</v>
      </c>
      <c r="D31" s="240" t="str">
        <f>IF('10'!AQ31="C","C",IF('10'!AQ31="D","D",IF('10'!AQ31="TR","TR",IF('10'!AQ31="TC","TC","."))))</f>
        <v>.</v>
      </c>
      <c r="E31" s="240" t="str">
        <f t="shared" si="0"/>
        <v>.</v>
      </c>
      <c r="F31" s="240" t="str">
        <f t="shared" si="3"/>
        <v>.</v>
      </c>
      <c r="G31" s="240" t="str">
        <f t="shared" si="3"/>
        <v>.</v>
      </c>
      <c r="H31" s="240" t="str">
        <f t="shared" si="3"/>
        <v>.</v>
      </c>
      <c r="I31" s="240" t="str">
        <f t="shared" si="3"/>
        <v>.</v>
      </c>
      <c r="J31" s="240" t="str">
        <f t="shared" si="3"/>
        <v>.</v>
      </c>
      <c r="K31" s="240" t="str">
        <f t="shared" si="3"/>
        <v>.</v>
      </c>
      <c r="L31" s="240" t="str">
        <f t="shared" si="3"/>
        <v>.</v>
      </c>
      <c r="M31" s="240" t="str">
        <f t="shared" si="3"/>
        <v>.</v>
      </c>
      <c r="N31" s="240" t="str">
        <f t="shared" si="3"/>
        <v>.</v>
      </c>
      <c r="O31" s="240" t="str">
        <f t="shared" si="3"/>
        <v>.</v>
      </c>
      <c r="P31" s="240" t="str">
        <f t="shared" si="3"/>
        <v>.</v>
      </c>
      <c r="Q31" s="240" t="str">
        <f t="shared" si="3"/>
        <v>.</v>
      </c>
      <c r="R31" s="240" t="str">
        <f t="shared" si="3"/>
        <v>.</v>
      </c>
      <c r="S31" s="240" t="str">
        <f t="shared" si="3"/>
        <v>.</v>
      </c>
      <c r="T31" s="240" t="str">
        <f t="shared" si="3"/>
        <v>.</v>
      </c>
      <c r="U31" s="240" t="str">
        <f t="shared" si="3"/>
        <v>.</v>
      </c>
      <c r="V31" s="240" t="str">
        <f t="shared" si="3"/>
        <v>.</v>
      </c>
      <c r="W31" s="240" t="str">
        <f t="shared" si="3"/>
        <v>.</v>
      </c>
      <c r="X31" s="240" t="str">
        <f t="shared" si="3"/>
        <v>.</v>
      </c>
      <c r="Y31" s="240" t="str">
        <f t="shared" si="3"/>
        <v>.</v>
      </c>
      <c r="Z31" s="240" t="str">
        <f t="shared" si="3"/>
        <v>.</v>
      </c>
      <c r="AA31" s="240" t="str">
        <f t="shared" si="3"/>
        <v>.</v>
      </c>
      <c r="AB31" s="240" t="str">
        <f t="shared" si="3"/>
        <v>.</v>
      </c>
      <c r="AC31" s="240" t="str">
        <f t="shared" si="3"/>
        <v>.</v>
      </c>
      <c r="AD31" s="240" t="str">
        <f t="shared" si="3"/>
        <v>.</v>
      </c>
      <c r="AE31" s="240" t="str">
        <f t="shared" si="3"/>
        <v>.</v>
      </c>
      <c r="AF31" s="240" t="str">
        <f t="shared" si="3"/>
        <v>.</v>
      </c>
      <c r="AG31" s="240" t="str">
        <f t="shared" si="3"/>
        <v>.</v>
      </c>
      <c r="AH31" s="240" t="str">
        <f t="shared" si="3"/>
        <v>.</v>
      </c>
      <c r="AI31" s="240" t="str">
        <f t="shared" si="3"/>
        <v>.</v>
      </c>
      <c r="AJ31" s="240" t="str">
        <f t="shared" si="3"/>
        <v>.</v>
      </c>
      <c r="AK31" s="240" t="str">
        <f t="shared" si="3"/>
        <v>.</v>
      </c>
      <c r="AL31" s="240" t="str">
        <f t="shared" si="3"/>
        <v>.</v>
      </c>
      <c r="AM31" s="240" t="str">
        <f t="shared" si="3"/>
        <v>.</v>
      </c>
      <c r="AN31" s="240" t="str">
        <f t="shared" si="3"/>
        <v>.</v>
      </c>
      <c r="AO31" s="240" t="str">
        <f t="shared" si="3"/>
        <v>.</v>
      </c>
      <c r="AP31" s="240" t="str">
        <f t="shared" si="3"/>
        <v>.</v>
      </c>
      <c r="AQ31" s="240" t="str">
        <f t="shared" si="3"/>
        <v>.</v>
      </c>
      <c r="AR31" s="4">
        <f>COUNTIF(D31:AQ31,"F")+'10'!AR31</f>
        <v>0</v>
      </c>
    </row>
    <row r="32" spans="1:44" ht="10.5" customHeight="1">
      <c r="A32" s="265">
        <f>'7'!A32</f>
        <v>13</v>
      </c>
      <c r="B32" s="265" t="str">
        <f>'7'!B32</f>
        <v>ADS</v>
      </c>
      <c r="C32" s="266" t="str">
        <f>'10'!C32</f>
        <v>LOGAN OLIVEIRA LOUREIRO</v>
      </c>
      <c r="D32" s="240" t="str">
        <f>IF('10'!AQ32="C","C",IF('10'!AQ32="D","D",IF('10'!AQ32="TR","TR",IF('10'!AQ32="TC","TC","."))))</f>
        <v>.</v>
      </c>
      <c r="E32" s="240" t="str">
        <f t="shared" ref="E32:E43" si="4">IF(D32="C","C",IF(D32="D","D",IF(D32="TR","TR",IF(D32="TC","TC","."))))</f>
        <v>.</v>
      </c>
      <c r="F32" s="240" t="str">
        <f t="shared" si="3"/>
        <v>.</v>
      </c>
      <c r="G32" s="240" t="str">
        <f t="shared" si="3"/>
        <v>.</v>
      </c>
      <c r="H32" s="240" t="str">
        <f t="shared" si="3"/>
        <v>.</v>
      </c>
      <c r="I32" s="240" t="str">
        <f t="shared" si="3"/>
        <v>.</v>
      </c>
      <c r="J32" s="240" t="str">
        <f t="shared" si="3"/>
        <v>.</v>
      </c>
      <c r="K32" s="240" t="str">
        <f t="shared" si="3"/>
        <v>.</v>
      </c>
      <c r="L32" s="240" t="str">
        <f t="shared" si="3"/>
        <v>.</v>
      </c>
      <c r="M32" s="240" t="str">
        <f t="shared" si="3"/>
        <v>.</v>
      </c>
      <c r="N32" s="240" t="str">
        <f t="shared" si="3"/>
        <v>.</v>
      </c>
      <c r="O32" s="240" t="str">
        <f t="shared" si="3"/>
        <v>.</v>
      </c>
      <c r="P32" s="240" t="str">
        <f t="shared" si="3"/>
        <v>.</v>
      </c>
      <c r="Q32" s="240" t="str">
        <f t="shared" si="3"/>
        <v>.</v>
      </c>
      <c r="R32" s="240" t="str">
        <f t="shared" si="3"/>
        <v>.</v>
      </c>
      <c r="S32" s="240" t="str">
        <f t="shared" si="3"/>
        <v>.</v>
      </c>
      <c r="T32" s="240" t="str">
        <f t="shared" si="3"/>
        <v>.</v>
      </c>
      <c r="U32" s="240" t="str">
        <f t="shared" si="3"/>
        <v>.</v>
      </c>
      <c r="V32" s="240" t="str">
        <f t="shared" si="3"/>
        <v>.</v>
      </c>
      <c r="W32" s="240" t="str">
        <f t="shared" si="3"/>
        <v>.</v>
      </c>
      <c r="X32" s="240" t="str">
        <f t="shared" si="3"/>
        <v>.</v>
      </c>
      <c r="Y32" s="240" t="str">
        <f t="shared" si="3"/>
        <v>.</v>
      </c>
      <c r="Z32" s="240" t="str">
        <f t="shared" si="3"/>
        <v>.</v>
      </c>
      <c r="AA32" s="240" t="str">
        <f t="shared" si="3"/>
        <v>.</v>
      </c>
      <c r="AB32" s="240" t="str">
        <f t="shared" si="3"/>
        <v>.</v>
      </c>
      <c r="AC32" s="240" t="str">
        <f t="shared" si="3"/>
        <v>.</v>
      </c>
      <c r="AD32" s="240" t="str">
        <f t="shared" si="3"/>
        <v>.</v>
      </c>
      <c r="AE32" s="240" t="str">
        <f t="shared" si="3"/>
        <v>.</v>
      </c>
      <c r="AF32" s="240" t="str">
        <f t="shared" si="3"/>
        <v>.</v>
      </c>
      <c r="AG32" s="240" t="str">
        <f t="shared" si="3"/>
        <v>.</v>
      </c>
      <c r="AH32" s="240" t="str">
        <f t="shared" si="3"/>
        <v>.</v>
      </c>
      <c r="AI32" s="240" t="str">
        <f t="shared" si="3"/>
        <v>.</v>
      </c>
      <c r="AJ32" s="240" t="str">
        <f t="shared" si="3"/>
        <v>.</v>
      </c>
      <c r="AK32" s="240" t="str">
        <f t="shared" si="3"/>
        <v>.</v>
      </c>
      <c r="AL32" s="240" t="str">
        <f t="shared" si="3"/>
        <v>.</v>
      </c>
      <c r="AM32" s="240" t="str">
        <f t="shared" si="3"/>
        <v>.</v>
      </c>
      <c r="AN32" s="240" t="str">
        <f t="shared" si="3"/>
        <v>.</v>
      </c>
      <c r="AO32" s="240" t="str">
        <f t="shared" si="3"/>
        <v>.</v>
      </c>
      <c r="AP32" s="240" t="str">
        <f t="shared" si="3"/>
        <v>.</v>
      </c>
      <c r="AQ32" s="240" t="str">
        <f t="shared" si="3"/>
        <v>.</v>
      </c>
      <c r="AR32" s="4">
        <f>COUNTIF(D32:AQ32,"F")+'10'!AR32</f>
        <v>0</v>
      </c>
    </row>
    <row r="33" spans="1:44" ht="10.5" customHeight="1">
      <c r="A33" s="265">
        <f>'7'!A33</f>
        <v>14</v>
      </c>
      <c r="B33" s="265" t="str">
        <f>'7'!B33</f>
        <v>ADS</v>
      </c>
      <c r="C33" s="266" t="str">
        <f>'10'!C33</f>
        <v>NÍKOLAS MARTINS VARGAS</v>
      </c>
      <c r="D33" s="240" t="str">
        <f>IF('10'!AQ33="C","C",IF('10'!AQ33="D","D",IF('10'!AQ33="TR","TR",IF('10'!AQ33="TC","TC","."))))</f>
        <v>.</v>
      </c>
      <c r="E33" s="240" t="str">
        <f t="shared" si="4"/>
        <v>.</v>
      </c>
      <c r="F33" s="240" t="str">
        <f t="shared" si="3"/>
        <v>.</v>
      </c>
      <c r="G33" s="240" t="str">
        <f t="shared" si="3"/>
        <v>.</v>
      </c>
      <c r="H33" s="240" t="str">
        <f t="shared" si="3"/>
        <v>.</v>
      </c>
      <c r="I33" s="240" t="str">
        <f t="shared" si="3"/>
        <v>.</v>
      </c>
      <c r="J33" s="240" t="str">
        <f t="shared" si="3"/>
        <v>.</v>
      </c>
      <c r="K33" s="240" t="str">
        <f t="shared" si="3"/>
        <v>.</v>
      </c>
      <c r="L33" s="240" t="str">
        <f t="shared" si="3"/>
        <v>.</v>
      </c>
      <c r="M33" s="240" t="str">
        <f t="shared" si="3"/>
        <v>.</v>
      </c>
      <c r="N33" s="240" t="str">
        <f t="shared" si="3"/>
        <v>.</v>
      </c>
      <c r="O33" s="240" t="str">
        <f t="shared" si="3"/>
        <v>.</v>
      </c>
      <c r="P33" s="240" t="str">
        <f t="shared" si="3"/>
        <v>.</v>
      </c>
      <c r="Q33" s="240" t="str">
        <f t="shared" si="3"/>
        <v>.</v>
      </c>
      <c r="R33" s="240" t="str">
        <f t="shared" si="3"/>
        <v>.</v>
      </c>
      <c r="S33" s="240" t="str">
        <f t="shared" si="3"/>
        <v>.</v>
      </c>
      <c r="T33" s="240" t="str">
        <f t="shared" si="3"/>
        <v>.</v>
      </c>
      <c r="U33" s="240" t="str">
        <f t="shared" si="3"/>
        <v>.</v>
      </c>
      <c r="V33" s="240" t="str">
        <f t="shared" si="3"/>
        <v>.</v>
      </c>
      <c r="W33" s="240" t="str">
        <f t="shared" si="3"/>
        <v>.</v>
      </c>
      <c r="X33" s="240" t="str">
        <f t="shared" si="3"/>
        <v>.</v>
      </c>
      <c r="Y33" s="240" t="str">
        <f t="shared" si="3"/>
        <v>.</v>
      </c>
      <c r="Z33" s="240" t="str">
        <f t="shared" si="3"/>
        <v>.</v>
      </c>
      <c r="AA33" s="240" t="str">
        <f t="shared" si="3"/>
        <v>.</v>
      </c>
      <c r="AB33" s="240" t="str">
        <f t="shared" si="3"/>
        <v>.</v>
      </c>
      <c r="AC33" s="240" t="str">
        <f t="shared" si="3"/>
        <v>.</v>
      </c>
      <c r="AD33" s="240" t="str">
        <f t="shared" si="3"/>
        <v>.</v>
      </c>
      <c r="AE33" s="240" t="str">
        <f t="shared" si="3"/>
        <v>.</v>
      </c>
      <c r="AF33" s="240" t="str">
        <f t="shared" si="3"/>
        <v>.</v>
      </c>
      <c r="AG33" s="240" t="str">
        <f t="shared" si="3"/>
        <v>.</v>
      </c>
      <c r="AH33" s="240" t="str">
        <f t="shared" si="3"/>
        <v>.</v>
      </c>
      <c r="AI33" s="240" t="str">
        <f t="shared" si="3"/>
        <v>.</v>
      </c>
      <c r="AJ33" s="240" t="str">
        <f t="shared" si="3"/>
        <v>.</v>
      </c>
      <c r="AK33" s="240" t="str">
        <f t="shared" si="3"/>
        <v>.</v>
      </c>
      <c r="AL33" s="240" t="str">
        <f t="shared" si="3"/>
        <v>.</v>
      </c>
      <c r="AM33" s="240" t="str">
        <f t="shared" si="3"/>
        <v>.</v>
      </c>
      <c r="AN33" s="240" t="str">
        <f t="shared" si="3"/>
        <v>.</v>
      </c>
      <c r="AO33" s="240" t="str">
        <f t="shared" si="3"/>
        <v>.</v>
      </c>
      <c r="AP33" s="240" t="str">
        <f t="shared" si="3"/>
        <v>.</v>
      </c>
      <c r="AQ33" s="240" t="str">
        <f t="shared" si="3"/>
        <v>.</v>
      </c>
      <c r="AR33" s="4">
        <f>COUNTIF(D33:AQ33,"F")+'10'!AR33</f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66" t="str">
        <f>'10'!C34</f>
        <v>PEDRO LUIZ SROCZYNSKI</v>
      </c>
      <c r="D34" s="240" t="str">
        <f>IF('10'!AQ34="C","C",IF('10'!AQ34="D","D",IF('10'!AQ34="TR","TR",IF('10'!AQ34="TC","TC","."))))</f>
        <v>.</v>
      </c>
      <c r="E34" s="240" t="str">
        <f t="shared" si="4"/>
        <v>.</v>
      </c>
      <c r="F34" s="240" t="str">
        <f t="shared" si="3"/>
        <v>.</v>
      </c>
      <c r="G34" s="240" t="str">
        <f t="shared" si="3"/>
        <v>.</v>
      </c>
      <c r="H34" s="240" t="str">
        <f t="shared" si="3"/>
        <v>.</v>
      </c>
      <c r="I34" s="240" t="str">
        <f t="shared" si="3"/>
        <v>.</v>
      </c>
      <c r="J34" s="240" t="str">
        <f t="shared" si="3"/>
        <v>.</v>
      </c>
      <c r="K34" s="240" t="str">
        <f t="shared" si="3"/>
        <v>.</v>
      </c>
      <c r="L34" s="240" t="str">
        <f t="shared" si="3"/>
        <v>.</v>
      </c>
      <c r="M34" s="240" t="str">
        <f t="shared" si="3"/>
        <v>.</v>
      </c>
      <c r="N34" s="240" t="str">
        <f t="shared" si="3"/>
        <v>.</v>
      </c>
      <c r="O34" s="240" t="str">
        <f t="shared" si="3"/>
        <v>.</v>
      </c>
      <c r="P34" s="240" t="str">
        <f t="shared" si="3"/>
        <v>.</v>
      </c>
      <c r="Q34" s="240" t="str">
        <f t="shared" si="3"/>
        <v>.</v>
      </c>
      <c r="R34" s="240" t="str">
        <f t="shared" si="3"/>
        <v>.</v>
      </c>
      <c r="S34" s="240" t="str">
        <f t="shared" si="3"/>
        <v>.</v>
      </c>
      <c r="T34" s="240" t="str">
        <f t="shared" si="3"/>
        <v>.</v>
      </c>
      <c r="U34" s="240" t="str">
        <f t="shared" si="3"/>
        <v>.</v>
      </c>
      <c r="V34" s="240" t="str">
        <f t="shared" si="3"/>
        <v>.</v>
      </c>
      <c r="W34" s="240" t="str">
        <f t="shared" si="3"/>
        <v>.</v>
      </c>
      <c r="X34" s="240" t="str">
        <f t="shared" si="3"/>
        <v>.</v>
      </c>
      <c r="Y34" s="240" t="str">
        <f t="shared" si="3"/>
        <v>.</v>
      </c>
      <c r="Z34" s="240" t="str">
        <f t="shared" si="3"/>
        <v>.</v>
      </c>
      <c r="AA34" s="240" t="str">
        <f t="shared" si="3"/>
        <v>.</v>
      </c>
      <c r="AB34" s="240" t="str">
        <f t="shared" si="3"/>
        <v>.</v>
      </c>
      <c r="AC34" s="240" t="str">
        <f t="shared" si="3"/>
        <v>.</v>
      </c>
      <c r="AD34" s="240" t="str">
        <f t="shared" si="3"/>
        <v>.</v>
      </c>
      <c r="AE34" s="240" t="str">
        <f t="shared" si="3"/>
        <v>.</v>
      </c>
      <c r="AF34" s="240" t="str">
        <f t="shared" si="3"/>
        <v>.</v>
      </c>
      <c r="AG34" s="240" t="str">
        <f t="shared" si="3"/>
        <v>.</v>
      </c>
      <c r="AH34" s="240" t="str">
        <f t="shared" si="3"/>
        <v>.</v>
      </c>
      <c r="AI34" s="240" t="str">
        <f t="shared" si="3"/>
        <v>.</v>
      </c>
      <c r="AJ34" s="240" t="str">
        <f t="shared" si="3"/>
        <v>.</v>
      </c>
      <c r="AK34" s="240" t="str">
        <f t="shared" si="3"/>
        <v>.</v>
      </c>
      <c r="AL34" s="240" t="str">
        <f t="shared" si="3"/>
        <v>.</v>
      </c>
      <c r="AM34" s="240" t="str">
        <f t="shared" si="3"/>
        <v>.</v>
      </c>
      <c r="AN34" s="240" t="str">
        <f t="shared" si="3"/>
        <v>.</v>
      </c>
      <c r="AO34" s="240" t="str">
        <f t="shared" si="3"/>
        <v>.</v>
      </c>
      <c r="AP34" s="240" t="str">
        <f t="shared" si="3"/>
        <v>.</v>
      </c>
      <c r="AQ34" s="240" t="str">
        <f t="shared" si="3"/>
        <v>.</v>
      </c>
      <c r="AR34" s="269">
        <f>COUNTIF(D34:AQ34,"F")+'10'!AR34</f>
        <v>4</v>
      </c>
    </row>
    <row r="35" spans="1:44" ht="10.5" customHeight="1">
      <c r="A35" s="265">
        <f>'7'!A35</f>
        <v>4</v>
      </c>
      <c r="B35" s="265" t="str">
        <f>'7'!B35</f>
        <v>REDES</v>
      </c>
      <c r="C35" s="266" t="str">
        <f>'10'!C35</f>
        <v>RAFAEL LOPES SANTOS</v>
      </c>
      <c r="D35" s="240" t="str">
        <f>IF('10'!AQ35="C","C",IF('10'!AQ35="D","D",IF('10'!AQ35="TR","TR",IF('10'!AQ35="TC","TC","."))))</f>
        <v>.</v>
      </c>
      <c r="E35" s="240" t="str">
        <f t="shared" si="4"/>
        <v>.</v>
      </c>
      <c r="F35" s="240" t="str">
        <f t="shared" si="3"/>
        <v>.</v>
      </c>
      <c r="G35" s="240" t="str">
        <f t="shared" si="3"/>
        <v>.</v>
      </c>
      <c r="H35" s="240" t="str">
        <f t="shared" si="3"/>
        <v>.</v>
      </c>
      <c r="I35" s="240" t="str">
        <f t="shared" si="3"/>
        <v>.</v>
      </c>
      <c r="J35" s="240" t="str">
        <f t="shared" si="3"/>
        <v>.</v>
      </c>
      <c r="K35" s="240" t="str">
        <f t="shared" si="3"/>
        <v>.</v>
      </c>
      <c r="L35" s="240" t="str">
        <f t="shared" si="3"/>
        <v>.</v>
      </c>
      <c r="M35" s="240" t="str">
        <f t="shared" si="3"/>
        <v>.</v>
      </c>
      <c r="N35" s="240" t="str">
        <f t="shared" si="3"/>
        <v>.</v>
      </c>
      <c r="O35" s="240" t="str">
        <f t="shared" si="3"/>
        <v>.</v>
      </c>
      <c r="P35" s="240" t="str">
        <f t="shared" si="3"/>
        <v>.</v>
      </c>
      <c r="Q35" s="240" t="str">
        <f t="shared" si="3"/>
        <v>.</v>
      </c>
      <c r="R35" s="240" t="str">
        <f t="shared" si="3"/>
        <v>.</v>
      </c>
      <c r="S35" s="240" t="str">
        <f t="shared" si="3"/>
        <v>.</v>
      </c>
      <c r="T35" s="240" t="str">
        <f t="shared" si="3"/>
        <v>.</v>
      </c>
      <c r="U35" s="240" t="str">
        <f t="shared" si="3"/>
        <v>.</v>
      </c>
      <c r="V35" s="240" t="str">
        <f t="shared" si="3"/>
        <v>.</v>
      </c>
      <c r="W35" s="240" t="str">
        <f t="shared" si="3"/>
        <v>.</v>
      </c>
      <c r="X35" s="240" t="str">
        <f t="shared" si="3"/>
        <v>.</v>
      </c>
      <c r="Y35" s="240" t="str">
        <f t="shared" si="3"/>
        <v>.</v>
      </c>
      <c r="Z35" s="240" t="str">
        <f t="shared" si="3"/>
        <v>.</v>
      </c>
      <c r="AA35" s="240" t="str">
        <f t="shared" si="3"/>
        <v>.</v>
      </c>
      <c r="AB35" s="240" t="str">
        <f t="shared" si="3"/>
        <v>.</v>
      </c>
      <c r="AC35" s="240" t="str">
        <f t="shared" si="3"/>
        <v>.</v>
      </c>
      <c r="AD35" s="240" t="str">
        <f t="shared" si="3"/>
        <v>.</v>
      </c>
      <c r="AE35" s="240" t="str">
        <f t="shared" si="3"/>
        <v>.</v>
      </c>
      <c r="AF35" s="240" t="str">
        <f t="shared" si="3"/>
        <v>.</v>
      </c>
      <c r="AG35" s="240" t="str">
        <f t="shared" si="3"/>
        <v>.</v>
      </c>
      <c r="AH35" s="240" t="str">
        <f t="shared" si="3"/>
        <v>.</v>
      </c>
      <c r="AI35" s="240" t="str">
        <f t="shared" si="3"/>
        <v>.</v>
      </c>
      <c r="AJ35" s="240" t="str">
        <f t="shared" si="3"/>
        <v>.</v>
      </c>
      <c r="AK35" s="240" t="str">
        <f t="shared" si="3"/>
        <v>.</v>
      </c>
      <c r="AL35" s="240" t="str">
        <f t="shared" si="3"/>
        <v>.</v>
      </c>
      <c r="AM35" s="240" t="str">
        <f t="shared" si="3"/>
        <v>.</v>
      </c>
      <c r="AN35" s="240" t="str">
        <f t="shared" si="3"/>
        <v>.</v>
      </c>
      <c r="AO35" s="240" t="str">
        <f t="shared" si="3"/>
        <v>.</v>
      </c>
      <c r="AP35" s="240" t="str">
        <f t="shared" si="3"/>
        <v>.</v>
      </c>
      <c r="AQ35" s="240" t="str">
        <f t="shared" si="3"/>
        <v>.</v>
      </c>
      <c r="AR35" s="4">
        <f>COUNTIF(D35:AQ35,"F")+'10'!AR35</f>
        <v>0</v>
      </c>
    </row>
    <row r="36" spans="1:44" ht="10.5" customHeight="1">
      <c r="A36" s="265">
        <f>'7'!A36</f>
        <v>5</v>
      </c>
      <c r="B36" s="265" t="str">
        <f>'7'!B36</f>
        <v>REDES</v>
      </c>
      <c r="C36" s="266" t="str">
        <f>'10'!C36</f>
        <v>RENAN AGUIAR OLIVEIRA</v>
      </c>
      <c r="D36" s="240" t="str">
        <f>IF('10'!AQ36="C","C",IF('10'!AQ36="D","D",IF('10'!AQ36="TR","TR",IF('10'!AQ36="TC","TC","."))))</f>
        <v>.</v>
      </c>
      <c r="E36" s="240" t="str">
        <f t="shared" si="4"/>
        <v>.</v>
      </c>
      <c r="F36" s="240" t="str">
        <f t="shared" si="3"/>
        <v>.</v>
      </c>
      <c r="G36" s="240" t="str">
        <f t="shared" si="3"/>
        <v>.</v>
      </c>
      <c r="H36" s="240" t="str">
        <f t="shared" si="3"/>
        <v>.</v>
      </c>
      <c r="I36" s="240" t="str">
        <f t="shared" si="3"/>
        <v>.</v>
      </c>
      <c r="J36" s="240" t="str">
        <f t="shared" si="3"/>
        <v>.</v>
      </c>
      <c r="K36" s="240" t="str">
        <f t="shared" si="3"/>
        <v>.</v>
      </c>
      <c r="L36" s="240" t="str">
        <f t="shared" si="3"/>
        <v>.</v>
      </c>
      <c r="M36" s="240" t="str">
        <f t="shared" si="3"/>
        <v>.</v>
      </c>
      <c r="N36" s="240" t="str">
        <f t="shared" si="3"/>
        <v>.</v>
      </c>
      <c r="O36" s="240" t="str">
        <f t="shared" si="3"/>
        <v>.</v>
      </c>
      <c r="P36" s="240" t="str">
        <f t="shared" si="3"/>
        <v>.</v>
      </c>
      <c r="Q36" s="240" t="str">
        <f t="shared" si="3"/>
        <v>.</v>
      </c>
      <c r="R36" s="240" t="str">
        <f t="shared" si="3"/>
        <v>.</v>
      </c>
      <c r="S36" s="240" t="str">
        <f t="shared" si="3"/>
        <v>.</v>
      </c>
      <c r="T36" s="240" t="str">
        <f t="shared" si="3"/>
        <v>.</v>
      </c>
      <c r="U36" s="240" t="str">
        <f t="shared" si="3"/>
        <v>.</v>
      </c>
      <c r="V36" s="240" t="str">
        <f t="shared" si="3"/>
        <v>.</v>
      </c>
      <c r="W36" s="240" t="str">
        <f t="shared" si="3"/>
        <v>.</v>
      </c>
      <c r="X36" s="240" t="str">
        <f t="shared" si="3"/>
        <v>.</v>
      </c>
      <c r="Y36" s="240" t="str">
        <f t="shared" si="3"/>
        <v>.</v>
      </c>
      <c r="Z36" s="240" t="str">
        <f t="shared" ref="F36:AQ43" si="5">IF(Y36="C","C",IF(Y36="D","D",IF(Y36="TR","TR",IF(Y36="TC","TC","."))))</f>
        <v>.</v>
      </c>
      <c r="AA36" s="240" t="str">
        <f t="shared" si="5"/>
        <v>.</v>
      </c>
      <c r="AB36" s="240" t="str">
        <f t="shared" si="5"/>
        <v>.</v>
      </c>
      <c r="AC36" s="240" t="str">
        <f t="shared" si="5"/>
        <v>.</v>
      </c>
      <c r="AD36" s="240" t="str">
        <f t="shared" si="5"/>
        <v>.</v>
      </c>
      <c r="AE36" s="240" t="str">
        <f t="shared" si="5"/>
        <v>.</v>
      </c>
      <c r="AF36" s="240" t="str">
        <f t="shared" si="5"/>
        <v>.</v>
      </c>
      <c r="AG36" s="240" t="str">
        <f t="shared" si="5"/>
        <v>.</v>
      </c>
      <c r="AH36" s="240" t="str">
        <f t="shared" si="5"/>
        <v>.</v>
      </c>
      <c r="AI36" s="240" t="str">
        <f t="shared" si="5"/>
        <v>.</v>
      </c>
      <c r="AJ36" s="240" t="str">
        <f t="shared" si="5"/>
        <v>.</v>
      </c>
      <c r="AK36" s="240" t="str">
        <f t="shared" si="5"/>
        <v>.</v>
      </c>
      <c r="AL36" s="240" t="str">
        <f t="shared" si="5"/>
        <v>.</v>
      </c>
      <c r="AM36" s="240" t="str">
        <f t="shared" si="5"/>
        <v>.</v>
      </c>
      <c r="AN36" s="240" t="str">
        <f t="shared" si="5"/>
        <v>.</v>
      </c>
      <c r="AO36" s="240" t="str">
        <f t="shared" si="5"/>
        <v>.</v>
      </c>
      <c r="AP36" s="240" t="str">
        <f t="shared" si="5"/>
        <v>.</v>
      </c>
      <c r="AQ36" s="240" t="str">
        <f t="shared" si="5"/>
        <v>.</v>
      </c>
      <c r="AR36" s="4">
        <f>COUNTIF(D36:AQ36,"F")+'10'!AR36</f>
        <v>4</v>
      </c>
    </row>
    <row r="37" spans="1:44" ht="10.5" customHeight="1">
      <c r="A37" s="265">
        <f>'7'!A37</f>
        <v>19</v>
      </c>
      <c r="B37" s="265" t="str">
        <f>'7'!B37</f>
        <v>ADS</v>
      </c>
      <c r="C37" s="266" t="str">
        <f>'10'!C37</f>
        <v>STEFANI SILVA DE LIMA</v>
      </c>
      <c r="D37" s="240" t="str">
        <f>IF('10'!AQ37="C","C",IF('10'!AQ37="D","D",IF('10'!AQ37="TR","TR",IF('10'!AQ37="TC","TC","."))))</f>
        <v>.</v>
      </c>
      <c r="E37" s="240" t="str">
        <f t="shared" si="4"/>
        <v>.</v>
      </c>
      <c r="F37" s="240" t="str">
        <f t="shared" si="5"/>
        <v>.</v>
      </c>
      <c r="G37" s="240" t="str">
        <f t="shared" si="5"/>
        <v>.</v>
      </c>
      <c r="H37" s="240" t="str">
        <f t="shared" si="5"/>
        <v>.</v>
      </c>
      <c r="I37" s="240" t="str">
        <f t="shared" si="5"/>
        <v>.</v>
      </c>
      <c r="J37" s="240" t="str">
        <f t="shared" si="5"/>
        <v>.</v>
      </c>
      <c r="K37" s="240" t="str">
        <f t="shared" si="5"/>
        <v>.</v>
      </c>
      <c r="L37" s="240" t="str">
        <f t="shared" si="5"/>
        <v>.</v>
      </c>
      <c r="M37" s="240" t="str">
        <f t="shared" si="5"/>
        <v>.</v>
      </c>
      <c r="N37" s="240" t="str">
        <f t="shared" si="5"/>
        <v>.</v>
      </c>
      <c r="O37" s="240" t="str">
        <f t="shared" si="5"/>
        <v>.</v>
      </c>
      <c r="P37" s="240" t="str">
        <f t="shared" si="5"/>
        <v>.</v>
      </c>
      <c r="Q37" s="240" t="str">
        <f t="shared" si="5"/>
        <v>.</v>
      </c>
      <c r="R37" s="240" t="str">
        <f t="shared" si="5"/>
        <v>.</v>
      </c>
      <c r="S37" s="240" t="str">
        <f t="shared" si="5"/>
        <v>.</v>
      </c>
      <c r="T37" s="240" t="str">
        <f t="shared" si="5"/>
        <v>.</v>
      </c>
      <c r="U37" s="240" t="str">
        <f t="shared" si="5"/>
        <v>.</v>
      </c>
      <c r="V37" s="240" t="str">
        <f t="shared" si="5"/>
        <v>.</v>
      </c>
      <c r="W37" s="240" t="str">
        <f t="shared" si="5"/>
        <v>.</v>
      </c>
      <c r="X37" s="240" t="str">
        <f t="shared" si="5"/>
        <v>.</v>
      </c>
      <c r="Y37" s="240" t="str">
        <f t="shared" si="5"/>
        <v>.</v>
      </c>
      <c r="Z37" s="240" t="str">
        <f t="shared" si="5"/>
        <v>.</v>
      </c>
      <c r="AA37" s="240" t="str">
        <f t="shared" si="5"/>
        <v>.</v>
      </c>
      <c r="AB37" s="240" t="str">
        <f t="shared" si="5"/>
        <v>.</v>
      </c>
      <c r="AC37" s="240" t="str">
        <f t="shared" si="5"/>
        <v>.</v>
      </c>
      <c r="AD37" s="240" t="str">
        <f t="shared" si="5"/>
        <v>.</v>
      </c>
      <c r="AE37" s="240" t="str">
        <f t="shared" si="5"/>
        <v>.</v>
      </c>
      <c r="AF37" s="240" t="str">
        <f t="shared" si="5"/>
        <v>.</v>
      </c>
      <c r="AG37" s="240" t="str">
        <f t="shared" si="5"/>
        <v>.</v>
      </c>
      <c r="AH37" s="240" t="str">
        <f t="shared" si="5"/>
        <v>.</v>
      </c>
      <c r="AI37" s="240" t="str">
        <f t="shared" si="5"/>
        <v>.</v>
      </c>
      <c r="AJ37" s="240" t="str">
        <f t="shared" si="5"/>
        <v>.</v>
      </c>
      <c r="AK37" s="240" t="str">
        <f t="shared" si="5"/>
        <v>.</v>
      </c>
      <c r="AL37" s="240" t="str">
        <f t="shared" si="5"/>
        <v>.</v>
      </c>
      <c r="AM37" s="240" t="str">
        <f t="shared" si="5"/>
        <v>.</v>
      </c>
      <c r="AN37" s="240" t="str">
        <f t="shared" si="5"/>
        <v>.</v>
      </c>
      <c r="AO37" s="240" t="str">
        <f t="shared" si="5"/>
        <v>.</v>
      </c>
      <c r="AP37" s="240" t="str">
        <f t="shared" si="5"/>
        <v>.</v>
      </c>
      <c r="AQ37" s="240" t="str">
        <f t="shared" si="5"/>
        <v>.</v>
      </c>
      <c r="AR37" s="4">
        <f>COUNTIF(D37:AQ37,"F")+'10'!AR37</f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66" t="str">
        <f>'10'!C38</f>
        <v>VITHOR SAMPAIO MARQUES</v>
      </c>
      <c r="D38" s="240" t="str">
        <f>IF('10'!AQ38="C","C",IF('10'!AQ38="D","D",IF('10'!AQ38="TR","TR",IF('10'!AQ38="TC","TC","."))))</f>
        <v>.</v>
      </c>
      <c r="E38" s="240" t="str">
        <f t="shared" si="4"/>
        <v>.</v>
      </c>
      <c r="F38" s="240" t="str">
        <f t="shared" si="5"/>
        <v>.</v>
      </c>
      <c r="G38" s="240" t="str">
        <f t="shared" si="5"/>
        <v>.</v>
      </c>
      <c r="H38" s="240" t="str">
        <f t="shared" si="5"/>
        <v>.</v>
      </c>
      <c r="I38" s="240" t="str">
        <f t="shared" si="5"/>
        <v>.</v>
      </c>
      <c r="J38" s="240" t="str">
        <f t="shared" si="5"/>
        <v>.</v>
      </c>
      <c r="K38" s="240" t="str">
        <f t="shared" si="5"/>
        <v>.</v>
      </c>
      <c r="L38" s="240" t="str">
        <f t="shared" si="5"/>
        <v>.</v>
      </c>
      <c r="M38" s="240" t="str">
        <f t="shared" si="5"/>
        <v>.</v>
      </c>
      <c r="N38" s="240" t="str">
        <f t="shared" si="5"/>
        <v>.</v>
      </c>
      <c r="O38" s="240" t="str">
        <f t="shared" si="5"/>
        <v>.</v>
      </c>
      <c r="P38" s="240" t="str">
        <f t="shared" si="5"/>
        <v>.</v>
      </c>
      <c r="Q38" s="240" t="str">
        <f t="shared" si="5"/>
        <v>.</v>
      </c>
      <c r="R38" s="240" t="str">
        <f t="shared" si="5"/>
        <v>.</v>
      </c>
      <c r="S38" s="240" t="str">
        <f t="shared" si="5"/>
        <v>.</v>
      </c>
      <c r="T38" s="240" t="str">
        <f t="shared" si="5"/>
        <v>.</v>
      </c>
      <c r="U38" s="240" t="str">
        <f t="shared" si="5"/>
        <v>.</v>
      </c>
      <c r="V38" s="240" t="str">
        <f t="shared" si="5"/>
        <v>.</v>
      </c>
      <c r="W38" s="240" t="str">
        <f t="shared" si="5"/>
        <v>.</v>
      </c>
      <c r="X38" s="240" t="str">
        <f t="shared" si="5"/>
        <v>.</v>
      </c>
      <c r="Y38" s="240" t="str">
        <f t="shared" si="5"/>
        <v>.</v>
      </c>
      <c r="Z38" s="240" t="str">
        <f t="shared" si="5"/>
        <v>.</v>
      </c>
      <c r="AA38" s="240" t="str">
        <f t="shared" si="5"/>
        <v>.</v>
      </c>
      <c r="AB38" s="240" t="str">
        <f t="shared" si="5"/>
        <v>.</v>
      </c>
      <c r="AC38" s="240" t="str">
        <f t="shared" si="5"/>
        <v>.</v>
      </c>
      <c r="AD38" s="240" t="str">
        <f t="shared" si="5"/>
        <v>.</v>
      </c>
      <c r="AE38" s="240" t="str">
        <f t="shared" si="5"/>
        <v>.</v>
      </c>
      <c r="AF38" s="240" t="str">
        <f t="shared" si="5"/>
        <v>.</v>
      </c>
      <c r="AG38" s="240" t="str">
        <f t="shared" si="5"/>
        <v>.</v>
      </c>
      <c r="AH38" s="240" t="str">
        <f t="shared" si="5"/>
        <v>.</v>
      </c>
      <c r="AI38" s="240" t="str">
        <f t="shared" si="5"/>
        <v>.</v>
      </c>
      <c r="AJ38" s="240" t="str">
        <f t="shared" si="5"/>
        <v>.</v>
      </c>
      <c r="AK38" s="240" t="str">
        <f t="shared" si="5"/>
        <v>.</v>
      </c>
      <c r="AL38" s="240" t="str">
        <f t="shared" si="5"/>
        <v>.</v>
      </c>
      <c r="AM38" s="240" t="str">
        <f t="shared" si="5"/>
        <v>.</v>
      </c>
      <c r="AN38" s="240" t="str">
        <f t="shared" si="5"/>
        <v>.</v>
      </c>
      <c r="AO38" s="240" t="str">
        <f t="shared" si="5"/>
        <v>.</v>
      </c>
      <c r="AP38" s="240" t="str">
        <f t="shared" si="5"/>
        <v>.</v>
      </c>
      <c r="AQ38" s="240" t="str">
        <f t="shared" si="5"/>
        <v>.</v>
      </c>
      <c r="AR38" s="4">
        <f>COUNTIF(D38:AQ38,"F")+'10'!AR38</f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66" t="str">
        <f>'10'!C39</f>
        <v>VITOR DA SILVA BRIXIUS</v>
      </c>
      <c r="D39" s="240" t="str">
        <f>IF('10'!AQ39="C","C",IF('10'!AQ39="D","D",IF('10'!AQ39="TR","TR",IF('10'!AQ39="TC","TC","."))))</f>
        <v>.</v>
      </c>
      <c r="E39" s="240" t="str">
        <f t="shared" si="4"/>
        <v>.</v>
      </c>
      <c r="F39" s="240" t="str">
        <f t="shared" si="5"/>
        <v>.</v>
      </c>
      <c r="G39" s="240" t="str">
        <f t="shared" si="5"/>
        <v>.</v>
      </c>
      <c r="H39" s="240" t="str">
        <f t="shared" si="5"/>
        <v>.</v>
      </c>
      <c r="I39" s="240" t="str">
        <f t="shared" si="5"/>
        <v>.</v>
      </c>
      <c r="J39" s="240" t="str">
        <f t="shared" si="5"/>
        <v>.</v>
      </c>
      <c r="K39" s="240" t="str">
        <f t="shared" si="5"/>
        <v>.</v>
      </c>
      <c r="L39" s="240" t="str">
        <f t="shared" si="5"/>
        <v>.</v>
      </c>
      <c r="M39" s="240" t="str">
        <f t="shared" si="5"/>
        <v>.</v>
      </c>
      <c r="N39" s="240" t="str">
        <f t="shared" si="5"/>
        <v>.</v>
      </c>
      <c r="O39" s="240" t="str">
        <f t="shared" si="5"/>
        <v>.</v>
      </c>
      <c r="P39" s="240" t="str">
        <f t="shared" si="5"/>
        <v>.</v>
      </c>
      <c r="Q39" s="240" t="str">
        <f t="shared" si="5"/>
        <v>.</v>
      </c>
      <c r="R39" s="240" t="str">
        <f t="shared" si="5"/>
        <v>.</v>
      </c>
      <c r="S39" s="240" t="str">
        <f t="shared" si="5"/>
        <v>.</v>
      </c>
      <c r="T39" s="240" t="str">
        <f t="shared" si="5"/>
        <v>.</v>
      </c>
      <c r="U39" s="240" t="str">
        <f t="shared" si="5"/>
        <v>.</v>
      </c>
      <c r="V39" s="240" t="str">
        <f t="shared" si="5"/>
        <v>.</v>
      </c>
      <c r="W39" s="240" t="str">
        <f t="shared" si="5"/>
        <v>.</v>
      </c>
      <c r="X39" s="240" t="str">
        <f t="shared" si="5"/>
        <v>.</v>
      </c>
      <c r="Y39" s="240" t="str">
        <f t="shared" si="5"/>
        <v>.</v>
      </c>
      <c r="Z39" s="240" t="str">
        <f t="shared" si="5"/>
        <v>.</v>
      </c>
      <c r="AA39" s="240" t="str">
        <f t="shared" si="5"/>
        <v>.</v>
      </c>
      <c r="AB39" s="240" t="str">
        <f t="shared" si="5"/>
        <v>.</v>
      </c>
      <c r="AC39" s="240" t="str">
        <f t="shared" si="5"/>
        <v>.</v>
      </c>
      <c r="AD39" s="240" t="str">
        <f t="shared" si="5"/>
        <v>.</v>
      </c>
      <c r="AE39" s="240" t="str">
        <f t="shared" si="5"/>
        <v>.</v>
      </c>
      <c r="AF39" s="240" t="str">
        <f t="shared" si="5"/>
        <v>.</v>
      </c>
      <c r="AG39" s="240" t="str">
        <f t="shared" si="5"/>
        <v>.</v>
      </c>
      <c r="AH39" s="240" t="str">
        <f t="shared" si="5"/>
        <v>.</v>
      </c>
      <c r="AI39" s="240" t="str">
        <f t="shared" si="5"/>
        <v>.</v>
      </c>
      <c r="AJ39" s="240" t="str">
        <f t="shared" si="5"/>
        <v>.</v>
      </c>
      <c r="AK39" s="240" t="str">
        <f t="shared" si="5"/>
        <v>.</v>
      </c>
      <c r="AL39" s="240" t="str">
        <f t="shared" si="5"/>
        <v>.</v>
      </c>
      <c r="AM39" s="240" t="str">
        <f t="shared" si="5"/>
        <v>.</v>
      </c>
      <c r="AN39" s="240" t="str">
        <f t="shared" si="5"/>
        <v>.</v>
      </c>
      <c r="AO39" s="240" t="str">
        <f t="shared" si="5"/>
        <v>.</v>
      </c>
      <c r="AP39" s="240" t="str">
        <f t="shared" si="5"/>
        <v>.</v>
      </c>
      <c r="AQ39" s="240" t="str">
        <f t="shared" si="5"/>
        <v>.</v>
      </c>
      <c r="AR39" s="4">
        <f>COUNTIF(D39:AQ39,"F")+'10'!AR39</f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66" t="str">
        <f>'10'!C40</f>
        <v>WELLYNTON LOPES TOZON</v>
      </c>
      <c r="D40" s="240" t="str">
        <f>IF('10'!AQ40="C","C",IF('10'!AQ40="D","D",IF('10'!AQ40="TR","TR",IF('10'!AQ40="TC","TC","."))))</f>
        <v>.</v>
      </c>
      <c r="E40" s="240" t="str">
        <f t="shared" si="4"/>
        <v>.</v>
      </c>
      <c r="F40" s="240" t="str">
        <f t="shared" si="5"/>
        <v>.</v>
      </c>
      <c r="G40" s="240" t="str">
        <f t="shared" si="5"/>
        <v>.</v>
      </c>
      <c r="H40" s="240" t="str">
        <f t="shared" si="5"/>
        <v>.</v>
      </c>
      <c r="I40" s="240" t="str">
        <f t="shared" si="5"/>
        <v>.</v>
      </c>
      <c r="J40" s="240" t="str">
        <f t="shared" si="5"/>
        <v>.</v>
      </c>
      <c r="K40" s="240" t="str">
        <f t="shared" si="5"/>
        <v>.</v>
      </c>
      <c r="L40" s="240" t="str">
        <f t="shared" si="5"/>
        <v>.</v>
      </c>
      <c r="M40" s="240" t="str">
        <f t="shared" si="5"/>
        <v>.</v>
      </c>
      <c r="N40" s="240" t="str">
        <f t="shared" si="5"/>
        <v>.</v>
      </c>
      <c r="O40" s="240" t="str">
        <f t="shared" si="5"/>
        <v>.</v>
      </c>
      <c r="P40" s="240" t="str">
        <f t="shared" si="5"/>
        <v>.</v>
      </c>
      <c r="Q40" s="240" t="str">
        <f t="shared" si="5"/>
        <v>.</v>
      </c>
      <c r="R40" s="240" t="str">
        <f t="shared" si="5"/>
        <v>.</v>
      </c>
      <c r="S40" s="240" t="str">
        <f t="shared" si="5"/>
        <v>.</v>
      </c>
      <c r="T40" s="240" t="str">
        <f t="shared" si="5"/>
        <v>.</v>
      </c>
      <c r="U40" s="240" t="str">
        <f t="shared" si="5"/>
        <v>.</v>
      </c>
      <c r="V40" s="240" t="str">
        <f t="shared" si="5"/>
        <v>.</v>
      </c>
      <c r="W40" s="240" t="str">
        <f t="shared" si="5"/>
        <v>.</v>
      </c>
      <c r="X40" s="240" t="str">
        <f t="shared" si="5"/>
        <v>.</v>
      </c>
      <c r="Y40" s="240" t="str">
        <f t="shared" si="5"/>
        <v>.</v>
      </c>
      <c r="Z40" s="240" t="str">
        <f t="shared" si="5"/>
        <v>.</v>
      </c>
      <c r="AA40" s="240" t="str">
        <f t="shared" si="5"/>
        <v>.</v>
      </c>
      <c r="AB40" s="240" t="str">
        <f t="shared" si="5"/>
        <v>.</v>
      </c>
      <c r="AC40" s="240" t="str">
        <f t="shared" si="5"/>
        <v>.</v>
      </c>
      <c r="AD40" s="240" t="str">
        <f t="shared" si="5"/>
        <v>.</v>
      </c>
      <c r="AE40" s="240" t="str">
        <f t="shared" si="5"/>
        <v>.</v>
      </c>
      <c r="AF40" s="240" t="str">
        <f t="shared" si="5"/>
        <v>.</v>
      </c>
      <c r="AG40" s="240" t="str">
        <f t="shared" si="5"/>
        <v>.</v>
      </c>
      <c r="AH40" s="240" t="str">
        <f t="shared" si="5"/>
        <v>.</v>
      </c>
      <c r="AI40" s="240" t="str">
        <f t="shared" si="5"/>
        <v>.</v>
      </c>
      <c r="AJ40" s="240" t="str">
        <f t="shared" si="5"/>
        <v>.</v>
      </c>
      <c r="AK40" s="240" t="str">
        <f t="shared" si="5"/>
        <v>.</v>
      </c>
      <c r="AL40" s="240" t="str">
        <f t="shared" si="5"/>
        <v>.</v>
      </c>
      <c r="AM40" s="240" t="str">
        <f t="shared" si="5"/>
        <v>.</v>
      </c>
      <c r="AN40" s="240" t="str">
        <f t="shared" si="5"/>
        <v>.</v>
      </c>
      <c r="AO40" s="240" t="str">
        <f t="shared" si="5"/>
        <v>.</v>
      </c>
      <c r="AP40" s="240" t="str">
        <f t="shared" si="5"/>
        <v>.</v>
      </c>
      <c r="AQ40" s="240" t="str">
        <f t="shared" si="5"/>
        <v>.</v>
      </c>
      <c r="AR40" s="4">
        <f>COUNTIF(D40:AQ40,"F")+'10'!AR40</f>
        <v>4</v>
      </c>
    </row>
    <row r="41" spans="1:44" ht="10.5" customHeight="1">
      <c r="A41" s="265">
        <f>'7'!A41</f>
        <v>18</v>
      </c>
      <c r="B41" s="265" t="str">
        <f>'7'!B41</f>
        <v>ADS</v>
      </c>
      <c r="C41" s="266" t="str">
        <f>'10'!C41</f>
        <v>WILLIAN FERREIRA PEIXOTO</v>
      </c>
      <c r="D41" s="240" t="str">
        <f>IF('10'!AQ41="C","C",IF('10'!AQ41="D","D",IF('10'!AQ41="TR","TR",IF('10'!AQ41="TC","TC","."))))</f>
        <v>.</v>
      </c>
      <c r="E41" s="240" t="str">
        <f t="shared" si="4"/>
        <v>.</v>
      </c>
      <c r="F41" s="240" t="str">
        <f t="shared" si="5"/>
        <v>.</v>
      </c>
      <c r="G41" s="240" t="str">
        <f t="shared" si="5"/>
        <v>.</v>
      </c>
      <c r="H41" s="240" t="str">
        <f t="shared" si="5"/>
        <v>.</v>
      </c>
      <c r="I41" s="240" t="str">
        <f t="shared" si="5"/>
        <v>.</v>
      </c>
      <c r="J41" s="240" t="str">
        <f t="shared" si="5"/>
        <v>.</v>
      </c>
      <c r="K41" s="240" t="str">
        <f t="shared" si="5"/>
        <v>.</v>
      </c>
      <c r="L41" s="240" t="str">
        <f t="shared" si="5"/>
        <v>.</v>
      </c>
      <c r="M41" s="240" t="str">
        <f t="shared" si="5"/>
        <v>.</v>
      </c>
      <c r="N41" s="240" t="str">
        <f t="shared" si="5"/>
        <v>.</v>
      </c>
      <c r="O41" s="240" t="str">
        <f t="shared" si="5"/>
        <v>.</v>
      </c>
      <c r="P41" s="240" t="str">
        <f t="shared" si="5"/>
        <v>.</v>
      </c>
      <c r="Q41" s="240" t="str">
        <f t="shared" si="5"/>
        <v>.</v>
      </c>
      <c r="R41" s="240" t="str">
        <f t="shared" si="5"/>
        <v>.</v>
      </c>
      <c r="S41" s="240" t="str">
        <f t="shared" si="5"/>
        <v>.</v>
      </c>
      <c r="T41" s="240" t="str">
        <f t="shared" si="5"/>
        <v>.</v>
      </c>
      <c r="U41" s="240" t="str">
        <f t="shared" si="5"/>
        <v>.</v>
      </c>
      <c r="V41" s="240" t="str">
        <f t="shared" si="5"/>
        <v>.</v>
      </c>
      <c r="W41" s="240" t="str">
        <f t="shared" si="5"/>
        <v>.</v>
      </c>
      <c r="X41" s="240" t="str">
        <f t="shared" si="5"/>
        <v>.</v>
      </c>
      <c r="Y41" s="240" t="str">
        <f t="shared" si="5"/>
        <v>.</v>
      </c>
      <c r="Z41" s="240" t="str">
        <f t="shared" si="5"/>
        <v>.</v>
      </c>
      <c r="AA41" s="240" t="str">
        <f t="shared" si="5"/>
        <v>.</v>
      </c>
      <c r="AB41" s="240" t="str">
        <f t="shared" si="5"/>
        <v>.</v>
      </c>
      <c r="AC41" s="240" t="str">
        <f t="shared" si="5"/>
        <v>.</v>
      </c>
      <c r="AD41" s="240" t="str">
        <f t="shared" si="5"/>
        <v>.</v>
      </c>
      <c r="AE41" s="240" t="str">
        <f t="shared" si="5"/>
        <v>.</v>
      </c>
      <c r="AF41" s="240" t="str">
        <f t="shared" si="5"/>
        <v>.</v>
      </c>
      <c r="AG41" s="240" t="str">
        <f t="shared" si="5"/>
        <v>.</v>
      </c>
      <c r="AH41" s="240" t="str">
        <f t="shared" si="5"/>
        <v>.</v>
      </c>
      <c r="AI41" s="240" t="str">
        <f t="shared" si="5"/>
        <v>.</v>
      </c>
      <c r="AJ41" s="240" t="str">
        <f t="shared" si="5"/>
        <v>.</v>
      </c>
      <c r="AK41" s="240" t="str">
        <f t="shared" si="5"/>
        <v>.</v>
      </c>
      <c r="AL41" s="240" t="str">
        <f t="shared" si="5"/>
        <v>.</v>
      </c>
      <c r="AM41" s="240" t="str">
        <f t="shared" si="5"/>
        <v>.</v>
      </c>
      <c r="AN41" s="240" t="str">
        <f t="shared" si="5"/>
        <v>.</v>
      </c>
      <c r="AO41" s="240" t="str">
        <f t="shared" si="5"/>
        <v>.</v>
      </c>
      <c r="AP41" s="240" t="str">
        <f t="shared" si="5"/>
        <v>.</v>
      </c>
      <c r="AQ41" s="240" t="str">
        <f t="shared" si="5"/>
        <v>.</v>
      </c>
      <c r="AR41" s="4">
        <f>COUNTIF(D41:AQ41,"F")+'10'!AR41</f>
        <v>0</v>
      </c>
    </row>
    <row r="42" spans="1:44" ht="10.5" customHeight="1">
      <c r="A42" s="265">
        <f>'7'!A42</f>
        <v>0</v>
      </c>
      <c r="B42" s="265">
        <f>'7'!B42</f>
        <v>0</v>
      </c>
      <c r="C42" s="266">
        <f>'10'!C42</f>
        <v>0</v>
      </c>
      <c r="D42" s="240" t="str">
        <f>IF('10'!AQ42="C","C",IF('10'!AQ42="D","D",IF('10'!AQ42="TR","TR",IF('10'!AQ42="TC","TC","."))))</f>
        <v>.</v>
      </c>
      <c r="E42" s="240" t="str">
        <f t="shared" si="4"/>
        <v>.</v>
      </c>
      <c r="F42" s="240" t="str">
        <f t="shared" si="5"/>
        <v>.</v>
      </c>
      <c r="G42" s="240" t="str">
        <f t="shared" si="5"/>
        <v>.</v>
      </c>
      <c r="H42" s="240" t="str">
        <f t="shared" si="5"/>
        <v>.</v>
      </c>
      <c r="I42" s="240" t="str">
        <f t="shared" si="5"/>
        <v>.</v>
      </c>
      <c r="J42" s="240" t="str">
        <f t="shared" si="5"/>
        <v>.</v>
      </c>
      <c r="K42" s="240" t="str">
        <f t="shared" si="5"/>
        <v>.</v>
      </c>
      <c r="L42" s="240" t="str">
        <f t="shared" si="5"/>
        <v>.</v>
      </c>
      <c r="M42" s="240" t="str">
        <f t="shared" si="5"/>
        <v>.</v>
      </c>
      <c r="N42" s="240" t="str">
        <f t="shared" si="5"/>
        <v>.</v>
      </c>
      <c r="O42" s="240" t="str">
        <f t="shared" si="5"/>
        <v>.</v>
      </c>
      <c r="P42" s="240" t="str">
        <f t="shared" si="5"/>
        <v>.</v>
      </c>
      <c r="Q42" s="240" t="str">
        <f t="shared" si="5"/>
        <v>.</v>
      </c>
      <c r="R42" s="240" t="str">
        <f t="shared" si="5"/>
        <v>.</v>
      </c>
      <c r="S42" s="240" t="str">
        <f t="shared" si="5"/>
        <v>.</v>
      </c>
      <c r="T42" s="240" t="str">
        <f t="shared" si="5"/>
        <v>.</v>
      </c>
      <c r="U42" s="240" t="str">
        <f t="shared" si="5"/>
        <v>.</v>
      </c>
      <c r="V42" s="240" t="str">
        <f t="shared" si="5"/>
        <v>.</v>
      </c>
      <c r="W42" s="240" t="str">
        <f t="shared" si="5"/>
        <v>.</v>
      </c>
      <c r="X42" s="240" t="str">
        <f t="shared" si="5"/>
        <v>.</v>
      </c>
      <c r="Y42" s="240" t="str">
        <f t="shared" si="5"/>
        <v>.</v>
      </c>
      <c r="Z42" s="240" t="str">
        <f t="shared" si="5"/>
        <v>.</v>
      </c>
      <c r="AA42" s="240" t="str">
        <f t="shared" si="5"/>
        <v>.</v>
      </c>
      <c r="AB42" s="240" t="str">
        <f t="shared" si="5"/>
        <v>.</v>
      </c>
      <c r="AC42" s="240" t="str">
        <f t="shared" si="5"/>
        <v>.</v>
      </c>
      <c r="AD42" s="240" t="str">
        <f t="shared" si="5"/>
        <v>.</v>
      </c>
      <c r="AE42" s="240" t="str">
        <f t="shared" si="5"/>
        <v>.</v>
      </c>
      <c r="AF42" s="240" t="str">
        <f t="shared" si="5"/>
        <v>.</v>
      </c>
      <c r="AG42" s="240" t="str">
        <f t="shared" si="5"/>
        <v>.</v>
      </c>
      <c r="AH42" s="240" t="str">
        <f t="shared" si="5"/>
        <v>.</v>
      </c>
      <c r="AI42" s="240" t="str">
        <f t="shared" si="5"/>
        <v>.</v>
      </c>
      <c r="AJ42" s="240" t="str">
        <f t="shared" si="5"/>
        <v>.</v>
      </c>
      <c r="AK42" s="240" t="str">
        <f t="shared" si="5"/>
        <v>.</v>
      </c>
      <c r="AL42" s="240" t="str">
        <f t="shared" si="5"/>
        <v>.</v>
      </c>
      <c r="AM42" s="240" t="str">
        <f t="shared" si="5"/>
        <v>.</v>
      </c>
      <c r="AN42" s="240" t="str">
        <f t="shared" si="5"/>
        <v>.</v>
      </c>
      <c r="AO42" s="240" t="str">
        <f t="shared" si="5"/>
        <v>.</v>
      </c>
      <c r="AP42" s="240" t="str">
        <f t="shared" si="5"/>
        <v>.</v>
      </c>
      <c r="AQ42" s="240" t="str">
        <f t="shared" si="5"/>
        <v>.</v>
      </c>
      <c r="AR42" s="4">
        <f>COUNTIF(D42:AQ42,"F")+'10'!AR42</f>
        <v>0</v>
      </c>
    </row>
    <row r="43" spans="1:44" ht="10.5" customHeight="1">
      <c r="A43" s="265">
        <f>'7'!A43</f>
        <v>0</v>
      </c>
      <c r="B43" s="265">
        <f>'7'!B43</f>
        <v>0</v>
      </c>
      <c r="C43" s="266">
        <f>'10'!C43</f>
        <v>0</v>
      </c>
      <c r="D43" s="240" t="str">
        <f>IF('10'!AQ43="C","C",IF('10'!AQ43="D","D",IF('10'!AQ43="TR","TR",IF('10'!AQ43="TC","TC","."))))</f>
        <v>.</v>
      </c>
      <c r="E43" s="240" t="str">
        <f t="shared" si="4"/>
        <v>.</v>
      </c>
      <c r="F43" s="240" t="str">
        <f t="shared" si="5"/>
        <v>.</v>
      </c>
      <c r="G43" s="240" t="str">
        <f t="shared" si="5"/>
        <v>.</v>
      </c>
      <c r="H43" s="240" t="str">
        <f t="shared" si="5"/>
        <v>.</v>
      </c>
      <c r="I43" s="240" t="str">
        <f t="shared" si="5"/>
        <v>.</v>
      </c>
      <c r="J43" s="240" t="str">
        <f t="shared" si="5"/>
        <v>.</v>
      </c>
      <c r="K43" s="240" t="str">
        <f t="shared" si="5"/>
        <v>.</v>
      </c>
      <c r="L43" s="240" t="str">
        <f t="shared" si="5"/>
        <v>.</v>
      </c>
      <c r="M43" s="240" t="str">
        <f t="shared" si="5"/>
        <v>.</v>
      </c>
      <c r="N43" s="240" t="str">
        <f t="shared" si="5"/>
        <v>.</v>
      </c>
      <c r="O43" s="240" t="str">
        <f t="shared" ref="O43:AQ43" si="6">IF(N43="C","C",IF(N43="D","D",IF(N43="TR","TR",IF(N43="TC","TC","."))))</f>
        <v>.</v>
      </c>
      <c r="P43" s="240" t="str">
        <f t="shared" si="6"/>
        <v>.</v>
      </c>
      <c r="Q43" s="240" t="str">
        <f t="shared" si="6"/>
        <v>.</v>
      </c>
      <c r="R43" s="240" t="str">
        <f t="shared" si="6"/>
        <v>.</v>
      </c>
      <c r="S43" s="240" t="str">
        <f t="shared" si="6"/>
        <v>.</v>
      </c>
      <c r="T43" s="240" t="str">
        <f t="shared" si="6"/>
        <v>.</v>
      </c>
      <c r="U43" s="240" t="str">
        <f t="shared" si="6"/>
        <v>.</v>
      </c>
      <c r="V43" s="240" t="str">
        <f t="shared" si="6"/>
        <v>.</v>
      </c>
      <c r="W43" s="240" t="str">
        <f t="shared" si="6"/>
        <v>.</v>
      </c>
      <c r="X43" s="240" t="str">
        <f t="shared" si="6"/>
        <v>.</v>
      </c>
      <c r="Y43" s="240" t="str">
        <f t="shared" si="6"/>
        <v>.</v>
      </c>
      <c r="Z43" s="240" t="str">
        <f t="shared" si="6"/>
        <v>.</v>
      </c>
      <c r="AA43" s="240" t="str">
        <f t="shared" si="6"/>
        <v>.</v>
      </c>
      <c r="AB43" s="240" t="str">
        <f t="shared" si="6"/>
        <v>.</v>
      </c>
      <c r="AC43" s="240" t="str">
        <f t="shared" si="6"/>
        <v>.</v>
      </c>
      <c r="AD43" s="240" t="str">
        <f t="shared" si="6"/>
        <v>.</v>
      </c>
      <c r="AE43" s="240" t="str">
        <f t="shared" si="6"/>
        <v>.</v>
      </c>
      <c r="AF43" s="240" t="str">
        <f t="shared" si="6"/>
        <v>.</v>
      </c>
      <c r="AG43" s="240" t="str">
        <f t="shared" si="6"/>
        <v>.</v>
      </c>
      <c r="AH43" s="240" t="str">
        <f t="shared" si="6"/>
        <v>.</v>
      </c>
      <c r="AI43" s="240" t="str">
        <f t="shared" si="6"/>
        <v>.</v>
      </c>
      <c r="AJ43" s="240" t="str">
        <f t="shared" si="6"/>
        <v>.</v>
      </c>
      <c r="AK43" s="240" t="str">
        <f t="shared" si="6"/>
        <v>.</v>
      </c>
      <c r="AL43" s="240" t="str">
        <f t="shared" si="6"/>
        <v>.</v>
      </c>
      <c r="AM43" s="240" t="str">
        <f t="shared" si="6"/>
        <v>.</v>
      </c>
      <c r="AN43" s="240" t="str">
        <f t="shared" si="6"/>
        <v>.</v>
      </c>
      <c r="AO43" s="240" t="str">
        <f t="shared" si="6"/>
        <v>.</v>
      </c>
      <c r="AP43" s="240" t="str">
        <f t="shared" si="6"/>
        <v>.</v>
      </c>
      <c r="AQ43" s="240" t="str">
        <f t="shared" si="6"/>
        <v>.</v>
      </c>
      <c r="AR43" s="4">
        <f>COUNTIF(D43:AQ43,"F")+'10'!AR43</f>
        <v>0</v>
      </c>
    </row>
    <row r="44" spans="1:44" ht="10.5" customHeight="1">
      <c r="A44" s="265">
        <f>'7'!A44</f>
        <v>0</v>
      </c>
      <c r="B44" s="265">
        <f>'7'!B44</f>
        <v>0</v>
      </c>
      <c r="C44" s="266">
        <f>'10'!C44</f>
        <v>0</v>
      </c>
      <c r="D44" s="240" t="str">
        <f>IF('10'!AQ44="C","C",IF('10'!AQ44="D","D",IF('10'!AQ44="TR","TR",IF('10'!AQ44="TC","TC","."))))</f>
        <v>.</v>
      </c>
      <c r="E44" s="240" t="str">
        <f t="shared" ref="E44:AQ44" si="7">IF(D44="C","C",IF(D44="D","D",IF(D44="TR","TR",IF(D44="TC","TC","."))))</f>
        <v>.</v>
      </c>
      <c r="F44" s="240" t="str">
        <f t="shared" si="7"/>
        <v>.</v>
      </c>
      <c r="G44" s="240" t="str">
        <f t="shared" si="7"/>
        <v>.</v>
      </c>
      <c r="H44" s="240" t="str">
        <f t="shared" si="7"/>
        <v>.</v>
      </c>
      <c r="I44" s="240" t="str">
        <f t="shared" si="7"/>
        <v>.</v>
      </c>
      <c r="J44" s="240" t="str">
        <f t="shared" si="7"/>
        <v>.</v>
      </c>
      <c r="K44" s="240" t="str">
        <f t="shared" si="7"/>
        <v>.</v>
      </c>
      <c r="L44" s="240" t="str">
        <f t="shared" si="7"/>
        <v>.</v>
      </c>
      <c r="M44" s="240" t="str">
        <f t="shared" si="7"/>
        <v>.</v>
      </c>
      <c r="N44" s="240" t="str">
        <f t="shared" si="7"/>
        <v>.</v>
      </c>
      <c r="O44" s="240" t="str">
        <f t="shared" si="7"/>
        <v>.</v>
      </c>
      <c r="P44" s="240" t="str">
        <f t="shared" si="7"/>
        <v>.</v>
      </c>
      <c r="Q44" s="240" t="str">
        <f t="shared" si="7"/>
        <v>.</v>
      </c>
      <c r="R44" s="240" t="str">
        <f t="shared" si="7"/>
        <v>.</v>
      </c>
      <c r="S44" s="240" t="str">
        <f t="shared" si="7"/>
        <v>.</v>
      </c>
      <c r="T44" s="240" t="str">
        <f t="shared" si="7"/>
        <v>.</v>
      </c>
      <c r="U44" s="240" t="str">
        <f t="shared" si="7"/>
        <v>.</v>
      </c>
      <c r="V44" s="240" t="str">
        <f t="shared" si="7"/>
        <v>.</v>
      </c>
      <c r="W44" s="240" t="str">
        <f t="shared" si="7"/>
        <v>.</v>
      </c>
      <c r="X44" s="240" t="str">
        <f t="shared" si="7"/>
        <v>.</v>
      </c>
      <c r="Y44" s="240" t="str">
        <f t="shared" si="7"/>
        <v>.</v>
      </c>
      <c r="Z44" s="240" t="str">
        <f t="shared" si="7"/>
        <v>.</v>
      </c>
      <c r="AA44" s="240" t="str">
        <f t="shared" si="7"/>
        <v>.</v>
      </c>
      <c r="AB44" s="240" t="str">
        <f t="shared" si="7"/>
        <v>.</v>
      </c>
      <c r="AC44" s="240" t="str">
        <f t="shared" si="7"/>
        <v>.</v>
      </c>
      <c r="AD44" s="240" t="str">
        <f t="shared" si="7"/>
        <v>.</v>
      </c>
      <c r="AE44" s="240" t="str">
        <f t="shared" si="7"/>
        <v>.</v>
      </c>
      <c r="AF44" s="240" t="str">
        <f t="shared" si="7"/>
        <v>.</v>
      </c>
      <c r="AG44" s="240" t="str">
        <f t="shared" si="7"/>
        <v>.</v>
      </c>
      <c r="AH44" s="240" t="str">
        <f t="shared" si="7"/>
        <v>.</v>
      </c>
      <c r="AI44" s="240" t="str">
        <f t="shared" si="7"/>
        <v>.</v>
      </c>
      <c r="AJ44" s="240" t="str">
        <f t="shared" si="7"/>
        <v>.</v>
      </c>
      <c r="AK44" s="240" t="str">
        <f t="shared" si="7"/>
        <v>.</v>
      </c>
      <c r="AL44" s="240" t="str">
        <f t="shared" si="7"/>
        <v>.</v>
      </c>
      <c r="AM44" s="240" t="str">
        <f t="shared" si="7"/>
        <v>.</v>
      </c>
      <c r="AN44" s="240" t="str">
        <f t="shared" si="7"/>
        <v>.</v>
      </c>
      <c r="AO44" s="240" t="str">
        <f t="shared" si="7"/>
        <v>.</v>
      </c>
      <c r="AP44" s="240" t="str">
        <f t="shared" si="7"/>
        <v>.</v>
      </c>
      <c r="AQ44" s="240" t="str">
        <f t="shared" si="7"/>
        <v>.</v>
      </c>
      <c r="AR44" s="4">
        <f>COUNTIF(D44:AQ44,"F")+'10'!AR44</f>
        <v>0</v>
      </c>
    </row>
    <row r="45" spans="1:44" ht="10.5" customHeight="1">
      <c r="A45" s="265">
        <f>'7'!A45</f>
        <v>0</v>
      </c>
      <c r="B45" s="265">
        <f>'7'!B45</f>
        <v>0</v>
      </c>
      <c r="C45" s="266">
        <f>'10'!C45</f>
        <v>0</v>
      </c>
      <c r="D45" s="240" t="str">
        <f>IF('10'!AQ45="C","C",IF('10'!AQ45="D","D",IF('10'!AQ45="TR","TR",IF('10'!AQ45="TC","TC","."))))</f>
        <v>.</v>
      </c>
      <c r="E45" s="240" t="str">
        <f t="shared" ref="E45:AQ45" si="8">IF(D45="C","C",IF(D45="D","D",IF(D45="TR","TR",IF(D45="TC","TC","."))))</f>
        <v>.</v>
      </c>
      <c r="F45" s="240" t="str">
        <f t="shared" si="8"/>
        <v>.</v>
      </c>
      <c r="G45" s="240" t="str">
        <f t="shared" si="8"/>
        <v>.</v>
      </c>
      <c r="H45" s="240" t="str">
        <f t="shared" si="8"/>
        <v>.</v>
      </c>
      <c r="I45" s="240" t="str">
        <f t="shared" si="8"/>
        <v>.</v>
      </c>
      <c r="J45" s="240" t="str">
        <f t="shared" si="8"/>
        <v>.</v>
      </c>
      <c r="K45" s="240" t="str">
        <f t="shared" si="8"/>
        <v>.</v>
      </c>
      <c r="L45" s="240" t="str">
        <f t="shared" si="8"/>
        <v>.</v>
      </c>
      <c r="M45" s="240" t="str">
        <f t="shared" si="8"/>
        <v>.</v>
      </c>
      <c r="N45" s="240" t="str">
        <f t="shared" si="8"/>
        <v>.</v>
      </c>
      <c r="O45" s="240" t="str">
        <f t="shared" si="8"/>
        <v>.</v>
      </c>
      <c r="P45" s="240" t="str">
        <f t="shared" si="8"/>
        <v>.</v>
      </c>
      <c r="Q45" s="240" t="str">
        <f t="shared" si="8"/>
        <v>.</v>
      </c>
      <c r="R45" s="240" t="str">
        <f t="shared" si="8"/>
        <v>.</v>
      </c>
      <c r="S45" s="240" t="str">
        <f t="shared" si="8"/>
        <v>.</v>
      </c>
      <c r="T45" s="240" t="str">
        <f t="shared" si="8"/>
        <v>.</v>
      </c>
      <c r="U45" s="240" t="str">
        <f t="shared" si="8"/>
        <v>.</v>
      </c>
      <c r="V45" s="240" t="str">
        <f t="shared" si="8"/>
        <v>.</v>
      </c>
      <c r="W45" s="240" t="str">
        <f t="shared" si="8"/>
        <v>.</v>
      </c>
      <c r="X45" s="240" t="str">
        <f t="shared" si="8"/>
        <v>.</v>
      </c>
      <c r="Y45" s="240" t="str">
        <f t="shared" si="8"/>
        <v>.</v>
      </c>
      <c r="Z45" s="240" t="str">
        <f t="shared" si="8"/>
        <v>.</v>
      </c>
      <c r="AA45" s="240" t="str">
        <f t="shared" si="8"/>
        <v>.</v>
      </c>
      <c r="AB45" s="240" t="str">
        <f t="shared" si="8"/>
        <v>.</v>
      </c>
      <c r="AC45" s="240" t="str">
        <f t="shared" si="8"/>
        <v>.</v>
      </c>
      <c r="AD45" s="240" t="str">
        <f t="shared" si="8"/>
        <v>.</v>
      </c>
      <c r="AE45" s="240" t="str">
        <f t="shared" si="8"/>
        <v>.</v>
      </c>
      <c r="AF45" s="240" t="str">
        <f t="shared" si="8"/>
        <v>.</v>
      </c>
      <c r="AG45" s="240" t="str">
        <f t="shared" si="8"/>
        <v>.</v>
      </c>
      <c r="AH45" s="240" t="str">
        <f t="shared" si="8"/>
        <v>.</v>
      </c>
      <c r="AI45" s="240" t="str">
        <f t="shared" si="8"/>
        <v>.</v>
      </c>
      <c r="AJ45" s="240" t="str">
        <f t="shared" si="8"/>
        <v>.</v>
      </c>
      <c r="AK45" s="240" t="str">
        <f t="shared" si="8"/>
        <v>.</v>
      </c>
      <c r="AL45" s="240" t="str">
        <f t="shared" si="8"/>
        <v>.</v>
      </c>
      <c r="AM45" s="240" t="str">
        <f t="shared" si="8"/>
        <v>.</v>
      </c>
      <c r="AN45" s="240" t="str">
        <f t="shared" si="8"/>
        <v>.</v>
      </c>
      <c r="AO45" s="240" t="str">
        <f t="shared" si="8"/>
        <v>.</v>
      </c>
      <c r="AP45" s="240" t="str">
        <f t="shared" si="8"/>
        <v>.</v>
      </c>
      <c r="AQ45" s="240" t="str">
        <f t="shared" si="8"/>
        <v>.</v>
      </c>
      <c r="AR45" s="4">
        <f>COUNTIF(D45:AQ45,"F")+'10'!AR45</f>
        <v>0</v>
      </c>
    </row>
    <row r="46" spans="1:44" ht="10.5" customHeight="1">
      <c r="A46" s="265">
        <f>'7'!A46</f>
        <v>0</v>
      </c>
      <c r="B46" s="265">
        <f>'7'!B46</f>
        <v>0</v>
      </c>
      <c r="C46" s="266">
        <f>'10'!C46</f>
        <v>0</v>
      </c>
      <c r="D46" s="240" t="str">
        <f>IF('10'!AQ46="C","C",IF('10'!AQ46="D","D",IF('10'!AQ46="TR","TR",IF('10'!AQ46="TC","TC","."))))</f>
        <v>.</v>
      </c>
      <c r="E46" s="240" t="str">
        <f t="shared" ref="E46:AQ46" si="9">IF(D46="C","C",IF(D46="D","D",IF(D46="TR","TR",IF(D46="TC","TC","."))))</f>
        <v>.</v>
      </c>
      <c r="F46" s="240" t="str">
        <f t="shared" si="9"/>
        <v>.</v>
      </c>
      <c r="G46" s="240" t="str">
        <f t="shared" si="9"/>
        <v>.</v>
      </c>
      <c r="H46" s="240" t="str">
        <f t="shared" si="9"/>
        <v>.</v>
      </c>
      <c r="I46" s="240" t="str">
        <f t="shared" si="9"/>
        <v>.</v>
      </c>
      <c r="J46" s="240" t="str">
        <f t="shared" si="9"/>
        <v>.</v>
      </c>
      <c r="K46" s="240" t="str">
        <f t="shared" si="9"/>
        <v>.</v>
      </c>
      <c r="L46" s="240" t="str">
        <f t="shared" si="9"/>
        <v>.</v>
      </c>
      <c r="M46" s="240" t="str">
        <f t="shared" si="9"/>
        <v>.</v>
      </c>
      <c r="N46" s="240" t="str">
        <f t="shared" si="9"/>
        <v>.</v>
      </c>
      <c r="O46" s="240" t="str">
        <f t="shared" si="9"/>
        <v>.</v>
      </c>
      <c r="P46" s="240" t="str">
        <f t="shared" si="9"/>
        <v>.</v>
      </c>
      <c r="Q46" s="240" t="str">
        <f t="shared" si="9"/>
        <v>.</v>
      </c>
      <c r="R46" s="240" t="str">
        <f t="shared" si="9"/>
        <v>.</v>
      </c>
      <c r="S46" s="240" t="str">
        <f t="shared" si="9"/>
        <v>.</v>
      </c>
      <c r="T46" s="240" t="str">
        <f t="shared" si="9"/>
        <v>.</v>
      </c>
      <c r="U46" s="240" t="str">
        <f t="shared" si="9"/>
        <v>.</v>
      </c>
      <c r="V46" s="240" t="str">
        <f t="shared" si="9"/>
        <v>.</v>
      </c>
      <c r="W46" s="240" t="str">
        <f t="shared" si="9"/>
        <v>.</v>
      </c>
      <c r="X46" s="240" t="str">
        <f t="shared" si="9"/>
        <v>.</v>
      </c>
      <c r="Y46" s="240" t="str">
        <f t="shared" si="9"/>
        <v>.</v>
      </c>
      <c r="Z46" s="240" t="str">
        <f t="shared" si="9"/>
        <v>.</v>
      </c>
      <c r="AA46" s="240" t="str">
        <f t="shared" si="9"/>
        <v>.</v>
      </c>
      <c r="AB46" s="240" t="str">
        <f t="shared" si="9"/>
        <v>.</v>
      </c>
      <c r="AC46" s="240" t="str">
        <f t="shared" si="9"/>
        <v>.</v>
      </c>
      <c r="AD46" s="240" t="str">
        <f t="shared" si="9"/>
        <v>.</v>
      </c>
      <c r="AE46" s="240" t="str">
        <f t="shared" si="9"/>
        <v>.</v>
      </c>
      <c r="AF46" s="240" t="str">
        <f t="shared" si="9"/>
        <v>.</v>
      </c>
      <c r="AG46" s="240" t="str">
        <f t="shared" si="9"/>
        <v>.</v>
      </c>
      <c r="AH46" s="240" t="str">
        <f t="shared" si="9"/>
        <v>.</v>
      </c>
      <c r="AI46" s="240" t="str">
        <f t="shared" si="9"/>
        <v>.</v>
      </c>
      <c r="AJ46" s="240" t="str">
        <f t="shared" si="9"/>
        <v>.</v>
      </c>
      <c r="AK46" s="240" t="str">
        <f t="shared" si="9"/>
        <v>.</v>
      </c>
      <c r="AL46" s="240" t="str">
        <f t="shared" si="9"/>
        <v>.</v>
      </c>
      <c r="AM46" s="240" t="str">
        <f t="shared" si="9"/>
        <v>.</v>
      </c>
      <c r="AN46" s="240" t="str">
        <f t="shared" si="9"/>
        <v>.</v>
      </c>
      <c r="AO46" s="240" t="str">
        <f t="shared" si="9"/>
        <v>.</v>
      </c>
      <c r="AP46" s="240" t="str">
        <f t="shared" si="9"/>
        <v>.</v>
      </c>
      <c r="AQ46" s="240" t="str">
        <f t="shared" si="9"/>
        <v>.</v>
      </c>
      <c r="AR46" s="4">
        <f>COUNTIF(D46:AQ46,"F")+'10'!AR46</f>
        <v>0</v>
      </c>
    </row>
    <row r="47" spans="1:44" ht="10.5" customHeight="1">
      <c r="A47" s="265">
        <f>'7'!A47</f>
        <v>0</v>
      </c>
      <c r="B47" s="265">
        <f>'7'!B47</f>
        <v>0</v>
      </c>
      <c r="C47" s="266">
        <f>'10'!C47</f>
        <v>0</v>
      </c>
      <c r="D47" s="240" t="str">
        <f>IF('10'!AQ47="C","C",IF('10'!AQ47="D","D",IF('10'!AQ47="TR","TR",IF('10'!AQ47="TC","TC","."))))</f>
        <v>.</v>
      </c>
      <c r="E47" s="240" t="str">
        <f t="shared" ref="E47:AQ47" si="10">IF(D47="C","C",IF(D47="D","D",IF(D47="TR","TR",IF(D47="TC","TC","."))))</f>
        <v>.</v>
      </c>
      <c r="F47" s="240" t="str">
        <f t="shared" si="10"/>
        <v>.</v>
      </c>
      <c r="G47" s="240" t="str">
        <f t="shared" si="10"/>
        <v>.</v>
      </c>
      <c r="H47" s="240" t="str">
        <f t="shared" si="10"/>
        <v>.</v>
      </c>
      <c r="I47" s="240" t="str">
        <f t="shared" si="10"/>
        <v>.</v>
      </c>
      <c r="J47" s="240" t="str">
        <f t="shared" si="10"/>
        <v>.</v>
      </c>
      <c r="K47" s="240" t="str">
        <f t="shared" si="10"/>
        <v>.</v>
      </c>
      <c r="L47" s="240" t="str">
        <f t="shared" si="10"/>
        <v>.</v>
      </c>
      <c r="M47" s="240" t="str">
        <f t="shared" si="10"/>
        <v>.</v>
      </c>
      <c r="N47" s="240" t="str">
        <f t="shared" si="10"/>
        <v>.</v>
      </c>
      <c r="O47" s="240" t="str">
        <f t="shared" si="10"/>
        <v>.</v>
      </c>
      <c r="P47" s="240" t="str">
        <f t="shared" si="10"/>
        <v>.</v>
      </c>
      <c r="Q47" s="240" t="str">
        <f t="shared" si="10"/>
        <v>.</v>
      </c>
      <c r="R47" s="240" t="str">
        <f t="shared" si="10"/>
        <v>.</v>
      </c>
      <c r="S47" s="240" t="str">
        <f t="shared" si="10"/>
        <v>.</v>
      </c>
      <c r="T47" s="240" t="str">
        <f t="shared" si="10"/>
        <v>.</v>
      </c>
      <c r="U47" s="240" t="str">
        <f t="shared" si="10"/>
        <v>.</v>
      </c>
      <c r="V47" s="240" t="str">
        <f t="shared" si="10"/>
        <v>.</v>
      </c>
      <c r="W47" s="240" t="str">
        <f t="shared" si="10"/>
        <v>.</v>
      </c>
      <c r="X47" s="240" t="str">
        <f t="shared" si="10"/>
        <v>.</v>
      </c>
      <c r="Y47" s="240" t="str">
        <f t="shared" si="10"/>
        <v>.</v>
      </c>
      <c r="Z47" s="240" t="str">
        <f t="shared" si="10"/>
        <v>.</v>
      </c>
      <c r="AA47" s="240" t="str">
        <f t="shared" si="10"/>
        <v>.</v>
      </c>
      <c r="AB47" s="240" t="str">
        <f t="shared" si="10"/>
        <v>.</v>
      </c>
      <c r="AC47" s="240" t="str">
        <f t="shared" si="10"/>
        <v>.</v>
      </c>
      <c r="AD47" s="240" t="str">
        <f t="shared" si="10"/>
        <v>.</v>
      </c>
      <c r="AE47" s="240" t="str">
        <f t="shared" si="10"/>
        <v>.</v>
      </c>
      <c r="AF47" s="240" t="str">
        <f t="shared" si="10"/>
        <v>.</v>
      </c>
      <c r="AG47" s="240" t="str">
        <f t="shared" si="10"/>
        <v>.</v>
      </c>
      <c r="AH47" s="240" t="str">
        <f t="shared" si="10"/>
        <v>.</v>
      </c>
      <c r="AI47" s="240" t="str">
        <f t="shared" si="10"/>
        <v>.</v>
      </c>
      <c r="AJ47" s="240" t="str">
        <f t="shared" si="10"/>
        <v>.</v>
      </c>
      <c r="AK47" s="240" t="str">
        <f t="shared" si="10"/>
        <v>.</v>
      </c>
      <c r="AL47" s="240" t="str">
        <f t="shared" si="10"/>
        <v>.</v>
      </c>
      <c r="AM47" s="240" t="str">
        <f t="shared" si="10"/>
        <v>.</v>
      </c>
      <c r="AN47" s="240" t="str">
        <f t="shared" si="10"/>
        <v>.</v>
      </c>
      <c r="AO47" s="240" t="str">
        <f t="shared" si="10"/>
        <v>.</v>
      </c>
      <c r="AP47" s="240" t="str">
        <f t="shared" si="10"/>
        <v>.</v>
      </c>
      <c r="AQ47" s="240" t="str">
        <f t="shared" si="10"/>
        <v>.</v>
      </c>
      <c r="AR47" s="4">
        <f>COUNTIF(D47:AQ47,"F")+'10'!AR47</f>
        <v>0</v>
      </c>
    </row>
    <row r="48" spans="1:44" ht="10.5" customHeight="1">
      <c r="A48" s="265">
        <f>'7'!A48</f>
        <v>0</v>
      </c>
      <c r="B48" s="265">
        <f>'7'!B48</f>
        <v>0</v>
      </c>
      <c r="C48" s="266">
        <f>'10'!C48</f>
        <v>0</v>
      </c>
      <c r="D48" s="240" t="str">
        <f>IF('10'!AQ48="C","C",IF('10'!AQ48="D","D",IF('10'!AQ48="TR","TR",IF('10'!AQ48="TC","TC","."))))</f>
        <v>.</v>
      </c>
      <c r="E48" s="240" t="str">
        <f t="shared" ref="E48:AQ48" si="11">IF(D48="C","C",IF(D48="D","D",IF(D48="TR","TR",IF(D48="TC","TC","."))))</f>
        <v>.</v>
      </c>
      <c r="F48" s="240" t="str">
        <f t="shared" si="11"/>
        <v>.</v>
      </c>
      <c r="G48" s="240" t="str">
        <f t="shared" si="11"/>
        <v>.</v>
      </c>
      <c r="H48" s="240" t="str">
        <f t="shared" si="11"/>
        <v>.</v>
      </c>
      <c r="I48" s="240" t="str">
        <f t="shared" si="11"/>
        <v>.</v>
      </c>
      <c r="J48" s="240" t="str">
        <f t="shared" si="11"/>
        <v>.</v>
      </c>
      <c r="K48" s="240" t="str">
        <f t="shared" si="11"/>
        <v>.</v>
      </c>
      <c r="L48" s="240" t="str">
        <f t="shared" si="11"/>
        <v>.</v>
      </c>
      <c r="M48" s="240" t="str">
        <f t="shared" si="11"/>
        <v>.</v>
      </c>
      <c r="N48" s="240" t="str">
        <f t="shared" si="11"/>
        <v>.</v>
      </c>
      <c r="O48" s="240" t="str">
        <f t="shared" si="11"/>
        <v>.</v>
      </c>
      <c r="P48" s="240" t="str">
        <f t="shared" si="11"/>
        <v>.</v>
      </c>
      <c r="Q48" s="240" t="str">
        <f t="shared" si="11"/>
        <v>.</v>
      </c>
      <c r="R48" s="240" t="str">
        <f t="shared" si="11"/>
        <v>.</v>
      </c>
      <c r="S48" s="240" t="str">
        <f t="shared" si="11"/>
        <v>.</v>
      </c>
      <c r="T48" s="240" t="str">
        <f t="shared" si="11"/>
        <v>.</v>
      </c>
      <c r="U48" s="240" t="str">
        <f t="shared" si="11"/>
        <v>.</v>
      </c>
      <c r="V48" s="240" t="str">
        <f t="shared" si="11"/>
        <v>.</v>
      </c>
      <c r="W48" s="240" t="str">
        <f t="shared" si="11"/>
        <v>.</v>
      </c>
      <c r="X48" s="240" t="str">
        <f t="shared" si="11"/>
        <v>.</v>
      </c>
      <c r="Y48" s="240" t="str">
        <f t="shared" si="11"/>
        <v>.</v>
      </c>
      <c r="Z48" s="240" t="str">
        <f t="shared" si="11"/>
        <v>.</v>
      </c>
      <c r="AA48" s="240" t="str">
        <f t="shared" si="11"/>
        <v>.</v>
      </c>
      <c r="AB48" s="240" t="str">
        <f t="shared" si="11"/>
        <v>.</v>
      </c>
      <c r="AC48" s="240" t="str">
        <f t="shared" si="11"/>
        <v>.</v>
      </c>
      <c r="AD48" s="240" t="str">
        <f t="shared" si="11"/>
        <v>.</v>
      </c>
      <c r="AE48" s="240" t="str">
        <f t="shared" si="11"/>
        <v>.</v>
      </c>
      <c r="AF48" s="240" t="str">
        <f t="shared" si="11"/>
        <v>.</v>
      </c>
      <c r="AG48" s="240" t="str">
        <f t="shared" si="11"/>
        <v>.</v>
      </c>
      <c r="AH48" s="240" t="str">
        <f t="shared" si="11"/>
        <v>.</v>
      </c>
      <c r="AI48" s="240" t="str">
        <f t="shared" si="11"/>
        <v>.</v>
      </c>
      <c r="AJ48" s="240" t="str">
        <f t="shared" si="11"/>
        <v>.</v>
      </c>
      <c r="AK48" s="240" t="str">
        <f t="shared" si="11"/>
        <v>.</v>
      </c>
      <c r="AL48" s="240" t="str">
        <f t="shared" si="11"/>
        <v>.</v>
      </c>
      <c r="AM48" s="240" t="str">
        <f t="shared" si="11"/>
        <v>.</v>
      </c>
      <c r="AN48" s="240" t="str">
        <f t="shared" si="11"/>
        <v>.</v>
      </c>
      <c r="AO48" s="240" t="str">
        <f t="shared" si="11"/>
        <v>.</v>
      </c>
      <c r="AP48" s="240" t="str">
        <f t="shared" si="11"/>
        <v>.</v>
      </c>
      <c r="AQ48" s="240" t="str">
        <f t="shared" si="11"/>
        <v>.</v>
      </c>
      <c r="AR48" s="4">
        <f>COUNTIF(D48:AQ48,"F")+'10'!AR48</f>
        <v>0</v>
      </c>
    </row>
    <row r="49" spans="1:44" ht="10.5" customHeight="1">
      <c r="A49" s="265">
        <f>'7'!A49</f>
        <v>0</v>
      </c>
      <c r="B49" s="265">
        <f>'7'!B49</f>
        <v>0</v>
      </c>
      <c r="C49" s="266">
        <f>'10'!C49</f>
        <v>0</v>
      </c>
      <c r="D49" s="240" t="str">
        <f>IF('10'!AQ49="C","C",IF('10'!AQ49="D","D",IF('10'!AQ49="TR","TR",IF('10'!AQ49="TC","TC","."))))</f>
        <v>.</v>
      </c>
      <c r="E49" s="240" t="str">
        <f t="shared" ref="E49:AQ49" si="12">IF(D49="C","C",IF(D49="D","D",IF(D49="TR","TR",IF(D49="TC","TC","."))))</f>
        <v>.</v>
      </c>
      <c r="F49" s="240" t="str">
        <f t="shared" si="12"/>
        <v>.</v>
      </c>
      <c r="G49" s="240" t="str">
        <f t="shared" si="12"/>
        <v>.</v>
      </c>
      <c r="H49" s="240" t="str">
        <f t="shared" si="12"/>
        <v>.</v>
      </c>
      <c r="I49" s="240" t="str">
        <f t="shared" si="12"/>
        <v>.</v>
      </c>
      <c r="J49" s="240" t="str">
        <f t="shared" si="12"/>
        <v>.</v>
      </c>
      <c r="K49" s="240" t="str">
        <f t="shared" si="12"/>
        <v>.</v>
      </c>
      <c r="L49" s="240" t="str">
        <f t="shared" si="12"/>
        <v>.</v>
      </c>
      <c r="M49" s="240" t="str">
        <f t="shared" si="12"/>
        <v>.</v>
      </c>
      <c r="N49" s="240" t="str">
        <f t="shared" si="12"/>
        <v>.</v>
      </c>
      <c r="O49" s="240" t="str">
        <f t="shared" si="12"/>
        <v>.</v>
      </c>
      <c r="P49" s="240" t="str">
        <f t="shared" si="12"/>
        <v>.</v>
      </c>
      <c r="Q49" s="240" t="str">
        <f t="shared" si="12"/>
        <v>.</v>
      </c>
      <c r="R49" s="240" t="str">
        <f t="shared" si="12"/>
        <v>.</v>
      </c>
      <c r="S49" s="240" t="str">
        <f t="shared" si="12"/>
        <v>.</v>
      </c>
      <c r="T49" s="240" t="str">
        <f t="shared" si="12"/>
        <v>.</v>
      </c>
      <c r="U49" s="240" t="str">
        <f t="shared" si="12"/>
        <v>.</v>
      </c>
      <c r="V49" s="240" t="str">
        <f t="shared" si="12"/>
        <v>.</v>
      </c>
      <c r="W49" s="240" t="str">
        <f t="shared" si="12"/>
        <v>.</v>
      </c>
      <c r="X49" s="240" t="str">
        <f t="shared" si="12"/>
        <v>.</v>
      </c>
      <c r="Y49" s="240" t="str">
        <f t="shared" si="12"/>
        <v>.</v>
      </c>
      <c r="Z49" s="240" t="str">
        <f t="shared" si="12"/>
        <v>.</v>
      </c>
      <c r="AA49" s="240" t="str">
        <f t="shared" si="12"/>
        <v>.</v>
      </c>
      <c r="AB49" s="240" t="str">
        <f t="shared" si="12"/>
        <v>.</v>
      </c>
      <c r="AC49" s="240" t="str">
        <f t="shared" si="12"/>
        <v>.</v>
      </c>
      <c r="AD49" s="240" t="str">
        <f t="shared" si="12"/>
        <v>.</v>
      </c>
      <c r="AE49" s="240" t="str">
        <f t="shared" si="12"/>
        <v>.</v>
      </c>
      <c r="AF49" s="240" t="str">
        <f t="shared" si="12"/>
        <v>.</v>
      </c>
      <c r="AG49" s="240" t="str">
        <f t="shared" si="12"/>
        <v>.</v>
      </c>
      <c r="AH49" s="240" t="str">
        <f t="shared" si="12"/>
        <v>.</v>
      </c>
      <c r="AI49" s="240" t="str">
        <f t="shared" si="12"/>
        <v>.</v>
      </c>
      <c r="AJ49" s="240" t="str">
        <f t="shared" si="12"/>
        <v>.</v>
      </c>
      <c r="AK49" s="240" t="str">
        <f t="shared" si="12"/>
        <v>.</v>
      </c>
      <c r="AL49" s="240" t="str">
        <f t="shared" si="12"/>
        <v>.</v>
      </c>
      <c r="AM49" s="240" t="str">
        <f t="shared" si="12"/>
        <v>.</v>
      </c>
      <c r="AN49" s="240" t="str">
        <f t="shared" si="12"/>
        <v>.</v>
      </c>
      <c r="AO49" s="240" t="str">
        <f t="shared" si="12"/>
        <v>.</v>
      </c>
      <c r="AP49" s="240" t="str">
        <f t="shared" si="12"/>
        <v>.</v>
      </c>
      <c r="AQ49" s="240" t="str">
        <f t="shared" si="12"/>
        <v>.</v>
      </c>
      <c r="AR49" s="4">
        <f>COUNTIF(D49:AQ49,"F")+'10'!AR49</f>
        <v>0</v>
      </c>
    </row>
    <row r="50" spans="1:44" ht="10.5" customHeight="1">
      <c r="A50" s="265">
        <f>'7'!A50</f>
        <v>0</v>
      </c>
      <c r="B50" s="265">
        <f>'7'!B50</f>
        <v>0</v>
      </c>
      <c r="C50" s="266">
        <f>'10'!C50</f>
        <v>0</v>
      </c>
      <c r="D50" s="240" t="str">
        <f>IF('10'!AQ50="C","C",IF('10'!AQ50="D","D",IF('10'!AQ50="TR","TR",IF('10'!AQ50="TC","TC","."))))</f>
        <v>.</v>
      </c>
      <c r="E50" s="240" t="str">
        <f t="shared" ref="E50:AQ55" si="13">IF(D50="C","C",IF(D50="D","D",IF(D50="TR","TR",IF(D50="TC","TC","."))))</f>
        <v>.</v>
      </c>
      <c r="F50" s="240" t="str">
        <f t="shared" si="13"/>
        <v>.</v>
      </c>
      <c r="G50" s="240" t="str">
        <f t="shared" si="13"/>
        <v>.</v>
      </c>
      <c r="H50" s="240" t="str">
        <f t="shared" si="13"/>
        <v>.</v>
      </c>
      <c r="I50" s="240" t="str">
        <f t="shared" si="13"/>
        <v>.</v>
      </c>
      <c r="J50" s="240" t="str">
        <f t="shared" si="13"/>
        <v>.</v>
      </c>
      <c r="K50" s="240" t="str">
        <f t="shared" si="13"/>
        <v>.</v>
      </c>
      <c r="L50" s="240" t="str">
        <f t="shared" si="13"/>
        <v>.</v>
      </c>
      <c r="M50" s="240" t="str">
        <f t="shared" si="13"/>
        <v>.</v>
      </c>
      <c r="N50" s="240" t="str">
        <f t="shared" si="13"/>
        <v>.</v>
      </c>
      <c r="O50" s="240" t="str">
        <f t="shared" si="13"/>
        <v>.</v>
      </c>
      <c r="P50" s="240" t="str">
        <f t="shared" si="13"/>
        <v>.</v>
      </c>
      <c r="Q50" s="240" t="str">
        <f t="shared" si="13"/>
        <v>.</v>
      </c>
      <c r="R50" s="240" t="str">
        <f t="shared" si="13"/>
        <v>.</v>
      </c>
      <c r="S50" s="240" t="str">
        <f t="shared" si="13"/>
        <v>.</v>
      </c>
      <c r="T50" s="240" t="str">
        <f t="shared" si="13"/>
        <v>.</v>
      </c>
      <c r="U50" s="240" t="str">
        <f t="shared" si="13"/>
        <v>.</v>
      </c>
      <c r="V50" s="240" t="str">
        <f t="shared" si="13"/>
        <v>.</v>
      </c>
      <c r="W50" s="240" t="str">
        <f t="shared" si="13"/>
        <v>.</v>
      </c>
      <c r="X50" s="240" t="str">
        <f t="shared" si="13"/>
        <v>.</v>
      </c>
      <c r="Y50" s="240" t="str">
        <f t="shared" si="13"/>
        <v>.</v>
      </c>
      <c r="Z50" s="240" t="str">
        <f t="shared" si="13"/>
        <v>.</v>
      </c>
      <c r="AA50" s="240" t="str">
        <f t="shared" si="13"/>
        <v>.</v>
      </c>
      <c r="AB50" s="240" t="str">
        <f t="shared" si="13"/>
        <v>.</v>
      </c>
      <c r="AC50" s="240" t="str">
        <f t="shared" si="13"/>
        <v>.</v>
      </c>
      <c r="AD50" s="240" t="str">
        <f t="shared" si="13"/>
        <v>.</v>
      </c>
      <c r="AE50" s="240" t="str">
        <f t="shared" si="13"/>
        <v>.</v>
      </c>
      <c r="AF50" s="240" t="str">
        <f t="shared" si="13"/>
        <v>.</v>
      </c>
      <c r="AG50" s="240" t="str">
        <f t="shared" si="13"/>
        <v>.</v>
      </c>
      <c r="AH50" s="240" t="str">
        <f t="shared" si="13"/>
        <v>.</v>
      </c>
      <c r="AI50" s="240" t="str">
        <f t="shared" si="13"/>
        <v>.</v>
      </c>
      <c r="AJ50" s="240" t="str">
        <f t="shared" si="13"/>
        <v>.</v>
      </c>
      <c r="AK50" s="240" t="str">
        <f t="shared" si="13"/>
        <v>.</v>
      </c>
      <c r="AL50" s="240" t="str">
        <f t="shared" si="13"/>
        <v>.</v>
      </c>
      <c r="AM50" s="240" t="str">
        <f t="shared" si="13"/>
        <v>.</v>
      </c>
      <c r="AN50" s="240" t="str">
        <f t="shared" si="13"/>
        <v>.</v>
      </c>
      <c r="AO50" s="240" t="str">
        <f t="shared" si="13"/>
        <v>.</v>
      </c>
      <c r="AP50" s="240" t="str">
        <f t="shared" si="13"/>
        <v>.</v>
      </c>
      <c r="AQ50" s="240" t="str">
        <f t="shared" si="13"/>
        <v>.</v>
      </c>
      <c r="AR50" s="4">
        <f>COUNTIF(D50:AQ50,"F")+'10'!AR50</f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'9'!C51</f>
        <v>0</v>
      </c>
      <c r="D51" s="240" t="str">
        <f>IF('8 (2)'!AQ51="C","C",IF('8 (2)'!AQ51="D","D",IF('8 (2)'!AQ51="TR","TR",IF('8 (2)'!AQ51="TC","TC","."))))</f>
        <v>.</v>
      </c>
      <c r="E51" s="240" t="str">
        <f t="shared" ref="E51:T51" si="14">IF(D51="C","C",IF(D51="D","D",IF(D51="TR","TR",IF(D51="TC","TC","."))))</f>
        <v>.</v>
      </c>
      <c r="F51" s="240" t="str">
        <f t="shared" si="14"/>
        <v>.</v>
      </c>
      <c r="G51" s="240" t="str">
        <f t="shared" si="14"/>
        <v>.</v>
      </c>
      <c r="H51" s="240" t="str">
        <f t="shared" si="14"/>
        <v>.</v>
      </c>
      <c r="I51" s="240" t="str">
        <f t="shared" si="14"/>
        <v>.</v>
      </c>
      <c r="J51" s="240" t="str">
        <f t="shared" si="14"/>
        <v>.</v>
      </c>
      <c r="K51" s="240" t="str">
        <f t="shared" si="14"/>
        <v>.</v>
      </c>
      <c r="L51" s="240" t="str">
        <f t="shared" si="14"/>
        <v>.</v>
      </c>
      <c r="M51" s="240" t="str">
        <f t="shared" si="14"/>
        <v>.</v>
      </c>
      <c r="N51" s="240" t="str">
        <f t="shared" si="14"/>
        <v>.</v>
      </c>
      <c r="O51" s="240" t="str">
        <f t="shared" si="14"/>
        <v>.</v>
      </c>
      <c r="P51" s="240" t="str">
        <f t="shared" si="14"/>
        <v>.</v>
      </c>
      <c r="Q51" s="240" t="str">
        <f t="shared" si="14"/>
        <v>.</v>
      </c>
      <c r="R51" s="240" t="str">
        <f t="shared" si="14"/>
        <v>.</v>
      </c>
      <c r="S51" s="240" t="str">
        <f t="shared" si="14"/>
        <v>.</v>
      </c>
      <c r="T51" s="240" t="str">
        <f t="shared" si="14"/>
        <v>.</v>
      </c>
      <c r="U51" s="240" t="str">
        <f t="shared" si="13"/>
        <v>.</v>
      </c>
      <c r="V51" s="240" t="str">
        <f t="shared" si="13"/>
        <v>.</v>
      </c>
      <c r="W51" s="240" t="str">
        <f t="shared" si="13"/>
        <v>.</v>
      </c>
      <c r="X51" s="240" t="str">
        <f t="shared" si="13"/>
        <v>.</v>
      </c>
      <c r="Y51" s="240" t="str">
        <f t="shared" si="13"/>
        <v>.</v>
      </c>
      <c r="Z51" s="240" t="str">
        <f t="shared" si="13"/>
        <v>.</v>
      </c>
      <c r="AA51" s="240" t="str">
        <f t="shared" si="13"/>
        <v>.</v>
      </c>
      <c r="AB51" s="240" t="str">
        <f t="shared" si="13"/>
        <v>.</v>
      </c>
      <c r="AC51" s="240" t="str">
        <f t="shared" si="13"/>
        <v>.</v>
      </c>
      <c r="AD51" s="240" t="str">
        <f t="shared" si="13"/>
        <v>.</v>
      </c>
      <c r="AE51" s="240" t="str">
        <f t="shared" si="13"/>
        <v>.</v>
      </c>
      <c r="AF51" s="240" t="str">
        <f t="shared" si="13"/>
        <v>.</v>
      </c>
      <c r="AG51" s="240" t="str">
        <f t="shared" si="13"/>
        <v>.</v>
      </c>
      <c r="AH51" s="240" t="str">
        <f t="shared" si="13"/>
        <v>.</v>
      </c>
      <c r="AI51" s="240" t="str">
        <f t="shared" si="13"/>
        <v>.</v>
      </c>
      <c r="AJ51" s="240" t="str">
        <f t="shared" si="13"/>
        <v>.</v>
      </c>
      <c r="AK51" s="240" t="str">
        <f t="shared" si="13"/>
        <v>.</v>
      </c>
      <c r="AL51" s="240" t="str">
        <f t="shared" si="13"/>
        <v>.</v>
      </c>
      <c r="AM51" s="240" t="str">
        <f t="shared" si="13"/>
        <v>.</v>
      </c>
      <c r="AN51" s="240" t="str">
        <f t="shared" si="13"/>
        <v>.</v>
      </c>
      <c r="AO51" s="240" t="str">
        <f t="shared" si="13"/>
        <v>.</v>
      </c>
      <c r="AP51" s="240" t="str">
        <f t="shared" si="13"/>
        <v>.</v>
      </c>
      <c r="AQ51" s="240" t="str">
        <f t="shared" si="13"/>
        <v>.</v>
      </c>
      <c r="AR51" s="46">
        <f>COUNTIF(D51:AQ51,"F")+'10'!AR51</f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'9'!C52</f>
        <v>0</v>
      </c>
      <c r="D52" s="240" t="str">
        <f>IF('8 (2)'!AQ52="C","C",IF('8 (2)'!AQ52="D","D",IF('8 (2)'!AQ52="TR","TR",IF('8 (2)'!AQ52="TC","TC","."))))</f>
        <v>.</v>
      </c>
      <c r="E52" s="240" t="str">
        <f t="shared" ref="E52:T55" si="15">IF(D52="C","C",IF(D52="D","D",IF(D52="TR","TR",IF(D52="TC","TC","."))))</f>
        <v>.</v>
      </c>
      <c r="F52" s="240" t="str">
        <f t="shared" si="15"/>
        <v>.</v>
      </c>
      <c r="G52" s="240" t="str">
        <f t="shared" si="15"/>
        <v>.</v>
      </c>
      <c r="H52" s="240" t="str">
        <f t="shared" si="15"/>
        <v>.</v>
      </c>
      <c r="I52" s="240" t="str">
        <f t="shared" si="15"/>
        <v>.</v>
      </c>
      <c r="J52" s="240" t="str">
        <f t="shared" si="15"/>
        <v>.</v>
      </c>
      <c r="K52" s="240" t="str">
        <f t="shared" si="15"/>
        <v>.</v>
      </c>
      <c r="L52" s="240" t="str">
        <f t="shared" si="15"/>
        <v>.</v>
      </c>
      <c r="M52" s="240" t="str">
        <f t="shared" si="15"/>
        <v>.</v>
      </c>
      <c r="N52" s="240" t="str">
        <f t="shared" si="15"/>
        <v>.</v>
      </c>
      <c r="O52" s="240" t="str">
        <f t="shared" si="15"/>
        <v>.</v>
      </c>
      <c r="P52" s="240" t="str">
        <f t="shared" si="15"/>
        <v>.</v>
      </c>
      <c r="Q52" s="240" t="str">
        <f t="shared" si="15"/>
        <v>.</v>
      </c>
      <c r="R52" s="240" t="str">
        <f t="shared" si="15"/>
        <v>.</v>
      </c>
      <c r="S52" s="240" t="str">
        <f t="shared" si="15"/>
        <v>.</v>
      </c>
      <c r="T52" s="240" t="str">
        <f t="shared" si="15"/>
        <v>.</v>
      </c>
      <c r="U52" s="240" t="str">
        <f t="shared" si="13"/>
        <v>.</v>
      </c>
      <c r="V52" s="240" t="str">
        <f t="shared" si="13"/>
        <v>.</v>
      </c>
      <c r="W52" s="240" t="str">
        <f t="shared" si="13"/>
        <v>.</v>
      </c>
      <c r="X52" s="240" t="str">
        <f t="shared" si="13"/>
        <v>.</v>
      </c>
      <c r="Y52" s="240" t="str">
        <f t="shared" si="13"/>
        <v>.</v>
      </c>
      <c r="Z52" s="240" t="str">
        <f t="shared" si="13"/>
        <v>.</v>
      </c>
      <c r="AA52" s="240" t="str">
        <f t="shared" si="13"/>
        <v>.</v>
      </c>
      <c r="AB52" s="240" t="str">
        <f t="shared" si="13"/>
        <v>.</v>
      </c>
      <c r="AC52" s="240" t="str">
        <f t="shared" si="13"/>
        <v>.</v>
      </c>
      <c r="AD52" s="240" t="str">
        <f t="shared" si="13"/>
        <v>.</v>
      </c>
      <c r="AE52" s="240" t="str">
        <f t="shared" si="13"/>
        <v>.</v>
      </c>
      <c r="AF52" s="240" t="str">
        <f t="shared" si="13"/>
        <v>.</v>
      </c>
      <c r="AG52" s="240" t="str">
        <f t="shared" si="13"/>
        <v>.</v>
      </c>
      <c r="AH52" s="240" t="str">
        <f t="shared" si="13"/>
        <v>.</v>
      </c>
      <c r="AI52" s="240" t="str">
        <f t="shared" si="13"/>
        <v>.</v>
      </c>
      <c r="AJ52" s="240" t="str">
        <f t="shared" si="13"/>
        <v>.</v>
      </c>
      <c r="AK52" s="240" t="str">
        <f t="shared" si="13"/>
        <v>.</v>
      </c>
      <c r="AL52" s="240" t="str">
        <f t="shared" si="13"/>
        <v>.</v>
      </c>
      <c r="AM52" s="240" t="str">
        <f t="shared" si="13"/>
        <v>.</v>
      </c>
      <c r="AN52" s="240" t="str">
        <f t="shared" si="13"/>
        <v>.</v>
      </c>
      <c r="AO52" s="240" t="str">
        <f t="shared" si="13"/>
        <v>.</v>
      </c>
      <c r="AP52" s="240" t="str">
        <f t="shared" si="13"/>
        <v>.</v>
      </c>
      <c r="AQ52" s="240" t="str">
        <f t="shared" si="13"/>
        <v>.</v>
      </c>
      <c r="AR52" s="46">
        <f>COUNTIF(D52:AQ52,"F")+'10'!AR52</f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'9'!C53</f>
        <v>0</v>
      </c>
      <c r="D53" s="240" t="str">
        <f>IF('8 (2)'!AQ53="C","C",IF('8 (2)'!AQ53="D","D",IF('8 (2)'!AQ53="TR","TR",IF('8 (2)'!AQ53="TC","TC","."))))</f>
        <v>.</v>
      </c>
      <c r="E53" s="240" t="str">
        <f t="shared" si="15"/>
        <v>.</v>
      </c>
      <c r="F53" s="240" t="str">
        <f t="shared" si="15"/>
        <v>.</v>
      </c>
      <c r="G53" s="240" t="str">
        <f t="shared" si="15"/>
        <v>.</v>
      </c>
      <c r="H53" s="240" t="str">
        <f t="shared" si="15"/>
        <v>.</v>
      </c>
      <c r="I53" s="240" t="str">
        <f t="shared" si="15"/>
        <v>.</v>
      </c>
      <c r="J53" s="240" t="str">
        <f t="shared" si="15"/>
        <v>.</v>
      </c>
      <c r="K53" s="240" t="str">
        <f t="shared" si="15"/>
        <v>.</v>
      </c>
      <c r="L53" s="240" t="str">
        <f t="shared" si="15"/>
        <v>.</v>
      </c>
      <c r="M53" s="240" t="str">
        <f t="shared" si="15"/>
        <v>.</v>
      </c>
      <c r="N53" s="240" t="str">
        <f t="shared" si="15"/>
        <v>.</v>
      </c>
      <c r="O53" s="240" t="str">
        <f t="shared" si="15"/>
        <v>.</v>
      </c>
      <c r="P53" s="240" t="str">
        <f t="shared" si="15"/>
        <v>.</v>
      </c>
      <c r="Q53" s="240" t="str">
        <f t="shared" si="15"/>
        <v>.</v>
      </c>
      <c r="R53" s="240" t="str">
        <f t="shared" si="15"/>
        <v>.</v>
      </c>
      <c r="S53" s="240" t="str">
        <f t="shared" si="15"/>
        <v>.</v>
      </c>
      <c r="T53" s="240" t="str">
        <f t="shared" si="15"/>
        <v>.</v>
      </c>
      <c r="U53" s="240" t="str">
        <f t="shared" si="13"/>
        <v>.</v>
      </c>
      <c r="V53" s="240" t="str">
        <f t="shared" si="13"/>
        <v>.</v>
      </c>
      <c r="W53" s="240" t="str">
        <f t="shared" si="13"/>
        <v>.</v>
      </c>
      <c r="X53" s="240" t="str">
        <f t="shared" si="13"/>
        <v>.</v>
      </c>
      <c r="Y53" s="240" t="str">
        <f t="shared" si="13"/>
        <v>.</v>
      </c>
      <c r="Z53" s="240" t="str">
        <f t="shared" si="13"/>
        <v>.</v>
      </c>
      <c r="AA53" s="240" t="str">
        <f t="shared" si="13"/>
        <v>.</v>
      </c>
      <c r="AB53" s="240" t="str">
        <f t="shared" si="13"/>
        <v>.</v>
      </c>
      <c r="AC53" s="240" t="str">
        <f t="shared" si="13"/>
        <v>.</v>
      </c>
      <c r="AD53" s="240" t="str">
        <f t="shared" si="13"/>
        <v>.</v>
      </c>
      <c r="AE53" s="240" t="str">
        <f t="shared" si="13"/>
        <v>.</v>
      </c>
      <c r="AF53" s="240" t="str">
        <f t="shared" si="13"/>
        <v>.</v>
      </c>
      <c r="AG53" s="240" t="str">
        <f t="shared" si="13"/>
        <v>.</v>
      </c>
      <c r="AH53" s="240" t="str">
        <f t="shared" si="13"/>
        <v>.</v>
      </c>
      <c r="AI53" s="240" t="str">
        <f t="shared" si="13"/>
        <v>.</v>
      </c>
      <c r="AJ53" s="240" t="str">
        <f t="shared" si="13"/>
        <v>.</v>
      </c>
      <c r="AK53" s="240" t="str">
        <f t="shared" si="13"/>
        <v>.</v>
      </c>
      <c r="AL53" s="240" t="str">
        <f t="shared" si="13"/>
        <v>.</v>
      </c>
      <c r="AM53" s="240" t="str">
        <f t="shared" si="13"/>
        <v>.</v>
      </c>
      <c r="AN53" s="240" t="str">
        <f t="shared" si="13"/>
        <v>.</v>
      </c>
      <c r="AO53" s="240" t="str">
        <f t="shared" si="13"/>
        <v>.</v>
      </c>
      <c r="AP53" s="240" t="str">
        <f t="shared" si="13"/>
        <v>.</v>
      </c>
      <c r="AQ53" s="240" t="str">
        <f t="shared" si="13"/>
        <v>.</v>
      </c>
      <c r="AR53" s="46">
        <f>COUNTIF(D53:AQ53,"F")+'10'!AR53</f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'9'!C54</f>
        <v>0</v>
      </c>
      <c r="D54" s="240" t="str">
        <f>IF('8 (2)'!AQ54="C","C",IF('8 (2)'!AQ54="D","D",IF('8 (2)'!AQ54="TR","TR",IF('8 (2)'!AQ54="TC","TC","."))))</f>
        <v>.</v>
      </c>
      <c r="E54" s="240" t="str">
        <f t="shared" si="15"/>
        <v>.</v>
      </c>
      <c r="F54" s="240" t="str">
        <f t="shared" si="15"/>
        <v>.</v>
      </c>
      <c r="G54" s="240" t="str">
        <f t="shared" si="15"/>
        <v>.</v>
      </c>
      <c r="H54" s="240" t="str">
        <f t="shared" si="15"/>
        <v>.</v>
      </c>
      <c r="I54" s="240" t="str">
        <f t="shared" si="15"/>
        <v>.</v>
      </c>
      <c r="J54" s="240" t="str">
        <f t="shared" si="15"/>
        <v>.</v>
      </c>
      <c r="K54" s="240" t="str">
        <f t="shared" si="15"/>
        <v>.</v>
      </c>
      <c r="L54" s="240" t="str">
        <f t="shared" si="15"/>
        <v>.</v>
      </c>
      <c r="M54" s="240" t="str">
        <f t="shared" si="15"/>
        <v>.</v>
      </c>
      <c r="N54" s="240" t="str">
        <f t="shared" si="15"/>
        <v>.</v>
      </c>
      <c r="O54" s="240" t="str">
        <f t="shared" si="15"/>
        <v>.</v>
      </c>
      <c r="P54" s="240" t="str">
        <f t="shared" si="15"/>
        <v>.</v>
      </c>
      <c r="Q54" s="240" t="str">
        <f t="shared" si="15"/>
        <v>.</v>
      </c>
      <c r="R54" s="240" t="str">
        <f t="shared" si="15"/>
        <v>.</v>
      </c>
      <c r="S54" s="240" t="str">
        <f t="shared" si="15"/>
        <v>.</v>
      </c>
      <c r="T54" s="240" t="str">
        <f t="shared" si="15"/>
        <v>.</v>
      </c>
      <c r="U54" s="240" t="str">
        <f t="shared" si="13"/>
        <v>.</v>
      </c>
      <c r="V54" s="240" t="str">
        <f t="shared" si="13"/>
        <v>.</v>
      </c>
      <c r="W54" s="240" t="str">
        <f t="shared" si="13"/>
        <v>.</v>
      </c>
      <c r="X54" s="240" t="str">
        <f t="shared" si="13"/>
        <v>.</v>
      </c>
      <c r="Y54" s="240" t="str">
        <f t="shared" si="13"/>
        <v>.</v>
      </c>
      <c r="Z54" s="240" t="str">
        <f t="shared" si="13"/>
        <v>.</v>
      </c>
      <c r="AA54" s="240" t="str">
        <f t="shared" si="13"/>
        <v>.</v>
      </c>
      <c r="AB54" s="240" t="str">
        <f t="shared" si="13"/>
        <v>.</v>
      </c>
      <c r="AC54" s="240" t="str">
        <f t="shared" si="13"/>
        <v>.</v>
      </c>
      <c r="AD54" s="240" t="str">
        <f t="shared" si="13"/>
        <v>.</v>
      </c>
      <c r="AE54" s="240" t="str">
        <f t="shared" si="13"/>
        <v>.</v>
      </c>
      <c r="AF54" s="240" t="str">
        <f t="shared" si="13"/>
        <v>.</v>
      </c>
      <c r="AG54" s="240" t="str">
        <f t="shared" si="13"/>
        <v>.</v>
      </c>
      <c r="AH54" s="240" t="str">
        <f t="shared" si="13"/>
        <v>.</v>
      </c>
      <c r="AI54" s="240" t="str">
        <f t="shared" si="13"/>
        <v>.</v>
      </c>
      <c r="AJ54" s="240" t="str">
        <f t="shared" si="13"/>
        <v>.</v>
      </c>
      <c r="AK54" s="240" t="str">
        <f t="shared" si="13"/>
        <v>.</v>
      </c>
      <c r="AL54" s="240" t="str">
        <f t="shared" si="13"/>
        <v>.</v>
      </c>
      <c r="AM54" s="240" t="str">
        <f t="shared" si="13"/>
        <v>.</v>
      </c>
      <c r="AN54" s="240" t="str">
        <f t="shared" si="13"/>
        <v>.</v>
      </c>
      <c r="AO54" s="240" t="str">
        <f t="shared" si="13"/>
        <v>.</v>
      </c>
      <c r="AP54" s="240" t="str">
        <f t="shared" si="13"/>
        <v>.</v>
      </c>
      <c r="AQ54" s="240" t="str">
        <f t="shared" si="13"/>
        <v>.</v>
      </c>
      <c r="AR54" s="46">
        <f>COUNTIF(D54:AQ54,"F")+'10'!AR54</f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'9'!C55</f>
        <v>0</v>
      </c>
      <c r="D55" s="240" t="str">
        <f>IF('8 (2)'!AQ55="C","C",IF('8 (2)'!AQ55="D","D",IF('8 (2)'!AQ55="TR","TR",IF('8 (2)'!AQ55="TC","TC","."))))</f>
        <v>.</v>
      </c>
      <c r="E55" s="240" t="str">
        <f t="shared" si="15"/>
        <v>.</v>
      </c>
      <c r="F55" s="240" t="str">
        <f t="shared" si="15"/>
        <v>.</v>
      </c>
      <c r="G55" s="240" t="str">
        <f t="shared" si="15"/>
        <v>.</v>
      </c>
      <c r="H55" s="240" t="str">
        <f t="shared" si="15"/>
        <v>.</v>
      </c>
      <c r="I55" s="240" t="str">
        <f t="shared" si="15"/>
        <v>.</v>
      </c>
      <c r="J55" s="240" t="str">
        <f t="shared" si="15"/>
        <v>.</v>
      </c>
      <c r="K55" s="240" t="str">
        <f t="shared" si="15"/>
        <v>.</v>
      </c>
      <c r="L55" s="240" t="str">
        <f t="shared" si="15"/>
        <v>.</v>
      </c>
      <c r="M55" s="240" t="str">
        <f t="shared" si="15"/>
        <v>.</v>
      </c>
      <c r="N55" s="240" t="str">
        <f t="shared" si="15"/>
        <v>.</v>
      </c>
      <c r="O55" s="240" t="str">
        <f t="shared" si="15"/>
        <v>.</v>
      </c>
      <c r="P55" s="240" t="str">
        <f t="shared" si="15"/>
        <v>.</v>
      </c>
      <c r="Q55" s="240" t="str">
        <f t="shared" si="15"/>
        <v>.</v>
      </c>
      <c r="R55" s="240" t="str">
        <f t="shared" si="15"/>
        <v>.</v>
      </c>
      <c r="S55" s="240" t="str">
        <f t="shared" si="15"/>
        <v>.</v>
      </c>
      <c r="T55" s="240" t="str">
        <f t="shared" si="15"/>
        <v>.</v>
      </c>
      <c r="U55" s="240" t="str">
        <f t="shared" si="13"/>
        <v>.</v>
      </c>
      <c r="V55" s="240" t="str">
        <f t="shared" si="13"/>
        <v>.</v>
      </c>
      <c r="W55" s="240" t="str">
        <f t="shared" si="13"/>
        <v>.</v>
      </c>
      <c r="X55" s="240" t="str">
        <f t="shared" si="13"/>
        <v>.</v>
      </c>
      <c r="Y55" s="240" t="str">
        <f t="shared" si="13"/>
        <v>.</v>
      </c>
      <c r="Z55" s="240" t="str">
        <f t="shared" si="13"/>
        <v>.</v>
      </c>
      <c r="AA55" s="240" t="str">
        <f t="shared" si="13"/>
        <v>.</v>
      </c>
      <c r="AB55" s="240" t="str">
        <f t="shared" si="13"/>
        <v>.</v>
      </c>
      <c r="AC55" s="240" t="str">
        <f t="shared" si="13"/>
        <v>.</v>
      </c>
      <c r="AD55" s="240" t="str">
        <f t="shared" si="13"/>
        <v>.</v>
      </c>
      <c r="AE55" s="240" t="str">
        <f t="shared" si="13"/>
        <v>.</v>
      </c>
      <c r="AF55" s="240" t="str">
        <f t="shared" si="13"/>
        <v>.</v>
      </c>
      <c r="AG55" s="240" t="str">
        <f t="shared" si="13"/>
        <v>.</v>
      </c>
      <c r="AH55" s="240" t="str">
        <f t="shared" si="13"/>
        <v>.</v>
      </c>
      <c r="AI55" s="240" t="str">
        <f t="shared" si="13"/>
        <v>.</v>
      </c>
      <c r="AJ55" s="240" t="str">
        <f t="shared" si="13"/>
        <v>.</v>
      </c>
      <c r="AK55" s="240" t="str">
        <f t="shared" si="13"/>
        <v>.</v>
      </c>
      <c r="AL55" s="240" t="str">
        <f t="shared" si="13"/>
        <v>.</v>
      </c>
      <c r="AM55" s="240" t="str">
        <f t="shared" si="13"/>
        <v>.</v>
      </c>
      <c r="AN55" s="240" t="str">
        <f t="shared" si="13"/>
        <v>.</v>
      </c>
      <c r="AO55" s="240" t="str">
        <f t="shared" si="13"/>
        <v>.</v>
      </c>
      <c r="AP55" s="240" t="str">
        <f t="shared" si="13"/>
        <v>.</v>
      </c>
      <c r="AQ55" s="240" t="str">
        <f t="shared" si="13"/>
        <v>.</v>
      </c>
      <c r="AR55" s="46">
        <f>COUNTIF(D55:AQ55,"F")+'10'!AR55</f>
        <v>0</v>
      </c>
    </row>
    <row r="56" spans="1:44" ht="12.4" customHeight="1"/>
    <row r="57" spans="1:44">
      <c r="A57" s="74" t="s">
        <v>79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dataConsolidate/>
  <mergeCells count="39">
    <mergeCell ref="A14:C14"/>
    <mergeCell ref="AP11:AR11"/>
    <mergeCell ref="J11:K11"/>
    <mergeCell ref="AC11:AI11"/>
    <mergeCell ref="AJ11:AL11"/>
    <mergeCell ref="AB12:AE12"/>
    <mergeCell ref="AF12:AI12"/>
    <mergeCell ref="AJ12:AM12"/>
    <mergeCell ref="AN12:AQ12"/>
    <mergeCell ref="D12:G12"/>
    <mergeCell ref="AM11:AN11"/>
    <mergeCell ref="A13:C13"/>
    <mergeCell ref="A11:C11"/>
    <mergeCell ref="D11:H11"/>
    <mergeCell ref="K10:P10"/>
    <mergeCell ref="D10:I10"/>
    <mergeCell ref="R10:W10"/>
    <mergeCell ref="Y10:AD10"/>
    <mergeCell ref="H12:K12"/>
    <mergeCell ref="L12:O12"/>
    <mergeCell ref="P12:S12"/>
    <mergeCell ref="T12:W12"/>
    <mergeCell ref="X12:AA12"/>
    <mergeCell ref="AJ9:AR9"/>
    <mergeCell ref="AJ10:AR10"/>
    <mergeCell ref="AN8:AO8"/>
    <mergeCell ref="A1:AR5"/>
    <mergeCell ref="A6:Q7"/>
    <mergeCell ref="R6:AR7"/>
    <mergeCell ref="A8:C8"/>
    <mergeCell ref="D8:AB8"/>
    <mergeCell ref="AC8:AI8"/>
    <mergeCell ref="AJ8:AM8"/>
    <mergeCell ref="AP8:AR8"/>
    <mergeCell ref="D9:AB9"/>
    <mergeCell ref="AC9:AI9"/>
    <mergeCell ref="A10:C10"/>
    <mergeCell ref="A9:C9"/>
    <mergeCell ref="AE10:AI10"/>
  </mergeCells>
  <phoneticPr fontId="10" type="noConversion"/>
  <conditionalFormatting sqref="D8:AB9 AJ8:AM8 AP8:AR8 AJ9:AR10 R6:AR7 AO15 D13:L15 AR15 E13:AQ13 AJ13:AN15 M15:AJ15 AJ11:AN11 D11:L11 AP11:AR11 AP13:AQ15">
    <cfRule type="containsBlanks" dxfId="29" priority="47" stopIfTrue="1">
      <formula>LEN(TRIM(D6))=0</formula>
    </cfRule>
  </conditionalFormatting>
  <conditionalFormatting sqref="D15 H15 L15 P15 T15 X15 AB15 AF15 AJ15 AN15">
    <cfRule type="containsBlanks" dxfId="28" priority="46" stopIfTrue="1">
      <formula>LEN(TRIM(D15))=0</formula>
    </cfRule>
  </conditionalFormatting>
  <conditionalFormatting sqref="D15:AQ15">
    <cfRule type="containsErrors" dxfId="27" priority="35" stopIfTrue="1">
      <formula>ISERROR(D15)</formula>
    </cfRule>
  </conditionalFormatting>
  <conditionalFormatting sqref="D12 H12 L12 P12 T12 X12 AB12 AF12 AJ12 AN12">
    <cfRule type="containsErrors" dxfId="26" priority="3" stopIfTrue="1">
      <formula>ISERROR(D12)</formula>
    </cfRule>
  </conditionalFormatting>
  <conditionalFormatting sqref="D10:I10">
    <cfRule type="containsBlanks" dxfId="25" priority="2" stopIfTrue="1">
      <formula>LEN(TRIM(D10))=0</formula>
    </cfRule>
  </conditionalFormatting>
  <conditionalFormatting sqref="K10:AD10">
    <cfRule type="cellIs" dxfId="24" priority="1" stopIfTrue="1" operator="equal">
      <formula>0</formula>
    </cfRule>
  </conditionalFormatting>
  <dataValidations count="10">
    <dataValidation type="list" allowBlank="1" showInputMessage="1" showErrorMessage="1" sqref="Y10 K10 D10:I10 R10">
      <formula1>Professor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J11:AL11">
      <formula1>Curso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43307086614173229" bottom="0.19685039370078741" header="0.51181102362204722" footer="0.51181102362204722"/>
  <pageSetup paperSize="9" scale="87" orientation="landscape" useFirstPageNumber="1" horizontalDpi="300" verticalDpi="300" r:id="rId1"/>
  <headerFooter alignWithMargins="0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>
    <pageSetUpPr fitToPage="1"/>
  </sheetPr>
  <dimension ref="A1:F30"/>
  <sheetViews>
    <sheetView showGridLines="0" workbookViewId="0">
      <selection activeCell="E29" sqref="E29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'10'!D11</f>
        <v>Outubro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 t="e">
        <f>'10 (2)'!D$15</f>
        <v>#N/A</v>
      </c>
      <c r="B3" s="381" t="e">
        <f>VLOOKUP(11,Plano!$A$86:$H$109,8,FALSE)</f>
        <v>#N/A</v>
      </c>
      <c r="C3" s="382"/>
      <c r="D3" s="382"/>
      <c r="E3" s="383"/>
      <c r="F3" s="123" t="e">
        <f>'10 (2)'!D$12</f>
        <v>#N/A</v>
      </c>
    </row>
    <row r="4" spans="1:6" ht="17.100000000000001" customHeight="1">
      <c r="A4" s="34" t="e">
        <f>'10 (2)'!H$15</f>
        <v>#N/A</v>
      </c>
      <c r="B4" s="381" t="e">
        <f>VLOOKUP(12,Plano!$A$86:$H$109,8,FALSE)</f>
        <v>#N/A</v>
      </c>
      <c r="C4" s="382"/>
      <c r="D4" s="382"/>
      <c r="E4" s="383"/>
      <c r="F4" s="123" t="e">
        <f>'10 (2)'!H$12</f>
        <v>#N/A</v>
      </c>
    </row>
    <row r="5" spans="1:6" ht="17.100000000000001" customHeight="1">
      <c r="A5" s="34" t="e">
        <f>'10 (2)'!L$15</f>
        <v>#N/A</v>
      </c>
      <c r="B5" s="381" t="e">
        <f>VLOOKUP(13,Plano!$A$86:$H$109,8,FALSE)</f>
        <v>#N/A</v>
      </c>
      <c r="C5" s="382"/>
      <c r="D5" s="382"/>
      <c r="E5" s="383"/>
      <c r="F5" s="123" t="e">
        <f>'10 (2)'!L$12</f>
        <v>#N/A</v>
      </c>
    </row>
    <row r="6" spans="1:6" ht="17.100000000000001" customHeight="1">
      <c r="A6" s="34" t="e">
        <f>'10 (2)'!P$15</f>
        <v>#N/A</v>
      </c>
      <c r="B6" s="381" t="e">
        <f>VLOOKUP(14,Plano!$A$86:$H$109,8,FALSE)</f>
        <v>#N/A</v>
      </c>
      <c r="C6" s="382"/>
      <c r="D6" s="382"/>
      <c r="E6" s="383"/>
      <c r="F6" s="123" t="e">
        <f>'10 (2)'!P$12</f>
        <v>#N/A</v>
      </c>
    </row>
    <row r="7" spans="1:6" ht="17.100000000000001" customHeight="1">
      <c r="A7" s="34" t="e">
        <f>'10 (2)'!T$15</f>
        <v>#N/A</v>
      </c>
      <c r="B7" s="381" t="e">
        <f>VLOOKUP(15,Plano!$A$86:$H$109,8,FALSE)</f>
        <v>#N/A</v>
      </c>
      <c r="C7" s="382"/>
      <c r="D7" s="382"/>
      <c r="E7" s="383"/>
      <c r="F7" s="123" t="e">
        <f>'10 (2)'!T$12</f>
        <v>#N/A</v>
      </c>
    </row>
    <row r="8" spans="1:6" ht="17.100000000000001" customHeight="1">
      <c r="A8" s="34" t="e">
        <f>'10 (2)'!X$15</f>
        <v>#N/A</v>
      </c>
      <c r="B8" s="381" t="e">
        <f>VLOOKUP(16,Plano!$A$86:$H$109,8,FALSE)</f>
        <v>#N/A</v>
      </c>
      <c r="C8" s="382"/>
      <c r="D8" s="382"/>
      <c r="E8" s="383"/>
      <c r="F8" s="123" t="e">
        <f>'10 (2)'!X$12</f>
        <v>#N/A</v>
      </c>
    </row>
    <row r="9" spans="1:6" ht="17.100000000000001" customHeight="1">
      <c r="A9" s="34" t="e">
        <f>'10 (2)'!AB$15</f>
        <v>#N/A</v>
      </c>
      <c r="B9" s="381" t="e">
        <f>VLOOKUP(17,Plano!$A$86:$H$109,8,FALSE)</f>
        <v>#N/A</v>
      </c>
      <c r="C9" s="382"/>
      <c r="D9" s="382"/>
      <c r="E9" s="383"/>
      <c r="F9" s="123" t="e">
        <f>'10 (2)'!AB$12</f>
        <v>#N/A</v>
      </c>
    </row>
    <row r="10" spans="1:6" ht="17.100000000000001" customHeight="1">
      <c r="A10" s="34" t="e">
        <f>'10 (2)'!AF$15</f>
        <v>#N/A</v>
      </c>
      <c r="B10" s="381" t="e">
        <f>VLOOKUP(18,Plano!$A$86:$H$109,8,FALSE)</f>
        <v>#N/A</v>
      </c>
      <c r="C10" s="382"/>
      <c r="D10" s="382"/>
      <c r="E10" s="383"/>
      <c r="F10" s="123" t="e">
        <f>'10 (2)'!AF$12</f>
        <v>#N/A</v>
      </c>
    </row>
    <row r="11" spans="1:6" ht="17.100000000000001" customHeight="1">
      <c r="A11" s="34" t="e">
        <f>'10 (2)'!AJ$15</f>
        <v>#N/A</v>
      </c>
      <c r="B11" s="381" t="e">
        <f>VLOOKUP(19,Plano!$A$86:$H$109,8,FALSE)</f>
        <v>#N/A</v>
      </c>
      <c r="C11" s="382"/>
      <c r="D11" s="382"/>
      <c r="E11" s="383"/>
      <c r="F11" s="123" t="e">
        <f>'10 (2)'!AJ$12</f>
        <v>#N/A</v>
      </c>
    </row>
    <row r="12" spans="1:6" ht="17.100000000000001" customHeight="1">
      <c r="A12" s="34" t="e">
        <f>'10 (2)'!AN$15</f>
        <v>#N/A</v>
      </c>
      <c r="B12" s="381" t="e">
        <f>VLOOKUP(20,Plano!$A$86:$H$109,8,FALSE)</f>
        <v>#N/A</v>
      </c>
      <c r="C12" s="382"/>
      <c r="D12" s="382"/>
      <c r="E12" s="383"/>
      <c r="F12" s="123" t="e">
        <f>'10 (2)'!AN$12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23" priority="163" stopIfTrue="1">
      <formula>LEN(TRIM(B27))=0</formula>
    </cfRule>
  </conditionalFormatting>
  <conditionalFormatting sqref="F30">
    <cfRule type="containsBlanks" dxfId="22" priority="162" stopIfTrue="1">
      <formula>LEN(TRIM(F30))=0</formula>
    </cfRule>
  </conditionalFormatting>
  <conditionalFormatting sqref="B28">
    <cfRule type="containsBlanks" dxfId="21" priority="161" stopIfTrue="1">
      <formula>LEN(TRIM(B28))=0</formula>
    </cfRule>
  </conditionalFormatting>
  <conditionalFormatting sqref="A3:F24">
    <cfRule type="containsErrors" dxfId="20" priority="159" stopIfTrue="1">
      <formula>ISERROR(A3)</formula>
    </cfRule>
  </conditionalFormatting>
  <dataValidations count="2">
    <dataValidation type="list" allowBlank="1" showInputMessage="1" showErrorMessage="1" sqref="E29">
      <formula1>Coordenador</formula1>
    </dataValidation>
    <dataValidation type="list" allowBlank="1" showInputMessage="1" showErrorMessage="1" sqref="B27:B30">
      <formula1>Professor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9">
    <pageSetUpPr fitToPage="1"/>
  </sheetPr>
  <dimension ref="A1:AR90"/>
  <sheetViews>
    <sheetView showGridLines="0" view="pageBreakPreview" zoomScaleNormal="125" workbookViewId="0">
      <pane ySplit="5" topLeftCell="A6" activePane="bottomLeft" state="frozen"/>
      <selection activeCell="C10" sqref="C10:AC10"/>
      <selection pane="bottomLeft" activeCell="G21" sqref="G21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57" t="s">
        <v>9</v>
      </c>
      <c r="B8" s="357"/>
      <c r="C8" s="357"/>
      <c r="D8" s="338">
        <f>'7'!D8:AB8</f>
        <v>0</v>
      </c>
      <c r="E8" s="338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  <c r="AA8" s="338"/>
      <c r="AB8" s="338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476" t="s">
        <v>11</v>
      </c>
      <c r="B9" s="476"/>
      <c r="C9" s="476"/>
      <c r="D9" s="475" t="str">
        <f>'7'!D9:AB9</f>
        <v>S049 - Modelagem de Banco de Dados</v>
      </c>
      <c r="E9" s="475"/>
      <c r="F9" s="475"/>
      <c r="G9" s="475"/>
      <c r="H9" s="475"/>
      <c r="I9" s="475"/>
      <c r="J9" s="475"/>
      <c r="K9" s="475"/>
      <c r="L9" s="475"/>
      <c r="M9" s="475"/>
      <c r="N9" s="475"/>
      <c r="O9" s="475"/>
      <c r="P9" s="475"/>
      <c r="Q9" s="475"/>
      <c r="R9" s="475"/>
      <c r="S9" s="475"/>
      <c r="T9" s="475"/>
      <c r="U9" s="475"/>
      <c r="V9" s="475"/>
      <c r="W9" s="475"/>
      <c r="X9" s="475"/>
      <c r="Y9" s="475"/>
      <c r="Z9" s="475"/>
      <c r="AA9" s="475"/>
      <c r="AB9" s="475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Novembro</v>
      </c>
      <c r="E11" s="377"/>
      <c r="F11" s="377"/>
      <c r="G11" s="377"/>
      <c r="H11" s="377"/>
      <c r="I11" s="58" t="s">
        <v>64</v>
      </c>
      <c r="J11" s="379">
        <f>'10'!J11:K11+1</f>
        <v>11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380" t="s">
        <v>6</v>
      </c>
      <c r="AD11" s="380"/>
      <c r="AE11" s="380"/>
      <c r="AF11" s="380"/>
      <c r="AG11" s="380"/>
      <c r="AH11" s="380"/>
      <c r="AI11" s="380"/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e">
        <f>VLOOKUP(11,Plano!$A$112:$F$133,6,)</f>
        <v>#N/A</v>
      </c>
      <c r="E12" s="348" t="e">
        <f>D12</f>
        <v>#N/A</v>
      </c>
      <c r="F12" s="348" t="e">
        <f>D12</f>
        <v>#N/A</v>
      </c>
      <c r="G12" s="348" t="e">
        <f>D12</f>
        <v>#N/A</v>
      </c>
      <c r="H12" s="348" t="e">
        <f>VLOOKUP(12,Plano!$A$112:$F$133,6,)</f>
        <v>#N/A</v>
      </c>
      <c r="I12" s="348" t="e">
        <f>H12</f>
        <v>#N/A</v>
      </c>
      <c r="J12" s="348" t="e">
        <f>H12</f>
        <v>#N/A</v>
      </c>
      <c r="K12" s="348" t="e">
        <f>H12</f>
        <v>#N/A</v>
      </c>
      <c r="L12" s="348" t="e">
        <f>VLOOKUP(13,Plano!$A$112:$F$133,6,)</f>
        <v>#N/A</v>
      </c>
      <c r="M12" s="348" t="e">
        <f>L12</f>
        <v>#N/A</v>
      </c>
      <c r="N12" s="348" t="e">
        <f>L12</f>
        <v>#N/A</v>
      </c>
      <c r="O12" s="348" t="e">
        <f>L12</f>
        <v>#N/A</v>
      </c>
      <c r="P12" s="348" t="e">
        <f>VLOOKUP(14,Plano!$A$112:$F$133,6,)</f>
        <v>#N/A</v>
      </c>
      <c r="Q12" s="348" t="e">
        <f>P12</f>
        <v>#N/A</v>
      </c>
      <c r="R12" s="348" t="e">
        <f>P12</f>
        <v>#N/A</v>
      </c>
      <c r="S12" s="348" t="e">
        <f>P12</f>
        <v>#N/A</v>
      </c>
      <c r="T12" s="348" t="e">
        <f>VLOOKUP(15,Plano!$A$112:$F$133,6,)</f>
        <v>#N/A</v>
      </c>
      <c r="U12" s="348" t="e">
        <f>T12</f>
        <v>#N/A</v>
      </c>
      <c r="V12" s="348" t="e">
        <f>T12</f>
        <v>#N/A</v>
      </c>
      <c r="W12" s="348" t="e">
        <f>T12</f>
        <v>#N/A</v>
      </c>
      <c r="X12" s="348" t="e">
        <f>VLOOKUP(16,Plano!$A$112:$F$133,6,)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VLOOKUP(17,Plano!$A$112:$F$133,6,)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VLOOKUP(18,Plano!$A$112:$F$133,6,)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VLOOKUP(19,Plano!$A$112:$F$133,6,)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VLOOKUP(20,Plano!$A$112:$F$133,6,)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73" t="e">
        <f>LARGE('11'!D15:AQ15,1)</f>
        <v>#N/A</v>
      </c>
      <c r="B13" s="473"/>
      <c r="C13" s="474"/>
      <c r="D13" s="54">
        <f>'11'!$D$13</f>
        <v>11</v>
      </c>
      <c r="E13" s="54">
        <f>'11'!$D$13</f>
        <v>11</v>
      </c>
      <c r="F13" s="54">
        <f>'11'!$D$13</f>
        <v>11</v>
      </c>
      <c r="G13" s="54">
        <f>'11'!$D$13</f>
        <v>11</v>
      </c>
      <c r="H13" s="54">
        <f>'11'!$D$13</f>
        <v>11</v>
      </c>
      <c r="I13" s="54">
        <f>'11'!$D$13</f>
        <v>11</v>
      </c>
      <c r="J13" s="54">
        <f>'11'!$D$13</f>
        <v>11</v>
      </c>
      <c r="K13" s="54">
        <f>'11'!$D$13</f>
        <v>11</v>
      </c>
      <c r="L13" s="54">
        <f>'11'!$D$13</f>
        <v>11</v>
      </c>
      <c r="M13" s="54">
        <f>'11'!$D$13</f>
        <v>11</v>
      </c>
      <c r="N13" s="54">
        <f>'11'!$D$13</f>
        <v>11</v>
      </c>
      <c r="O13" s="54">
        <f>'11'!$D$13</f>
        <v>11</v>
      </c>
      <c r="P13" s="54">
        <f>'11'!$D$13</f>
        <v>11</v>
      </c>
      <c r="Q13" s="54">
        <f>'11'!$D$13</f>
        <v>11</v>
      </c>
      <c r="R13" s="54">
        <f>'11'!$D$13</f>
        <v>11</v>
      </c>
      <c r="S13" s="54">
        <f>'11'!$D$13</f>
        <v>11</v>
      </c>
      <c r="T13" s="54">
        <f>'11'!$D$13</f>
        <v>11</v>
      </c>
      <c r="U13" s="54">
        <f>'11'!$D$13</f>
        <v>11</v>
      </c>
      <c r="V13" s="54">
        <f>'11'!$D$13</f>
        <v>11</v>
      </c>
      <c r="W13" s="54">
        <f>'11'!$D$13</f>
        <v>11</v>
      </c>
      <c r="X13" s="54">
        <f>'11'!$D$13</f>
        <v>11</v>
      </c>
      <c r="Y13" s="54">
        <f>'11'!$D$13</f>
        <v>11</v>
      </c>
      <c r="Z13" s="54">
        <f>'11'!$D$13</f>
        <v>11</v>
      </c>
      <c r="AA13" s="54">
        <f>'11'!$D$13</f>
        <v>11</v>
      </c>
      <c r="AB13" s="54">
        <f>'11'!$D$13</f>
        <v>11</v>
      </c>
      <c r="AC13" s="54">
        <f>'11'!$D$13</f>
        <v>11</v>
      </c>
      <c r="AD13" s="54">
        <f>'11'!$D$13</f>
        <v>11</v>
      </c>
      <c r="AE13" s="54">
        <f>'11'!$D$13</f>
        <v>11</v>
      </c>
      <c r="AF13" s="54">
        <f>'11'!$D$13</f>
        <v>11</v>
      </c>
      <c r="AG13" s="54">
        <f>'11'!$D$13</f>
        <v>11</v>
      </c>
      <c r="AH13" s="54">
        <f>'11'!$D$13</f>
        <v>11</v>
      </c>
      <c r="AI13" s="54">
        <f>'11'!$D$13</f>
        <v>11</v>
      </c>
      <c r="AJ13" s="54">
        <f>'11'!$D$13</f>
        <v>11</v>
      </c>
      <c r="AK13" s="54">
        <f>'11'!$D$13</f>
        <v>11</v>
      </c>
      <c r="AL13" s="54">
        <f>'11'!$D$13</f>
        <v>11</v>
      </c>
      <c r="AM13" s="54">
        <f>'11'!$D$13</f>
        <v>11</v>
      </c>
      <c r="AN13" s="54">
        <f>'11'!$D$13</f>
        <v>11</v>
      </c>
      <c r="AO13" s="54">
        <f>'11'!$D$13</f>
        <v>11</v>
      </c>
      <c r="AP13" s="54">
        <f>'11'!$D$13</f>
        <v>11</v>
      </c>
      <c r="AQ13" s="54">
        <f>'11'!$D$13</f>
        <v>11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 t="e">
        <f>VLOOKUP(11,Plano!$A$112:$D$133,4,)</f>
        <v>#N/A</v>
      </c>
      <c r="E15" s="57" t="e">
        <f>D15</f>
        <v>#N/A</v>
      </c>
      <c r="F15" s="57" t="e">
        <f>D15</f>
        <v>#N/A</v>
      </c>
      <c r="G15" s="57" t="e">
        <f>D15</f>
        <v>#N/A</v>
      </c>
      <c r="H15" s="56" t="e">
        <f>VLOOKUP(12,Plano!$A$112:$D$133,4,)</f>
        <v>#N/A</v>
      </c>
      <c r="I15" s="57" t="e">
        <f>H15</f>
        <v>#N/A</v>
      </c>
      <c r="J15" s="57" t="e">
        <f>H15</f>
        <v>#N/A</v>
      </c>
      <c r="K15" s="57" t="e">
        <f>H15</f>
        <v>#N/A</v>
      </c>
      <c r="L15" s="56" t="e">
        <f>VLOOKUP(13,Plano!$A$112:$D$133,4,)</f>
        <v>#N/A</v>
      </c>
      <c r="M15" s="57" t="e">
        <f>L15</f>
        <v>#N/A</v>
      </c>
      <c r="N15" s="57" t="e">
        <f>L15</f>
        <v>#N/A</v>
      </c>
      <c r="O15" s="57" t="e">
        <f>L15</f>
        <v>#N/A</v>
      </c>
      <c r="P15" s="56" t="e">
        <f>VLOOKUP(14,Plano!$A$112:$D$133,4,)</f>
        <v>#N/A</v>
      </c>
      <c r="Q15" s="57" t="e">
        <f>P15</f>
        <v>#N/A</v>
      </c>
      <c r="R15" s="57" t="e">
        <f>P15</f>
        <v>#N/A</v>
      </c>
      <c r="S15" s="57" t="e">
        <f>P15</f>
        <v>#N/A</v>
      </c>
      <c r="T15" s="56" t="e">
        <f>VLOOKUP(15,Plano!$A$112:$D$133,4,)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VLOOKUP(16,Plano!$A$112:$D$133,4,)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VLOOKUP(17,Plano!$A$112:$D$133,4,)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VLOOKUP(18,Plano!$A$112:$D$133,4,)</f>
        <v>#N/A</v>
      </c>
      <c r="AG15" s="57" t="e">
        <f>AF15</f>
        <v>#N/A</v>
      </c>
      <c r="AH15" s="57" t="e">
        <f>AF15</f>
        <v>#N/A</v>
      </c>
      <c r="AI15" s="57" t="e">
        <f>AF15</f>
        <v>#N/A</v>
      </c>
      <c r="AJ15" s="56" t="e">
        <f>VLOOKUP(19,Plano!$A$112:$D$133,4,)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VLOOKUP(20,Plano!$A$112:$D$133,4,)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70" t="str">
        <f>'11'!C16</f>
        <v>ABNER BORDA FONSECA</v>
      </c>
      <c r="D16" s="264" t="str">
        <f>IF('11'!AQ16="C","C",IF('11'!AQ16="D","D",IF('11'!AQ16="TR","TR",IF('11'!AQ16="TC","TC","."))))</f>
        <v>C</v>
      </c>
      <c r="E16" s="264" t="str">
        <f t="shared" ref="E16:T31" si="0">IF(D16="C","C",IF(D16="D","D",IF(D16="TR","TR",IF(D16="TC","TC","."))))</f>
        <v>C</v>
      </c>
      <c r="F16" s="264" t="str">
        <f t="shared" si="0"/>
        <v>C</v>
      </c>
      <c r="G16" s="264" t="str">
        <f t="shared" si="0"/>
        <v>C</v>
      </c>
      <c r="H16" s="264" t="str">
        <f t="shared" si="0"/>
        <v>C</v>
      </c>
      <c r="I16" s="264" t="str">
        <f t="shared" si="0"/>
        <v>C</v>
      </c>
      <c r="J16" s="264" t="str">
        <f t="shared" si="0"/>
        <v>C</v>
      </c>
      <c r="K16" s="264" t="str">
        <f t="shared" si="0"/>
        <v>C</v>
      </c>
      <c r="L16" s="264" t="str">
        <f t="shared" si="0"/>
        <v>C</v>
      </c>
      <c r="M16" s="264" t="str">
        <f t="shared" si="0"/>
        <v>C</v>
      </c>
      <c r="N16" s="264" t="str">
        <f t="shared" si="0"/>
        <v>C</v>
      </c>
      <c r="O16" s="264" t="str">
        <f t="shared" si="0"/>
        <v>C</v>
      </c>
      <c r="P16" s="264" t="str">
        <f t="shared" si="0"/>
        <v>C</v>
      </c>
      <c r="Q16" s="264" t="str">
        <f t="shared" si="0"/>
        <v>C</v>
      </c>
      <c r="R16" s="264" t="str">
        <f t="shared" si="0"/>
        <v>C</v>
      </c>
      <c r="S16" s="264" t="str">
        <f t="shared" si="0"/>
        <v>C</v>
      </c>
      <c r="T16" s="264" t="str">
        <f t="shared" si="0"/>
        <v>C</v>
      </c>
      <c r="U16" s="264" t="str">
        <f t="shared" ref="F16:AQ23" si="1">IF(T16="C","C",IF(T16="D","D",IF(T16="TR","TR",IF(T16="TC","TC","."))))</f>
        <v>C</v>
      </c>
      <c r="V16" s="264" t="str">
        <f t="shared" si="1"/>
        <v>C</v>
      </c>
      <c r="W16" s="264" t="str">
        <f t="shared" si="1"/>
        <v>C</v>
      </c>
      <c r="X16" s="264" t="str">
        <f t="shared" si="1"/>
        <v>C</v>
      </c>
      <c r="Y16" s="264" t="str">
        <f t="shared" si="1"/>
        <v>C</v>
      </c>
      <c r="Z16" s="264" t="str">
        <f t="shared" si="1"/>
        <v>C</v>
      </c>
      <c r="AA16" s="264" t="str">
        <f t="shared" si="1"/>
        <v>C</v>
      </c>
      <c r="AB16" s="264" t="str">
        <f t="shared" si="1"/>
        <v>C</v>
      </c>
      <c r="AC16" s="264" t="str">
        <f t="shared" si="1"/>
        <v>C</v>
      </c>
      <c r="AD16" s="264" t="str">
        <f t="shared" si="1"/>
        <v>C</v>
      </c>
      <c r="AE16" s="264" t="str">
        <f t="shared" si="1"/>
        <v>C</v>
      </c>
      <c r="AF16" s="264" t="str">
        <f t="shared" si="1"/>
        <v>C</v>
      </c>
      <c r="AG16" s="264" t="str">
        <f t="shared" si="1"/>
        <v>C</v>
      </c>
      <c r="AH16" s="264" t="str">
        <f t="shared" si="1"/>
        <v>C</v>
      </c>
      <c r="AI16" s="264" t="str">
        <f t="shared" si="1"/>
        <v>C</v>
      </c>
      <c r="AJ16" s="264" t="str">
        <f t="shared" si="1"/>
        <v>C</v>
      </c>
      <c r="AK16" s="264" t="str">
        <f t="shared" si="1"/>
        <v>C</v>
      </c>
      <c r="AL16" s="264" t="str">
        <f t="shared" si="1"/>
        <v>C</v>
      </c>
      <c r="AM16" s="264" t="str">
        <f t="shared" si="1"/>
        <v>C</v>
      </c>
      <c r="AN16" s="264" t="str">
        <f t="shared" si="1"/>
        <v>C</v>
      </c>
      <c r="AO16" s="264" t="str">
        <f t="shared" si="1"/>
        <v>C</v>
      </c>
      <c r="AP16" s="264" t="str">
        <f t="shared" si="1"/>
        <v>C</v>
      </c>
      <c r="AQ16" s="264" t="str">
        <f t="shared" si="1"/>
        <v>C</v>
      </c>
      <c r="AR16" s="268">
        <f>COUNTIF(D16:AQ16,"F")+'11'!AR16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70" t="str">
        <f>'11'!C17</f>
        <v>ADRIAN RUBILAR LEMES CAETANO</v>
      </c>
      <c r="D17" s="240" t="str">
        <f>IF('11'!AQ17="C","C",IF('11'!AQ17="D","D",IF('11'!AQ17="TR","TR",IF('11'!AQ17="TC","TC","."))))</f>
        <v>.</v>
      </c>
      <c r="E17" s="240" t="str">
        <f t="shared" si="0"/>
        <v>.</v>
      </c>
      <c r="F17" s="240" t="str">
        <f t="shared" si="1"/>
        <v>.</v>
      </c>
      <c r="G17" s="240" t="str">
        <f t="shared" si="1"/>
        <v>.</v>
      </c>
      <c r="H17" s="240" t="str">
        <f t="shared" si="1"/>
        <v>.</v>
      </c>
      <c r="I17" s="240" t="str">
        <f t="shared" si="1"/>
        <v>.</v>
      </c>
      <c r="J17" s="240" t="str">
        <f t="shared" si="1"/>
        <v>.</v>
      </c>
      <c r="K17" s="240" t="str">
        <f t="shared" si="1"/>
        <v>.</v>
      </c>
      <c r="L17" s="240" t="str">
        <f t="shared" si="1"/>
        <v>.</v>
      </c>
      <c r="M17" s="240" t="str">
        <f t="shared" si="1"/>
        <v>.</v>
      </c>
      <c r="N17" s="240" t="str">
        <f t="shared" si="1"/>
        <v>.</v>
      </c>
      <c r="O17" s="240" t="str">
        <f t="shared" si="1"/>
        <v>.</v>
      </c>
      <c r="P17" s="240" t="str">
        <f t="shared" si="1"/>
        <v>.</v>
      </c>
      <c r="Q17" s="240" t="str">
        <f t="shared" si="1"/>
        <v>.</v>
      </c>
      <c r="R17" s="240" t="str">
        <f t="shared" si="1"/>
        <v>.</v>
      </c>
      <c r="S17" s="240" t="str">
        <f t="shared" si="1"/>
        <v>.</v>
      </c>
      <c r="T17" s="240" t="str">
        <f t="shared" si="1"/>
        <v>.</v>
      </c>
      <c r="U17" s="240" t="str">
        <f t="shared" si="1"/>
        <v>.</v>
      </c>
      <c r="V17" s="240" t="str">
        <f t="shared" si="1"/>
        <v>.</v>
      </c>
      <c r="W17" s="240" t="str">
        <f t="shared" si="1"/>
        <v>.</v>
      </c>
      <c r="X17" s="240" t="str">
        <f t="shared" si="1"/>
        <v>.</v>
      </c>
      <c r="Y17" s="240" t="str">
        <f t="shared" si="1"/>
        <v>.</v>
      </c>
      <c r="Z17" s="240" t="str">
        <f t="shared" si="1"/>
        <v>.</v>
      </c>
      <c r="AA17" s="240" t="str">
        <f t="shared" si="1"/>
        <v>.</v>
      </c>
      <c r="AB17" s="240" t="str">
        <f t="shared" si="1"/>
        <v>.</v>
      </c>
      <c r="AC17" s="240" t="str">
        <f t="shared" si="1"/>
        <v>.</v>
      </c>
      <c r="AD17" s="240" t="str">
        <f t="shared" si="1"/>
        <v>.</v>
      </c>
      <c r="AE17" s="240" t="str">
        <f t="shared" si="1"/>
        <v>.</v>
      </c>
      <c r="AF17" s="240" t="str">
        <f t="shared" si="1"/>
        <v>.</v>
      </c>
      <c r="AG17" s="240" t="str">
        <f t="shared" si="1"/>
        <v>.</v>
      </c>
      <c r="AH17" s="240" t="str">
        <f t="shared" si="1"/>
        <v>.</v>
      </c>
      <c r="AI17" s="240" t="str">
        <f t="shared" si="1"/>
        <v>.</v>
      </c>
      <c r="AJ17" s="240" t="str">
        <f t="shared" si="1"/>
        <v>.</v>
      </c>
      <c r="AK17" s="240" t="str">
        <f t="shared" si="1"/>
        <v>.</v>
      </c>
      <c r="AL17" s="240" t="str">
        <f t="shared" si="1"/>
        <v>.</v>
      </c>
      <c r="AM17" s="240" t="str">
        <f t="shared" si="1"/>
        <v>.</v>
      </c>
      <c r="AN17" s="240" t="str">
        <f t="shared" si="1"/>
        <v>.</v>
      </c>
      <c r="AO17" s="240" t="str">
        <f t="shared" si="1"/>
        <v>.</v>
      </c>
      <c r="AP17" s="240" t="str">
        <f t="shared" si="1"/>
        <v>.</v>
      </c>
      <c r="AQ17" s="240" t="str">
        <f t="shared" si="1"/>
        <v>.</v>
      </c>
      <c r="AR17" s="3">
        <f>COUNTIF(D17:AQ17,"F")+'11'!AR17</f>
        <v>0</v>
      </c>
    </row>
    <row r="18" spans="1:44" ht="10.5" customHeight="1">
      <c r="A18" s="265">
        <f>'7'!A18</f>
        <v>3</v>
      </c>
      <c r="B18" s="265" t="str">
        <f>'7'!B18</f>
        <v>ADS</v>
      </c>
      <c r="C18" s="270" t="str">
        <f>'11'!C18</f>
        <v>ALEXANDRE GABIATTI VIEIRA</v>
      </c>
      <c r="D18" s="264" t="str">
        <f>IF('11'!AQ18="C","C",IF('11'!AQ18="D","D",IF('11'!AQ18="TR","TR",IF('11'!AQ18="TC","TC","."))))</f>
        <v>.</v>
      </c>
      <c r="E18" s="264" t="str">
        <f t="shared" si="0"/>
        <v>.</v>
      </c>
      <c r="F18" s="264" t="str">
        <f t="shared" si="1"/>
        <v>.</v>
      </c>
      <c r="G18" s="264" t="str">
        <f t="shared" si="1"/>
        <v>.</v>
      </c>
      <c r="H18" s="264" t="str">
        <f t="shared" si="1"/>
        <v>.</v>
      </c>
      <c r="I18" s="264" t="str">
        <f t="shared" si="1"/>
        <v>.</v>
      </c>
      <c r="J18" s="264" t="str">
        <f t="shared" si="1"/>
        <v>.</v>
      </c>
      <c r="K18" s="264" t="str">
        <f t="shared" si="1"/>
        <v>.</v>
      </c>
      <c r="L18" s="264" t="str">
        <f t="shared" si="1"/>
        <v>.</v>
      </c>
      <c r="M18" s="264" t="str">
        <f t="shared" si="1"/>
        <v>.</v>
      </c>
      <c r="N18" s="264" t="str">
        <f t="shared" si="1"/>
        <v>.</v>
      </c>
      <c r="O18" s="264" t="str">
        <f t="shared" si="1"/>
        <v>.</v>
      </c>
      <c r="P18" s="264" t="str">
        <f t="shared" si="1"/>
        <v>.</v>
      </c>
      <c r="Q18" s="264" t="str">
        <f t="shared" si="1"/>
        <v>.</v>
      </c>
      <c r="R18" s="264" t="str">
        <f t="shared" si="1"/>
        <v>.</v>
      </c>
      <c r="S18" s="264" t="str">
        <f t="shared" si="1"/>
        <v>.</v>
      </c>
      <c r="T18" s="264" t="str">
        <f t="shared" si="1"/>
        <v>.</v>
      </c>
      <c r="U18" s="264" t="str">
        <f t="shared" si="1"/>
        <v>.</v>
      </c>
      <c r="V18" s="264" t="str">
        <f t="shared" si="1"/>
        <v>.</v>
      </c>
      <c r="W18" s="264" t="str">
        <f t="shared" si="1"/>
        <v>.</v>
      </c>
      <c r="X18" s="264" t="str">
        <f t="shared" si="1"/>
        <v>.</v>
      </c>
      <c r="Y18" s="264" t="str">
        <f t="shared" si="1"/>
        <v>.</v>
      </c>
      <c r="Z18" s="264" t="str">
        <f t="shared" si="1"/>
        <v>.</v>
      </c>
      <c r="AA18" s="264" t="str">
        <f t="shared" si="1"/>
        <v>.</v>
      </c>
      <c r="AB18" s="264" t="str">
        <f t="shared" si="1"/>
        <v>.</v>
      </c>
      <c r="AC18" s="264" t="str">
        <f t="shared" si="1"/>
        <v>.</v>
      </c>
      <c r="AD18" s="264" t="str">
        <f t="shared" si="1"/>
        <v>.</v>
      </c>
      <c r="AE18" s="264" t="str">
        <f t="shared" si="1"/>
        <v>.</v>
      </c>
      <c r="AF18" s="264" t="str">
        <f t="shared" si="1"/>
        <v>.</v>
      </c>
      <c r="AG18" s="264" t="str">
        <f t="shared" si="1"/>
        <v>.</v>
      </c>
      <c r="AH18" s="264" t="str">
        <f t="shared" si="1"/>
        <v>.</v>
      </c>
      <c r="AI18" s="264" t="str">
        <f t="shared" si="1"/>
        <v>.</v>
      </c>
      <c r="AJ18" s="264" t="str">
        <f t="shared" si="1"/>
        <v>.</v>
      </c>
      <c r="AK18" s="264" t="str">
        <f t="shared" si="1"/>
        <v>.</v>
      </c>
      <c r="AL18" s="264" t="str">
        <f t="shared" si="1"/>
        <v>.</v>
      </c>
      <c r="AM18" s="264" t="str">
        <f t="shared" si="1"/>
        <v>.</v>
      </c>
      <c r="AN18" s="264" t="str">
        <f t="shared" si="1"/>
        <v>.</v>
      </c>
      <c r="AO18" s="264" t="str">
        <f t="shared" si="1"/>
        <v>.</v>
      </c>
      <c r="AP18" s="264" t="str">
        <f t="shared" si="1"/>
        <v>.</v>
      </c>
      <c r="AQ18" s="264" t="str">
        <f t="shared" si="1"/>
        <v>.</v>
      </c>
      <c r="AR18" s="268">
        <f>COUNTIF(D18:AQ18,"F")+'11'!AR18</f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70" t="str">
        <f>'11'!C19</f>
        <v>ALEXSANDRO GIOVANNI DA SILVA DIAS</v>
      </c>
      <c r="D19" s="240" t="str">
        <f>IF('11'!AQ19="C","C",IF('11'!AQ19="D","D",IF('11'!AQ19="TR","TR",IF('11'!AQ19="TC","TC","."))))</f>
        <v>.</v>
      </c>
      <c r="E19" s="240" t="str">
        <f t="shared" si="0"/>
        <v>.</v>
      </c>
      <c r="F19" s="240" t="str">
        <f t="shared" si="1"/>
        <v>.</v>
      </c>
      <c r="G19" s="240" t="str">
        <f t="shared" si="1"/>
        <v>.</v>
      </c>
      <c r="H19" s="240" t="str">
        <f t="shared" si="1"/>
        <v>.</v>
      </c>
      <c r="I19" s="240" t="str">
        <f t="shared" si="1"/>
        <v>.</v>
      </c>
      <c r="J19" s="240" t="str">
        <f t="shared" si="1"/>
        <v>.</v>
      </c>
      <c r="K19" s="240" t="str">
        <f t="shared" si="1"/>
        <v>.</v>
      </c>
      <c r="L19" s="240" t="str">
        <f t="shared" si="1"/>
        <v>.</v>
      </c>
      <c r="M19" s="240" t="str">
        <f t="shared" si="1"/>
        <v>.</v>
      </c>
      <c r="N19" s="240" t="str">
        <f t="shared" si="1"/>
        <v>.</v>
      </c>
      <c r="O19" s="240" t="str">
        <f t="shared" si="1"/>
        <v>.</v>
      </c>
      <c r="P19" s="240" t="str">
        <f t="shared" si="1"/>
        <v>.</v>
      </c>
      <c r="Q19" s="240" t="str">
        <f t="shared" si="1"/>
        <v>.</v>
      </c>
      <c r="R19" s="240" t="str">
        <f t="shared" si="1"/>
        <v>.</v>
      </c>
      <c r="S19" s="240" t="str">
        <f t="shared" si="1"/>
        <v>.</v>
      </c>
      <c r="T19" s="240" t="str">
        <f t="shared" si="1"/>
        <v>.</v>
      </c>
      <c r="U19" s="240" t="str">
        <f t="shared" si="1"/>
        <v>.</v>
      </c>
      <c r="V19" s="240" t="str">
        <f t="shared" si="1"/>
        <v>.</v>
      </c>
      <c r="W19" s="240" t="str">
        <f t="shared" si="1"/>
        <v>.</v>
      </c>
      <c r="X19" s="240" t="str">
        <f t="shared" si="1"/>
        <v>.</v>
      </c>
      <c r="Y19" s="240" t="str">
        <f t="shared" si="1"/>
        <v>.</v>
      </c>
      <c r="Z19" s="240" t="str">
        <f t="shared" si="1"/>
        <v>.</v>
      </c>
      <c r="AA19" s="240" t="str">
        <f t="shared" si="1"/>
        <v>.</v>
      </c>
      <c r="AB19" s="240" t="str">
        <f t="shared" si="1"/>
        <v>.</v>
      </c>
      <c r="AC19" s="240" t="str">
        <f t="shared" si="1"/>
        <v>.</v>
      </c>
      <c r="AD19" s="240" t="str">
        <f t="shared" si="1"/>
        <v>.</v>
      </c>
      <c r="AE19" s="240" t="str">
        <f t="shared" si="1"/>
        <v>.</v>
      </c>
      <c r="AF19" s="240" t="str">
        <f t="shared" si="1"/>
        <v>.</v>
      </c>
      <c r="AG19" s="240" t="str">
        <f t="shared" si="1"/>
        <v>.</v>
      </c>
      <c r="AH19" s="240" t="str">
        <f t="shared" si="1"/>
        <v>.</v>
      </c>
      <c r="AI19" s="240" t="str">
        <f t="shared" si="1"/>
        <v>.</v>
      </c>
      <c r="AJ19" s="240" t="str">
        <f t="shared" si="1"/>
        <v>.</v>
      </c>
      <c r="AK19" s="240" t="str">
        <f t="shared" si="1"/>
        <v>.</v>
      </c>
      <c r="AL19" s="240" t="str">
        <f t="shared" si="1"/>
        <v>.</v>
      </c>
      <c r="AM19" s="240" t="str">
        <f t="shared" si="1"/>
        <v>.</v>
      </c>
      <c r="AN19" s="240" t="str">
        <f t="shared" si="1"/>
        <v>.</v>
      </c>
      <c r="AO19" s="240" t="str">
        <f t="shared" si="1"/>
        <v>.</v>
      </c>
      <c r="AP19" s="240" t="str">
        <f t="shared" si="1"/>
        <v>.</v>
      </c>
      <c r="AQ19" s="240" t="str">
        <f t="shared" si="1"/>
        <v>.</v>
      </c>
      <c r="AR19" s="3">
        <f>COUNTIF(D19:AQ19,"F")+'11'!AR19</f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70" t="str">
        <f>'11'!C20</f>
        <v>ANA CARLA MESSIAS DE MOURA</v>
      </c>
      <c r="D20" s="240" t="str">
        <f>IF('11'!AQ20="C","C",IF('11'!AQ20="D","D",IF('11'!AQ20="TR","TR",IF('11'!AQ20="TC","TC","."))))</f>
        <v>.</v>
      </c>
      <c r="E20" s="240" t="str">
        <f t="shared" si="0"/>
        <v>.</v>
      </c>
      <c r="F20" s="240" t="str">
        <f t="shared" si="1"/>
        <v>.</v>
      </c>
      <c r="G20" s="240" t="str">
        <f t="shared" si="1"/>
        <v>.</v>
      </c>
      <c r="H20" s="240" t="str">
        <f t="shared" si="1"/>
        <v>.</v>
      </c>
      <c r="I20" s="240" t="str">
        <f t="shared" si="1"/>
        <v>.</v>
      </c>
      <c r="J20" s="240" t="str">
        <f t="shared" si="1"/>
        <v>.</v>
      </c>
      <c r="K20" s="240" t="str">
        <f t="shared" si="1"/>
        <v>.</v>
      </c>
      <c r="L20" s="240" t="str">
        <f t="shared" si="1"/>
        <v>.</v>
      </c>
      <c r="M20" s="240" t="str">
        <f t="shared" si="1"/>
        <v>.</v>
      </c>
      <c r="N20" s="240" t="str">
        <f t="shared" si="1"/>
        <v>.</v>
      </c>
      <c r="O20" s="240" t="str">
        <f t="shared" si="1"/>
        <v>.</v>
      </c>
      <c r="P20" s="240" t="str">
        <f t="shared" si="1"/>
        <v>.</v>
      </c>
      <c r="Q20" s="240" t="str">
        <f t="shared" si="1"/>
        <v>.</v>
      </c>
      <c r="R20" s="240" t="str">
        <f t="shared" si="1"/>
        <v>.</v>
      </c>
      <c r="S20" s="240" t="str">
        <f t="shared" si="1"/>
        <v>.</v>
      </c>
      <c r="T20" s="240" t="str">
        <f t="shared" si="1"/>
        <v>.</v>
      </c>
      <c r="U20" s="240" t="str">
        <f t="shared" si="1"/>
        <v>.</v>
      </c>
      <c r="V20" s="240" t="str">
        <f t="shared" si="1"/>
        <v>.</v>
      </c>
      <c r="W20" s="240" t="str">
        <f t="shared" si="1"/>
        <v>.</v>
      </c>
      <c r="X20" s="240" t="str">
        <f t="shared" si="1"/>
        <v>.</v>
      </c>
      <c r="Y20" s="240" t="str">
        <f t="shared" si="1"/>
        <v>.</v>
      </c>
      <c r="Z20" s="240" t="str">
        <f t="shared" si="1"/>
        <v>.</v>
      </c>
      <c r="AA20" s="240" t="str">
        <f t="shared" si="1"/>
        <v>.</v>
      </c>
      <c r="AB20" s="240" t="str">
        <f t="shared" si="1"/>
        <v>.</v>
      </c>
      <c r="AC20" s="240" t="str">
        <f t="shared" si="1"/>
        <v>.</v>
      </c>
      <c r="AD20" s="240" t="str">
        <f t="shared" si="1"/>
        <v>.</v>
      </c>
      <c r="AE20" s="240" t="str">
        <f t="shared" si="1"/>
        <v>.</v>
      </c>
      <c r="AF20" s="240" t="str">
        <f t="shared" si="1"/>
        <v>.</v>
      </c>
      <c r="AG20" s="240" t="str">
        <f t="shared" si="1"/>
        <v>.</v>
      </c>
      <c r="AH20" s="240" t="str">
        <f t="shared" si="1"/>
        <v>.</v>
      </c>
      <c r="AI20" s="240" t="str">
        <f t="shared" si="1"/>
        <v>.</v>
      </c>
      <c r="AJ20" s="240" t="str">
        <f t="shared" si="1"/>
        <v>.</v>
      </c>
      <c r="AK20" s="240" t="str">
        <f t="shared" si="1"/>
        <v>.</v>
      </c>
      <c r="AL20" s="240" t="str">
        <f t="shared" si="1"/>
        <v>.</v>
      </c>
      <c r="AM20" s="240" t="str">
        <f t="shared" si="1"/>
        <v>.</v>
      </c>
      <c r="AN20" s="240" t="str">
        <f t="shared" si="1"/>
        <v>.</v>
      </c>
      <c r="AO20" s="240" t="str">
        <f t="shared" si="1"/>
        <v>.</v>
      </c>
      <c r="AP20" s="240" t="str">
        <f t="shared" si="1"/>
        <v>.</v>
      </c>
      <c r="AQ20" s="240" t="str">
        <f t="shared" si="1"/>
        <v>.</v>
      </c>
      <c r="AR20" s="4">
        <f>COUNTIF(D20:AQ20,"F")+'11'!AR20</f>
        <v>0</v>
      </c>
    </row>
    <row r="21" spans="1:44" ht="10.5" customHeight="1">
      <c r="A21" s="265">
        <f>'7'!A21</f>
        <v>6</v>
      </c>
      <c r="B21" s="265" t="str">
        <f>'7'!B21</f>
        <v>ADS</v>
      </c>
      <c r="C21" s="270" t="str">
        <f>'11'!C21</f>
        <v>ANGELO VICTOR ISRAEL MUNIZ</v>
      </c>
      <c r="D21" s="240" t="str">
        <f>IF('11'!AQ21="C","C",IF('11'!AQ21="D","D",IF('11'!AQ21="TR","TR",IF('11'!AQ21="TC","TC","."))))</f>
        <v>.</v>
      </c>
      <c r="E21" s="240" t="str">
        <f t="shared" si="0"/>
        <v>.</v>
      </c>
      <c r="F21" s="240" t="str">
        <f t="shared" si="1"/>
        <v>.</v>
      </c>
      <c r="G21" s="240" t="str">
        <f t="shared" si="1"/>
        <v>.</v>
      </c>
      <c r="H21" s="240" t="str">
        <f t="shared" si="1"/>
        <v>.</v>
      </c>
      <c r="I21" s="240" t="str">
        <f t="shared" si="1"/>
        <v>.</v>
      </c>
      <c r="J21" s="240" t="str">
        <f t="shared" si="1"/>
        <v>.</v>
      </c>
      <c r="K21" s="240" t="str">
        <f t="shared" si="1"/>
        <v>.</v>
      </c>
      <c r="L21" s="240" t="str">
        <f t="shared" si="1"/>
        <v>.</v>
      </c>
      <c r="M21" s="240" t="str">
        <f t="shared" si="1"/>
        <v>.</v>
      </c>
      <c r="N21" s="240" t="str">
        <f t="shared" si="1"/>
        <v>.</v>
      </c>
      <c r="O21" s="240" t="str">
        <f t="shared" si="1"/>
        <v>.</v>
      </c>
      <c r="P21" s="240" t="str">
        <f t="shared" si="1"/>
        <v>.</v>
      </c>
      <c r="Q21" s="240" t="str">
        <f t="shared" si="1"/>
        <v>.</v>
      </c>
      <c r="R21" s="240" t="str">
        <f t="shared" si="1"/>
        <v>.</v>
      </c>
      <c r="S21" s="240" t="str">
        <f t="shared" si="1"/>
        <v>.</v>
      </c>
      <c r="T21" s="240" t="str">
        <f t="shared" si="1"/>
        <v>.</v>
      </c>
      <c r="U21" s="240" t="str">
        <f t="shared" si="1"/>
        <v>.</v>
      </c>
      <c r="V21" s="240" t="str">
        <f t="shared" si="1"/>
        <v>.</v>
      </c>
      <c r="W21" s="240" t="str">
        <f t="shared" si="1"/>
        <v>.</v>
      </c>
      <c r="X21" s="240" t="str">
        <f t="shared" si="1"/>
        <v>.</v>
      </c>
      <c r="Y21" s="240" t="str">
        <f t="shared" si="1"/>
        <v>.</v>
      </c>
      <c r="Z21" s="240" t="str">
        <f t="shared" si="1"/>
        <v>.</v>
      </c>
      <c r="AA21" s="240" t="str">
        <f t="shared" si="1"/>
        <v>.</v>
      </c>
      <c r="AB21" s="240" t="str">
        <f t="shared" si="1"/>
        <v>.</v>
      </c>
      <c r="AC21" s="240" t="str">
        <f t="shared" si="1"/>
        <v>.</v>
      </c>
      <c r="AD21" s="240" t="str">
        <f t="shared" si="1"/>
        <v>.</v>
      </c>
      <c r="AE21" s="240" t="str">
        <f t="shared" si="1"/>
        <v>.</v>
      </c>
      <c r="AF21" s="240" t="str">
        <f t="shared" si="1"/>
        <v>.</v>
      </c>
      <c r="AG21" s="240" t="str">
        <f t="shared" si="1"/>
        <v>.</v>
      </c>
      <c r="AH21" s="240" t="str">
        <f t="shared" si="1"/>
        <v>.</v>
      </c>
      <c r="AI21" s="240" t="str">
        <f t="shared" si="1"/>
        <v>.</v>
      </c>
      <c r="AJ21" s="240" t="str">
        <f t="shared" si="1"/>
        <v>.</v>
      </c>
      <c r="AK21" s="240" t="str">
        <f t="shared" si="1"/>
        <v>.</v>
      </c>
      <c r="AL21" s="240" t="str">
        <f t="shared" si="1"/>
        <v>.</v>
      </c>
      <c r="AM21" s="240" t="str">
        <f t="shared" si="1"/>
        <v>.</v>
      </c>
      <c r="AN21" s="240" t="str">
        <f t="shared" si="1"/>
        <v>.</v>
      </c>
      <c r="AO21" s="240" t="str">
        <f t="shared" si="1"/>
        <v>.</v>
      </c>
      <c r="AP21" s="240" t="str">
        <f t="shared" si="1"/>
        <v>.</v>
      </c>
      <c r="AQ21" s="240" t="str">
        <f t="shared" si="1"/>
        <v>.</v>
      </c>
      <c r="AR21" s="4">
        <f>COUNTIF(D21:AQ21,"F")+'11'!AR21</f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70" t="str">
        <f>'11'!C22</f>
        <v>BRUNO DA SILVA BRIXIUS</v>
      </c>
      <c r="D22" s="240" t="str">
        <f>IF('11'!AQ22="C","C",IF('11'!AQ22="D","D",IF('11'!AQ22="TR","TR",IF('11'!AQ22="TC","TC","."))))</f>
        <v>.</v>
      </c>
      <c r="E22" s="240" t="str">
        <f t="shared" si="0"/>
        <v>.</v>
      </c>
      <c r="F22" s="240" t="str">
        <f t="shared" si="1"/>
        <v>.</v>
      </c>
      <c r="G22" s="240" t="str">
        <f t="shared" si="1"/>
        <v>.</v>
      </c>
      <c r="H22" s="240" t="str">
        <f t="shared" si="1"/>
        <v>.</v>
      </c>
      <c r="I22" s="240" t="str">
        <f t="shared" si="1"/>
        <v>.</v>
      </c>
      <c r="J22" s="240" t="str">
        <f t="shared" si="1"/>
        <v>.</v>
      </c>
      <c r="K22" s="240" t="str">
        <f t="shared" si="1"/>
        <v>.</v>
      </c>
      <c r="L22" s="240" t="str">
        <f t="shared" si="1"/>
        <v>.</v>
      </c>
      <c r="M22" s="240" t="str">
        <f t="shared" si="1"/>
        <v>.</v>
      </c>
      <c r="N22" s="240" t="str">
        <f t="shared" si="1"/>
        <v>.</v>
      </c>
      <c r="O22" s="240" t="str">
        <f t="shared" si="1"/>
        <v>.</v>
      </c>
      <c r="P22" s="240" t="str">
        <f t="shared" si="1"/>
        <v>.</v>
      </c>
      <c r="Q22" s="240" t="str">
        <f t="shared" si="1"/>
        <v>.</v>
      </c>
      <c r="R22" s="240" t="str">
        <f t="shared" si="1"/>
        <v>.</v>
      </c>
      <c r="S22" s="240" t="str">
        <f t="shared" si="1"/>
        <v>.</v>
      </c>
      <c r="T22" s="240" t="str">
        <f t="shared" si="1"/>
        <v>.</v>
      </c>
      <c r="U22" s="240" t="str">
        <f t="shared" si="1"/>
        <v>.</v>
      </c>
      <c r="V22" s="240" t="str">
        <f t="shared" si="1"/>
        <v>.</v>
      </c>
      <c r="W22" s="240" t="str">
        <f t="shared" si="1"/>
        <v>.</v>
      </c>
      <c r="X22" s="240" t="str">
        <f t="shared" si="1"/>
        <v>.</v>
      </c>
      <c r="Y22" s="240" t="str">
        <f t="shared" si="1"/>
        <v>.</v>
      </c>
      <c r="Z22" s="240" t="str">
        <f t="shared" si="1"/>
        <v>.</v>
      </c>
      <c r="AA22" s="240" t="str">
        <f t="shared" si="1"/>
        <v>.</v>
      </c>
      <c r="AB22" s="240" t="str">
        <f t="shared" si="1"/>
        <v>.</v>
      </c>
      <c r="AC22" s="240" t="str">
        <f t="shared" si="1"/>
        <v>.</v>
      </c>
      <c r="AD22" s="240" t="str">
        <f t="shared" si="1"/>
        <v>.</v>
      </c>
      <c r="AE22" s="240" t="str">
        <f t="shared" si="1"/>
        <v>.</v>
      </c>
      <c r="AF22" s="240" t="str">
        <f t="shared" si="1"/>
        <v>.</v>
      </c>
      <c r="AG22" s="240" t="str">
        <f t="shared" si="1"/>
        <v>.</v>
      </c>
      <c r="AH22" s="240" t="str">
        <f t="shared" si="1"/>
        <v>.</v>
      </c>
      <c r="AI22" s="240" t="str">
        <f t="shared" si="1"/>
        <v>.</v>
      </c>
      <c r="AJ22" s="240" t="str">
        <f t="shared" si="1"/>
        <v>.</v>
      </c>
      <c r="AK22" s="240" t="str">
        <f t="shared" si="1"/>
        <v>.</v>
      </c>
      <c r="AL22" s="240" t="str">
        <f t="shared" si="1"/>
        <v>.</v>
      </c>
      <c r="AM22" s="240" t="str">
        <f t="shared" si="1"/>
        <v>.</v>
      </c>
      <c r="AN22" s="240" t="str">
        <f t="shared" si="1"/>
        <v>.</v>
      </c>
      <c r="AO22" s="240" t="str">
        <f t="shared" si="1"/>
        <v>.</v>
      </c>
      <c r="AP22" s="240" t="str">
        <f t="shared" si="1"/>
        <v>.</v>
      </c>
      <c r="AQ22" s="240" t="str">
        <f t="shared" si="1"/>
        <v>.</v>
      </c>
      <c r="AR22" s="4">
        <f>COUNTIF(D22:AQ22,"F")+'11'!AR22</f>
        <v>0</v>
      </c>
    </row>
    <row r="23" spans="1:44" ht="10.5" customHeight="1">
      <c r="A23" s="265">
        <f>'7'!A23</f>
        <v>1</v>
      </c>
      <c r="B23" s="265" t="str">
        <f>'7'!B23</f>
        <v>TEL</v>
      </c>
      <c r="C23" s="270" t="str">
        <f>'11'!C23</f>
        <v>CRISTIANO DE MOURA</v>
      </c>
      <c r="D23" s="240" t="str">
        <f>IF('11'!AQ23="C","C",IF('11'!AQ23="D","D",IF('11'!AQ23="TR","TR",IF('11'!AQ23="TC","TC","."))))</f>
        <v>.</v>
      </c>
      <c r="E23" s="240" t="str">
        <f t="shared" si="0"/>
        <v>.</v>
      </c>
      <c r="F23" s="240" t="str">
        <f t="shared" si="1"/>
        <v>.</v>
      </c>
      <c r="G23" s="240" t="str">
        <f t="shared" si="1"/>
        <v>.</v>
      </c>
      <c r="H23" s="240" t="str">
        <f t="shared" si="1"/>
        <v>.</v>
      </c>
      <c r="I23" s="240" t="str">
        <f t="shared" si="1"/>
        <v>.</v>
      </c>
      <c r="J23" s="240" t="str">
        <f t="shared" ref="F23:AQ29" si="2">IF(I23="C","C",IF(I23="D","D",IF(I23="TR","TR",IF(I23="TC","TC","."))))</f>
        <v>.</v>
      </c>
      <c r="K23" s="240" t="str">
        <f t="shared" si="2"/>
        <v>.</v>
      </c>
      <c r="L23" s="240" t="str">
        <f t="shared" si="2"/>
        <v>.</v>
      </c>
      <c r="M23" s="240" t="str">
        <f t="shared" si="2"/>
        <v>.</v>
      </c>
      <c r="N23" s="240" t="str">
        <f t="shared" si="2"/>
        <v>.</v>
      </c>
      <c r="O23" s="240" t="str">
        <f t="shared" si="2"/>
        <v>.</v>
      </c>
      <c r="P23" s="240" t="str">
        <f t="shared" si="2"/>
        <v>.</v>
      </c>
      <c r="Q23" s="240" t="str">
        <f t="shared" si="2"/>
        <v>.</v>
      </c>
      <c r="R23" s="240" t="str">
        <f t="shared" si="2"/>
        <v>.</v>
      </c>
      <c r="S23" s="240" t="str">
        <f t="shared" si="2"/>
        <v>.</v>
      </c>
      <c r="T23" s="240" t="str">
        <f t="shared" si="2"/>
        <v>.</v>
      </c>
      <c r="U23" s="240" t="str">
        <f t="shared" si="2"/>
        <v>.</v>
      </c>
      <c r="V23" s="240" t="str">
        <f t="shared" si="2"/>
        <v>.</v>
      </c>
      <c r="W23" s="240" t="str">
        <f t="shared" si="2"/>
        <v>.</v>
      </c>
      <c r="X23" s="240" t="str">
        <f t="shared" si="2"/>
        <v>.</v>
      </c>
      <c r="Y23" s="240" t="str">
        <f t="shared" si="2"/>
        <v>.</v>
      </c>
      <c r="Z23" s="240" t="str">
        <f t="shared" si="2"/>
        <v>.</v>
      </c>
      <c r="AA23" s="240" t="str">
        <f t="shared" si="2"/>
        <v>.</v>
      </c>
      <c r="AB23" s="240" t="str">
        <f t="shared" si="2"/>
        <v>.</v>
      </c>
      <c r="AC23" s="240" t="str">
        <f t="shared" si="2"/>
        <v>.</v>
      </c>
      <c r="AD23" s="240" t="str">
        <f t="shared" si="2"/>
        <v>.</v>
      </c>
      <c r="AE23" s="240" t="str">
        <f t="shared" si="2"/>
        <v>.</v>
      </c>
      <c r="AF23" s="240" t="str">
        <f t="shared" si="2"/>
        <v>.</v>
      </c>
      <c r="AG23" s="240" t="str">
        <f t="shared" si="2"/>
        <v>.</v>
      </c>
      <c r="AH23" s="240" t="str">
        <f t="shared" si="2"/>
        <v>.</v>
      </c>
      <c r="AI23" s="240" t="str">
        <f t="shared" si="2"/>
        <v>.</v>
      </c>
      <c r="AJ23" s="240" t="str">
        <f t="shared" si="2"/>
        <v>.</v>
      </c>
      <c r="AK23" s="240" t="str">
        <f t="shared" si="2"/>
        <v>.</v>
      </c>
      <c r="AL23" s="240" t="str">
        <f t="shared" si="2"/>
        <v>.</v>
      </c>
      <c r="AM23" s="240" t="str">
        <f t="shared" si="2"/>
        <v>.</v>
      </c>
      <c r="AN23" s="240" t="str">
        <f t="shared" si="2"/>
        <v>.</v>
      </c>
      <c r="AO23" s="240" t="str">
        <f t="shared" si="2"/>
        <v>.</v>
      </c>
      <c r="AP23" s="240" t="str">
        <f t="shared" si="2"/>
        <v>.</v>
      </c>
      <c r="AQ23" s="240" t="str">
        <f t="shared" si="2"/>
        <v>.</v>
      </c>
      <c r="AR23" s="4">
        <f>COUNTIF(D23:AQ23,"F")+'11'!AR23</f>
        <v>0</v>
      </c>
    </row>
    <row r="24" spans="1:44" ht="10.5" customHeight="1">
      <c r="A24" s="265">
        <f>'7'!A24</f>
        <v>6</v>
      </c>
      <c r="B24" s="265" t="str">
        <f>'7'!B24</f>
        <v>ADS</v>
      </c>
      <c r="C24" s="270" t="str">
        <f>'11'!C24</f>
        <v>DANIEL OLIVEIRA RODRIGUES</v>
      </c>
      <c r="D24" s="240" t="str">
        <f>IF('11'!AQ24="C","C",IF('11'!AQ24="D","D",IF('11'!AQ24="TR","TR",IF('11'!AQ24="TC","TC","."))))</f>
        <v>C</v>
      </c>
      <c r="E24" s="240" t="str">
        <f t="shared" si="0"/>
        <v>C</v>
      </c>
      <c r="F24" s="240" t="str">
        <f t="shared" si="2"/>
        <v>C</v>
      </c>
      <c r="G24" s="240" t="str">
        <f t="shared" si="2"/>
        <v>C</v>
      </c>
      <c r="H24" s="240" t="str">
        <f t="shared" si="2"/>
        <v>C</v>
      </c>
      <c r="I24" s="240" t="str">
        <f t="shared" si="2"/>
        <v>C</v>
      </c>
      <c r="J24" s="240" t="str">
        <f t="shared" si="2"/>
        <v>C</v>
      </c>
      <c r="K24" s="240" t="str">
        <f t="shared" si="2"/>
        <v>C</v>
      </c>
      <c r="L24" s="240" t="str">
        <f t="shared" si="2"/>
        <v>C</v>
      </c>
      <c r="M24" s="240" t="str">
        <f t="shared" si="2"/>
        <v>C</v>
      </c>
      <c r="N24" s="240" t="str">
        <f t="shared" si="2"/>
        <v>C</v>
      </c>
      <c r="O24" s="240" t="str">
        <f t="shared" si="2"/>
        <v>C</v>
      </c>
      <c r="P24" s="240" t="str">
        <f t="shared" si="2"/>
        <v>C</v>
      </c>
      <c r="Q24" s="240" t="str">
        <f t="shared" si="2"/>
        <v>C</v>
      </c>
      <c r="R24" s="240" t="str">
        <f t="shared" si="2"/>
        <v>C</v>
      </c>
      <c r="S24" s="240" t="str">
        <f t="shared" si="2"/>
        <v>C</v>
      </c>
      <c r="T24" s="240" t="str">
        <f t="shared" si="2"/>
        <v>C</v>
      </c>
      <c r="U24" s="240" t="str">
        <f t="shared" si="2"/>
        <v>C</v>
      </c>
      <c r="V24" s="240" t="str">
        <f t="shared" si="2"/>
        <v>C</v>
      </c>
      <c r="W24" s="240" t="str">
        <f t="shared" si="2"/>
        <v>C</v>
      </c>
      <c r="X24" s="240" t="str">
        <f t="shared" si="2"/>
        <v>C</v>
      </c>
      <c r="Y24" s="240" t="str">
        <f t="shared" si="2"/>
        <v>C</v>
      </c>
      <c r="Z24" s="240" t="str">
        <f t="shared" si="2"/>
        <v>C</v>
      </c>
      <c r="AA24" s="240" t="str">
        <f t="shared" si="2"/>
        <v>C</v>
      </c>
      <c r="AB24" s="240" t="str">
        <f t="shared" si="2"/>
        <v>C</v>
      </c>
      <c r="AC24" s="240" t="str">
        <f t="shared" si="2"/>
        <v>C</v>
      </c>
      <c r="AD24" s="240" t="str">
        <f t="shared" si="2"/>
        <v>C</v>
      </c>
      <c r="AE24" s="240" t="str">
        <f t="shared" si="2"/>
        <v>C</v>
      </c>
      <c r="AF24" s="240" t="str">
        <f t="shared" si="2"/>
        <v>C</v>
      </c>
      <c r="AG24" s="240" t="str">
        <f t="shared" si="2"/>
        <v>C</v>
      </c>
      <c r="AH24" s="240" t="str">
        <f t="shared" si="2"/>
        <v>C</v>
      </c>
      <c r="AI24" s="240" t="str">
        <f t="shared" si="2"/>
        <v>C</v>
      </c>
      <c r="AJ24" s="240" t="str">
        <f t="shared" si="2"/>
        <v>C</v>
      </c>
      <c r="AK24" s="240" t="str">
        <f t="shared" si="2"/>
        <v>C</v>
      </c>
      <c r="AL24" s="240" t="str">
        <f t="shared" si="2"/>
        <v>C</v>
      </c>
      <c r="AM24" s="240" t="str">
        <f t="shared" si="2"/>
        <v>C</v>
      </c>
      <c r="AN24" s="240" t="str">
        <f t="shared" si="2"/>
        <v>C</v>
      </c>
      <c r="AO24" s="240" t="str">
        <f t="shared" si="2"/>
        <v>C</v>
      </c>
      <c r="AP24" s="240" t="str">
        <f t="shared" si="2"/>
        <v>C</v>
      </c>
      <c r="AQ24" s="240" t="str">
        <f t="shared" si="2"/>
        <v>C</v>
      </c>
      <c r="AR24" s="4">
        <f>COUNTIF(D24:AQ24,"F")+'11'!AR24</f>
        <v>0</v>
      </c>
    </row>
    <row r="25" spans="1:44" ht="10.5" customHeight="1">
      <c r="A25" s="265">
        <f>'7'!A25</f>
        <v>7</v>
      </c>
      <c r="B25" s="265" t="str">
        <f>'7'!B25</f>
        <v>ADS</v>
      </c>
      <c r="C25" s="270" t="str">
        <f>'11'!C25</f>
        <v>DIONATA LEONEL MACHADO FERRAZ</v>
      </c>
      <c r="D25" s="240" t="str">
        <f>IF('11'!AQ25="C","C",IF('11'!AQ25="D","D",IF('11'!AQ25="TR","TR",IF('11'!AQ25="TC","TC","."))))</f>
        <v>.</v>
      </c>
      <c r="E25" s="240" t="str">
        <f t="shared" si="0"/>
        <v>.</v>
      </c>
      <c r="F25" s="240" t="str">
        <f t="shared" si="2"/>
        <v>.</v>
      </c>
      <c r="G25" s="240" t="str">
        <f t="shared" si="2"/>
        <v>.</v>
      </c>
      <c r="H25" s="240" t="str">
        <f t="shared" si="2"/>
        <v>.</v>
      </c>
      <c r="I25" s="240" t="str">
        <f t="shared" si="2"/>
        <v>.</v>
      </c>
      <c r="J25" s="240" t="str">
        <f t="shared" si="2"/>
        <v>.</v>
      </c>
      <c r="K25" s="240" t="str">
        <f t="shared" si="2"/>
        <v>.</v>
      </c>
      <c r="L25" s="240" t="str">
        <f t="shared" si="2"/>
        <v>.</v>
      </c>
      <c r="M25" s="240" t="str">
        <f t="shared" si="2"/>
        <v>.</v>
      </c>
      <c r="N25" s="240" t="str">
        <f t="shared" si="2"/>
        <v>.</v>
      </c>
      <c r="O25" s="240" t="str">
        <f t="shared" si="2"/>
        <v>.</v>
      </c>
      <c r="P25" s="240" t="str">
        <f t="shared" si="2"/>
        <v>.</v>
      </c>
      <c r="Q25" s="240" t="str">
        <f t="shared" si="2"/>
        <v>.</v>
      </c>
      <c r="R25" s="240" t="str">
        <f t="shared" si="2"/>
        <v>.</v>
      </c>
      <c r="S25" s="240" t="str">
        <f t="shared" si="2"/>
        <v>.</v>
      </c>
      <c r="T25" s="240" t="str">
        <f t="shared" si="2"/>
        <v>.</v>
      </c>
      <c r="U25" s="240" t="str">
        <f t="shared" si="2"/>
        <v>.</v>
      </c>
      <c r="V25" s="240" t="str">
        <f t="shared" si="2"/>
        <v>.</v>
      </c>
      <c r="W25" s="240" t="str">
        <f t="shared" si="2"/>
        <v>.</v>
      </c>
      <c r="X25" s="240" t="str">
        <f t="shared" si="2"/>
        <v>.</v>
      </c>
      <c r="Y25" s="240" t="str">
        <f t="shared" si="2"/>
        <v>.</v>
      </c>
      <c r="Z25" s="240" t="str">
        <f t="shared" si="2"/>
        <v>.</v>
      </c>
      <c r="AA25" s="240" t="str">
        <f t="shared" si="2"/>
        <v>.</v>
      </c>
      <c r="AB25" s="240" t="str">
        <f t="shared" si="2"/>
        <v>.</v>
      </c>
      <c r="AC25" s="240" t="str">
        <f t="shared" si="2"/>
        <v>.</v>
      </c>
      <c r="AD25" s="240" t="str">
        <f t="shared" si="2"/>
        <v>.</v>
      </c>
      <c r="AE25" s="240" t="str">
        <f t="shared" si="2"/>
        <v>.</v>
      </c>
      <c r="AF25" s="240" t="str">
        <f t="shared" si="2"/>
        <v>.</v>
      </c>
      <c r="AG25" s="240" t="str">
        <f t="shared" si="2"/>
        <v>.</v>
      </c>
      <c r="AH25" s="240" t="str">
        <f t="shared" si="2"/>
        <v>.</v>
      </c>
      <c r="AI25" s="240" t="str">
        <f t="shared" si="2"/>
        <v>.</v>
      </c>
      <c r="AJ25" s="240" t="str">
        <f t="shared" si="2"/>
        <v>.</v>
      </c>
      <c r="AK25" s="240" t="str">
        <f t="shared" si="2"/>
        <v>.</v>
      </c>
      <c r="AL25" s="240" t="str">
        <f t="shared" si="2"/>
        <v>.</v>
      </c>
      <c r="AM25" s="240" t="str">
        <f t="shared" si="2"/>
        <v>.</v>
      </c>
      <c r="AN25" s="240" t="str">
        <f t="shared" si="2"/>
        <v>.</v>
      </c>
      <c r="AO25" s="240" t="str">
        <f t="shared" si="2"/>
        <v>.</v>
      </c>
      <c r="AP25" s="240" t="str">
        <f t="shared" si="2"/>
        <v>.</v>
      </c>
      <c r="AQ25" s="240" t="str">
        <f t="shared" si="2"/>
        <v>.</v>
      </c>
      <c r="AR25" s="4">
        <f>COUNTIF(D25:AQ25,"F")+'11'!AR25</f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70" t="str">
        <f>'11'!C26</f>
        <v>DOUGLAS COSTA DA ROCHA</v>
      </c>
      <c r="D26" s="240" t="str">
        <f>IF('11'!AQ26="C","C",IF('11'!AQ26="D","D",IF('11'!AQ26="TR","TR",IF('11'!AQ26="TC","TC","."))))</f>
        <v>.</v>
      </c>
      <c r="E26" s="240" t="str">
        <f t="shared" si="0"/>
        <v>.</v>
      </c>
      <c r="F26" s="240" t="str">
        <f t="shared" si="2"/>
        <v>.</v>
      </c>
      <c r="G26" s="240" t="str">
        <f t="shared" si="2"/>
        <v>.</v>
      </c>
      <c r="H26" s="240" t="str">
        <f t="shared" si="2"/>
        <v>.</v>
      </c>
      <c r="I26" s="240" t="str">
        <f t="shared" si="2"/>
        <v>.</v>
      </c>
      <c r="J26" s="240" t="str">
        <f t="shared" si="2"/>
        <v>.</v>
      </c>
      <c r="K26" s="240" t="str">
        <f t="shared" si="2"/>
        <v>.</v>
      </c>
      <c r="L26" s="240" t="str">
        <f t="shared" si="2"/>
        <v>.</v>
      </c>
      <c r="M26" s="240" t="str">
        <f t="shared" si="2"/>
        <v>.</v>
      </c>
      <c r="N26" s="240" t="str">
        <f t="shared" si="2"/>
        <v>.</v>
      </c>
      <c r="O26" s="240" t="str">
        <f t="shared" si="2"/>
        <v>.</v>
      </c>
      <c r="P26" s="240" t="str">
        <f t="shared" si="2"/>
        <v>.</v>
      </c>
      <c r="Q26" s="240" t="str">
        <f t="shared" si="2"/>
        <v>.</v>
      </c>
      <c r="R26" s="240" t="str">
        <f t="shared" si="2"/>
        <v>.</v>
      </c>
      <c r="S26" s="240" t="str">
        <f t="shared" si="2"/>
        <v>.</v>
      </c>
      <c r="T26" s="240" t="str">
        <f t="shared" si="2"/>
        <v>.</v>
      </c>
      <c r="U26" s="240" t="str">
        <f t="shared" si="2"/>
        <v>.</v>
      </c>
      <c r="V26" s="240" t="str">
        <f t="shared" si="2"/>
        <v>.</v>
      </c>
      <c r="W26" s="240" t="str">
        <f t="shared" si="2"/>
        <v>.</v>
      </c>
      <c r="X26" s="240" t="str">
        <f t="shared" si="2"/>
        <v>.</v>
      </c>
      <c r="Y26" s="240" t="str">
        <f t="shared" si="2"/>
        <v>.</v>
      </c>
      <c r="Z26" s="240" t="str">
        <f t="shared" si="2"/>
        <v>.</v>
      </c>
      <c r="AA26" s="240" t="str">
        <f t="shared" si="2"/>
        <v>.</v>
      </c>
      <c r="AB26" s="240" t="str">
        <f t="shared" si="2"/>
        <v>.</v>
      </c>
      <c r="AC26" s="240" t="str">
        <f t="shared" si="2"/>
        <v>.</v>
      </c>
      <c r="AD26" s="240" t="str">
        <f t="shared" si="2"/>
        <v>.</v>
      </c>
      <c r="AE26" s="240" t="str">
        <f t="shared" si="2"/>
        <v>.</v>
      </c>
      <c r="AF26" s="240" t="str">
        <f t="shared" si="2"/>
        <v>.</v>
      </c>
      <c r="AG26" s="240" t="str">
        <f t="shared" si="2"/>
        <v>.</v>
      </c>
      <c r="AH26" s="240" t="str">
        <f t="shared" si="2"/>
        <v>.</v>
      </c>
      <c r="AI26" s="240" t="str">
        <f t="shared" si="2"/>
        <v>.</v>
      </c>
      <c r="AJ26" s="240" t="str">
        <f t="shared" si="2"/>
        <v>.</v>
      </c>
      <c r="AK26" s="240" t="str">
        <f t="shared" si="2"/>
        <v>.</v>
      </c>
      <c r="AL26" s="240" t="str">
        <f t="shared" si="2"/>
        <v>.</v>
      </c>
      <c r="AM26" s="240" t="str">
        <f t="shared" si="2"/>
        <v>.</v>
      </c>
      <c r="AN26" s="240" t="str">
        <f t="shared" si="2"/>
        <v>.</v>
      </c>
      <c r="AO26" s="240" t="str">
        <f t="shared" si="2"/>
        <v>.</v>
      </c>
      <c r="AP26" s="240" t="str">
        <f t="shared" si="2"/>
        <v>.</v>
      </c>
      <c r="AQ26" s="240" t="str">
        <f t="shared" si="2"/>
        <v>.</v>
      </c>
      <c r="AR26" s="4">
        <f>COUNTIF(D26:AQ26,"F")+'11'!AR26</f>
        <v>0</v>
      </c>
    </row>
    <row r="27" spans="1:44" ht="10.5" customHeight="1">
      <c r="A27" s="265">
        <f>'7'!A27</f>
        <v>3</v>
      </c>
      <c r="B27" s="265" t="str">
        <f>'7'!B27</f>
        <v>REDES</v>
      </c>
      <c r="C27" s="270" t="str">
        <f>'11'!C27</f>
        <v>FABIANO BORBA VIANA FEIJÓ</v>
      </c>
      <c r="D27" s="240" t="str">
        <f>IF('11'!AQ27="C","C",IF('11'!AQ27="D","D",IF('11'!AQ27="TR","TR",IF('11'!AQ27="TC","TC","."))))</f>
        <v>C</v>
      </c>
      <c r="E27" s="240" t="str">
        <f t="shared" si="0"/>
        <v>C</v>
      </c>
      <c r="F27" s="240" t="str">
        <f t="shared" si="2"/>
        <v>C</v>
      </c>
      <c r="G27" s="240" t="str">
        <f t="shared" si="2"/>
        <v>C</v>
      </c>
      <c r="H27" s="240" t="str">
        <f t="shared" si="2"/>
        <v>C</v>
      </c>
      <c r="I27" s="240" t="str">
        <f t="shared" si="2"/>
        <v>C</v>
      </c>
      <c r="J27" s="240" t="str">
        <f t="shared" si="2"/>
        <v>C</v>
      </c>
      <c r="K27" s="240" t="str">
        <f t="shared" si="2"/>
        <v>C</v>
      </c>
      <c r="L27" s="240" t="str">
        <f t="shared" si="2"/>
        <v>C</v>
      </c>
      <c r="M27" s="240" t="str">
        <f t="shared" si="2"/>
        <v>C</v>
      </c>
      <c r="N27" s="240" t="str">
        <f t="shared" si="2"/>
        <v>C</v>
      </c>
      <c r="O27" s="240" t="str">
        <f t="shared" si="2"/>
        <v>C</v>
      </c>
      <c r="P27" s="240" t="str">
        <f t="shared" si="2"/>
        <v>C</v>
      </c>
      <c r="Q27" s="240" t="str">
        <f t="shared" si="2"/>
        <v>C</v>
      </c>
      <c r="R27" s="240" t="str">
        <f t="shared" si="2"/>
        <v>C</v>
      </c>
      <c r="S27" s="240" t="str">
        <f t="shared" si="2"/>
        <v>C</v>
      </c>
      <c r="T27" s="240" t="str">
        <f t="shared" si="2"/>
        <v>C</v>
      </c>
      <c r="U27" s="240" t="str">
        <f t="shared" si="2"/>
        <v>C</v>
      </c>
      <c r="V27" s="240" t="str">
        <f t="shared" si="2"/>
        <v>C</v>
      </c>
      <c r="W27" s="240" t="str">
        <f t="shared" si="2"/>
        <v>C</v>
      </c>
      <c r="X27" s="240" t="str">
        <f t="shared" si="2"/>
        <v>C</v>
      </c>
      <c r="Y27" s="240" t="str">
        <f t="shared" si="2"/>
        <v>C</v>
      </c>
      <c r="Z27" s="240" t="str">
        <f t="shared" si="2"/>
        <v>C</v>
      </c>
      <c r="AA27" s="240" t="str">
        <f t="shared" si="2"/>
        <v>C</v>
      </c>
      <c r="AB27" s="240" t="str">
        <f t="shared" si="2"/>
        <v>C</v>
      </c>
      <c r="AC27" s="240" t="str">
        <f t="shared" si="2"/>
        <v>C</v>
      </c>
      <c r="AD27" s="240" t="str">
        <f t="shared" si="2"/>
        <v>C</v>
      </c>
      <c r="AE27" s="240" t="str">
        <f t="shared" si="2"/>
        <v>C</v>
      </c>
      <c r="AF27" s="240" t="str">
        <f t="shared" si="2"/>
        <v>C</v>
      </c>
      <c r="AG27" s="240" t="str">
        <f t="shared" si="2"/>
        <v>C</v>
      </c>
      <c r="AH27" s="240" t="str">
        <f t="shared" si="2"/>
        <v>C</v>
      </c>
      <c r="AI27" s="240" t="str">
        <f t="shared" si="2"/>
        <v>C</v>
      </c>
      <c r="AJ27" s="240" t="str">
        <f t="shared" si="2"/>
        <v>C</v>
      </c>
      <c r="AK27" s="240" t="str">
        <f t="shared" si="2"/>
        <v>C</v>
      </c>
      <c r="AL27" s="240" t="str">
        <f t="shared" si="2"/>
        <v>C</v>
      </c>
      <c r="AM27" s="240" t="str">
        <f t="shared" si="2"/>
        <v>C</v>
      </c>
      <c r="AN27" s="240" t="str">
        <f t="shared" si="2"/>
        <v>C</v>
      </c>
      <c r="AO27" s="240" t="str">
        <f t="shared" si="2"/>
        <v>C</v>
      </c>
      <c r="AP27" s="240" t="str">
        <f t="shared" si="2"/>
        <v>C</v>
      </c>
      <c r="AQ27" s="240" t="str">
        <f t="shared" si="2"/>
        <v>C</v>
      </c>
      <c r="AR27" s="4">
        <f>COUNTIF(D27:AQ27,"F")+'11'!AR27</f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70" t="str">
        <f>'11'!C28</f>
        <v>FELIPE DA SILVA PACHECO</v>
      </c>
      <c r="D28" s="240" t="str">
        <f>IF('11'!AQ28="C","C",IF('11'!AQ28="D","D",IF('11'!AQ28="TR","TR",IF('11'!AQ28="TC","TC","."))))</f>
        <v>C</v>
      </c>
      <c r="E28" s="240" t="str">
        <f t="shared" si="0"/>
        <v>C</v>
      </c>
      <c r="F28" s="240" t="str">
        <f t="shared" si="2"/>
        <v>C</v>
      </c>
      <c r="G28" s="240" t="str">
        <f t="shared" si="2"/>
        <v>C</v>
      </c>
      <c r="H28" s="240" t="str">
        <f t="shared" si="2"/>
        <v>C</v>
      </c>
      <c r="I28" s="240" t="str">
        <f t="shared" si="2"/>
        <v>C</v>
      </c>
      <c r="J28" s="240" t="str">
        <f t="shared" si="2"/>
        <v>C</v>
      </c>
      <c r="K28" s="240" t="str">
        <f t="shared" si="2"/>
        <v>C</v>
      </c>
      <c r="L28" s="240" t="str">
        <f t="shared" si="2"/>
        <v>C</v>
      </c>
      <c r="M28" s="240" t="str">
        <f t="shared" si="2"/>
        <v>C</v>
      </c>
      <c r="N28" s="240" t="str">
        <f t="shared" si="2"/>
        <v>C</v>
      </c>
      <c r="O28" s="240" t="str">
        <f t="shared" si="2"/>
        <v>C</v>
      </c>
      <c r="P28" s="240" t="str">
        <f t="shared" si="2"/>
        <v>C</v>
      </c>
      <c r="Q28" s="240" t="str">
        <f t="shared" si="2"/>
        <v>C</v>
      </c>
      <c r="R28" s="240" t="str">
        <f t="shared" si="2"/>
        <v>C</v>
      </c>
      <c r="S28" s="240" t="str">
        <f t="shared" si="2"/>
        <v>C</v>
      </c>
      <c r="T28" s="240" t="str">
        <f t="shared" si="2"/>
        <v>C</v>
      </c>
      <c r="U28" s="240" t="str">
        <f t="shared" si="2"/>
        <v>C</v>
      </c>
      <c r="V28" s="240" t="str">
        <f t="shared" si="2"/>
        <v>C</v>
      </c>
      <c r="W28" s="240" t="str">
        <f t="shared" si="2"/>
        <v>C</v>
      </c>
      <c r="X28" s="240" t="str">
        <f t="shared" si="2"/>
        <v>C</v>
      </c>
      <c r="Y28" s="240" t="str">
        <f t="shared" si="2"/>
        <v>C</v>
      </c>
      <c r="Z28" s="240" t="str">
        <f t="shared" si="2"/>
        <v>C</v>
      </c>
      <c r="AA28" s="240" t="str">
        <f t="shared" si="2"/>
        <v>C</v>
      </c>
      <c r="AB28" s="240" t="str">
        <f t="shared" si="2"/>
        <v>C</v>
      </c>
      <c r="AC28" s="240" t="str">
        <f t="shared" si="2"/>
        <v>C</v>
      </c>
      <c r="AD28" s="240" t="str">
        <f t="shared" si="2"/>
        <v>C</v>
      </c>
      <c r="AE28" s="240" t="str">
        <f t="shared" si="2"/>
        <v>C</v>
      </c>
      <c r="AF28" s="240" t="str">
        <f t="shared" si="2"/>
        <v>C</v>
      </c>
      <c r="AG28" s="240" t="str">
        <f t="shared" si="2"/>
        <v>C</v>
      </c>
      <c r="AH28" s="240" t="str">
        <f t="shared" si="2"/>
        <v>C</v>
      </c>
      <c r="AI28" s="240" t="str">
        <f t="shared" si="2"/>
        <v>C</v>
      </c>
      <c r="AJ28" s="240" t="str">
        <f t="shared" si="2"/>
        <v>C</v>
      </c>
      <c r="AK28" s="240" t="str">
        <f t="shared" si="2"/>
        <v>C</v>
      </c>
      <c r="AL28" s="240" t="str">
        <f t="shared" si="2"/>
        <v>C</v>
      </c>
      <c r="AM28" s="240" t="str">
        <f t="shared" si="2"/>
        <v>C</v>
      </c>
      <c r="AN28" s="240" t="str">
        <f t="shared" si="2"/>
        <v>C</v>
      </c>
      <c r="AO28" s="240" t="str">
        <f t="shared" si="2"/>
        <v>C</v>
      </c>
      <c r="AP28" s="240" t="str">
        <f t="shared" si="2"/>
        <v>C</v>
      </c>
      <c r="AQ28" s="240" t="str">
        <f t="shared" si="2"/>
        <v>C</v>
      </c>
      <c r="AR28" s="4">
        <f>COUNTIF(D28:AQ28,"F")+'11'!AR28</f>
        <v>0</v>
      </c>
    </row>
    <row r="29" spans="1:44" ht="10.5" customHeight="1">
      <c r="A29" s="265">
        <f>'7'!A29</f>
        <v>10</v>
      </c>
      <c r="B29" s="265" t="str">
        <f>'7'!B29</f>
        <v>ADS</v>
      </c>
      <c r="C29" s="270" t="str">
        <f>'11'!C29</f>
        <v>FERNANDO LEITE SZEZECINSKI</v>
      </c>
      <c r="D29" s="240" t="str">
        <f>IF('11'!AQ29="C","C",IF('11'!AQ29="D","D",IF('11'!AQ29="TR","TR",IF('11'!AQ29="TC","TC","."))))</f>
        <v>.</v>
      </c>
      <c r="E29" s="240" t="str">
        <f t="shared" si="0"/>
        <v>.</v>
      </c>
      <c r="F29" s="240" t="str">
        <f t="shared" si="2"/>
        <v>.</v>
      </c>
      <c r="G29" s="240" t="str">
        <f t="shared" si="2"/>
        <v>.</v>
      </c>
      <c r="H29" s="240" t="str">
        <f t="shared" si="2"/>
        <v>.</v>
      </c>
      <c r="I29" s="240" t="str">
        <f t="shared" si="2"/>
        <v>.</v>
      </c>
      <c r="J29" s="240" t="str">
        <f t="shared" si="2"/>
        <v>.</v>
      </c>
      <c r="K29" s="240" t="str">
        <f t="shared" si="2"/>
        <v>.</v>
      </c>
      <c r="L29" s="240" t="str">
        <f t="shared" si="2"/>
        <v>.</v>
      </c>
      <c r="M29" s="240" t="str">
        <f t="shared" si="2"/>
        <v>.</v>
      </c>
      <c r="N29" s="240" t="str">
        <f t="shared" si="2"/>
        <v>.</v>
      </c>
      <c r="O29" s="240" t="str">
        <f t="shared" si="2"/>
        <v>.</v>
      </c>
      <c r="P29" s="240" t="str">
        <f t="shared" si="2"/>
        <v>.</v>
      </c>
      <c r="Q29" s="240" t="str">
        <f t="shared" si="2"/>
        <v>.</v>
      </c>
      <c r="R29" s="240" t="str">
        <f t="shared" si="2"/>
        <v>.</v>
      </c>
      <c r="S29" s="240" t="str">
        <f t="shared" si="2"/>
        <v>.</v>
      </c>
      <c r="T29" s="240" t="str">
        <f t="shared" si="2"/>
        <v>.</v>
      </c>
      <c r="U29" s="240" t="str">
        <f t="shared" si="2"/>
        <v>.</v>
      </c>
      <c r="V29" s="240" t="str">
        <f t="shared" si="2"/>
        <v>.</v>
      </c>
      <c r="W29" s="240" t="str">
        <f t="shared" si="2"/>
        <v>.</v>
      </c>
      <c r="X29" s="240" t="str">
        <f t="shared" si="2"/>
        <v>.</v>
      </c>
      <c r="Y29" s="240" t="str">
        <f t="shared" si="2"/>
        <v>.</v>
      </c>
      <c r="Z29" s="240" t="str">
        <f t="shared" si="2"/>
        <v>.</v>
      </c>
      <c r="AA29" s="240" t="str">
        <f t="shared" si="2"/>
        <v>.</v>
      </c>
      <c r="AB29" s="240" t="str">
        <f t="shared" si="2"/>
        <v>.</v>
      </c>
      <c r="AC29" s="240" t="str">
        <f t="shared" si="2"/>
        <v>.</v>
      </c>
      <c r="AD29" s="240" t="str">
        <f t="shared" si="2"/>
        <v>.</v>
      </c>
      <c r="AE29" s="240" t="str">
        <f t="shared" si="2"/>
        <v>.</v>
      </c>
      <c r="AF29" s="240" t="str">
        <f t="shared" si="2"/>
        <v>.</v>
      </c>
      <c r="AG29" s="240" t="str">
        <f t="shared" si="2"/>
        <v>.</v>
      </c>
      <c r="AH29" s="240" t="str">
        <f t="shared" si="2"/>
        <v>.</v>
      </c>
      <c r="AI29" s="240" t="str">
        <f t="shared" si="2"/>
        <v>.</v>
      </c>
      <c r="AJ29" s="240" t="str">
        <f t="shared" si="2"/>
        <v>.</v>
      </c>
      <c r="AK29" s="240" t="str">
        <f t="shared" ref="F29:AQ36" si="3">IF(AJ29="C","C",IF(AJ29="D","D",IF(AJ29="TR","TR",IF(AJ29="TC","TC","."))))</f>
        <v>.</v>
      </c>
      <c r="AL29" s="240" t="str">
        <f t="shared" si="3"/>
        <v>.</v>
      </c>
      <c r="AM29" s="240" t="str">
        <f t="shared" si="3"/>
        <v>.</v>
      </c>
      <c r="AN29" s="240" t="str">
        <f t="shared" si="3"/>
        <v>.</v>
      </c>
      <c r="AO29" s="240" t="str">
        <f t="shared" si="3"/>
        <v>.</v>
      </c>
      <c r="AP29" s="240" t="str">
        <f t="shared" si="3"/>
        <v>.</v>
      </c>
      <c r="AQ29" s="240" t="str">
        <f t="shared" si="3"/>
        <v>.</v>
      </c>
      <c r="AR29" s="4">
        <f>COUNTIF(D29:AQ29,"F")+'11'!AR29</f>
        <v>0</v>
      </c>
    </row>
    <row r="30" spans="1:44" ht="10.5" customHeight="1">
      <c r="A30" s="265">
        <f>'7'!A30</f>
        <v>11</v>
      </c>
      <c r="B30" s="265" t="str">
        <f>'7'!B30</f>
        <v>ADS</v>
      </c>
      <c r="C30" s="270" t="str">
        <f>'11'!C30</f>
        <v>GUILHERME PEREIRA SILVEIRA</v>
      </c>
      <c r="D30" s="240" t="str">
        <f>IF('11'!AQ30="C","C",IF('11'!AQ30="D","D",IF('11'!AQ30="TR","TR",IF('11'!AQ30="TC","TC","."))))</f>
        <v>.</v>
      </c>
      <c r="E30" s="240" t="str">
        <f t="shared" si="0"/>
        <v>.</v>
      </c>
      <c r="F30" s="240" t="str">
        <f t="shared" si="3"/>
        <v>.</v>
      </c>
      <c r="G30" s="240" t="str">
        <f t="shared" si="3"/>
        <v>.</v>
      </c>
      <c r="H30" s="240" t="str">
        <f t="shared" si="3"/>
        <v>.</v>
      </c>
      <c r="I30" s="240" t="str">
        <f t="shared" si="3"/>
        <v>.</v>
      </c>
      <c r="J30" s="240" t="str">
        <f t="shared" si="3"/>
        <v>.</v>
      </c>
      <c r="K30" s="240" t="str">
        <f t="shared" si="3"/>
        <v>.</v>
      </c>
      <c r="L30" s="240" t="str">
        <f t="shared" si="3"/>
        <v>.</v>
      </c>
      <c r="M30" s="240" t="str">
        <f t="shared" si="3"/>
        <v>.</v>
      </c>
      <c r="N30" s="240" t="str">
        <f t="shared" si="3"/>
        <v>.</v>
      </c>
      <c r="O30" s="240" t="str">
        <f t="shared" si="3"/>
        <v>.</v>
      </c>
      <c r="P30" s="240" t="str">
        <f t="shared" si="3"/>
        <v>.</v>
      </c>
      <c r="Q30" s="240" t="str">
        <f t="shared" si="3"/>
        <v>.</v>
      </c>
      <c r="R30" s="240" t="str">
        <f t="shared" si="3"/>
        <v>.</v>
      </c>
      <c r="S30" s="240" t="str">
        <f t="shared" si="3"/>
        <v>.</v>
      </c>
      <c r="T30" s="240" t="str">
        <f t="shared" si="3"/>
        <v>.</v>
      </c>
      <c r="U30" s="240" t="str">
        <f t="shared" si="3"/>
        <v>.</v>
      </c>
      <c r="V30" s="240" t="str">
        <f t="shared" si="3"/>
        <v>.</v>
      </c>
      <c r="W30" s="240" t="str">
        <f t="shared" si="3"/>
        <v>.</v>
      </c>
      <c r="X30" s="240" t="str">
        <f t="shared" si="3"/>
        <v>.</v>
      </c>
      <c r="Y30" s="240" t="str">
        <f t="shared" si="3"/>
        <v>.</v>
      </c>
      <c r="Z30" s="240" t="str">
        <f t="shared" si="3"/>
        <v>.</v>
      </c>
      <c r="AA30" s="240" t="str">
        <f t="shared" si="3"/>
        <v>.</v>
      </c>
      <c r="AB30" s="240" t="str">
        <f t="shared" si="3"/>
        <v>.</v>
      </c>
      <c r="AC30" s="240" t="str">
        <f t="shared" si="3"/>
        <v>.</v>
      </c>
      <c r="AD30" s="240" t="str">
        <f t="shared" si="3"/>
        <v>.</v>
      </c>
      <c r="AE30" s="240" t="str">
        <f t="shared" si="3"/>
        <v>.</v>
      </c>
      <c r="AF30" s="240" t="str">
        <f t="shared" si="3"/>
        <v>.</v>
      </c>
      <c r="AG30" s="240" t="str">
        <f t="shared" si="3"/>
        <v>.</v>
      </c>
      <c r="AH30" s="240" t="str">
        <f t="shared" si="3"/>
        <v>.</v>
      </c>
      <c r="AI30" s="240" t="str">
        <f t="shared" si="3"/>
        <v>.</v>
      </c>
      <c r="AJ30" s="240" t="str">
        <f t="shared" si="3"/>
        <v>.</v>
      </c>
      <c r="AK30" s="240" t="str">
        <f t="shared" si="3"/>
        <v>.</v>
      </c>
      <c r="AL30" s="240" t="str">
        <f t="shared" si="3"/>
        <v>.</v>
      </c>
      <c r="AM30" s="240" t="str">
        <f t="shared" si="3"/>
        <v>.</v>
      </c>
      <c r="AN30" s="240" t="str">
        <f t="shared" si="3"/>
        <v>.</v>
      </c>
      <c r="AO30" s="240" t="str">
        <f t="shared" si="3"/>
        <v>.</v>
      </c>
      <c r="AP30" s="240" t="str">
        <f t="shared" si="3"/>
        <v>.</v>
      </c>
      <c r="AQ30" s="240" t="str">
        <f t="shared" si="3"/>
        <v>.</v>
      </c>
      <c r="AR30" s="4">
        <f>COUNTIF(D30:AQ30,"F")+'11'!AR30</f>
        <v>0</v>
      </c>
    </row>
    <row r="31" spans="1:44" ht="10.5" customHeight="1">
      <c r="A31" s="265">
        <f>'7'!A31</f>
        <v>12</v>
      </c>
      <c r="B31" s="265" t="str">
        <f>'7'!B31</f>
        <v>ADS</v>
      </c>
      <c r="C31" s="270" t="str">
        <f>'11'!C31</f>
        <v>LEONARDO GOMES MONTEIRO MIGUEIS CERQUEIRA</v>
      </c>
      <c r="D31" s="240" t="str">
        <f>IF('11'!AQ31="C","C",IF('11'!AQ31="D","D",IF('11'!AQ31="TR","TR",IF('11'!AQ31="TC","TC","."))))</f>
        <v>.</v>
      </c>
      <c r="E31" s="240" t="str">
        <f t="shared" si="0"/>
        <v>.</v>
      </c>
      <c r="F31" s="240" t="str">
        <f t="shared" si="3"/>
        <v>.</v>
      </c>
      <c r="G31" s="240" t="str">
        <f t="shared" si="3"/>
        <v>.</v>
      </c>
      <c r="H31" s="240" t="str">
        <f t="shared" si="3"/>
        <v>.</v>
      </c>
      <c r="I31" s="240" t="str">
        <f t="shared" si="3"/>
        <v>.</v>
      </c>
      <c r="J31" s="240" t="str">
        <f t="shared" si="3"/>
        <v>.</v>
      </c>
      <c r="K31" s="240" t="str">
        <f t="shared" si="3"/>
        <v>.</v>
      </c>
      <c r="L31" s="240" t="str">
        <f t="shared" si="3"/>
        <v>.</v>
      </c>
      <c r="M31" s="240" t="str">
        <f t="shared" si="3"/>
        <v>.</v>
      </c>
      <c r="N31" s="240" t="str">
        <f t="shared" si="3"/>
        <v>.</v>
      </c>
      <c r="O31" s="240" t="str">
        <f t="shared" si="3"/>
        <v>.</v>
      </c>
      <c r="P31" s="240" t="str">
        <f t="shared" si="3"/>
        <v>.</v>
      </c>
      <c r="Q31" s="240" t="str">
        <f t="shared" si="3"/>
        <v>.</v>
      </c>
      <c r="R31" s="240" t="str">
        <f t="shared" si="3"/>
        <v>.</v>
      </c>
      <c r="S31" s="240" t="str">
        <f t="shared" si="3"/>
        <v>.</v>
      </c>
      <c r="T31" s="240" t="str">
        <f t="shared" si="3"/>
        <v>.</v>
      </c>
      <c r="U31" s="240" t="str">
        <f t="shared" si="3"/>
        <v>.</v>
      </c>
      <c r="V31" s="240" t="str">
        <f t="shared" si="3"/>
        <v>.</v>
      </c>
      <c r="W31" s="240" t="str">
        <f t="shared" si="3"/>
        <v>.</v>
      </c>
      <c r="X31" s="240" t="str">
        <f t="shared" si="3"/>
        <v>.</v>
      </c>
      <c r="Y31" s="240" t="str">
        <f t="shared" si="3"/>
        <v>.</v>
      </c>
      <c r="Z31" s="240" t="str">
        <f t="shared" si="3"/>
        <v>.</v>
      </c>
      <c r="AA31" s="240" t="str">
        <f t="shared" si="3"/>
        <v>.</v>
      </c>
      <c r="AB31" s="240" t="str">
        <f t="shared" si="3"/>
        <v>.</v>
      </c>
      <c r="AC31" s="240" t="str">
        <f t="shared" si="3"/>
        <v>.</v>
      </c>
      <c r="AD31" s="240" t="str">
        <f t="shared" si="3"/>
        <v>.</v>
      </c>
      <c r="AE31" s="240" t="str">
        <f t="shared" si="3"/>
        <v>.</v>
      </c>
      <c r="AF31" s="240" t="str">
        <f t="shared" si="3"/>
        <v>.</v>
      </c>
      <c r="AG31" s="240" t="str">
        <f t="shared" si="3"/>
        <v>.</v>
      </c>
      <c r="AH31" s="240" t="str">
        <f t="shared" si="3"/>
        <v>.</v>
      </c>
      <c r="AI31" s="240" t="str">
        <f t="shared" si="3"/>
        <v>.</v>
      </c>
      <c r="AJ31" s="240" t="str">
        <f t="shared" si="3"/>
        <v>.</v>
      </c>
      <c r="AK31" s="240" t="str">
        <f t="shared" si="3"/>
        <v>.</v>
      </c>
      <c r="AL31" s="240" t="str">
        <f t="shared" si="3"/>
        <v>.</v>
      </c>
      <c r="AM31" s="240" t="str">
        <f t="shared" si="3"/>
        <v>.</v>
      </c>
      <c r="AN31" s="240" t="str">
        <f t="shared" si="3"/>
        <v>.</v>
      </c>
      <c r="AO31" s="240" t="str">
        <f t="shared" si="3"/>
        <v>.</v>
      </c>
      <c r="AP31" s="240" t="str">
        <f t="shared" si="3"/>
        <v>.</v>
      </c>
      <c r="AQ31" s="240" t="str">
        <f t="shared" si="3"/>
        <v>.</v>
      </c>
      <c r="AR31" s="4">
        <f>COUNTIF(D31:AQ31,"F")+'11'!AR31</f>
        <v>0</v>
      </c>
    </row>
    <row r="32" spans="1:44" ht="10.5" customHeight="1">
      <c r="A32" s="265">
        <f>'7'!A32</f>
        <v>13</v>
      </c>
      <c r="B32" s="265" t="str">
        <f>'7'!B32</f>
        <v>ADS</v>
      </c>
      <c r="C32" s="270" t="str">
        <f>'11'!C32</f>
        <v>LOGAN OLIVEIRA LOUREIRO</v>
      </c>
      <c r="D32" s="240" t="str">
        <f>IF('11'!AQ32="C","C",IF('11'!AQ32="D","D",IF('11'!AQ32="TR","TR",IF('11'!AQ32="TC","TC","."))))</f>
        <v>.</v>
      </c>
      <c r="E32" s="240" t="str">
        <f t="shared" ref="E32:E43" si="4">IF(D32="C","C",IF(D32="D","D",IF(D32="TR","TR",IF(D32="TC","TC","."))))</f>
        <v>.</v>
      </c>
      <c r="F32" s="240" t="str">
        <f t="shared" si="3"/>
        <v>.</v>
      </c>
      <c r="G32" s="240" t="str">
        <f t="shared" si="3"/>
        <v>.</v>
      </c>
      <c r="H32" s="240" t="str">
        <f t="shared" si="3"/>
        <v>.</v>
      </c>
      <c r="I32" s="240" t="str">
        <f t="shared" si="3"/>
        <v>.</v>
      </c>
      <c r="J32" s="240" t="str">
        <f t="shared" si="3"/>
        <v>.</v>
      </c>
      <c r="K32" s="240" t="str">
        <f t="shared" si="3"/>
        <v>.</v>
      </c>
      <c r="L32" s="240" t="str">
        <f t="shared" si="3"/>
        <v>.</v>
      </c>
      <c r="M32" s="240" t="str">
        <f t="shared" si="3"/>
        <v>.</v>
      </c>
      <c r="N32" s="240" t="str">
        <f t="shared" si="3"/>
        <v>.</v>
      </c>
      <c r="O32" s="240" t="str">
        <f t="shared" si="3"/>
        <v>.</v>
      </c>
      <c r="P32" s="240" t="str">
        <f t="shared" si="3"/>
        <v>.</v>
      </c>
      <c r="Q32" s="240" t="str">
        <f t="shared" si="3"/>
        <v>.</v>
      </c>
      <c r="R32" s="240" t="str">
        <f t="shared" si="3"/>
        <v>.</v>
      </c>
      <c r="S32" s="240" t="str">
        <f t="shared" si="3"/>
        <v>.</v>
      </c>
      <c r="T32" s="240" t="str">
        <f t="shared" si="3"/>
        <v>.</v>
      </c>
      <c r="U32" s="240" t="str">
        <f t="shared" si="3"/>
        <v>.</v>
      </c>
      <c r="V32" s="240" t="str">
        <f t="shared" si="3"/>
        <v>.</v>
      </c>
      <c r="W32" s="240" t="str">
        <f t="shared" si="3"/>
        <v>.</v>
      </c>
      <c r="X32" s="240" t="str">
        <f t="shared" si="3"/>
        <v>.</v>
      </c>
      <c r="Y32" s="240" t="str">
        <f t="shared" si="3"/>
        <v>.</v>
      </c>
      <c r="Z32" s="240" t="str">
        <f t="shared" si="3"/>
        <v>.</v>
      </c>
      <c r="AA32" s="240" t="str">
        <f t="shared" si="3"/>
        <v>.</v>
      </c>
      <c r="AB32" s="240" t="str">
        <f t="shared" si="3"/>
        <v>.</v>
      </c>
      <c r="AC32" s="240" t="str">
        <f t="shared" si="3"/>
        <v>.</v>
      </c>
      <c r="AD32" s="240" t="str">
        <f t="shared" si="3"/>
        <v>.</v>
      </c>
      <c r="AE32" s="240" t="str">
        <f t="shared" si="3"/>
        <v>.</v>
      </c>
      <c r="AF32" s="240" t="str">
        <f t="shared" si="3"/>
        <v>.</v>
      </c>
      <c r="AG32" s="240" t="str">
        <f t="shared" si="3"/>
        <v>.</v>
      </c>
      <c r="AH32" s="240" t="str">
        <f t="shared" si="3"/>
        <v>.</v>
      </c>
      <c r="AI32" s="240" t="str">
        <f t="shared" si="3"/>
        <v>.</v>
      </c>
      <c r="AJ32" s="240" t="str">
        <f t="shared" si="3"/>
        <v>.</v>
      </c>
      <c r="AK32" s="240" t="str">
        <f t="shared" si="3"/>
        <v>.</v>
      </c>
      <c r="AL32" s="240" t="str">
        <f t="shared" si="3"/>
        <v>.</v>
      </c>
      <c r="AM32" s="240" t="str">
        <f t="shared" si="3"/>
        <v>.</v>
      </c>
      <c r="AN32" s="240" t="str">
        <f t="shared" si="3"/>
        <v>.</v>
      </c>
      <c r="AO32" s="240" t="str">
        <f t="shared" si="3"/>
        <v>.</v>
      </c>
      <c r="AP32" s="240" t="str">
        <f t="shared" si="3"/>
        <v>.</v>
      </c>
      <c r="AQ32" s="240" t="str">
        <f t="shared" si="3"/>
        <v>.</v>
      </c>
      <c r="AR32" s="4">
        <f>COUNTIF(D32:AQ32,"F")+'11'!AR32</f>
        <v>0</v>
      </c>
    </row>
    <row r="33" spans="1:44" ht="10.5" customHeight="1">
      <c r="A33" s="265">
        <f>'7'!A33</f>
        <v>14</v>
      </c>
      <c r="B33" s="265" t="str">
        <f>'7'!B33</f>
        <v>ADS</v>
      </c>
      <c r="C33" s="270" t="str">
        <f>'11'!C33</f>
        <v>NÍKOLAS MARTINS VARGAS</v>
      </c>
      <c r="D33" s="240" t="str">
        <f>IF('11'!AQ33="C","C",IF('11'!AQ33="D","D",IF('11'!AQ33="TR","TR",IF('11'!AQ33="TC","TC","."))))</f>
        <v>.</v>
      </c>
      <c r="E33" s="240" t="str">
        <f t="shared" si="4"/>
        <v>.</v>
      </c>
      <c r="F33" s="240" t="str">
        <f t="shared" si="3"/>
        <v>.</v>
      </c>
      <c r="G33" s="240" t="str">
        <f t="shared" si="3"/>
        <v>.</v>
      </c>
      <c r="H33" s="240" t="str">
        <f t="shared" si="3"/>
        <v>.</v>
      </c>
      <c r="I33" s="240" t="str">
        <f t="shared" si="3"/>
        <v>.</v>
      </c>
      <c r="J33" s="240" t="str">
        <f t="shared" si="3"/>
        <v>.</v>
      </c>
      <c r="K33" s="240" t="str">
        <f t="shared" si="3"/>
        <v>.</v>
      </c>
      <c r="L33" s="240" t="str">
        <f t="shared" si="3"/>
        <v>.</v>
      </c>
      <c r="M33" s="240" t="str">
        <f t="shared" si="3"/>
        <v>.</v>
      </c>
      <c r="N33" s="240" t="str">
        <f t="shared" si="3"/>
        <v>.</v>
      </c>
      <c r="O33" s="240" t="str">
        <f t="shared" si="3"/>
        <v>.</v>
      </c>
      <c r="P33" s="240" t="str">
        <f t="shared" si="3"/>
        <v>.</v>
      </c>
      <c r="Q33" s="240" t="str">
        <f t="shared" si="3"/>
        <v>.</v>
      </c>
      <c r="R33" s="240" t="str">
        <f t="shared" si="3"/>
        <v>.</v>
      </c>
      <c r="S33" s="240" t="str">
        <f t="shared" si="3"/>
        <v>.</v>
      </c>
      <c r="T33" s="240" t="str">
        <f t="shared" si="3"/>
        <v>.</v>
      </c>
      <c r="U33" s="240" t="str">
        <f t="shared" si="3"/>
        <v>.</v>
      </c>
      <c r="V33" s="240" t="str">
        <f t="shared" si="3"/>
        <v>.</v>
      </c>
      <c r="W33" s="240" t="str">
        <f t="shared" si="3"/>
        <v>.</v>
      </c>
      <c r="X33" s="240" t="str">
        <f t="shared" si="3"/>
        <v>.</v>
      </c>
      <c r="Y33" s="240" t="str">
        <f t="shared" si="3"/>
        <v>.</v>
      </c>
      <c r="Z33" s="240" t="str">
        <f t="shared" si="3"/>
        <v>.</v>
      </c>
      <c r="AA33" s="240" t="str">
        <f t="shared" si="3"/>
        <v>.</v>
      </c>
      <c r="AB33" s="240" t="str">
        <f t="shared" si="3"/>
        <v>.</v>
      </c>
      <c r="AC33" s="240" t="str">
        <f t="shared" si="3"/>
        <v>.</v>
      </c>
      <c r="AD33" s="240" t="str">
        <f t="shared" si="3"/>
        <v>.</v>
      </c>
      <c r="AE33" s="240" t="str">
        <f t="shared" si="3"/>
        <v>.</v>
      </c>
      <c r="AF33" s="240" t="str">
        <f t="shared" si="3"/>
        <v>.</v>
      </c>
      <c r="AG33" s="240" t="str">
        <f t="shared" si="3"/>
        <v>.</v>
      </c>
      <c r="AH33" s="240" t="str">
        <f t="shared" si="3"/>
        <v>.</v>
      </c>
      <c r="AI33" s="240" t="str">
        <f t="shared" si="3"/>
        <v>.</v>
      </c>
      <c r="AJ33" s="240" t="str">
        <f t="shared" si="3"/>
        <v>.</v>
      </c>
      <c r="AK33" s="240" t="str">
        <f t="shared" si="3"/>
        <v>.</v>
      </c>
      <c r="AL33" s="240" t="str">
        <f t="shared" si="3"/>
        <v>.</v>
      </c>
      <c r="AM33" s="240" t="str">
        <f t="shared" si="3"/>
        <v>.</v>
      </c>
      <c r="AN33" s="240" t="str">
        <f t="shared" si="3"/>
        <v>.</v>
      </c>
      <c r="AO33" s="240" t="str">
        <f t="shared" si="3"/>
        <v>.</v>
      </c>
      <c r="AP33" s="240" t="str">
        <f t="shared" si="3"/>
        <v>.</v>
      </c>
      <c r="AQ33" s="240" t="str">
        <f t="shared" si="3"/>
        <v>.</v>
      </c>
      <c r="AR33" s="4">
        <f>COUNTIF(D33:AQ33,"F")+'11'!AR33</f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70" t="str">
        <f>'11'!C34</f>
        <v>PEDRO LUIZ SROCZYNSKI</v>
      </c>
      <c r="D34" s="240" t="str">
        <f>IF('11'!AQ34="C","C",IF('11'!AQ34="D","D",IF('11'!AQ34="TR","TR",IF('11'!AQ34="TC","TC","."))))</f>
        <v>.</v>
      </c>
      <c r="E34" s="240" t="str">
        <f t="shared" si="4"/>
        <v>.</v>
      </c>
      <c r="F34" s="240" t="str">
        <f t="shared" si="3"/>
        <v>.</v>
      </c>
      <c r="G34" s="240" t="str">
        <f t="shared" si="3"/>
        <v>.</v>
      </c>
      <c r="H34" s="240" t="str">
        <f t="shared" si="3"/>
        <v>.</v>
      </c>
      <c r="I34" s="240" t="str">
        <f t="shared" si="3"/>
        <v>.</v>
      </c>
      <c r="J34" s="240" t="str">
        <f t="shared" si="3"/>
        <v>.</v>
      </c>
      <c r="K34" s="240" t="str">
        <f t="shared" si="3"/>
        <v>.</v>
      </c>
      <c r="L34" s="240" t="str">
        <f t="shared" si="3"/>
        <v>.</v>
      </c>
      <c r="M34" s="240" t="str">
        <f t="shared" si="3"/>
        <v>.</v>
      </c>
      <c r="N34" s="240" t="str">
        <f t="shared" si="3"/>
        <v>.</v>
      </c>
      <c r="O34" s="240" t="str">
        <f t="shared" si="3"/>
        <v>.</v>
      </c>
      <c r="P34" s="240" t="str">
        <f t="shared" si="3"/>
        <v>.</v>
      </c>
      <c r="Q34" s="240" t="str">
        <f t="shared" si="3"/>
        <v>.</v>
      </c>
      <c r="R34" s="240" t="str">
        <f t="shared" si="3"/>
        <v>.</v>
      </c>
      <c r="S34" s="240" t="str">
        <f t="shared" si="3"/>
        <v>.</v>
      </c>
      <c r="T34" s="240" t="str">
        <f t="shared" si="3"/>
        <v>.</v>
      </c>
      <c r="U34" s="240" t="str">
        <f t="shared" si="3"/>
        <v>.</v>
      </c>
      <c r="V34" s="240" t="str">
        <f t="shared" si="3"/>
        <v>.</v>
      </c>
      <c r="W34" s="240" t="str">
        <f t="shared" si="3"/>
        <v>.</v>
      </c>
      <c r="X34" s="240" t="str">
        <f t="shared" si="3"/>
        <v>.</v>
      </c>
      <c r="Y34" s="240" t="str">
        <f t="shared" si="3"/>
        <v>.</v>
      </c>
      <c r="Z34" s="240" t="str">
        <f t="shared" si="3"/>
        <v>.</v>
      </c>
      <c r="AA34" s="240" t="str">
        <f t="shared" si="3"/>
        <v>.</v>
      </c>
      <c r="AB34" s="240" t="str">
        <f t="shared" si="3"/>
        <v>.</v>
      </c>
      <c r="AC34" s="240" t="str">
        <f t="shared" si="3"/>
        <v>.</v>
      </c>
      <c r="AD34" s="240" t="str">
        <f t="shared" si="3"/>
        <v>.</v>
      </c>
      <c r="AE34" s="240" t="str">
        <f t="shared" si="3"/>
        <v>.</v>
      </c>
      <c r="AF34" s="240" t="str">
        <f t="shared" si="3"/>
        <v>.</v>
      </c>
      <c r="AG34" s="240" t="str">
        <f t="shared" si="3"/>
        <v>.</v>
      </c>
      <c r="AH34" s="240" t="str">
        <f t="shared" si="3"/>
        <v>.</v>
      </c>
      <c r="AI34" s="240" t="str">
        <f t="shared" si="3"/>
        <v>.</v>
      </c>
      <c r="AJ34" s="240" t="str">
        <f t="shared" si="3"/>
        <v>.</v>
      </c>
      <c r="AK34" s="240" t="str">
        <f t="shared" si="3"/>
        <v>.</v>
      </c>
      <c r="AL34" s="240" t="str">
        <f t="shared" si="3"/>
        <v>.</v>
      </c>
      <c r="AM34" s="240" t="str">
        <f t="shared" si="3"/>
        <v>.</v>
      </c>
      <c r="AN34" s="240" t="str">
        <f t="shared" si="3"/>
        <v>.</v>
      </c>
      <c r="AO34" s="240" t="str">
        <f t="shared" si="3"/>
        <v>.</v>
      </c>
      <c r="AP34" s="240" t="str">
        <f t="shared" si="3"/>
        <v>.</v>
      </c>
      <c r="AQ34" s="240" t="str">
        <f t="shared" si="3"/>
        <v>.</v>
      </c>
      <c r="AR34" s="269">
        <f>COUNTIF(D34:AQ34,"F")+'11'!AR34</f>
        <v>0</v>
      </c>
    </row>
    <row r="35" spans="1:44" ht="10.5" customHeight="1">
      <c r="A35" s="265">
        <f>'7'!A35</f>
        <v>4</v>
      </c>
      <c r="B35" s="265" t="str">
        <f>'7'!B35</f>
        <v>REDES</v>
      </c>
      <c r="C35" s="270" t="str">
        <f>'11'!C35</f>
        <v>RAFAEL LOPES SANTOS</v>
      </c>
      <c r="D35" s="240" t="str">
        <f>IF('11'!AQ35="C","C",IF('11'!AQ35="D","D",IF('11'!AQ35="TR","TR",IF('11'!AQ35="TC","TC","."))))</f>
        <v>.</v>
      </c>
      <c r="E35" s="240" t="str">
        <f t="shared" si="4"/>
        <v>.</v>
      </c>
      <c r="F35" s="240" t="str">
        <f t="shared" si="3"/>
        <v>.</v>
      </c>
      <c r="G35" s="240" t="str">
        <f t="shared" si="3"/>
        <v>.</v>
      </c>
      <c r="H35" s="240" t="str">
        <f t="shared" si="3"/>
        <v>.</v>
      </c>
      <c r="I35" s="240" t="str">
        <f t="shared" si="3"/>
        <v>.</v>
      </c>
      <c r="J35" s="240" t="str">
        <f t="shared" si="3"/>
        <v>.</v>
      </c>
      <c r="K35" s="240" t="str">
        <f t="shared" si="3"/>
        <v>.</v>
      </c>
      <c r="L35" s="240" t="str">
        <f t="shared" si="3"/>
        <v>.</v>
      </c>
      <c r="M35" s="240" t="str">
        <f t="shared" si="3"/>
        <v>.</v>
      </c>
      <c r="N35" s="240" t="str">
        <f t="shared" si="3"/>
        <v>.</v>
      </c>
      <c r="O35" s="240" t="str">
        <f t="shared" si="3"/>
        <v>.</v>
      </c>
      <c r="P35" s="240" t="str">
        <f t="shared" si="3"/>
        <v>.</v>
      </c>
      <c r="Q35" s="240" t="str">
        <f t="shared" si="3"/>
        <v>.</v>
      </c>
      <c r="R35" s="240" t="str">
        <f t="shared" si="3"/>
        <v>.</v>
      </c>
      <c r="S35" s="240" t="str">
        <f t="shared" si="3"/>
        <v>.</v>
      </c>
      <c r="T35" s="240" t="str">
        <f t="shared" si="3"/>
        <v>.</v>
      </c>
      <c r="U35" s="240" t="str">
        <f t="shared" si="3"/>
        <v>.</v>
      </c>
      <c r="V35" s="240" t="str">
        <f t="shared" si="3"/>
        <v>.</v>
      </c>
      <c r="W35" s="240" t="str">
        <f t="shared" si="3"/>
        <v>.</v>
      </c>
      <c r="X35" s="240" t="str">
        <f t="shared" si="3"/>
        <v>.</v>
      </c>
      <c r="Y35" s="240" t="str">
        <f t="shared" si="3"/>
        <v>.</v>
      </c>
      <c r="Z35" s="240" t="str">
        <f t="shared" si="3"/>
        <v>.</v>
      </c>
      <c r="AA35" s="240" t="str">
        <f t="shared" si="3"/>
        <v>.</v>
      </c>
      <c r="AB35" s="240" t="str">
        <f t="shared" si="3"/>
        <v>.</v>
      </c>
      <c r="AC35" s="240" t="str">
        <f t="shared" si="3"/>
        <v>.</v>
      </c>
      <c r="AD35" s="240" t="str">
        <f t="shared" si="3"/>
        <v>.</v>
      </c>
      <c r="AE35" s="240" t="str">
        <f t="shared" si="3"/>
        <v>.</v>
      </c>
      <c r="AF35" s="240" t="str">
        <f t="shared" si="3"/>
        <v>.</v>
      </c>
      <c r="AG35" s="240" t="str">
        <f t="shared" si="3"/>
        <v>.</v>
      </c>
      <c r="AH35" s="240" t="str">
        <f t="shared" si="3"/>
        <v>.</v>
      </c>
      <c r="AI35" s="240" t="str">
        <f t="shared" si="3"/>
        <v>.</v>
      </c>
      <c r="AJ35" s="240" t="str">
        <f t="shared" si="3"/>
        <v>.</v>
      </c>
      <c r="AK35" s="240" t="str">
        <f t="shared" si="3"/>
        <v>.</v>
      </c>
      <c r="AL35" s="240" t="str">
        <f t="shared" si="3"/>
        <v>.</v>
      </c>
      <c r="AM35" s="240" t="str">
        <f t="shared" si="3"/>
        <v>.</v>
      </c>
      <c r="AN35" s="240" t="str">
        <f t="shared" si="3"/>
        <v>.</v>
      </c>
      <c r="AO35" s="240" t="str">
        <f t="shared" si="3"/>
        <v>.</v>
      </c>
      <c r="AP35" s="240" t="str">
        <f t="shared" si="3"/>
        <v>.</v>
      </c>
      <c r="AQ35" s="240" t="str">
        <f t="shared" si="3"/>
        <v>.</v>
      </c>
      <c r="AR35" s="4">
        <f>COUNTIF(D35:AQ35,"F")+'11'!AR35</f>
        <v>0</v>
      </c>
    </row>
    <row r="36" spans="1:44" ht="10.5" customHeight="1">
      <c r="A36" s="265">
        <f>'7'!A36</f>
        <v>5</v>
      </c>
      <c r="B36" s="265" t="str">
        <f>'7'!B36</f>
        <v>REDES</v>
      </c>
      <c r="C36" s="270" t="str">
        <f>'11'!C36</f>
        <v>RENAN AGUIAR OLIVEIRA</v>
      </c>
      <c r="D36" s="240" t="str">
        <f>IF('11'!AQ36="C","C",IF('11'!AQ36="D","D",IF('11'!AQ36="TR","TR",IF('11'!AQ36="TC","TC","."))))</f>
        <v>.</v>
      </c>
      <c r="E36" s="240" t="str">
        <f t="shared" si="4"/>
        <v>.</v>
      </c>
      <c r="F36" s="240" t="str">
        <f t="shared" si="3"/>
        <v>.</v>
      </c>
      <c r="G36" s="240" t="str">
        <f t="shared" si="3"/>
        <v>.</v>
      </c>
      <c r="H36" s="240" t="str">
        <f t="shared" si="3"/>
        <v>.</v>
      </c>
      <c r="I36" s="240" t="str">
        <f t="shared" si="3"/>
        <v>.</v>
      </c>
      <c r="J36" s="240" t="str">
        <f t="shared" si="3"/>
        <v>.</v>
      </c>
      <c r="K36" s="240" t="str">
        <f t="shared" si="3"/>
        <v>.</v>
      </c>
      <c r="L36" s="240" t="str">
        <f t="shared" si="3"/>
        <v>.</v>
      </c>
      <c r="M36" s="240" t="str">
        <f t="shared" si="3"/>
        <v>.</v>
      </c>
      <c r="N36" s="240" t="str">
        <f t="shared" si="3"/>
        <v>.</v>
      </c>
      <c r="O36" s="240" t="str">
        <f t="shared" si="3"/>
        <v>.</v>
      </c>
      <c r="P36" s="240" t="str">
        <f t="shared" si="3"/>
        <v>.</v>
      </c>
      <c r="Q36" s="240" t="str">
        <f t="shared" si="3"/>
        <v>.</v>
      </c>
      <c r="R36" s="240" t="str">
        <f t="shared" si="3"/>
        <v>.</v>
      </c>
      <c r="S36" s="240" t="str">
        <f t="shared" si="3"/>
        <v>.</v>
      </c>
      <c r="T36" s="240" t="str">
        <f t="shared" si="3"/>
        <v>.</v>
      </c>
      <c r="U36" s="240" t="str">
        <f t="shared" si="3"/>
        <v>.</v>
      </c>
      <c r="V36" s="240" t="str">
        <f t="shared" si="3"/>
        <v>.</v>
      </c>
      <c r="W36" s="240" t="str">
        <f t="shared" si="3"/>
        <v>.</v>
      </c>
      <c r="X36" s="240" t="str">
        <f t="shared" si="3"/>
        <v>.</v>
      </c>
      <c r="Y36" s="240" t="str">
        <f t="shared" si="3"/>
        <v>.</v>
      </c>
      <c r="Z36" s="240" t="str">
        <f t="shared" ref="F36:AQ43" si="5">IF(Y36="C","C",IF(Y36="D","D",IF(Y36="TR","TR",IF(Y36="TC","TC","."))))</f>
        <v>.</v>
      </c>
      <c r="AA36" s="240" t="str">
        <f t="shared" si="5"/>
        <v>.</v>
      </c>
      <c r="AB36" s="240" t="str">
        <f t="shared" si="5"/>
        <v>.</v>
      </c>
      <c r="AC36" s="240" t="str">
        <f t="shared" si="5"/>
        <v>.</v>
      </c>
      <c r="AD36" s="240" t="str">
        <f t="shared" si="5"/>
        <v>.</v>
      </c>
      <c r="AE36" s="240" t="str">
        <f t="shared" si="5"/>
        <v>.</v>
      </c>
      <c r="AF36" s="240" t="str">
        <f t="shared" si="5"/>
        <v>.</v>
      </c>
      <c r="AG36" s="240" t="str">
        <f t="shared" si="5"/>
        <v>.</v>
      </c>
      <c r="AH36" s="240" t="str">
        <f t="shared" si="5"/>
        <v>.</v>
      </c>
      <c r="AI36" s="240" t="str">
        <f t="shared" si="5"/>
        <v>.</v>
      </c>
      <c r="AJ36" s="240" t="str">
        <f t="shared" si="5"/>
        <v>.</v>
      </c>
      <c r="AK36" s="240" t="str">
        <f t="shared" si="5"/>
        <v>.</v>
      </c>
      <c r="AL36" s="240" t="str">
        <f t="shared" si="5"/>
        <v>.</v>
      </c>
      <c r="AM36" s="240" t="str">
        <f t="shared" si="5"/>
        <v>.</v>
      </c>
      <c r="AN36" s="240" t="str">
        <f t="shared" si="5"/>
        <v>.</v>
      </c>
      <c r="AO36" s="240" t="str">
        <f t="shared" si="5"/>
        <v>.</v>
      </c>
      <c r="AP36" s="240" t="str">
        <f t="shared" si="5"/>
        <v>.</v>
      </c>
      <c r="AQ36" s="240" t="str">
        <f t="shared" si="5"/>
        <v>.</v>
      </c>
      <c r="AR36" s="4">
        <f>COUNTIF(D36:AQ36,"F")+'11'!AR36</f>
        <v>0</v>
      </c>
    </row>
    <row r="37" spans="1:44" ht="10.5" customHeight="1">
      <c r="A37" s="265">
        <f>'7'!A37</f>
        <v>19</v>
      </c>
      <c r="B37" s="265" t="str">
        <f>'7'!B37</f>
        <v>ADS</v>
      </c>
      <c r="C37" s="270" t="str">
        <f>'11'!C37</f>
        <v>STEFANI SILVA DE LIMA</v>
      </c>
      <c r="D37" s="240" t="str">
        <f>IF('11'!AQ37="C","C",IF('11'!AQ37="D","D",IF('11'!AQ37="TR","TR",IF('11'!AQ37="TC","TC","."))))</f>
        <v>.</v>
      </c>
      <c r="E37" s="240" t="str">
        <f t="shared" si="4"/>
        <v>.</v>
      </c>
      <c r="F37" s="240" t="str">
        <f t="shared" si="5"/>
        <v>.</v>
      </c>
      <c r="G37" s="240" t="str">
        <f t="shared" si="5"/>
        <v>.</v>
      </c>
      <c r="H37" s="240" t="str">
        <f t="shared" si="5"/>
        <v>.</v>
      </c>
      <c r="I37" s="240" t="str">
        <f t="shared" si="5"/>
        <v>.</v>
      </c>
      <c r="J37" s="240" t="str">
        <f t="shared" si="5"/>
        <v>.</v>
      </c>
      <c r="K37" s="240" t="str">
        <f t="shared" si="5"/>
        <v>.</v>
      </c>
      <c r="L37" s="240" t="str">
        <f t="shared" si="5"/>
        <v>.</v>
      </c>
      <c r="M37" s="240" t="str">
        <f t="shared" si="5"/>
        <v>.</v>
      </c>
      <c r="N37" s="240" t="str">
        <f t="shared" si="5"/>
        <v>.</v>
      </c>
      <c r="O37" s="240" t="str">
        <f t="shared" si="5"/>
        <v>.</v>
      </c>
      <c r="P37" s="240" t="str">
        <f t="shared" si="5"/>
        <v>.</v>
      </c>
      <c r="Q37" s="240" t="str">
        <f t="shared" si="5"/>
        <v>.</v>
      </c>
      <c r="R37" s="240" t="str">
        <f t="shared" si="5"/>
        <v>.</v>
      </c>
      <c r="S37" s="240" t="str">
        <f t="shared" si="5"/>
        <v>.</v>
      </c>
      <c r="T37" s="240" t="str">
        <f t="shared" si="5"/>
        <v>.</v>
      </c>
      <c r="U37" s="240" t="str">
        <f t="shared" si="5"/>
        <v>.</v>
      </c>
      <c r="V37" s="240" t="str">
        <f t="shared" si="5"/>
        <v>.</v>
      </c>
      <c r="W37" s="240" t="str">
        <f t="shared" si="5"/>
        <v>.</v>
      </c>
      <c r="X37" s="240" t="str">
        <f t="shared" si="5"/>
        <v>.</v>
      </c>
      <c r="Y37" s="240" t="str">
        <f t="shared" si="5"/>
        <v>.</v>
      </c>
      <c r="Z37" s="240" t="str">
        <f t="shared" si="5"/>
        <v>.</v>
      </c>
      <c r="AA37" s="240" t="str">
        <f t="shared" si="5"/>
        <v>.</v>
      </c>
      <c r="AB37" s="240" t="str">
        <f t="shared" si="5"/>
        <v>.</v>
      </c>
      <c r="AC37" s="240" t="str">
        <f t="shared" si="5"/>
        <v>.</v>
      </c>
      <c r="AD37" s="240" t="str">
        <f t="shared" si="5"/>
        <v>.</v>
      </c>
      <c r="AE37" s="240" t="str">
        <f t="shared" si="5"/>
        <v>.</v>
      </c>
      <c r="AF37" s="240" t="str">
        <f t="shared" si="5"/>
        <v>.</v>
      </c>
      <c r="AG37" s="240" t="str">
        <f t="shared" si="5"/>
        <v>.</v>
      </c>
      <c r="AH37" s="240" t="str">
        <f t="shared" si="5"/>
        <v>.</v>
      </c>
      <c r="AI37" s="240" t="str">
        <f t="shared" si="5"/>
        <v>.</v>
      </c>
      <c r="AJ37" s="240" t="str">
        <f t="shared" si="5"/>
        <v>.</v>
      </c>
      <c r="AK37" s="240" t="str">
        <f t="shared" si="5"/>
        <v>.</v>
      </c>
      <c r="AL37" s="240" t="str">
        <f t="shared" si="5"/>
        <v>.</v>
      </c>
      <c r="AM37" s="240" t="str">
        <f t="shared" si="5"/>
        <v>.</v>
      </c>
      <c r="AN37" s="240" t="str">
        <f t="shared" si="5"/>
        <v>.</v>
      </c>
      <c r="AO37" s="240" t="str">
        <f t="shared" si="5"/>
        <v>.</v>
      </c>
      <c r="AP37" s="240" t="str">
        <f t="shared" si="5"/>
        <v>.</v>
      </c>
      <c r="AQ37" s="240" t="str">
        <f t="shared" si="5"/>
        <v>.</v>
      </c>
      <c r="AR37" s="4">
        <f>COUNTIF(D37:AQ37,"F")+'11'!AR37</f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70" t="str">
        <f>'11'!C38</f>
        <v>VITHOR SAMPAIO MARQUES</v>
      </c>
      <c r="D38" s="240" t="str">
        <f>IF('11'!AQ38="C","C",IF('11'!AQ38="D","D",IF('11'!AQ38="TR","TR",IF('11'!AQ38="TC","TC","."))))</f>
        <v>.</v>
      </c>
      <c r="E38" s="240" t="str">
        <f t="shared" si="4"/>
        <v>.</v>
      </c>
      <c r="F38" s="240" t="str">
        <f t="shared" si="5"/>
        <v>.</v>
      </c>
      <c r="G38" s="240" t="str">
        <f t="shared" si="5"/>
        <v>.</v>
      </c>
      <c r="H38" s="240" t="str">
        <f t="shared" si="5"/>
        <v>.</v>
      </c>
      <c r="I38" s="240" t="str">
        <f t="shared" si="5"/>
        <v>.</v>
      </c>
      <c r="J38" s="240" t="str">
        <f t="shared" si="5"/>
        <v>.</v>
      </c>
      <c r="K38" s="240" t="str">
        <f t="shared" si="5"/>
        <v>.</v>
      </c>
      <c r="L38" s="240" t="str">
        <f t="shared" si="5"/>
        <v>.</v>
      </c>
      <c r="M38" s="240" t="str">
        <f t="shared" si="5"/>
        <v>.</v>
      </c>
      <c r="N38" s="240" t="str">
        <f t="shared" si="5"/>
        <v>.</v>
      </c>
      <c r="O38" s="240" t="str">
        <f t="shared" si="5"/>
        <v>.</v>
      </c>
      <c r="P38" s="240" t="str">
        <f t="shared" si="5"/>
        <v>.</v>
      </c>
      <c r="Q38" s="240" t="str">
        <f t="shared" si="5"/>
        <v>.</v>
      </c>
      <c r="R38" s="240" t="str">
        <f t="shared" si="5"/>
        <v>.</v>
      </c>
      <c r="S38" s="240" t="str">
        <f t="shared" si="5"/>
        <v>.</v>
      </c>
      <c r="T38" s="240" t="str">
        <f t="shared" si="5"/>
        <v>.</v>
      </c>
      <c r="U38" s="240" t="str">
        <f t="shared" si="5"/>
        <v>.</v>
      </c>
      <c r="V38" s="240" t="str">
        <f t="shared" si="5"/>
        <v>.</v>
      </c>
      <c r="W38" s="240" t="str">
        <f t="shared" si="5"/>
        <v>.</v>
      </c>
      <c r="X38" s="240" t="str">
        <f t="shared" si="5"/>
        <v>.</v>
      </c>
      <c r="Y38" s="240" t="str">
        <f t="shared" si="5"/>
        <v>.</v>
      </c>
      <c r="Z38" s="240" t="str">
        <f t="shared" si="5"/>
        <v>.</v>
      </c>
      <c r="AA38" s="240" t="str">
        <f t="shared" si="5"/>
        <v>.</v>
      </c>
      <c r="AB38" s="240" t="str">
        <f t="shared" si="5"/>
        <v>.</v>
      </c>
      <c r="AC38" s="240" t="str">
        <f t="shared" si="5"/>
        <v>.</v>
      </c>
      <c r="AD38" s="240" t="str">
        <f t="shared" si="5"/>
        <v>.</v>
      </c>
      <c r="AE38" s="240" t="str">
        <f t="shared" si="5"/>
        <v>.</v>
      </c>
      <c r="AF38" s="240" t="str">
        <f t="shared" si="5"/>
        <v>.</v>
      </c>
      <c r="AG38" s="240" t="str">
        <f t="shared" si="5"/>
        <v>.</v>
      </c>
      <c r="AH38" s="240" t="str">
        <f t="shared" si="5"/>
        <v>.</v>
      </c>
      <c r="AI38" s="240" t="str">
        <f t="shared" si="5"/>
        <v>.</v>
      </c>
      <c r="AJ38" s="240" t="str">
        <f t="shared" si="5"/>
        <v>.</v>
      </c>
      <c r="AK38" s="240" t="str">
        <f t="shared" si="5"/>
        <v>.</v>
      </c>
      <c r="AL38" s="240" t="str">
        <f t="shared" si="5"/>
        <v>.</v>
      </c>
      <c r="AM38" s="240" t="str">
        <f t="shared" si="5"/>
        <v>.</v>
      </c>
      <c r="AN38" s="240" t="str">
        <f t="shared" si="5"/>
        <v>.</v>
      </c>
      <c r="AO38" s="240" t="str">
        <f t="shared" si="5"/>
        <v>.</v>
      </c>
      <c r="AP38" s="240" t="str">
        <f t="shared" si="5"/>
        <v>.</v>
      </c>
      <c r="AQ38" s="240" t="str">
        <f t="shared" si="5"/>
        <v>.</v>
      </c>
      <c r="AR38" s="4">
        <f>COUNTIF(D38:AQ38,"F")+'11'!AR38</f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70" t="str">
        <f>'11'!C39</f>
        <v>VITOR DA SILVA BRIXIUS</v>
      </c>
      <c r="D39" s="240" t="str">
        <f>IF('11'!AQ39="C","C",IF('11'!AQ39="D","D",IF('11'!AQ39="TR","TR",IF('11'!AQ39="TC","TC","."))))</f>
        <v>.</v>
      </c>
      <c r="E39" s="240" t="str">
        <f t="shared" si="4"/>
        <v>.</v>
      </c>
      <c r="F39" s="240" t="str">
        <f t="shared" si="5"/>
        <v>.</v>
      </c>
      <c r="G39" s="240" t="str">
        <f t="shared" si="5"/>
        <v>.</v>
      </c>
      <c r="H39" s="240" t="str">
        <f t="shared" si="5"/>
        <v>.</v>
      </c>
      <c r="I39" s="240" t="str">
        <f t="shared" si="5"/>
        <v>.</v>
      </c>
      <c r="J39" s="240" t="str">
        <f t="shared" si="5"/>
        <v>.</v>
      </c>
      <c r="K39" s="240" t="str">
        <f t="shared" si="5"/>
        <v>.</v>
      </c>
      <c r="L39" s="240" t="str">
        <f t="shared" si="5"/>
        <v>.</v>
      </c>
      <c r="M39" s="240" t="str">
        <f t="shared" si="5"/>
        <v>.</v>
      </c>
      <c r="N39" s="240" t="str">
        <f t="shared" si="5"/>
        <v>.</v>
      </c>
      <c r="O39" s="240" t="str">
        <f t="shared" si="5"/>
        <v>.</v>
      </c>
      <c r="P39" s="240" t="str">
        <f t="shared" si="5"/>
        <v>.</v>
      </c>
      <c r="Q39" s="240" t="str">
        <f t="shared" si="5"/>
        <v>.</v>
      </c>
      <c r="R39" s="240" t="str">
        <f t="shared" si="5"/>
        <v>.</v>
      </c>
      <c r="S39" s="240" t="str">
        <f t="shared" si="5"/>
        <v>.</v>
      </c>
      <c r="T39" s="240" t="str">
        <f t="shared" si="5"/>
        <v>.</v>
      </c>
      <c r="U39" s="240" t="str">
        <f t="shared" si="5"/>
        <v>.</v>
      </c>
      <c r="V39" s="240" t="str">
        <f t="shared" si="5"/>
        <v>.</v>
      </c>
      <c r="W39" s="240" t="str">
        <f t="shared" si="5"/>
        <v>.</v>
      </c>
      <c r="X39" s="240" t="str">
        <f t="shared" si="5"/>
        <v>.</v>
      </c>
      <c r="Y39" s="240" t="str">
        <f t="shared" si="5"/>
        <v>.</v>
      </c>
      <c r="Z39" s="240" t="str">
        <f t="shared" si="5"/>
        <v>.</v>
      </c>
      <c r="AA39" s="240" t="str">
        <f t="shared" si="5"/>
        <v>.</v>
      </c>
      <c r="AB39" s="240" t="str">
        <f t="shared" si="5"/>
        <v>.</v>
      </c>
      <c r="AC39" s="240" t="str">
        <f t="shared" si="5"/>
        <v>.</v>
      </c>
      <c r="AD39" s="240" t="str">
        <f t="shared" si="5"/>
        <v>.</v>
      </c>
      <c r="AE39" s="240" t="str">
        <f t="shared" si="5"/>
        <v>.</v>
      </c>
      <c r="AF39" s="240" t="str">
        <f t="shared" si="5"/>
        <v>.</v>
      </c>
      <c r="AG39" s="240" t="str">
        <f t="shared" si="5"/>
        <v>.</v>
      </c>
      <c r="AH39" s="240" t="str">
        <f t="shared" si="5"/>
        <v>.</v>
      </c>
      <c r="AI39" s="240" t="str">
        <f t="shared" si="5"/>
        <v>.</v>
      </c>
      <c r="AJ39" s="240" t="str">
        <f t="shared" si="5"/>
        <v>.</v>
      </c>
      <c r="AK39" s="240" t="str">
        <f t="shared" si="5"/>
        <v>.</v>
      </c>
      <c r="AL39" s="240" t="str">
        <f t="shared" si="5"/>
        <v>.</v>
      </c>
      <c r="AM39" s="240" t="str">
        <f t="shared" si="5"/>
        <v>.</v>
      </c>
      <c r="AN39" s="240" t="str">
        <f t="shared" si="5"/>
        <v>.</v>
      </c>
      <c r="AO39" s="240" t="str">
        <f t="shared" si="5"/>
        <v>.</v>
      </c>
      <c r="AP39" s="240" t="str">
        <f t="shared" si="5"/>
        <v>.</v>
      </c>
      <c r="AQ39" s="240" t="str">
        <f t="shared" si="5"/>
        <v>.</v>
      </c>
      <c r="AR39" s="4">
        <f>COUNTIF(D39:AQ39,"F")+'11'!AR39</f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70" t="str">
        <f>'11'!C40</f>
        <v>WELLYNTON LOPES TOZON</v>
      </c>
      <c r="D40" s="240" t="str">
        <f>IF('11'!AQ40="C","C",IF('11'!AQ40="D","D",IF('11'!AQ40="TR","TR",IF('11'!AQ40="TC","TC","."))))</f>
        <v>.</v>
      </c>
      <c r="E40" s="240" t="str">
        <f t="shared" si="4"/>
        <v>.</v>
      </c>
      <c r="F40" s="240" t="str">
        <f t="shared" si="5"/>
        <v>.</v>
      </c>
      <c r="G40" s="240" t="str">
        <f t="shared" si="5"/>
        <v>.</v>
      </c>
      <c r="H40" s="240" t="str">
        <f t="shared" si="5"/>
        <v>.</v>
      </c>
      <c r="I40" s="240" t="str">
        <f t="shared" si="5"/>
        <v>.</v>
      </c>
      <c r="J40" s="240" t="str">
        <f t="shared" si="5"/>
        <v>.</v>
      </c>
      <c r="K40" s="240" t="str">
        <f t="shared" si="5"/>
        <v>.</v>
      </c>
      <c r="L40" s="240" t="str">
        <f t="shared" si="5"/>
        <v>.</v>
      </c>
      <c r="M40" s="240" t="str">
        <f t="shared" si="5"/>
        <v>.</v>
      </c>
      <c r="N40" s="240" t="str">
        <f t="shared" si="5"/>
        <v>.</v>
      </c>
      <c r="O40" s="240" t="str">
        <f t="shared" si="5"/>
        <v>.</v>
      </c>
      <c r="P40" s="240" t="str">
        <f t="shared" si="5"/>
        <v>.</v>
      </c>
      <c r="Q40" s="240" t="str">
        <f t="shared" si="5"/>
        <v>.</v>
      </c>
      <c r="R40" s="240" t="str">
        <f t="shared" si="5"/>
        <v>.</v>
      </c>
      <c r="S40" s="240" t="str">
        <f t="shared" si="5"/>
        <v>.</v>
      </c>
      <c r="T40" s="240" t="str">
        <f t="shared" si="5"/>
        <v>.</v>
      </c>
      <c r="U40" s="240" t="str">
        <f t="shared" si="5"/>
        <v>.</v>
      </c>
      <c r="V40" s="240" t="str">
        <f t="shared" si="5"/>
        <v>.</v>
      </c>
      <c r="W40" s="240" t="str">
        <f t="shared" si="5"/>
        <v>.</v>
      </c>
      <c r="X40" s="240" t="str">
        <f t="shared" si="5"/>
        <v>.</v>
      </c>
      <c r="Y40" s="240" t="str">
        <f t="shared" si="5"/>
        <v>.</v>
      </c>
      <c r="Z40" s="240" t="str">
        <f t="shared" si="5"/>
        <v>.</v>
      </c>
      <c r="AA40" s="240" t="str">
        <f t="shared" si="5"/>
        <v>.</v>
      </c>
      <c r="AB40" s="240" t="str">
        <f t="shared" si="5"/>
        <v>.</v>
      </c>
      <c r="AC40" s="240" t="str">
        <f t="shared" si="5"/>
        <v>.</v>
      </c>
      <c r="AD40" s="240" t="str">
        <f t="shared" si="5"/>
        <v>.</v>
      </c>
      <c r="AE40" s="240" t="str">
        <f t="shared" si="5"/>
        <v>.</v>
      </c>
      <c r="AF40" s="240" t="str">
        <f t="shared" si="5"/>
        <v>.</v>
      </c>
      <c r="AG40" s="240" t="str">
        <f t="shared" si="5"/>
        <v>.</v>
      </c>
      <c r="AH40" s="240" t="str">
        <f t="shared" si="5"/>
        <v>.</v>
      </c>
      <c r="AI40" s="240" t="str">
        <f t="shared" si="5"/>
        <v>.</v>
      </c>
      <c r="AJ40" s="240" t="str">
        <f t="shared" si="5"/>
        <v>.</v>
      </c>
      <c r="AK40" s="240" t="str">
        <f t="shared" si="5"/>
        <v>.</v>
      </c>
      <c r="AL40" s="240" t="str">
        <f t="shared" si="5"/>
        <v>.</v>
      </c>
      <c r="AM40" s="240" t="str">
        <f t="shared" si="5"/>
        <v>.</v>
      </c>
      <c r="AN40" s="240" t="str">
        <f t="shared" si="5"/>
        <v>.</v>
      </c>
      <c r="AO40" s="240" t="str">
        <f t="shared" si="5"/>
        <v>.</v>
      </c>
      <c r="AP40" s="240" t="str">
        <f t="shared" si="5"/>
        <v>.</v>
      </c>
      <c r="AQ40" s="240" t="str">
        <f t="shared" si="5"/>
        <v>.</v>
      </c>
      <c r="AR40" s="4">
        <f>COUNTIF(D40:AQ40,"F")+'11'!AR40</f>
        <v>0</v>
      </c>
    </row>
    <row r="41" spans="1:44" ht="10.5" customHeight="1">
      <c r="A41" s="265">
        <f>'7'!A41</f>
        <v>18</v>
      </c>
      <c r="B41" s="265" t="str">
        <f>'7'!B41</f>
        <v>ADS</v>
      </c>
      <c r="C41" s="270" t="str">
        <f>'11'!C41</f>
        <v>WILLIAN FERREIRA PEIXOTO</v>
      </c>
      <c r="D41" s="240" t="str">
        <f>IF('11'!AQ41="C","C",IF('11'!AQ41="D","D",IF('11'!AQ41="TR","TR",IF('11'!AQ41="TC","TC","."))))</f>
        <v>.</v>
      </c>
      <c r="E41" s="240" t="str">
        <f t="shared" si="4"/>
        <v>.</v>
      </c>
      <c r="F41" s="240" t="str">
        <f t="shared" si="5"/>
        <v>.</v>
      </c>
      <c r="G41" s="240" t="str">
        <f t="shared" si="5"/>
        <v>.</v>
      </c>
      <c r="H41" s="240" t="str">
        <f t="shared" si="5"/>
        <v>.</v>
      </c>
      <c r="I41" s="240" t="str">
        <f t="shared" si="5"/>
        <v>.</v>
      </c>
      <c r="J41" s="240" t="str">
        <f t="shared" si="5"/>
        <v>.</v>
      </c>
      <c r="K41" s="240" t="str">
        <f t="shared" si="5"/>
        <v>.</v>
      </c>
      <c r="L41" s="240" t="str">
        <f t="shared" si="5"/>
        <v>.</v>
      </c>
      <c r="M41" s="240" t="str">
        <f t="shared" si="5"/>
        <v>.</v>
      </c>
      <c r="N41" s="240" t="str">
        <f t="shared" si="5"/>
        <v>.</v>
      </c>
      <c r="O41" s="240" t="str">
        <f t="shared" si="5"/>
        <v>.</v>
      </c>
      <c r="P41" s="240" t="str">
        <f t="shared" si="5"/>
        <v>.</v>
      </c>
      <c r="Q41" s="240" t="str">
        <f t="shared" si="5"/>
        <v>.</v>
      </c>
      <c r="R41" s="240" t="str">
        <f t="shared" si="5"/>
        <v>.</v>
      </c>
      <c r="S41" s="240" t="str">
        <f t="shared" si="5"/>
        <v>.</v>
      </c>
      <c r="T41" s="240" t="str">
        <f t="shared" si="5"/>
        <v>.</v>
      </c>
      <c r="U41" s="240" t="str">
        <f t="shared" si="5"/>
        <v>.</v>
      </c>
      <c r="V41" s="240" t="str">
        <f t="shared" si="5"/>
        <v>.</v>
      </c>
      <c r="W41" s="240" t="str">
        <f t="shared" si="5"/>
        <v>.</v>
      </c>
      <c r="X41" s="240" t="str">
        <f t="shared" si="5"/>
        <v>.</v>
      </c>
      <c r="Y41" s="240" t="str">
        <f t="shared" si="5"/>
        <v>.</v>
      </c>
      <c r="Z41" s="240" t="str">
        <f t="shared" si="5"/>
        <v>.</v>
      </c>
      <c r="AA41" s="240" t="str">
        <f t="shared" si="5"/>
        <v>.</v>
      </c>
      <c r="AB41" s="240" t="str">
        <f t="shared" si="5"/>
        <v>.</v>
      </c>
      <c r="AC41" s="240" t="str">
        <f t="shared" si="5"/>
        <v>.</v>
      </c>
      <c r="AD41" s="240" t="str">
        <f t="shared" si="5"/>
        <v>.</v>
      </c>
      <c r="AE41" s="240" t="str">
        <f t="shared" si="5"/>
        <v>.</v>
      </c>
      <c r="AF41" s="240" t="str">
        <f t="shared" si="5"/>
        <v>.</v>
      </c>
      <c r="AG41" s="240" t="str">
        <f t="shared" si="5"/>
        <v>.</v>
      </c>
      <c r="AH41" s="240" t="str">
        <f t="shared" si="5"/>
        <v>.</v>
      </c>
      <c r="AI41" s="240" t="str">
        <f t="shared" si="5"/>
        <v>.</v>
      </c>
      <c r="AJ41" s="240" t="str">
        <f t="shared" si="5"/>
        <v>.</v>
      </c>
      <c r="AK41" s="240" t="str">
        <f t="shared" si="5"/>
        <v>.</v>
      </c>
      <c r="AL41" s="240" t="str">
        <f t="shared" si="5"/>
        <v>.</v>
      </c>
      <c r="AM41" s="240" t="str">
        <f t="shared" si="5"/>
        <v>.</v>
      </c>
      <c r="AN41" s="240" t="str">
        <f t="shared" si="5"/>
        <v>.</v>
      </c>
      <c r="AO41" s="240" t="str">
        <f t="shared" si="5"/>
        <v>.</v>
      </c>
      <c r="AP41" s="240" t="str">
        <f t="shared" si="5"/>
        <v>.</v>
      </c>
      <c r="AQ41" s="240" t="str">
        <f t="shared" si="5"/>
        <v>.</v>
      </c>
      <c r="AR41" s="4">
        <f>COUNTIF(D41:AQ41,"F")+'11'!AR41</f>
        <v>0</v>
      </c>
    </row>
    <row r="42" spans="1:44" ht="10.5" customHeight="1">
      <c r="A42" s="265">
        <f>'7'!A42</f>
        <v>0</v>
      </c>
      <c r="B42" s="265">
        <f>'7'!B42</f>
        <v>0</v>
      </c>
      <c r="C42" s="270">
        <f>'11'!C42</f>
        <v>0</v>
      </c>
      <c r="D42" s="240" t="str">
        <f>IF('11'!AQ42="C","C",IF('11'!AQ42="D","D",IF('11'!AQ42="TR","TR",IF('11'!AQ42="TC","TC","."))))</f>
        <v>.</v>
      </c>
      <c r="E42" s="240" t="str">
        <f t="shared" si="4"/>
        <v>.</v>
      </c>
      <c r="F42" s="240" t="str">
        <f t="shared" si="5"/>
        <v>.</v>
      </c>
      <c r="G42" s="240" t="str">
        <f t="shared" si="5"/>
        <v>.</v>
      </c>
      <c r="H42" s="240" t="str">
        <f t="shared" si="5"/>
        <v>.</v>
      </c>
      <c r="I42" s="240" t="str">
        <f t="shared" si="5"/>
        <v>.</v>
      </c>
      <c r="J42" s="240" t="str">
        <f t="shared" si="5"/>
        <v>.</v>
      </c>
      <c r="K42" s="240" t="str">
        <f t="shared" si="5"/>
        <v>.</v>
      </c>
      <c r="L42" s="240" t="str">
        <f t="shared" si="5"/>
        <v>.</v>
      </c>
      <c r="M42" s="240" t="str">
        <f t="shared" si="5"/>
        <v>.</v>
      </c>
      <c r="N42" s="240" t="str">
        <f t="shared" si="5"/>
        <v>.</v>
      </c>
      <c r="O42" s="240" t="str">
        <f t="shared" si="5"/>
        <v>.</v>
      </c>
      <c r="P42" s="240" t="str">
        <f t="shared" si="5"/>
        <v>.</v>
      </c>
      <c r="Q42" s="240" t="str">
        <f t="shared" si="5"/>
        <v>.</v>
      </c>
      <c r="R42" s="240" t="str">
        <f t="shared" si="5"/>
        <v>.</v>
      </c>
      <c r="S42" s="240" t="str">
        <f t="shared" si="5"/>
        <v>.</v>
      </c>
      <c r="T42" s="240" t="str">
        <f t="shared" si="5"/>
        <v>.</v>
      </c>
      <c r="U42" s="240" t="str">
        <f t="shared" si="5"/>
        <v>.</v>
      </c>
      <c r="V42" s="240" t="str">
        <f t="shared" si="5"/>
        <v>.</v>
      </c>
      <c r="W42" s="240" t="str">
        <f t="shared" si="5"/>
        <v>.</v>
      </c>
      <c r="X42" s="240" t="str">
        <f t="shared" si="5"/>
        <v>.</v>
      </c>
      <c r="Y42" s="240" t="str">
        <f t="shared" si="5"/>
        <v>.</v>
      </c>
      <c r="Z42" s="240" t="str">
        <f t="shared" si="5"/>
        <v>.</v>
      </c>
      <c r="AA42" s="240" t="str">
        <f t="shared" si="5"/>
        <v>.</v>
      </c>
      <c r="AB42" s="240" t="str">
        <f t="shared" si="5"/>
        <v>.</v>
      </c>
      <c r="AC42" s="240" t="str">
        <f t="shared" si="5"/>
        <v>.</v>
      </c>
      <c r="AD42" s="240" t="str">
        <f t="shared" si="5"/>
        <v>.</v>
      </c>
      <c r="AE42" s="240" t="str">
        <f t="shared" si="5"/>
        <v>.</v>
      </c>
      <c r="AF42" s="240" t="str">
        <f t="shared" si="5"/>
        <v>.</v>
      </c>
      <c r="AG42" s="240" t="str">
        <f t="shared" si="5"/>
        <v>.</v>
      </c>
      <c r="AH42" s="240" t="str">
        <f t="shared" si="5"/>
        <v>.</v>
      </c>
      <c r="AI42" s="240" t="str">
        <f t="shared" si="5"/>
        <v>.</v>
      </c>
      <c r="AJ42" s="240" t="str">
        <f t="shared" si="5"/>
        <v>.</v>
      </c>
      <c r="AK42" s="240" t="str">
        <f t="shared" si="5"/>
        <v>.</v>
      </c>
      <c r="AL42" s="240" t="str">
        <f t="shared" si="5"/>
        <v>.</v>
      </c>
      <c r="AM42" s="240" t="str">
        <f t="shared" si="5"/>
        <v>.</v>
      </c>
      <c r="AN42" s="240" t="str">
        <f t="shared" si="5"/>
        <v>.</v>
      </c>
      <c r="AO42" s="240" t="str">
        <f t="shared" si="5"/>
        <v>.</v>
      </c>
      <c r="AP42" s="240" t="str">
        <f t="shared" si="5"/>
        <v>.</v>
      </c>
      <c r="AQ42" s="240" t="str">
        <f t="shared" si="5"/>
        <v>.</v>
      </c>
      <c r="AR42" s="4">
        <f>COUNTIF(D42:AQ42,"F")+'11'!AR42</f>
        <v>0</v>
      </c>
    </row>
    <row r="43" spans="1:44" ht="10.5" customHeight="1">
      <c r="A43" s="265">
        <f>'7'!A43</f>
        <v>0</v>
      </c>
      <c r="B43" s="265">
        <f>'7'!B43</f>
        <v>0</v>
      </c>
      <c r="C43" s="270">
        <f>'11'!C43</f>
        <v>0</v>
      </c>
      <c r="D43" s="240" t="str">
        <f>IF('11'!AQ43="C","C",IF('11'!AQ43="D","D",IF('11'!AQ43="TR","TR",IF('11'!AQ43="TC","TC","."))))</f>
        <v>.</v>
      </c>
      <c r="E43" s="240" t="str">
        <f t="shared" si="4"/>
        <v>.</v>
      </c>
      <c r="F43" s="240" t="str">
        <f t="shared" si="5"/>
        <v>.</v>
      </c>
      <c r="G43" s="240" t="str">
        <f t="shared" si="5"/>
        <v>.</v>
      </c>
      <c r="H43" s="240" t="str">
        <f t="shared" si="5"/>
        <v>.</v>
      </c>
      <c r="I43" s="240" t="str">
        <f t="shared" si="5"/>
        <v>.</v>
      </c>
      <c r="J43" s="240" t="str">
        <f t="shared" si="5"/>
        <v>.</v>
      </c>
      <c r="K43" s="240" t="str">
        <f t="shared" si="5"/>
        <v>.</v>
      </c>
      <c r="L43" s="240" t="str">
        <f t="shared" si="5"/>
        <v>.</v>
      </c>
      <c r="M43" s="240" t="str">
        <f t="shared" si="5"/>
        <v>.</v>
      </c>
      <c r="N43" s="240" t="str">
        <f t="shared" si="5"/>
        <v>.</v>
      </c>
      <c r="O43" s="240" t="str">
        <f t="shared" ref="O43:AQ43" si="6">IF(N43="C","C",IF(N43="D","D",IF(N43="TR","TR",IF(N43="TC","TC","."))))</f>
        <v>.</v>
      </c>
      <c r="P43" s="240" t="str">
        <f t="shared" si="6"/>
        <v>.</v>
      </c>
      <c r="Q43" s="240" t="str">
        <f t="shared" si="6"/>
        <v>.</v>
      </c>
      <c r="R43" s="240" t="str">
        <f t="shared" si="6"/>
        <v>.</v>
      </c>
      <c r="S43" s="240" t="str">
        <f t="shared" si="6"/>
        <v>.</v>
      </c>
      <c r="T43" s="240" t="str">
        <f t="shared" si="6"/>
        <v>.</v>
      </c>
      <c r="U43" s="240" t="str">
        <f t="shared" si="6"/>
        <v>.</v>
      </c>
      <c r="V43" s="240" t="str">
        <f t="shared" si="6"/>
        <v>.</v>
      </c>
      <c r="W43" s="240" t="str">
        <f t="shared" si="6"/>
        <v>.</v>
      </c>
      <c r="X43" s="240" t="str">
        <f t="shared" si="6"/>
        <v>.</v>
      </c>
      <c r="Y43" s="240" t="str">
        <f t="shared" si="6"/>
        <v>.</v>
      </c>
      <c r="Z43" s="240" t="str">
        <f t="shared" si="6"/>
        <v>.</v>
      </c>
      <c r="AA43" s="240" t="str">
        <f t="shared" si="6"/>
        <v>.</v>
      </c>
      <c r="AB43" s="240" t="str">
        <f t="shared" si="6"/>
        <v>.</v>
      </c>
      <c r="AC43" s="240" t="str">
        <f t="shared" si="6"/>
        <v>.</v>
      </c>
      <c r="AD43" s="240" t="str">
        <f t="shared" si="6"/>
        <v>.</v>
      </c>
      <c r="AE43" s="240" t="str">
        <f t="shared" si="6"/>
        <v>.</v>
      </c>
      <c r="AF43" s="240" t="str">
        <f t="shared" si="6"/>
        <v>.</v>
      </c>
      <c r="AG43" s="240" t="str">
        <f t="shared" si="6"/>
        <v>.</v>
      </c>
      <c r="AH43" s="240" t="str">
        <f t="shared" si="6"/>
        <v>.</v>
      </c>
      <c r="AI43" s="240" t="str">
        <f t="shared" si="6"/>
        <v>.</v>
      </c>
      <c r="AJ43" s="240" t="str">
        <f t="shared" si="6"/>
        <v>.</v>
      </c>
      <c r="AK43" s="240" t="str">
        <f t="shared" si="6"/>
        <v>.</v>
      </c>
      <c r="AL43" s="240" t="str">
        <f t="shared" si="6"/>
        <v>.</v>
      </c>
      <c r="AM43" s="240" t="str">
        <f t="shared" si="6"/>
        <v>.</v>
      </c>
      <c r="AN43" s="240" t="str">
        <f t="shared" si="6"/>
        <v>.</v>
      </c>
      <c r="AO43" s="240" t="str">
        <f t="shared" si="6"/>
        <v>.</v>
      </c>
      <c r="AP43" s="240" t="str">
        <f t="shared" si="6"/>
        <v>.</v>
      </c>
      <c r="AQ43" s="240" t="str">
        <f t="shared" si="6"/>
        <v>.</v>
      </c>
      <c r="AR43" s="4">
        <f>COUNTIF(D43:AQ43,"F")+'11'!AR43</f>
        <v>0</v>
      </c>
    </row>
    <row r="44" spans="1:44" ht="10.5" customHeight="1">
      <c r="A44" s="265">
        <f>'7'!A44</f>
        <v>0</v>
      </c>
      <c r="B44" s="265">
        <f>'7'!B44</f>
        <v>0</v>
      </c>
      <c r="C44" s="270">
        <f>'11'!C44</f>
        <v>0</v>
      </c>
      <c r="D44" s="240" t="str">
        <f>IF('11'!AQ44="C","C",IF('11'!AQ44="D","D",IF('11'!AQ44="TR","TR",IF('11'!AQ44="TC","TC","."))))</f>
        <v>.</v>
      </c>
      <c r="E44" s="240" t="str">
        <f t="shared" ref="E44:AQ44" si="7">IF(D44="C","C",IF(D44="D","D",IF(D44="TR","TR",IF(D44="TC","TC","."))))</f>
        <v>.</v>
      </c>
      <c r="F44" s="240" t="str">
        <f t="shared" si="7"/>
        <v>.</v>
      </c>
      <c r="G44" s="240" t="str">
        <f t="shared" si="7"/>
        <v>.</v>
      </c>
      <c r="H44" s="240" t="str">
        <f t="shared" si="7"/>
        <v>.</v>
      </c>
      <c r="I44" s="240" t="str">
        <f t="shared" si="7"/>
        <v>.</v>
      </c>
      <c r="J44" s="240" t="str">
        <f t="shared" si="7"/>
        <v>.</v>
      </c>
      <c r="K44" s="240" t="str">
        <f t="shared" si="7"/>
        <v>.</v>
      </c>
      <c r="L44" s="240" t="str">
        <f t="shared" si="7"/>
        <v>.</v>
      </c>
      <c r="M44" s="240" t="str">
        <f t="shared" si="7"/>
        <v>.</v>
      </c>
      <c r="N44" s="240" t="str">
        <f t="shared" si="7"/>
        <v>.</v>
      </c>
      <c r="O44" s="240" t="str">
        <f t="shared" si="7"/>
        <v>.</v>
      </c>
      <c r="P44" s="240" t="str">
        <f t="shared" si="7"/>
        <v>.</v>
      </c>
      <c r="Q44" s="240" t="str">
        <f t="shared" si="7"/>
        <v>.</v>
      </c>
      <c r="R44" s="240" t="str">
        <f t="shared" si="7"/>
        <v>.</v>
      </c>
      <c r="S44" s="240" t="str">
        <f t="shared" si="7"/>
        <v>.</v>
      </c>
      <c r="T44" s="240" t="str">
        <f t="shared" si="7"/>
        <v>.</v>
      </c>
      <c r="U44" s="240" t="str">
        <f t="shared" si="7"/>
        <v>.</v>
      </c>
      <c r="V44" s="240" t="str">
        <f t="shared" si="7"/>
        <v>.</v>
      </c>
      <c r="W44" s="240" t="str">
        <f t="shared" si="7"/>
        <v>.</v>
      </c>
      <c r="X44" s="240" t="str">
        <f t="shared" si="7"/>
        <v>.</v>
      </c>
      <c r="Y44" s="240" t="str">
        <f t="shared" si="7"/>
        <v>.</v>
      </c>
      <c r="Z44" s="240" t="str">
        <f t="shared" si="7"/>
        <v>.</v>
      </c>
      <c r="AA44" s="240" t="str">
        <f t="shared" si="7"/>
        <v>.</v>
      </c>
      <c r="AB44" s="240" t="str">
        <f t="shared" si="7"/>
        <v>.</v>
      </c>
      <c r="AC44" s="240" t="str">
        <f t="shared" si="7"/>
        <v>.</v>
      </c>
      <c r="AD44" s="240" t="str">
        <f t="shared" si="7"/>
        <v>.</v>
      </c>
      <c r="AE44" s="240" t="str">
        <f t="shared" si="7"/>
        <v>.</v>
      </c>
      <c r="AF44" s="240" t="str">
        <f t="shared" si="7"/>
        <v>.</v>
      </c>
      <c r="AG44" s="240" t="str">
        <f t="shared" si="7"/>
        <v>.</v>
      </c>
      <c r="AH44" s="240" t="str">
        <f t="shared" si="7"/>
        <v>.</v>
      </c>
      <c r="AI44" s="240" t="str">
        <f t="shared" si="7"/>
        <v>.</v>
      </c>
      <c r="AJ44" s="240" t="str">
        <f t="shared" si="7"/>
        <v>.</v>
      </c>
      <c r="AK44" s="240" t="str">
        <f t="shared" si="7"/>
        <v>.</v>
      </c>
      <c r="AL44" s="240" t="str">
        <f t="shared" si="7"/>
        <v>.</v>
      </c>
      <c r="AM44" s="240" t="str">
        <f t="shared" si="7"/>
        <v>.</v>
      </c>
      <c r="AN44" s="240" t="str">
        <f t="shared" si="7"/>
        <v>.</v>
      </c>
      <c r="AO44" s="240" t="str">
        <f t="shared" si="7"/>
        <v>.</v>
      </c>
      <c r="AP44" s="240" t="str">
        <f t="shared" si="7"/>
        <v>.</v>
      </c>
      <c r="AQ44" s="240" t="str">
        <f t="shared" si="7"/>
        <v>.</v>
      </c>
      <c r="AR44" s="4">
        <f>COUNTIF(D44:AQ44,"F")+'11'!AR44</f>
        <v>0</v>
      </c>
    </row>
    <row r="45" spans="1:44" ht="10.5" customHeight="1">
      <c r="A45" s="265">
        <f>'7'!A45</f>
        <v>0</v>
      </c>
      <c r="B45" s="265">
        <f>'7'!B45</f>
        <v>0</v>
      </c>
      <c r="C45" s="270">
        <f>'11'!C45</f>
        <v>0</v>
      </c>
      <c r="D45" s="240" t="str">
        <f>IF('11'!AQ45="C","C",IF('11'!AQ45="D","D",IF('11'!AQ45="TR","TR",IF('11'!AQ45="TC","TC","."))))</f>
        <v>.</v>
      </c>
      <c r="E45" s="240" t="str">
        <f t="shared" ref="E45:AQ45" si="8">IF(D45="C","C",IF(D45="D","D",IF(D45="TR","TR",IF(D45="TC","TC","."))))</f>
        <v>.</v>
      </c>
      <c r="F45" s="240" t="str">
        <f t="shared" si="8"/>
        <v>.</v>
      </c>
      <c r="G45" s="240" t="str">
        <f t="shared" si="8"/>
        <v>.</v>
      </c>
      <c r="H45" s="240" t="str">
        <f t="shared" si="8"/>
        <v>.</v>
      </c>
      <c r="I45" s="240" t="str">
        <f t="shared" si="8"/>
        <v>.</v>
      </c>
      <c r="J45" s="240" t="str">
        <f t="shared" si="8"/>
        <v>.</v>
      </c>
      <c r="K45" s="240" t="str">
        <f t="shared" si="8"/>
        <v>.</v>
      </c>
      <c r="L45" s="240" t="str">
        <f t="shared" si="8"/>
        <v>.</v>
      </c>
      <c r="M45" s="240" t="str">
        <f t="shared" si="8"/>
        <v>.</v>
      </c>
      <c r="N45" s="240" t="str">
        <f t="shared" si="8"/>
        <v>.</v>
      </c>
      <c r="O45" s="240" t="str">
        <f t="shared" si="8"/>
        <v>.</v>
      </c>
      <c r="P45" s="240" t="str">
        <f t="shared" si="8"/>
        <v>.</v>
      </c>
      <c r="Q45" s="240" t="str">
        <f t="shared" si="8"/>
        <v>.</v>
      </c>
      <c r="R45" s="240" t="str">
        <f t="shared" si="8"/>
        <v>.</v>
      </c>
      <c r="S45" s="240" t="str">
        <f t="shared" si="8"/>
        <v>.</v>
      </c>
      <c r="T45" s="240" t="str">
        <f t="shared" si="8"/>
        <v>.</v>
      </c>
      <c r="U45" s="240" t="str">
        <f t="shared" si="8"/>
        <v>.</v>
      </c>
      <c r="V45" s="240" t="str">
        <f t="shared" si="8"/>
        <v>.</v>
      </c>
      <c r="W45" s="240" t="str">
        <f t="shared" si="8"/>
        <v>.</v>
      </c>
      <c r="X45" s="240" t="str">
        <f t="shared" si="8"/>
        <v>.</v>
      </c>
      <c r="Y45" s="240" t="str">
        <f t="shared" si="8"/>
        <v>.</v>
      </c>
      <c r="Z45" s="240" t="str">
        <f t="shared" si="8"/>
        <v>.</v>
      </c>
      <c r="AA45" s="240" t="str">
        <f t="shared" si="8"/>
        <v>.</v>
      </c>
      <c r="AB45" s="240" t="str">
        <f t="shared" si="8"/>
        <v>.</v>
      </c>
      <c r="AC45" s="240" t="str">
        <f t="shared" si="8"/>
        <v>.</v>
      </c>
      <c r="AD45" s="240" t="str">
        <f t="shared" si="8"/>
        <v>.</v>
      </c>
      <c r="AE45" s="240" t="str">
        <f t="shared" si="8"/>
        <v>.</v>
      </c>
      <c r="AF45" s="240" t="str">
        <f t="shared" si="8"/>
        <v>.</v>
      </c>
      <c r="AG45" s="240" t="str">
        <f t="shared" si="8"/>
        <v>.</v>
      </c>
      <c r="AH45" s="240" t="str">
        <f t="shared" si="8"/>
        <v>.</v>
      </c>
      <c r="AI45" s="240" t="str">
        <f t="shared" si="8"/>
        <v>.</v>
      </c>
      <c r="AJ45" s="240" t="str">
        <f t="shared" si="8"/>
        <v>.</v>
      </c>
      <c r="AK45" s="240" t="str">
        <f t="shared" si="8"/>
        <v>.</v>
      </c>
      <c r="AL45" s="240" t="str">
        <f t="shared" si="8"/>
        <v>.</v>
      </c>
      <c r="AM45" s="240" t="str">
        <f t="shared" si="8"/>
        <v>.</v>
      </c>
      <c r="AN45" s="240" t="str">
        <f t="shared" si="8"/>
        <v>.</v>
      </c>
      <c r="AO45" s="240" t="str">
        <f t="shared" si="8"/>
        <v>.</v>
      </c>
      <c r="AP45" s="240" t="str">
        <f t="shared" si="8"/>
        <v>.</v>
      </c>
      <c r="AQ45" s="240" t="str">
        <f t="shared" si="8"/>
        <v>.</v>
      </c>
      <c r="AR45" s="4">
        <f>COUNTIF(D45:AQ45,"F")+'11'!AR45</f>
        <v>0</v>
      </c>
    </row>
    <row r="46" spans="1:44" ht="10.5" customHeight="1">
      <c r="A46" s="265">
        <f>'7'!A46</f>
        <v>0</v>
      </c>
      <c r="B46" s="265">
        <f>'7'!B46</f>
        <v>0</v>
      </c>
      <c r="C46" s="270">
        <f>'11'!C46</f>
        <v>0</v>
      </c>
      <c r="D46" s="240" t="str">
        <f>IF('11'!AQ46="C","C",IF('11'!AQ46="D","D",IF('11'!AQ46="TR","TR",IF('11'!AQ46="TC","TC","."))))</f>
        <v>.</v>
      </c>
      <c r="E46" s="240" t="str">
        <f t="shared" ref="E46:AQ46" si="9">IF(D46="C","C",IF(D46="D","D",IF(D46="TR","TR",IF(D46="TC","TC","."))))</f>
        <v>.</v>
      </c>
      <c r="F46" s="240" t="str">
        <f t="shared" si="9"/>
        <v>.</v>
      </c>
      <c r="G46" s="240" t="str">
        <f t="shared" si="9"/>
        <v>.</v>
      </c>
      <c r="H46" s="240" t="str">
        <f t="shared" si="9"/>
        <v>.</v>
      </c>
      <c r="I46" s="240" t="str">
        <f t="shared" si="9"/>
        <v>.</v>
      </c>
      <c r="J46" s="240" t="str">
        <f t="shared" si="9"/>
        <v>.</v>
      </c>
      <c r="K46" s="240" t="str">
        <f t="shared" si="9"/>
        <v>.</v>
      </c>
      <c r="L46" s="240" t="str">
        <f t="shared" si="9"/>
        <v>.</v>
      </c>
      <c r="M46" s="240" t="str">
        <f t="shared" si="9"/>
        <v>.</v>
      </c>
      <c r="N46" s="240" t="str">
        <f t="shared" si="9"/>
        <v>.</v>
      </c>
      <c r="O46" s="240" t="str">
        <f t="shared" si="9"/>
        <v>.</v>
      </c>
      <c r="P46" s="240" t="str">
        <f t="shared" si="9"/>
        <v>.</v>
      </c>
      <c r="Q46" s="240" t="str">
        <f t="shared" si="9"/>
        <v>.</v>
      </c>
      <c r="R46" s="240" t="str">
        <f t="shared" si="9"/>
        <v>.</v>
      </c>
      <c r="S46" s="240" t="str">
        <f t="shared" si="9"/>
        <v>.</v>
      </c>
      <c r="T46" s="240" t="str">
        <f t="shared" si="9"/>
        <v>.</v>
      </c>
      <c r="U46" s="240" t="str">
        <f t="shared" si="9"/>
        <v>.</v>
      </c>
      <c r="V46" s="240" t="str">
        <f t="shared" si="9"/>
        <v>.</v>
      </c>
      <c r="W46" s="240" t="str">
        <f t="shared" si="9"/>
        <v>.</v>
      </c>
      <c r="X46" s="240" t="str">
        <f t="shared" si="9"/>
        <v>.</v>
      </c>
      <c r="Y46" s="240" t="str">
        <f t="shared" si="9"/>
        <v>.</v>
      </c>
      <c r="Z46" s="240" t="str">
        <f t="shared" si="9"/>
        <v>.</v>
      </c>
      <c r="AA46" s="240" t="str">
        <f t="shared" si="9"/>
        <v>.</v>
      </c>
      <c r="AB46" s="240" t="str">
        <f t="shared" si="9"/>
        <v>.</v>
      </c>
      <c r="AC46" s="240" t="str">
        <f t="shared" si="9"/>
        <v>.</v>
      </c>
      <c r="AD46" s="240" t="str">
        <f t="shared" si="9"/>
        <v>.</v>
      </c>
      <c r="AE46" s="240" t="str">
        <f t="shared" si="9"/>
        <v>.</v>
      </c>
      <c r="AF46" s="240" t="str">
        <f t="shared" si="9"/>
        <v>.</v>
      </c>
      <c r="AG46" s="240" t="str">
        <f t="shared" si="9"/>
        <v>.</v>
      </c>
      <c r="AH46" s="240" t="str">
        <f t="shared" si="9"/>
        <v>.</v>
      </c>
      <c r="AI46" s="240" t="str">
        <f t="shared" si="9"/>
        <v>.</v>
      </c>
      <c r="AJ46" s="240" t="str">
        <f t="shared" si="9"/>
        <v>.</v>
      </c>
      <c r="AK46" s="240" t="str">
        <f t="shared" si="9"/>
        <v>.</v>
      </c>
      <c r="AL46" s="240" t="str">
        <f t="shared" si="9"/>
        <v>.</v>
      </c>
      <c r="AM46" s="240" t="str">
        <f t="shared" si="9"/>
        <v>.</v>
      </c>
      <c r="AN46" s="240" t="str">
        <f t="shared" si="9"/>
        <v>.</v>
      </c>
      <c r="AO46" s="240" t="str">
        <f t="shared" si="9"/>
        <v>.</v>
      </c>
      <c r="AP46" s="240" t="str">
        <f t="shared" si="9"/>
        <v>.</v>
      </c>
      <c r="AQ46" s="240" t="str">
        <f t="shared" si="9"/>
        <v>.</v>
      </c>
      <c r="AR46" s="4">
        <f>COUNTIF(D46:AQ46,"F")+'11'!AR46</f>
        <v>0</v>
      </c>
    </row>
    <row r="47" spans="1:44" ht="10.5" customHeight="1">
      <c r="A47" s="265">
        <f>'7'!A47</f>
        <v>0</v>
      </c>
      <c r="B47" s="265">
        <f>'7'!B47</f>
        <v>0</v>
      </c>
      <c r="C47" s="270">
        <f>'11'!C47</f>
        <v>0</v>
      </c>
      <c r="D47" s="240" t="str">
        <f>IF('11'!AQ47="C","C",IF('11'!AQ47="D","D",IF('11'!AQ47="TR","TR",IF('11'!AQ47="TC","TC","."))))</f>
        <v>.</v>
      </c>
      <c r="E47" s="240" t="str">
        <f t="shared" ref="E47:AQ47" si="10">IF(D47="C","C",IF(D47="D","D",IF(D47="TR","TR",IF(D47="TC","TC","."))))</f>
        <v>.</v>
      </c>
      <c r="F47" s="240" t="str">
        <f t="shared" si="10"/>
        <v>.</v>
      </c>
      <c r="G47" s="240" t="str">
        <f t="shared" si="10"/>
        <v>.</v>
      </c>
      <c r="H47" s="240" t="str">
        <f t="shared" si="10"/>
        <v>.</v>
      </c>
      <c r="I47" s="240" t="str">
        <f t="shared" si="10"/>
        <v>.</v>
      </c>
      <c r="J47" s="240" t="str">
        <f t="shared" si="10"/>
        <v>.</v>
      </c>
      <c r="K47" s="240" t="str">
        <f t="shared" si="10"/>
        <v>.</v>
      </c>
      <c r="L47" s="240" t="str">
        <f t="shared" si="10"/>
        <v>.</v>
      </c>
      <c r="M47" s="240" t="str">
        <f t="shared" si="10"/>
        <v>.</v>
      </c>
      <c r="N47" s="240" t="str">
        <f t="shared" si="10"/>
        <v>.</v>
      </c>
      <c r="O47" s="240" t="str">
        <f t="shared" si="10"/>
        <v>.</v>
      </c>
      <c r="P47" s="240" t="str">
        <f t="shared" si="10"/>
        <v>.</v>
      </c>
      <c r="Q47" s="240" t="str">
        <f t="shared" si="10"/>
        <v>.</v>
      </c>
      <c r="R47" s="240" t="str">
        <f t="shared" si="10"/>
        <v>.</v>
      </c>
      <c r="S47" s="240" t="str">
        <f t="shared" si="10"/>
        <v>.</v>
      </c>
      <c r="T47" s="240" t="str">
        <f t="shared" si="10"/>
        <v>.</v>
      </c>
      <c r="U47" s="240" t="str">
        <f t="shared" si="10"/>
        <v>.</v>
      </c>
      <c r="V47" s="240" t="str">
        <f t="shared" si="10"/>
        <v>.</v>
      </c>
      <c r="W47" s="240" t="str">
        <f t="shared" si="10"/>
        <v>.</v>
      </c>
      <c r="X47" s="240" t="str">
        <f t="shared" si="10"/>
        <v>.</v>
      </c>
      <c r="Y47" s="240" t="str">
        <f t="shared" si="10"/>
        <v>.</v>
      </c>
      <c r="Z47" s="240" t="str">
        <f t="shared" si="10"/>
        <v>.</v>
      </c>
      <c r="AA47" s="240" t="str">
        <f t="shared" si="10"/>
        <v>.</v>
      </c>
      <c r="AB47" s="240" t="str">
        <f t="shared" si="10"/>
        <v>.</v>
      </c>
      <c r="AC47" s="240" t="str">
        <f t="shared" si="10"/>
        <v>.</v>
      </c>
      <c r="AD47" s="240" t="str">
        <f t="shared" si="10"/>
        <v>.</v>
      </c>
      <c r="AE47" s="240" t="str">
        <f t="shared" si="10"/>
        <v>.</v>
      </c>
      <c r="AF47" s="240" t="str">
        <f t="shared" si="10"/>
        <v>.</v>
      </c>
      <c r="AG47" s="240" t="str">
        <f t="shared" si="10"/>
        <v>.</v>
      </c>
      <c r="AH47" s="240" t="str">
        <f t="shared" si="10"/>
        <v>.</v>
      </c>
      <c r="AI47" s="240" t="str">
        <f t="shared" si="10"/>
        <v>.</v>
      </c>
      <c r="AJ47" s="240" t="str">
        <f t="shared" si="10"/>
        <v>.</v>
      </c>
      <c r="AK47" s="240" t="str">
        <f t="shared" si="10"/>
        <v>.</v>
      </c>
      <c r="AL47" s="240" t="str">
        <f t="shared" si="10"/>
        <v>.</v>
      </c>
      <c r="AM47" s="240" t="str">
        <f t="shared" si="10"/>
        <v>.</v>
      </c>
      <c r="AN47" s="240" t="str">
        <f t="shared" si="10"/>
        <v>.</v>
      </c>
      <c r="AO47" s="240" t="str">
        <f t="shared" si="10"/>
        <v>.</v>
      </c>
      <c r="AP47" s="240" t="str">
        <f t="shared" si="10"/>
        <v>.</v>
      </c>
      <c r="AQ47" s="240" t="str">
        <f t="shared" si="10"/>
        <v>.</v>
      </c>
      <c r="AR47" s="4">
        <f>COUNTIF(D47:AQ47,"F")+'11'!AR47</f>
        <v>0</v>
      </c>
    </row>
    <row r="48" spans="1:44" ht="10.5" customHeight="1">
      <c r="A48" s="265">
        <f>'7'!A48</f>
        <v>0</v>
      </c>
      <c r="B48" s="265">
        <f>'7'!B48</f>
        <v>0</v>
      </c>
      <c r="C48" s="270">
        <f>'11'!C48</f>
        <v>0</v>
      </c>
      <c r="D48" s="240" t="str">
        <f>IF('11'!AQ48="C","C",IF('11'!AQ48="D","D",IF('11'!AQ48="TR","TR",IF('11'!AQ48="TC","TC","."))))</f>
        <v>.</v>
      </c>
      <c r="E48" s="240" t="str">
        <f t="shared" ref="E48:AQ48" si="11">IF(D48="C","C",IF(D48="D","D",IF(D48="TR","TR",IF(D48="TC","TC","."))))</f>
        <v>.</v>
      </c>
      <c r="F48" s="240" t="str">
        <f t="shared" si="11"/>
        <v>.</v>
      </c>
      <c r="G48" s="240" t="str">
        <f t="shared" si="11"/>
        <v>.</v>
      </c>
      <c r="H48" s="240" t="str">
        <f t="shared" si="11"/>
        <v>.</v>
      </c>
      <c r="I48" s="240" t="str">
        <f t="shared" si="11"/>
        <v>.</v>
      </c>
      <c r="J48" s="240" t="str">
        <f t="shared" si="11"/>
        <v>.</v>
      </c>
      <c r="K48" s="240" t="str">
        <f t="shared" si="11"/>
        <v>.</v>
      </c>
      <c r="L48" s="240" t="str">
        <f t="shared" si="11"/>
        <v>.</v>
      </c>
      <c r="M48" s="240" t="str">
        <f t="shared" si="11"/>
        <v>.</v>
      </c>
      <c r="N48" s="240" t="str">
        <f t="shared" si="11"/>
        <v>.</v>
      </c>
      <c r="O48" s="240" t="str">
        <f t="shared" si="11"/>
        <v>.</v>
      </c>
      <c r="P48" s="240" t="str">
        <f t="shared" si="11"/>
        <v>.</v>
      </c>
      <c r="Q48" s="240" t="str">
        <f t="shared" si="11"/>
        <v>.</v>
      </c>
      <c r="R48" s="240" t="str">
        <f t="shared" si="11"/>
        <v>.</v>
      </c>
      <c r="S48" s="240" t="str">
        <f t="shared" si="11"/>
        <v>.</v>
      </c>
      <c r="T48" s="240" t="str">
        <f t="shared" si="11"/>
        <v>.</v>
      </c>
      <c r="U48" s="240" t="str">
        <f t="shared" si="11"/>
        <v>.</v>
      </c>
      <c r="V48" s="240" t="str">
        <f t="shared" si="11"/>
        <v>.</v>
      </c>
      <c r="W48" s="240" t="str">
        <f t="shared" si="11"/>
        <v>.</v>
      </c>
      <c r="X48" s="240" t="str">
        <f t="shared" si="11"/>
        <v>.</v>
      </c>
      <c r="Y48" s="240" t="str">
        <f t="shared" si="11"/>
        <v>.</v>
      </c>
      <c r="Z48" s="240" t="str">
        <f t="shared" si="11"/>
        <v>.</v>
      </c>
      <c r="AA48" s="240" t="str">
        <f t="shared" si="11"/>
        <v>.</v>
      </c>
      <c r="AB48" s="240" t="str">
        <f t="shared" si="11"/>
        <v>.</v>
      </c>
      <c r="AC48" s="240" t="str">
        <f t="shared" si="11"/>
        <v>.</v>
      </c>
      <c r="AD48" s="240" t="str">
        <f t="shared" si="11"/>
        <v>.</v>
      </c>
      <c r="AE48" s="240" t="str">
        <f t="shared" si="11"/>
        <v>.</v>
      </c>
      <c r="AF48" s="240" t="str">
        <f t="shared" si="11"/>
        <v>.</v>
      </c>
      <c r="AG48" s="240" t="str">
        <f t="shared" si="11"/>
        <v>.</v>
      </c>
      <c r="AH48" s="240" t="str">
        <f t="shared" si="11"/>
        <v>.</v>
      </c>
      <c r="AI48" s="240" t="str">
        <f t="shared" si="11"/>
        <v>.</v>
      </c>
      <c r="AJ48" s="240" t="str">
        <f t="shared" si="11"/>
        <v>.</v>
      </c>
      <c r="AK48" s="240" t="str">
        <f t="shared" si="11"/>
        <v>.</v>
      </c>
      <c r="AL48" s="240" t="str">
        <f t="shared" si="11"/>
        <v>.</v>
      </c>
      <c r="AM48" s="240" t="str">
        <f t="shared" si="11"/>
        <v>.</v>
      </c>
      <c r="AN48" s="240" t="str">
        <f t="shared" si="11"/>
        <v>.</v>
      </c>
      <c r="AO48" s="240" t="str">
        <f t="shared" si="11"/>
        <v>.</v>
      </c>
      <c r="AP48" s="240" t="str">
        <f t="shared" si="11"/>
        <v>.</v>
      </c>
      <c r="AQ48" s="240" t="str">
        <f t="shared" si="11"/>
        <v>.</v>
      </c>
      <c r="AR48" s="4">
        <f>COUNTIF(D48:AQ48,"F")+'11'!AR48</f>
        <v>0</v>
      </c>
    </row>
    <row r="49" spans="1:44" ht="10.5" customHeight="1">
      <c r="A49" s="265">
        <f>'7'!A49</f>
        <v>0</v>
      </c>
      <c r="B49" s="265">
        <f>'7'!B49</f>
        <v>0</v>
      </c>
      <c r="C49" s="270">
        <f>'11'!C49</f>
        <v>0</v>
      </c>
      <c r="D49" s="240" t="str">
        <f>IF('11'!AQ49="C","C",IF('11'!AQ49="D","D",IF('11'!AQ49="TR","TR",IF('11'!AQ49="TC","TC","."))))</f>
        <v>.</v>
      </c>
      <c r="E49" s="240" t="str">
        <f t="shared" ref="E49:AQ49" si="12">IF(D49="C","C",IF(D49="D","D",IF(D49="TR","TR",IF(D49="TC","TC","."))))</f>
        <v>.</v>
      </c>
      <c r="F49" s="240" t="str">
        <f t="shared" si="12"/>
        <v>.</v>
      </c>
      <c r="G49" s="240" t="str">
        <f t="shared" si="12"/>
        <v>.</v>
      </c>
      <c r="H49" s="240" t="str">
        <f t="shared" si="12"/>
        <v>.</v>
      </c>
      <c r="I49" s="240" t="str">
        <f t="shared" si="12"/>
        <v>.</v>
      </c>
      <c r="J49" s="240" t="str">
        <f t="shared" si="12"/>
        <v>.</v>
      </c>
      <c r="K49" s="240" t="str">
        <f t="shared" si="12"/>
        <v>.</v>
      </c>
      <c r="L49" s="240" t="str">
        <f t="shared" si="12"/>
        <v>.</v>
      </c>
      <c r="M49" s="240" t="str">
        <f t="shared" si="12"/>
        <v>.</v>
      </c>
      <c r="N49" s="240" t="str">
        <f t="shared" si="12"/>
        <v>.</v>
      </c>
      <c r="O49" s="240" t="str">
        <f t="shared" si="12"/>
        <v>.</v>
      </c>
      <c r="P49" s="240" t="str">
        <f t="shared" si="12"/>
        <v>.</v>
      </c>
      <c r="Q49" s="240" t="str">
        <f t="shared" si="12"/>
        <v>.</v>
      </c>
      <c r="R49" s="240" t="str">
        <f t="shared" si="12"/>
        <v>.</v>
      </c>
      <c r="S49" s="240" t="str">
        <f t="shared" si="12"/>
        <v>.</v>
      </c>
      <c r="T49" s="240" t="str">
        <f t="shared" si="12"/>
        <v>.</v>
      </c>
      <c r="U49" s="240" t="str">
        <f t="shared" si="12"/>
        <v>.</v>
      </c>
      <c r="V49" s="240" t="str">
        <f t="shared" si="12"/>
        <v>.</v>
      </c>
      <c r="W49" s="240" t="str">
        <f t="shared" si="12"/>
        <v>.</v>
      </c>
      <c r="X49" s="240" t="str">
        <f t="shared" si="12"/>
        <v>.</v>
      </c>
      <c r="Y49" s="240" t="str">
        <f t="shared" si="12"/>
        <v>.</v>
      </c>
      <c r="Z49" s="240" t="str">
        <f t="shared" si="12"/>
        <v>.</v>
      </c>
      <c r="AA49" s="240" t="str">
        <f t="shared" si="12"/>
        <v>.</v>
      </c>
      <c r="AB49" s="240" t="str">
        <f t="shared" si="12"/>
        <v>.</v>
      </c>
      <c r="AC49" s="240" t="str">
        <f t="shared" si="12"/>
        <v>.</v>
      </c>
      <c r="AD49" s="240" t="str">
        <f t="shared" si="12"/>
        <v>.</v>
      </c>
      <c r="AE49" s="240" t="str">
        <f t="shared" si="12"/>
        <v>.</v>
      </c>
      <c r="AF49" s="240" t="str">
        <f t="shared" si="12"/>
        <v>.</v>
      </c>
      <c r="AG49" s="240" t="str">
        <f t="shared" si="12"/>
        <v>.</v>
      </c>
      <c r="AH49" s="240" t="str">
        <f t="shared" si="12"/>
        <v>.</v>
      </c>
      <c r="AI49" s="240" t="str">
        <f t="shared" si="12"/>
        <v>.</v>
      </c>
      <c r="AJ49" s="240" t="str">
        <f t="shared" si="12"/>
        <v>.</v>
      </c>
      <c r="AK49" s="240" t="str">
        <f t="shared" si="12"/>
        <v>.</v>
      </c>
      <c r="AL49" s="240" t="str">
        <f t="shared" si="12"/>
        <v>.</v>
      </c>
      <c r="AM49" s="240" t="str">
        <f t="shared" si="12"/>
        <v>.</v>
      </c>
      <c r="AN49" s="240" t="str">
        <f t="shared" si="12"/>
        <v>.</v>
      </c>
      <c r="AO49" s="240" t="str">
        <f t="shared" si="12"/>
        <v>.</v>
      </c>
      <c r="AP49" s="240" t="str">
        <f t="shared" si="12"/>
        <v>.</v>
      </c>
      <c r="AQ49" s="240" t="str">
        <f t="shared" si="12"/>
        <v>.</v>
      </c>
      <c r="AR49" s="4">
        <f>COUNTIF(D49:AQ49,"F")+'11'!AR49</f>
        <v>0</v>
      </c>
    </row>
    <row r="50" spans="1:44" ht="10.5" customHeight="1">
      <c r="A50" s="265">
        <f>'7'!A50</f>
        <v>0</v>
      </c>
      <c r="B50" s="265">
        <f>'7'!B50</f>
        <v>0</v>
      </c>
      <c r="C50" s="270">
        <f>'11'!C50</f>
        <v>0</v>
      </c>
      <c r="D50" s="240" t="str">
        <f>IF('11'!AQ50="C","C",IF('11'!AQ50="D","D",IF('11'!AQ50="TR","TR",IF('11'!AQ50="TC","TC","."))))</f>
        <v>.</v>
      </c>
      <c r="E50" s="240" t="str">
        <f t="shared" ref="E50:AQ50" si="13">IF(D50="C","C",IF(D50="D","D",IF(D50="TR","TR",IF(D50="TC","TC","."))))</f>
        <v>.</v>
      </c>
      <c r="F50" s="240" t="str">
        <f t="shared" si="13"/>
        <v>.</v>
      </c>
      <c r="G50" s="240" t="str">
        <f t="shared" si="13"/>
        <v>.</v>
      </c>
      <c r="H50" s="240" t="str">
        <f t="shared" si="13"/>
        <v>.</v>
      </c>
      <c r="I50" s="240" t="str">
        <f t="shared" si="13"/>
        <v>.</v>
      </c>
      <c r="J50" s="240" t="str">
        <f t="shared" si="13"/>
        <v>.</v>
      </c>
      <c r="K50" s="240" t="str">
        <f t="shared" si="13"/>
        <v>.</v>
      </c>
      <c r="L50" s="240" t="str">
        <f t="shared" si="13"/>
        <v>.</v>
      </c>
      <c r="M50" s="240" t="str">
        <f t="shared" si="13"/>
        <v>.</v>
      </c>
      <c r="N50" s="240" t="str">
        <f t="shared" si="13"/>
        <v>.</v>
      </c>
      <c r="O50" s="240" t="str">
        <f t="shared" si="13"/>
        <v>.</v>
      </c>
      <c r="P50" s="240" t="str">
        <f t="shared" si="13"/>
        <v>.</v>
      </c>
      <c r="Q50" s="240" t="str">
        <f t="shared" si="13"/>
        <v>.</v>
      </c>
      <c r="R50" s="240" t="str">
        <f t="shared" si="13"/>
        <v>.</v>
      </c>
      <c r="S50" s="240" t="str">
        <f t="shared" si="13"/>
        <v>.</v>
      </c>
      <c r="T50" s="240" t="str">
        <f t="shared" si="13"/>
        <v>.</v>
      </c>
      <c r="U50" s="240" t="str">
        <f t="shared" si="13"/>
        <v>.</v>
      </c>
      <c r="V50" s="240" t="str">
        <f t="shared" si="13"/>
        <v>.</v>
      </c>
      <c r="W50" s="240" t="str">
        <f t="shared" si="13"/>
        <v>.</v>
      </c>
      <c r="X50" s="240" t="str">
        <f t="shared" si="13"/>
        <v>.</v>
      </c>
      <c r="Y50" s="240" t="str">
        <f t="shared" si="13"/>
        <v>.</v>
      </c>
      <c r="Z50" s="240" t="str">
        <f t="shared" si="13"/>
        <v>.</v>
      </c>
      <c r="AA50" s="240" t="str">
        <f t="shared" si="13"/>
        <v>.</v>
      </c>
      <c r="AB50" s="240" t="str">
        <f t="shared" si="13"/>
        <v>.</v>
      </c>
      <c r="AC50" s="240" t="str">
        <f t="shared" si="13"/>
        <v>.</v>
      </c>
      <c r="AD50" s="240" t="str">
        <f t="shared" si="13"/>
        <v>.</v>
      </c>
      <c r="AE50" s="240" t="str">
        <f t="shared" si="13"/>
        <v>.</v>
      </c>
      <c r="AF50" s="240" t="str">
        <f t="shared" si="13"/>
        <v>.</v>
      </c>
      <c r="AG50" s="240" t="str">
        <f t="shared" si="13"/>
        <v>.</v>
      </c>
      <c r="AH50" s="240" t="str">
        <f t="shared" si="13"/>
        <v>.</v>
      </c>
      <c r="AI50" s="240" t="str">
        <f t="shared" si="13"/>
        <v>.</v>
      </c>
      <c r="AJ50" s="240" t="str">
        <f t="shared" si="13"/>
        <v>.</v>
      </c>
      <c r="AK50" s="240" t="str">
        <f t="shared" si="13"/>
        <v>.</v>
      </c>
      <c r="AL50" s="240" t="str">
        <f t="shared" si="13"/>
        <v>.</v>
      </c>
      <c r="AM50" s="240" t="str">
        <f t="shared" si="13"/>
        <v>.</v>
      </c>
      <c r="AN50" s="240" t="str">
        <f t="shared" si="13"/>
        <v>.</v>
      </c>
      <c r="AO50" s="240" t="str">
        <f t="shared" si="13"/>
        <v>.</v>
      </c>
      <c r="AP50" s="240" t="str">
        <f t="shared" si="13"/>
        <v>.</v>
      </c>
      <c r="AQ50" s="240" t="str">
        <f t="shared" si="13"/>
        <v>.</v>
      </c>
      <c r="AR50" s="4">
        <f>COUNTIF(D50:AQ50,"F")+'11'!AR50</f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'9'!C51</f>
        <v>0</v>
      </c>
      <c r="D51" s="240" t="str">
        <f>IF('11'!AQ51="C","C",IF('11'!AQ51="D","D",IF('11'!AQ51="TR","TR",IF('11'!AQ51="TC","TC","."))))</f>
        <v>.</v>
      </c>
      <c r="E51" s="240" t="str">
        <f t="shared" ref="E51:F55" si="14">IF(D51="C","C",IF(D51="D","D",IF(D51="TR","TR",IF(D51="TC","TC","."))))</f>
        <v>.</v>
      </c>
      <c r="F51" s="240" t="str">
        <f t="shared" si="14"/>
        <v>.</v>
      </c>
      <c r="G51" s="240" t="str">
        <f t="shared" ref="G51:G55" si="15">IF(F51="C","C",IF(F51="D","D",IF(F51="TR","TR",IF(F51="TC","TC","."))))</f>
        <v>.</v>
      </c>
      <c r="H51" s="240" t="str">
        <f t="shared" ref="H51:H55" si="16">IF(G51="C","C",IF(G51="D","D",IF(G51="TR","TR",IF(G51="TC","TC","."))))</f>
        <v>.</v>
      </c>
      <c r="I51" s="240" t="str">
        <f t="shared" ref="I51:I55" si="17">IF(H51="C","C",IF(H51="D","D",IF(H51="TR","TR",IF(H51="TC","TC","."))))</f>
        <v>.</v>
      </c>
      <c r="J51" s="240" t="str">
        <f t="shared" ref="J51:J55" si="18">IF(I51="C","C",IF(I51="D","D",IF(I51="TR","TR",IF(I51="TC","TC","."))))</f>
        <v>.</v>
      </c>
      <c r="K51" s="240" t="str">
        <f t="shared" ref="K51:K55" si="19">IF(J51="C","C",IF(J51="D","D",IF(J51="TR","TR",IF(J51="TC","TC","."))))</f>
        <v>.</v>
      </c>
      <c r="L51" s="240" t="str">
        <f t="shared" ref="L51:L55" si="20">IF(K51="C","C",IF(K51="D","D",IF(K51="TR","TR",IF(K51="TC","TC","."))))</f>
        <v>.</v>
      </c>
      <c r="M51" s="240" t="str">
        <f t="shared" ref="M51:M55" si="21">IF(L51="C","C",IF(L51="D","D",IF(L51="TR","TR",IF(L51="TC","TC","."))))</f>
        <v>.</v>
      </c>
      <c r="N51" s="240" t="str">
        <f t="shared" ref="N51:N55" si="22">IF(M51="C","C",IF(M51="D","D",IF(M51="TR","TR",IF(M51="TC","TC","."))))</f>
        <v>.</v>
      </c>
      <c r="O51" s="240" t="str">
        <f t="shared" ref="O51:O55" si="23">IF(N51="C","C",IF(N51="D","D",IF(N51="TR","TR",IF(N51="TC","TC","."))))</f>
        <v>.</v>
      </c>
      <c r="P51" s="240" t="str">
        <f t="shared" ref="P51:P55" si="24">IF(O51="C","C",IF(O51="D","D",IF(O51="TR","TR",IF(O51="TC","TC","."))))</f>
        <v>.</v>
      </c>
      <c r="Q51" s="240" t="str">
        <f t="shared" ref="Q51:Q55" si="25">IF(P51="C","C",IF(P51="D","D",IF(P51="TR","TR",IF(P51="TC","TC","."))))</f>
        <v>.</v>
      </c>
      <c r="R51" s="240" t="str">
        <f t="shared" ref="R51:R55" si="26">IF(Q51="C","C",IF(Q51="D","D",IF(Q51="TR","TR",IF(Q51="TC","TC","."))))</f>
        <v>.</v>
      </c>
      <c r="S51" s="240" t="str">
        <f t="shared" ref="S51:S55" si="27">IF(R51="C","C",IF(R51="D","D",IF(R51="TR","TR",IF(R51="TC","TC","."))))</f>
        <v>.</v>
      </c>
      <c r="T51" s="240" t="str">
        <f t="shared" ref="T51:T55" si="28">IF(S51="C","C",IF(S51="D","D",IF(S51="TR","TR",IF(S51="TC","TC","."))))</f>
        <v>.</v>
      </c>
      <c r="U51" s="240" t="str">
        <f t="shared" ref="U51:U55" si="29">IF(T51="C","C",IF(T51="D","D",IF(T51="TR","TR",IF(T51="TC","TC","."))))</f>
        <v>.</v>
      </c>
      <c r="V51" s="240" t="str">
        <f t="shared" ref="V51:V55" si="30">IF(U51="C","C",IF(U51="D","D",IF(U51="TR","TR",IF(U51="TC","TC","."))))</f>
        <v>.</v>
      </c>
      <c r="W51" s="240" t="str">
        <f t="shared" ref="W51:W55" si="31">IF(V51="C","C",IF(V51="D","D",IF(V51="TR","TR",IF(V51="TC","TC","."))))</f>
        <v>.</v>
      </c>
      <c r="X51" s="240" t="str">
        <f t="shared" ref="X51:X55" si="32">IF(W51="C","C",IF(W51="D","D",IF(W51="TR","TR",IF(W51="TC","TC","."))))</f>
        <v>.</v>
      </c>
      <c r="Y51" s="240" t="str">
        <f t="shared" ref="Y51:Y55" si="33">IF(X51="C","C",IF(X51="D","D",IF(X51="TR","TR",IF(X51="TC","TC","."))))</f>
        <v>.</v>
      </c>
      <c r="Z51" s="240" t="str">
        <f t="shared" ref="Z51:Z55" si="34">IF(Y51="C","C",IF(Y51="D","D",IF(Y51="TR","TR",IF(Y51="TC","TC","."))))</f>
        <v>.</v>
      </c>
      <c r="AA51" s="240" t="str">
        <f t="shared" ref="AA51:AA55" si="35">IF(Z51="C","C",IF(Z51="D","D",IF(Z51="TR","TR",IF(Z51="TC","TC","."))))</f>
        <v>.</v>
      </c>
      <c r="AB51" s="240" t="str">
        <f t="shared" ref="AB51:AB55" si="36">IF(AA51="C","C",IF(AA51="D","D",IF(AA51="TR","TR",IF(AA51="TC","TC","."))))</f>
        <v>.</v>
      </c>
      <c r="AC51" s="240" t="str">
        <f t="shared" ref="AC51:AC55" si="37">IF(AB51="C","C",IF(AB51="D","D",IF(AB51="TR","TR",IF(AB51="TC","TC","."))))</f>
        <v>.</v>
      </c>
      <c r="AD51" s="240" t="str">
        <f t="shared" ref="AD51:AD55" si="38">IF(AC51="C","C",IF(AC51="D","D",IF(AC51="TR","TR",IF(AC51="TC","TC","."))))</f>
        <v>.</v>
      </c>
      <c r="AE51" s="240" t="str">
        <f t="shared" ref="AE51:AE55" si="39">IF(AD51="C","C",IF(AD51="D","D",IF(AD51="TR","TR",IF(AD51="TC","TC","."))))</f>
        <v>.</v>
      </c>
      <c r="AF51" s="240" t="str">
        <f t="shared" ref="AF51:AF55" si="40">IF(AE51="C","C",IF(AE51="D","D",IF(AE51="TR","TR",IF(AE51="TC","TC","."))))</f>
        <v>.</v>
      </c>
      <c r="AG51" s="240" t="str">
        <f t="shared" ref="AG51:AG55" si="41">IF(AF51="C","C",IF(AF51="D","D",IF(AF51="TR","TR",IF(AF51="TC","TC","."))))</f>
        <v>.</v>
      </c>
      <c r="AH51" s="240" t="str">
        <f t="shared" ref="AH51:AH55" si="42">IF(AG51="C","C",IF(AG51="D","D",IF(AG51="TR","TR",IF(AG51="TC","TC","."))))</f>
        <v>.</v>
      </c>
      <c r="AI51" s="240" t="str">
        <f t="shared" ref="AI51:AI55" si="43">IF(AH51="C","C",IF(AH51="D","D",IF(AH51="TR","TR",IF(AH51="TC","TC","."))))</f>
        <v>.</v>
      </c>
      <c r="AJ51" s="240" t="str">
        <f t="shared" ref="AJ51:AJ55" si="44">IF(AI51="C","C",IF(AI51="D","D",IF(AI51="TR","TR",IF(AI51="TC","TC","."))))</f>
        <v>.</v>
      </c>
      <c r="AK51" s="240" t="str">
        <f t="shared" ref="AK51:AK55" si="45">IF(AJ51="C","C",IF(AJ51="D","D",IF(AJ51="TR","TR",IF(AJ51="TC","TC","."))))</f>
        <v>.</v>
      </c>
      <c r="AL51" s="240" t="str">
        <f t="shared" ref="AL51:AL55" si="46">IF(AK51="C","C",IF(AK51="D","D",IF(AK51="TR","TR",IF(AK51="TC","TC","."))))</f>
        <v>.</v>
      </c>
      <c r="AM51" s="240" t="str">
        <f t="shared" ref="AM51:AM55" si="47">IF(AL51="C","C",IF(AL51="D","D",IF(AL51="TR","TR",IF(AL51="TC","TC","."))))</f>
        <v>.</v>
      </c>
      <c r="AN51" s="240" t="str">
        <f t="shared" ref="AN51:AN55" si="48">IF(AM51="C","C",IF(AM51="D","D",IF(AM51="TR","TR",IF(AM51="TC","TC","."))))</f>
        <v>.</v>
      </c>
      <c r="AO51" s="240" t="str">
        <f t="shared" ref="AO51:AO55" si="49">IF(AN51="C","C",IF(AN51="D","D",IF(AN51="TR","TR",IF(AN51="TC","TC","."))))</f>
        <v>.</v>
      </c>
      <c r="AP51" s="240" t="str">
        <f t="shared" ref="AP51:AP55" si="50">IF(AO51="C","C",IF(AO51="D","D",IF(AO51="TR","TR",IF(AO51="TC","TC","."))))</f>
        <v>.</v>
      </c>
      <c r="AQ51" s="240" t="str">
        <f t="shared" ref="AQ51:AQ55" si="51">IF(AP51="C","C",IF(AP51="D","D",IF(AP51="TR","TR",IF(AP51="TC","TC","."))))</f>
        <v>.</v>
      </c>
      <c r="AR51" s="46">
        <f>COUNTIF(D51:AQ51,"F")+'11'!AR51</f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'9'!C52</f>
        <v>0</v>
      </c>
      <c r="D52" s="240" t="str">
        <f>IF('11'!AQ52="C","C",IF('11'!AQ52="D","D",IF('11'!AQ52="TR","TR",IF('11'!AQ52="TC","TC","."))))</f>
        <v>.</v>
      </c>
      <c r="E52" s="240" t="str">
        <f t="shared" si="14"/>
        <v>.</v>
      </c>
      <c r="F52" s="240" t="str">
        <f t="shared" si="14"/>
        <v>.</v>
      </c>
      <c r="G52" s="240" t="str">
        <f t="shared" si="15"/>
        <v>.</v>
      </c>
      <c r="H52" s="240" t="str">
        <f t="shared" si="16"/>
        <v>.</v>
      </c>
      <c r="I52" s="240" t="str">
        <f t="shared" si="17"/>
        <v>.</v>
      </c>
      <c r="J52" s="240" t="str">
        <f t="shared" si="18"/>
        <v>.</v>
      </c>
      <c r="K52" s="240" t="str">
        <f t="shared" si="19"/>
        <v>.</v>
      </c>
      <c r="L52" s="240" t="str">
        <f t="shared" si="20"/>
        <v>.</v>
      </c>
      <c r="M52" s="240" t="str">
        <f t="shared" si="21"/>
        <v>.</v>
      </c>
      <c r="N52" s="240" t="str">
        <f t="shared" si="22"/>
        <v>.</v>
      </c>
      <c r="O52" s="240" t="str">
        <f t="shared" si="23"/>
        <v>.</v>
      </c>
      <c r="P52" s="240" t="str">
        <f t="shared" si="24"/>
        <v>.</v>
      </c>
      <c r="Q52" s="240" t="str">
        <f t="shared" si="25"/>
        <v>.</v>
      </c>
      <c r="R52" s="240" t="str">
        <f t="shared" si="26"/>
        <v>.</v>
      </c>
      <c r="S52" s="240" t="str">
        <f t="shared" si="27"/>
        <v>.</v>
      </c>
      <c r="T52" s="240" t="str">
        <f t="shared" si="28"/>
        <v>.</v>
      </c>
      <c r="U52" s="240" t="str">
        <f t="shared" si="29"/>
        <v>.</v>
      </c>
      <c r="V52" s="240" t="str">
        <f t="shared" si="30"/>
        <v>.</v>
      </c>
      <c r="W52" s="240" t="str">
        <f t="shared" si="31"/>
        <v>.</v>
      </c>
      <c r="X52" s="240" t="str">
        <f t="shared" si="32"/>
        <v>.</v>
      </c>
      <c r="Y52" s="240" t="str">
        <f t="shared" si="33"/>
        <v>.</v>
      </c>
      <c r="Z52" s="240" t="str">
        <f t="shared" si="34"/>
        <v>.</v>
      </c>
      <c r="AA52" s="240" t="str">
        <f t="shared" si="35"/>
        <v>.</v>
      </c>
      <c r="AB52" s="240" t="str">
        <f t="shared" si="36"/>
        <v>.</v>
      </c>
      <c r="AC52" s="240" t="str">
        <f t="shared" si="37"/>
        <v>.</v>
      </c>
      <c r="AD52" s="240" t="str">
        <f t="shared" si="38"/>
        <v>.</v>
      </c>
      <c r="AE52" s="240" t="str">
        <f t="shared" si="39"/>
        <v>.</v>
      </c>
      <c r="AF52" s="240" t="str">
        <f t="shared" si="40"/>
        <v>.</v>
      </c>
      <c r="AG52" s="240" t="str">
        <f t="shared" si="41"/>
        <v>.</v>
      </c>
      <c r="AH52" s="240" t="str">
        <f t="shared" si="42"/>
        <v>.</v>
      </c>
      <c r="AI52" s="240" t="str">
        <f t="shared" si="43"/>
        <v>.</v>
      </c>
      <c r="AJ52" s="240" t="str">
        <f t="shared" si="44"/>
        <v>.</v>
      </c>
      <c r="AK52" s="240" t="str">
        <f t="shared" si="45"/>
        <v>.</v>
      </c>
      <c r="AL52" s="240" t="str">
        <f t="shared" si="46"/>
        <v>.</v>
      </c>
      <c r="AM52" s="240" t="str">
        <f t="shared" si="47"/>
        <v>.</v>
      </c>
      <c r="AN52" s="240" t="str">
        <f t="shared" si="48"/>
        <v>.</v>
      </c>
      <c r="AO52" s="240" t="str">
        <f t="shared" si="49"/>
        <v>.</v>
      </c>
      <c r="AP52" s="240" t="str">
        <f t="shared" si="50"/>
        <v>.</v>
      </c>
      <c r="AQ52" s="240" t="str">
        <f t="shared" si="51"/>
        <v>.</v>
      </c>
      <c r="AR52" s="46">
        <f>COUNTIF(D52:AQ52,"F")+'11'!AR52</f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'9'!C53</f>
        <v>0</v>
      </c>
      <c r="D53" s="240" t="str">
        <f>IF('11'!AQ53="C","C",IF('11'!AQ53="D","D",IF('11'!AQ53="TR","TR",IF('11'!AQ53="TC","TC","."))))</f>
        <v>.</v>
      </c>
      <c r="E53" s="240" t="str">
        <f t="shared" si="14"/>
        <v>.</v>
      </c>
      <c r="F53" s="240" t="str">
        <f t="shared" si="14"/>
        <v>.</v>
      </c>
      <c r="G53" s="240" t="str">
        <f t="shared" si="15"/>
        <v>.</v>
      </c>
      <c r="H53" s="240" t="str">
        <f t="shared" si="16"/>
        <v>.</v>
      </c>
      <c r="I53" s="240" t="str">
        <f t="shared" si="17"/>
        <v>.</v>
      </c>
      <c r="J53" s="240" t="str">
        <f t="shared" si="18"/>
        <v>.</v>
      </c>
      <c r="K53" s="240" t="str">
        <f t="shared" si="19"/>
        <v>.</v>
      </c>
      <c r="L53" s="240" t="str">
        <f t="shared" si="20"/>
        <v>.</v>
      </c>
      <c r="M53" s="240" t="str">
        <f t="shared" si="21"/>
        <v>.</v>
      </c>
      <c r="N53" s="240" t="str">
        <f t="shared" si="22"/>
        <v>.</v>
      </c>
      <c r="O53" s="240" t="str">
        <f t="shared" si="23"/>
        <v>.</v>
      </c>
      <c r="P53" s="240" t="str">
        <f t="shared" si="24"/>
        <v>.</v>
      </c>
      <c r="Q53" s="240" t="str">
        <f t="shared" si="25"/>
        <v>.</v>
      </c>
      <c r="R53" s="240" t="str">
        <f t="shared" si="26"/>
        <v>.</v>
      </c>
      <c r="S53" s="240" t="str">
        <f t="shared" si="27"/>
        <v>.</v>
      </c>
      <c r="T53" s="240" t="str">
        <f t="shared" si="28"/>
        <v>.</v>
      </c>
      <c r="U53" s="240" t="str">
        <f t="shared" si="29"/>
        <v>.</v>
      </c>
      <c r="V53" s="240" t="str">
        <f t="shared" si="30"/>
        <v>.</v>
      </c>
      <c r="W53" s="240" t="str">
        <f t="shared" si="31"/>
        <v>.</v>
      </c>
      <c r="X53" s="240" t="str">
        <f t="shared" si="32"/>
        <v>.</v>
      </c>
      <c r="Y53" s="240" t="str">
        <f t="shared" si="33"/>
        <v>.</v>
      </c>
      <c r="Z53" s="240" t="str">
        <f t="shared" si="34"/>
        <v>.</v>
      </c>
      <c r="AA53" s="240" t="str">
        <f t="shared" si="35"/>
        <v>.</v>
      </c>
      <c r="AB53" s="240" t="str">
        <f t="shared" si="36"/>
        <v>.</v>
      </c>
      <c r="AC53" s="240" t="str">
        <f t="shared" si="37"/>
        <v>.</v>
      </c>
      <c r="AD53" s="240" t="str">
        <f t="shared" si="38"/>
        <v>.</v>
      </c>
      <c r="AE53" s="240" t="str">
        <f t="shared" si="39"/>
        <v>.</v>
      </c>
      <c r="AF53" s="240" t="str">
        <f t="shared" si="40"/>
        <v>.</v>
      </c>
      <c r="AG53" s="240" t="str">
        <f t="shared" si="41"/>
        <v>.</v>
      </c>
      <c r="AH53" s="240" t="str">
        <f t="shared" si="42"/>
        <v>.</v>
      </c>
      <c r="AI53" s="240" t="str">
        <f t="shared" si="43"/>
        <v>.</v>
      </c>
      <c r="AJ53" s="240" t="str">
        <f t="shared" si="44"/>
        <v>.</v>
      </c>
      <c r="AK53" s="240" t="str">
        <f t="shared" si="45"/>
        <v>.</v>
      </c>
      <c r="AL53" s="240" t="str">
        <f t="shared" si="46"/>
        <v>.</v>
      </c>
      <c r="AM53" s="240" t="str">
        <f t="shared" si="47"/>
        <v>.</v>
      </c>
      <c r="AN53" s="240" t="str">
        <f t="shared" si="48"/>
        <v>.</v>
      </c>
      <c r="AO53" s="240" t="str">
        <f t="shared" si="49"/>
        <v>.</v>
      </c>
      <c r="AP53" s="240" t="str">
        <f t="shared" si="50"/>
        <v>.</v>
      </c>
      <c r="AQ53" s="240" t="str">
        <f t="shared" si="51"/>
        <v>.</v>
      </c>
      <c r="AR53" s="46">
        <f>COUNTIF(D53:AQ53,"F")+'11'!AR53</f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'9'!C54</f>
        <v>0</v>
      </c>
      <c r="D54" s="240" t="str">
        <f>IF('11'!AQ54="C","C",IF('11'!AQ54="D","D",IF('11'!AQ54="TR","TR",IF('11'!AQ54="TC","TC","."))))</f>
        <v>.</v>
      </c>
      <c r="E54" s="240" t="str">
        <f t="shared" si="14"/>
        <v>.</v>
      </c>
      <c r="F54" s="240" t="str">
        <f t="shared" si="14"/>
        <v>.</v>
      </c>
      <c r="G54" s="240" t="str">
        <f t="shared" si="15"/>
        <v>.</v>
      </c>
      <c r="H54" s="240" t="str">
        <f t="shared" si="16"/>
        <v>.</v>
      </c>
      <c r="I54" s="240" t="str">
        <f t="shared" si="17"/>
        <v>.</v>
      </c>
      <c r="J54" s="240" t="str">
        <f t="shared" si="18"/>
        <v>.</v>
      </c>
      <c r="K54" s="240" t="str">
        <f t="shared" si="19"/>
        <v>.</v>
      </c>
      <c r="L54" s="240" t="str">
        <f t="shared" si="20"/>
        <v>.</v>
      </c>
      <c r="M54" s="240" t="str">
        <f t="shared" si="21"/>
        <v>.</v>
      </c>
      <c r="N54" s="240" t="str">
        <f t="shared" si="22"/>
        <v>.</v>
      </c>
      <c r="O54" s="240" t="str">
        <f t="shared" si="23"/>
        <v>.</v>
      </c>
      <c r="P54" s="240" t="str">
        <f t="shared" si="24"/>
        <v>.</v>
      </c>
      <c r="Q54" s="240" t="str">
        <f t="shared" si="25"/>
        <v>.</v>
      </c>
      <c r="R54" s="240" t="str">
        <f t="shared" si="26"/>
        <v>.</v>
      </c>
      <c r="S54" s="240" t="str">
        <f t="shared" si="27"/>
        <v>.</v>
      </c>
      <c r="T54" s="240" t="str">
        <f t="shared" si="28"/>
        <v>.</v>
      </c>
      <c r="U54" s="240" t="str">
        <f t="shared" si="29"/>
        <v>.</v>
      </c>
      <c r="V54" s="240" t="str">
        <f t="shared" si="30"/>
        <v>.</v>
      </c>
      <c r="W54" s="240" t="str">
        <f t="shared" si="31"/>
        <v>.</v>
      </c>
      <c r="X54" s="240" t="str">
        <f t="shared" si="32"/>
        <v>.</v>
      </c>
      <c r="Y54" s="240" t="str">
        <f t="shared" si="33"/>
        <v>.</v>
      </c>
      <c r="Z54" s="240" t="str">
        <f t="shared" si="34"/>
        <v>.</v>
      </c>
      <c r="AA54" s="240" t="str">
        <f t="shared" si="35"/>
        <v>.</v>
      </c>
      <c r="AB54" s="240" t="str">
        <f t="shared" si="36"/>
        <v>.</v>
      </c>
      <c r="AC54" s="240" t="str">
        <f t="shared" si="37"/>
        <v>.</v>
      </c>
      <c r="AD54" s="240" t="str">
        <f t="shared" si="38"/>
        <v>.</v>
      </c>
      <c r="AE54" s="240" t="str">
        <f t="shared" si="39"/>
        <v>.</v>
      </c>
      <c r="AF54" s="240" t="str">
        <f t="shared" si="40"/>
        <v>.</v>
      </c>
      <c r="AG54" s="240" t="str">
        <f t="shared" si="41"/>
        <v>.</v>
      </c>
      <c r="AH54" s="240" t="str">
        <f t="shared" si="42"/>
        <v>.</v>
      </c>
      <c r="AI54" s="240" t="str">
        <f t="shared" si="43"/>
        <v>.</v>
      </c>
      <c r="AJ54" s="240" t="str">
        <f t="shared" si="44"/>
        <v>.</v>
      </c>
      <c r="AK54" s="240" t="str">
        <f t="shared" si="45"/>
        <v>.</v>
      </c>
      <c r="AL54" s="240" t="str">
        <f t="shared" si="46"/>
        <v>.</v>
      </c>
      <c r="AM54" s="240" t="str">
        <f t="shared" si="47"/>
        <v>.</v>
      </c>
      <c r="AN54" s="240" t="str">
        <f t="shared" si="48"/>
        <v>.</v>
      </c>
      <c r="AO54" s="240" t="str">
        <f t="shared" si="49"/>
        <v>.</v>
      </c>
      <c r="AP54" s="240" t="str">
        <f t="shared" si="50"/>
        <v>.</v>
      </c>
      <c r="AQ54" s="240" t="str">
        <f t="shared" si="51"/>
        <v>.</v>
      </c>
      <c r="AR54" s="46">
        <f>COUNTIF(D54:AQ54,"F")+'11'!AR54</f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'9'!C55</f>
        <v>0</v>
      </c>
      <c r="D55" s="240" t="str">
        <f>IF('11'!AQ55="C","C",IF('11'!AQ55="D","D",IF('11'!AQ55="TR","TR",IF('11'!AQ55="TC","TC","."))))</f>
        <v>.</v>
      </c>
      <c r="E55" s="240" t="str">
        <f t="shared" si="14"/>
        <v>.</v>
      </c>
      <c r="F55" s="240" t="str">
        <f t="shared" si="14"/>
        <v>.</v>
      </c>
      <c r="G55" s="240" t="str">
        <f t="shared" si="15"/>
        <v>.</v>
      </c>
      <c r="H55" s="240" t="str">
        <f t="shared" si="16"/>
        <v>.</v>
      </c>
      <c r="I55" s="240" t="str">
        <f t="shared" si="17"/>
        <v>.</v>
      </c>
      <c r="J55" s="240" t="str">
        <f t="shared" si="18"/>
        <v>.</v>
      </c>
      <c r="K55" s="240" t="str">
        <f t="shared" si="19"/>
        <v>.</v>
      </c>
      <c r="L55" s="240" t="str">
        <f t="shared" si="20"/>
        <v>.</v>
      </c>
      <c r="M55" s="240" t="str">
        <f t="shared" si="21"/>
        <v>.</v>
      </c>
      <c r="N55" s="240" t="str">
        <f t="shared" si="22"/>
        <v>.</v>
      </c>
      <c r="O55" s="240" t="str">
        <f t="shared" si="23"/>
        <v>.</v>
      </c>
      <c r="P55" s="240" t="str">
        <f t="shared" si="24"/>
        <v>.</v>
      </c>
      <c r="Q55" s="240" t="str">
        <f t="shared" si="25"/>
        <v>.</v>
      </c>
      <c r="R55" s="240" t="str">
        <f t="shared" si="26"/>
        <v>.</v>
      </c>
      <c r="S55" s="240" t="str">
        <f t="shared" si="27"/>
        <v>.</v>
      </c>
      <c r="T55" s="240" t="str">
        <f t="shared" si="28"/>
        <v>.</v>
      </c>
      <c r="U55" s="240" t="str">
        <f t="shared" si="29"/>
        <v>.</v>
      </c>
      <c r="V55" s="240" t="str">
        <f t="shared" si="30"/>
        <v>.</v>
      </c>
      <c r="W55" s="240" t="str">
        <f t="shared" si="31"/>
        <v>.</v>
      </c>
      <c r="X55" s="240" t="str">
        <f t="shared" si="32"/>
        <v>.</v>
      </c>
      <c r="Y55" s="240" t="str">
        <f t="shared" si="33"/>
        <v>.</v>
      </c>
      <c r="Z55" s="240" t="str">
        <f t="shared" si="34"/>
        <v>.</v>
      </c>
      <c r="AA55" s="240" t="str">
        <f t="shared" si="35"/>
        <v>.</v>
      </c>
      <c r="AB55" s="240" t="str">
        <f t="shared" si="36"/>
        <v>.</v>
      </c>
      <c r="AC55" s="240" t="str">
        <f t="shared" si="37"/>
        <v>.</v>
      </c>
      <c r="AD55" s="240" t="str">
        <f t="shared" si="38"/>
        <v>.</v>
      </c>
      <c r="AE55" s="240" t="str">
        <f t="shared" si="39"/>
        <v>.</v>
      </c>
      <c r="AF55" s="240" t="str">
        <f t="shared" si="40"/>
        <v>.</v>
      </c>
      <c r="AG55" s="240" t="str">
        <f t="shared" si="41"/>
        <v>.</v>
      </c>
      <c r="AH55" s="240" t="str">
        <f t="shared" si="42"/>
        <v>.</v>
      </c>
      <c r="AI55" s="240" t="str">
        <f t="shared" si="43"/>
        <v>.</v>
      </c>
      <c r="AJ55" s="240" t="str">
        <f t="shared" si="44"/>
        <v>.</v>
      </c>
      <c r="AK55" s="240" t="str">
        <f t="shared" si="45"/>
        <v>.</v>
      </c>
      <c r="AL55" s="240" t="str">
        <f t="shared" si="46"/>
        <v>.</v>
      </c>
      <c r="AM55" s="240" t="str">
        <f t="shared" si="47"/>
        <v>.</v>
      </c>
      <c r="AN55" s="240" t="str">
        <f t="shared" si="48"/>
        <v>.</v>
      </c>
      <c r="AO55" s="240" t="str">
        <f t="shared" si="49"/>
        <v>.</v>
      </c>
      <c r="AP55" s="240" t="str">
        <f t="shared" si="50"/>
        <v>.</v>
      </c>
      <c r="AQ55" s="240" t="str">
        <f t="shared" si="51"/>
        <v>.</v>
      </c>
      <c r="AR55" s="46">
        <f>COUNTIF(D55:AQ55,"F")+'11'!AR55</f>
        <v>0</v>
      </c>
    </row>
    <row r="56" spans="1:44" ht="12.4" customHeight="1"/>
    <row r="57" spans="1:44">
      <c r="A57" s="74" t="s">
        <v>79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autoFilter ref="B15:B55"/>
  <dataConsolidate/>
  <mergeCells count="39">
    <mergeCell ref="A14:C14"/>
    <mergeCell ref="AP11:AR11"/>
    <mergeCell ref="J11:K11"/>
    <mergeCell ref="AC11:AI11"/>
    <mergeCell ref="AJ11:AL11"/>
    <mergeCell ref="AB12:AE12"/>
    <mergeCell ref="AF12:AI12"/>
    <mergeCell ref="AJ12:AM12"/>
    <mergeCell ref="AN12:AQ12"/>
    <mergeCell ref="D12:G12"/>
    <mergeCell ref="AM11:AN11"/>
    <mergeCell ref="A13:C13"/>
    <mergeCell ref="A11:C11"/>
    <mergeCell ref="D11:H11"/>
    <mergeCell ref="K10:P10"/>
    <mergeCell ref="D10:I10"/>
    <mergeCell ref="R10:W10"/>
    <mergeCell ref="Y10:AD10"/>
    <mergeCell ref="H12:K12"/>
    <mergeCell ref="L12:O12"/>
    <mergeCell ref="P12:S12"/>
    <mergeCell ref="T12:W12"/>
    <mergeCell ref="X12:AA12"/>
    <mergeCell ref="AJ9:AR9"/>
    <mergeCell ref="AJ10:AR10"/>
    <mergeCell ref="AN8:AO8"/>
    <mergeCell ref="A1:AR5"/>
    <mergeCell ref="A6:Q7"/>
    <mergeCell ref="R6:AR7"/>
    <mergeCell ref="A8:C8"/>
    <mergeCell ref="D8:AB8"/>
    <mergeCell ref="AC8:AI8"/>
    <mergeCell ref="AJ8:AM8"/>
    <mergeCell ref="AP8:AR8"/>
    <mergeCell ref="D9:AB9"/>
    <mergeCell ref="AC9:AI9"/>
    <mergeCell ref="A10:C10"/>
    <mergeCell ref="A9:C9"/>
    <mergeCell ref="AE10:AI10"/>
  </mergeCells>
  <phoneticPr fontId="10" type="noConversion"/>
  <conditionalFormatting sqref="D8:AB9 AJ8:AM8 AP8:AR8 AJ9:AR10 R6:AR7 AO15 D13:L15 AR15 E13:AQ13 AJ13:AN15 M15:AJ15 AJ11:AN11 D11:L11 AP11:AR11 AP13:AQ15">
    <cfRule type="containsBlanks" dxfId="19" priority="70" stopIfTrue="1">
      <formula>LEN(TRIM(D6))=0</formula>
    </cfRule>
  </conditionalFormatting>
  <conditionalFormatting sqref="D15 H15 L15 P15 T15 X15 AB15 AF15 AJ15 AN15">
    <cfRule type="containsBlanks" dxfId="18" priority="69" stopIfTrue="1">
      <formula>LEN(TRIM(D15))=0</formula>
    </cfRule>
  </conditionalFormatting>
  <conditionalFormatting sqref="D15:AQ15">
    <cfRule type="containsErrors" dxfId="17" priority="58" stopIfTrue="1">
      <formula>ISERROR(D15)</formula>
    </cfRule>
  </conditionalFormatting>
  <conditionalFormatting sqref="D12 H12 L12 P12 T12 X12 AB12 AF12 AJ12 AN12">
    <cfRule type="containsErrors" dxfId="16" priority="3" stopIfTrue="1">
      <formula>ISERROR(D12)</formula>
    </cfRule>
  </conditionalFormatting>
  <conditionalFormatting sqref="D10:I10">
    <cfRule type="containsBlanks" dxfId="15" priority="2" stopIfTrue="1">
      <formula>LEN(TRIM(D10))=0</formula>
    </cfRule>
  </conditionalFormatting>
  <conditionalFormatting sqref="K10:AD10">
    <cfRule type="cellIs" dxfId="14" priority="1" stopIfTrue="1" operator="equal">
      <formula>0</formula>
    </cfRule>
  </conditionalFormatting>
  <dataValidations count="10">
    <dataValidation type="list" allowBlank="1" showInputMessage="1" showErrorMessage="1" sqref="Y10 K10 D10:I10 R10">
      <formula1>Professor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J11:AL11">
      <formula1>Curso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43307086614173229" bottom="0.19685039370078741" header="0.51181102362204722" footer="0.51181102362204722"/>
  <pageSetup paperSize="9" scale="87" orientation="landscape" useFirstPageNumber="1" horizontalDpi="300" verticalDpi="300" r:id="rId1"/>
  <headerFooter alignWithMargins="0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>
    <pageSetUpPr fitToPage="1"/>
  </sheetPr>
  <dimension ref="A1:F30"/>
  <sheetViews>
    <sheetView showGridLines="0" workbookViewId="0">
      <selection activeCell="H23" sqref="H23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'11'!D11</f>
        <v>Novembro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 t="e">
        <f>'11 (2)'!D$15</f>
        <v>#N/A</v>
      </c>
      <c r="B3" s="381" t="e">
        <f>VLOOKUP(11,Plano!$A$112:$H$133,8,FALSE)</f>
        <v>#N/A</v>
      </c>
      <c r="C3" s="382"/>
      <c r="D3" s="382"/>
      <c r="E3" s="383"/>
      <c r="F3" s="123" t="e">
        <f>'11 (2)'!D$12</f>
        <v>#N/A</v>
      </c>
    </row>
    <row r="4" spans="1:6" ht="17.100000000000001" customHeight="1">
      <c r="A4" s="34" t="e">
        <f>'11 (2)'!H$15</f>
        <v>#N/A</v>
      </c>
      <c r="B4" s="381" t="e">
        <f>VLOOKUP(12,Plano!$A$112:$H$133,8,FALSE)</f>
        <v>#N/A</v>
      </c>
      <c r="C4" s="382"/>
      <c r="D4" s="382"/>
      <c r="E4" s="383"/>
      <c r="F4" s="123" t="e">
        <f>'11 (2)'!H$12</f>
        <v>#N/A</v>
      </c>
    </row>
    <row r="5" spans="1:6" ht="17.100000000000001" customHeight="1">
      <c r="A5" s="34" t="e">
        <f>'11 (2)'!L$15</f>
        <v>#N/A</v>
      </c>
      <c r="B5" s="381" t="e">
        <f>VLOOKUP(13,Plano!$A$112:$H$133,8,FALSE)</f>
        <v>#N/A</v>
      </c>
      <c r="C5" s="382"/>
      <c r="D5" s="382"/>
      <c r="E5" s="383"/>
      <c r="F5" s="123" t="e">
        <f>'11 (2)'!L$12</f>
        <v>#N/A</v>
      </c>
    </row>
    <row r="6" spans="1:6" ht="17.100000000000001" customHeight="1">
      <c r="A6" s="34" t="e">
        <f>'11 (2)'!P$15</f>
        <v>#N/A</v>
      </c>
      <c r="B6" s="381" t="e">
        <f>VLOOKUP(14,Plano!$A$112:$H$133,8,FALSE)</f>
        <v>#N/A</v>
      </c>
      <c r="C6" s="382"/>
      <c r="D6" s="382"/>
      <c r="E6" s="383"/>
      <c r="F6" s="123" t="e">
        <f>'11 (2)'!P$12</f>
        <v>#N/A</v>
      </c>
    </row>
    <row r="7" spans="1:6" ht="17.100000000000001" customHeight="1">
      <c r="A7" s="34" t="e">
        <f>'11 (2)'!T$15</f>
        <v>#N/A</v>
      </c>
      <c r="B7" s="381" t="e">
        <f>VLOOKUP(15,Plano!$A$112:$H$133,8,FALSE)</f>
        <v>#N/A</v>
      </c>
      <c r="C7" s="382"/>
      <c r="D7" s="382"/>
      <c r="E7" s="383"/>
      <c r="F7" s="123" t="e">
        <f>'11 (2)'!T$12</f>
        <v>#N/A</v>
      </c>
    </row>
    <row r="8" spans="1:6" ht="17.100000000000001" customHeight="1">
      <c r="A8" s="34" t="e">
        <f>'11 (2)'!X$15</f>
        <v>#N/A</v>
      </c>
      <c r="B8" s="381" t="e">
        <f>VLOOKUP(16,Plano!$A$112:$H$133,8,FALSE)</f>
        <v>#N/A</v>
      </c>
      <c r="C8" s="382"/>
      <c r="D8" s="382"/>
      <c r="E8" s="383"/>
      <c r="F8" s="123" t="e">
        <f>'11 (2)'!X$12</f>
        <v>#N/A</v>
      </c>
    </row>
    <row r="9" spans="1:6" ht="17.100000000000001" customHeight="1">
      <c r="A9" s="34" t="e">
        <f>'11 (2)'!AB$15</f>
        <v>#N/A</v>
      </c>
      <c r="B9" s="381" t="e">
        <f>VLOOKUP(17,Plano!$A$112:$H$133,8,FALSE)</f>
        <v>#N/A</v>
      </c>
      <c r="C9" s="382"/>
      <c r="D9" s="382"/>
      <c r="E9" s="383"/>
      <c r="F9" s="123" t="e">
        <f>'11 (2)'!AB$12</f>
        <v>#N/A</v>
      </c>
    </row>
    <row r="10" spans="1:6" ht="17.100000000000001" customHeight="1">
      <c r="A10" s="34" t="e">
        <f>'11 (2)'!AF$15</f>
        <v>#N/A</v>
      </c>
      <c r="B10" s="381" t="e">
        <f>VLOOKUP(18,Plano!$A$112:$H$133,8,FALSE)</f>
        <v>#N/A</v>
      </c>
      <c r="C10" s="382"/>
      <c r="D10" s="382"/>
      <c r="E10" s="383"/>
      <c r="F10" s="123" t="e">
        <f>'11 (2)'!AF$12</f>
        <v>#N/A</v>
      </c>
    </row>
    <row r="11" spans="1:6" ht="17.100000000000001" customHeight="1">
      <c r="A11" s="34" t="e">
        <f>'11 (2)'!AJ$15</f>
        <v>#N/A</v>
      </c>
      <c r="B11" s="381" t="e">
        <f>VLOOKUP(19,Plano!$A$112:$H$133,8,FALSE)</f>
        <v>#N/A</v>
      </c>
      <c r="C11" s="382"/>
      <c r="D11" s="382"/>
      <c r="E11" s="383"/>
      <c r="F11" s="123" t="e">
        <f>'11 (2)'!AJ$12</f>
        <v>#N/A</v>
      </c>
    </row>
    <row r="12" spans="1:6" ht="17.100000000000001" customHeight="1">
      <c r="A12" s="34" t="e">
        <f>'11 (2)'!AN$15</f>
        <v>#N/A</v>
      </c>
      <c r="B12" s="381" t="e">
        <f>VLOOKUP(20,Plano!$A$112:$H$133,8,FALSE)</f>
        <v>#N/A</v>
      </c>
      <c r="C12" s="382"/>
      <c r="D12" s="382"/>
      <c r="E12" s="383"/>
      <c r="F12" s="123" t="e">
        <f>'11 (2)'!AN$12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13" priority="166" stopIfTrue="1">
      <formula>LEN(TRIM(B27))=0</formula>
    </cfRule>
  </conditionalFormatting>
  <conditionalFormatting sqref="B28">
    <cfRule type="containsBlanks" dxfId="12" priority="164" stopIfTrue="1">
      <formula>LEN(TRIM(B28))=0</formula>
    </cfRule>
  </conditionalFormatting>
  <conditionalFormatting sqref="A3:F24">
    <cfRule type="containsErrors" dxfId="11" priority="162" stopIfTrue="1">
      <formula>ISERROR(A3)</formula>
    </cfRule>
  </conditionalFormatting>
  <conditionalFormatting sqref="F30">
    <cfRule type="containsBlanks" dxfId="10" priority="1" stopIfTrue="1">
      <formula>LEN(TRIM(F30))=0</formula>
    </cfRule>
  </conditionalFormatting>
  <dataValidations count="2">
    <dataValidation type="list" allowBlank="1" showInputMessage="1" showErrorMessage="1" sqref="B27:B30">
      <formula1>Professor</formula1>
    </dataValidation>
    <dataValidation type="list" allowBlank="1" showInputMessage="1" showErrorMessage="1" sqref="E29">
      <formula1>Coordenador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3">
    <pageSetUpPr fitToPage="1"/>
  </sheetPr>
  <dimension ref="A1:AR65"/>
  <sheetViews>
    <sheetView showGridLines="0" view="pageBreakPreview" zoomScaleNormal="125" workbookViewId="0">
      <pane ySplit="5" topLeftCell="A6" activePane="bottomLeft" state="frozen"/>
      <selection activeCell="C10" sqref="C10:AC10"/>
      <selection pane="bottomLeft" activeCell="C21" sqref="C21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57" t="s">
        <v>9</v>
      </c>
      <c r="B8" s="357"/>
      <c r="C8" s="357"/>
      <c r="D8" s="338">
        <f>'7'!D8:AB8</f>
        <v>0</v>
      </c>
      <c r="E8" s="338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  <c r="AA8" s="338"/>
      <c r="AB8" s="338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41" t="s">
        <v>11</v>
      </c>
      <c r="B9" s="341"/>
      <c r="C9" s="341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Dezembro</v>
      </c>
      <c r="E11" s="377"/>
      <c r="F11" s="377"/>
      <c r="G11" s="377"/>
      <c r="H11" s="377"/>
      <c r="I11" s="58" t="s">
        <v>64</v>
      </c>
      <c r="J11" s="379">
        <f>'11'!J11:K11+1</f>
        <v>12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380" t="s">
        <v>6</v>
      </c>
      <c r="AD11" s="380"/>
      <c r="AE11" s="380"/>
      <c r="AF11" s="380"/>
      <c r="AG11" s="380"/>
      <c r="AH11" s="380"/>
      <c r="AI11" s="380"/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e">
        <f>VLOOKUP(11,Plano!$A$136:$F$148,6,)</f>
        <v>#N/A</v>
      </c>
      <c r="E12" s="348" t="e">
        <f>D12</f>
        <v>#N/A</v>
      </c>
      <c r="F12" s="348" t="e">
        <f>D12</f>
        <v>#N/A</v>
      </c>
      <c r="G12" s="348" t="e">
        <f>D12</f>
        <v>#N/A</v>
      </c>
      <c r="H12" s="477" t="e">
        <f>VLOOKUP(12,Plano!$A$136:$F$148,6,)</f>
        <v>#N/A</v>
      </c>
      <c r="I12" s="477" t="e">
        <f>H12</f>
        <v>#N/A</v>
      </c>
      <c r="J12" s="477" t="e">
        <f>H12</f>
        <v>#N/A</v>
      </c>
      <c r="K12" s="477" t="e">
        <f>H12</f>
        <v>#N/A</v>
      </c>
      <c r="L12" s="477" t="e">
        <f>VLOOKUP(13,Plano!$A$136:$F$148,6,)</f>
        <v>#N/A</v>
      </c>
      <c r="M12" s="477" t="e">
        <f>L12</f>
        <v>#N/A</v>
      </c>
      <c r="N12" s="477" t="e">
        <f>L12</f>
        <v>#N/A</v>
      </c>
      <c r="O12" s="477" t="e">
        <f>L12</f>
        <v>#N/A</v>
      </c>
      <c r="P12" s="477" t="e">
        <f>VLOOKUP(14,Plano!$A$136:$F$148,6,)</f>
        <v>#N/A</v>
      </c>
      <c r="Q12" s="477" t="e">
        <f>P12</f>
        <v>#N/A</v>
      </c>
      <c r="R12" s="477" t="e">
        <f>P12</f>
        <v>#N/A</v>
      </c>
      <c r="S12" s="477" t="e">
        <f>P12</f>
        <v>#N/A</v>
      </c>
      <c r="T12" s="477" t="e">
        <f>VLOOKUP(15,Plano!$A$136:$F$148,6,)</f>
        <v>#N/A</v>
      </c>
      <c r="U12" s="477" t="e">
        <f>T12</f>
        <v>#N/A</v>
      </c>
      <c r="V12" s="477" t="e">
        <f>T12</f>
        <v>#N/A</v>
      </c>
      <c r="W12" s="477" t="e">
        <f>T12</f>
        <v>#N/A</v>
      </c>
      <c r="X12" s="477" t="e">
        <f>VLOOKUP(16,Plano!$A$136:$F$148,6,)</f>
        <v>#N/A</v>
      </c>
      <c r="Y12" s="477" t="e">
        <f>X12</f>
        <v>#N/A</v>
      </c>
      <c r="Z12" s="477" t="e">
        <f>X12</f>
        <v>#N/A</v>
      </c>
      <c r="AA12" s="477" t="e">
        <f>X12</f>
        <v>#N/A</v>
      </c>
      <c r="AB12" s="477" t="e">
        <f>VLOOKUP(17,Plano!$A$136:$F$148,6,)</f>
        <v>#N/A</v>
      </c>
      <c r="AC12" s="477" t="e">
        <f>AB12</f>
        <v>#N/A</v>
      </c>
      <c r="AD12" s="477" t="e">
        <f>AB12</f>
        <v>#N/A</v>
      </c>
      <c r="AE12" s="477" t="e">
        <f>AB12</f>
        <v>#N/A</v>
      </c>
      <c r="AF12" s="477" t="e">
        <f>VLOOKUP(18,Plano!$A$136:$F$148,6,)</f>
        <v>#N/A</v>
      </c>
      <c r="AG12" s="477" t="e">
        <f>AF12</f>
        <v>#N/A</v>
      </c>
      <c r="AH12" s="477" t="e">
        <f>AF12</f>
        <v>#N/A</v>
      </c>
      <c r="AI12" s="477" t="e">
        <f>AF12</f>
        <v>#N/A</v>
      </c>
      <c r="AJ12" s="477" t="e">
        <f>VLOOKUP(19,Plano!$A$136:$F$148,6,)</f>
        <v>#N/A</v>
      </c>
      <c r="AK12" s="477" t="e">
        <f>AJ12</f>
        <v>#N/A</v>
      </c>
      <c r="AL12" s="477" t="e">
        <f>AJ12</f>
        <v>#N/A</v>
      </c>
      <c r="AM12" s="477" t="e">
        <f>AJ12</f>
        <v>#N/A</v>
      </c>
      <c r="AN12" s="477" t="e">
        <f>VLOOKUP(20,Plano!$A$136:$F$148,6,)</f>
        <v>#N/A</v>
      </c>
      <c r="AO12" s="477" t="e">
        <f>AN12</f>
        <v>#N/A</v>
      </c>
      <c r="AP12" s="477" t="e">
        <f>AN12</f>
        <v>#N/A</v>
      </c>
      <c r="AQ12" s="477" t="e">
        <f>AN12</f>
        <v>#N/A</v>
      </c>
      <c r="AR12" s="23"/>
    </row>
    <row r="13" spans="1:44" s="14" customFormat="1" ht="15.95" customHeight="1">
      <c r="A13" s="473" t="e">
        <f>LARGE('12'!D15:AQ15,1)</f>
        <v>#N/A</v>
      </c>
      <c r="B13" s="473"/>
      <c r="C13" s="474"/>
      <c r="D13" s="54">
        <f>'12'!$D$13</f>
        <v>12</v>
      </c>
      <c r="E13" s="54">
        <f>'12'!$D$13</f>
        <v>12</v>
      </c>
      <c r="F13" s="54">
        <f>'12'!$D$13</f>
        <v>12</v>
      </c>
      <c r="G13" s="54">
        <f>'12'!$D$13</f>
        <v>12</v>
      </c>
      <c r="H13" s="54">
        <f>'12'!$D$13</f>
        <v>12</v>
      </c>
      <c r="I13" s="54">
        <f>'12'!$D$13</f>
        <v>12</v>
      </c>
      <c r="J13" s="54">
        <f>'12'!$D$13</f>
        <v>12</v>
      </c>
      <c r="K13" s="54">
        <f>'12'!$D$13</f>
        <v>12</v>
      </c>
      <c r="L13" s="54">
        <f>'12'!$D$13</f>
        <v>12</v>
      </c>
      <c r="M13" s="54">
        <f>'12'!$D$13</f>
        <v>12</v>
      </c>
      <c r="N13" s="54">
        <f>'12'!$D$13</f>
        <v>12</v>
      </c>
      <c r="O13" s="54">
        <f>'12'!$D$13</f>
        <v>12</v>
      </c>
      <c r="P13" s="54">
        <f>'12'!$D$13</f>
        <v>12</v>
      </c>
      <c r="Q13" s="54">
        <f>'12'!$D$13</f>
        <v>12</v>
      </c>
      <c r="R13" s="54">
        <f>'12'!$D$13</f>
        <v>12</v>
      </c>
      <c r="S13" s="54">
        <f>'12'!$D$13</f>
        <v>12</v>
      </c>
      <c r="T13" s="54">
        <f>'12'!$D$13</f>
        <v>12</v>
      </c>
      <c r="U13" s="54">
        <f>'12'!$D$13</f>
        <v>12</v>
      </c>
      <c r="V13" s="54">
        <f>'12'!$D$13</f>
        <v>12</v>
      </c>
      <c r="W13" s="54">
        <f>'12'!$D$13</f>
        <v>12</v>
      </c>
      <c r="X13" s="54">
        <f>'12'!$D$13</f>
        <v>12</v>
      </c>
      <c r="Y13" s="54">
        <f>'12'!$D$13</f>
        <v>12</v>
      </c>
      <c r="Z13" s="54">
        <f>'12'!$D$13</f>
        <v>12</v>
      </c>
      <c r="AA13" s="54">
        <f>'12'!$D$13</f>
        <v>12</v>
      </c>
      <c r="AB13" s="54">
        <f>'12'!$D$13</f>
        <v>12</v>
      </c>
      <c r="AC13" s="54">
        <f>'12'!$D$13</f>
        <v>12</v>
      </c>
      <c r="AD13" s="54">
        <f>'12'!$D$13</f>
        <v>12</v>
      </c>
      <c r="AE13" s="54">
        <f>'12'!$D$13</f>
        <v>12</v>
      </c>
      <c r="AF13" s="54">
        <f>'12'!$D$13</f>
        <v>12</v>
      </c>
      <c r="AG13" s="54">
        <f>'12'!$D$13</f>
        <v>12</v>
      </c>
      <c r="AH13" s="54">
        <f>'12'!$D$13</f>
        <v>12</v>
      </c>
      <c r="AI13" s="54">
        <f>'12'!$D$13</f>
        <v>12</v>
      </c>
      <c r="AJ13" s="54">
        <f>'12'!$D$13</f>
        <v>12</v>
      </c>
      <c r="AK13" s="54">
        <f>'12'!$D$13</f>
        <v>12</v>
      </c>
      <c r="AL13" s="54">
        <f>'12'!$D$13</f>
        <v>12</v>
      </c>
      <c r="AM13" s="54">
        <f>'12'!$D$13</f>
        <v>12</v>
      </c>
      <c r="AN13" s="54">
        <f>'12'!$D$13</f>
        <v>12</v>
      </c>
      <c r="AO13" s="54">
        <f>'12'!$D$13</f>
        <v>12</v>
      </c>
      <c r="AP13" s="54">
        <f>'12'!$D$13</f>
        <v>12</v>
      </c>
      <c r="AQ13" s="54">
        <f>'12'!$D$13</f>
        <v>12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 t="e">
        <f>VLOOKUP(11,Plano!$A$136:$D$148,4,)</f>
        <v>#N/A</v>
      </c>
      <c r="E15" s="57" t="e">
        <f>D15</f>
        <v>#N/A</v>
      </c>
      <c r="F15" s="57" t="e">
        <f>D15</f>
        <v>#N/A</v>
      </c>
      <c r="G15" s="57" t="e">
        <f>D15</f>
        <v>#N/A</v>
      </c>
      <c r="H15" s="56" t="e">
        <f>VLOOKUP(12,Plano!$A$136:$D$148,4,)</f>
        <v>#N/A</v>
      </c>
      <c r="I15" s="57" t="e">
        <f>H15</f>
        <v>#N/A</v>
      </c>
      <c r="J15" s="57" t="e">
        <f>H15</f>
        <v>#N/A</v>
      </c>
      <c r="K15" s="57" t="e">
        <f>H15</f>
        <v>#N/A</v>
      </c>
      <c r="L15" s="56" t="e">
        <f>VLOOKUP(13,Plano!$A$136:$D$148,4,)</f>
        <v>#N/A</v>
      </c>
      <c r="M15" s="57" t="e">
        <f>L15</f>
        <v>#N/A</v>
      </c>
      <c r="N15" s="57" t="e">
        <f>L15</f>
        <v>#N/A</v>
      </c>
      <c r="O15" s="57" t="e">
        <f>L15</f>
        <v>#N/A</v>
      </c>
      <c r="P15" s="56" t="e">
        <f>VLOOKUP(14,Plano!$A$136:$D$148,4,)</f>
        <v>#N/A</v>
      </c>
      <c r="Q15" s="56" t="e">
        <f>P15</f>
        <v>#N/A</v>
      </c>
      <c r="R15" s="57" t="e">
        <f>P15</f>
        <v>#N/A</v>
      </c>
      <c r="S15" s="57" t="e">
        <f>P15</f>
        <v>#N/A</v>
      </c>
      <c r="T15" s="56" t="e">
        <f>VLOOKUP(15,Plano!$A$136:$D$148,4,)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VLOOKUP(16,Plano!$A$136:$D$148,4,)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VLOOKUP(17,Plano!$A$136:$D$148,4,)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VLOOKUP(18,Plano!$A$136:$D$148,4,)</f>
        <v>#N/A</v>
      </c>
      <c r="AG15" s="57" t="e">
        <f>AF15</f>
        <v>#N/A</v>
      </c>
      <c r="AH15" s="57" t="e">
        <f>AF15</f>
        <v>#N/A</v>
      </c>
      <c r="AI15" s="57" t="e">
        <f>AF15</f>
        <v>#N/A</v>
      </c>
      <c r="AJ15" s="56" t="e">
        <f>VLOOKUP(19,Plano!$A$136:$D$148,4,)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VLOOKUP(20,Plano!$A$136:$D$148,4,)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66" t="str">
        <f>'12'!C16</f>
        <v>ABNER BORDA FONSECA</v>
      </c>
      <c r="D16" s="264" t="str">
        <f>IF('12'!AQ16="C","C",IF('12'!AQ16="D","D",IF('12'!AQ16="TR","TR",IF('12'!AQ16="TC","TC","."))))</f>
        <v>C</v>
      </c>
      <c r="E16" s="264" t="str">
        <f t="shared" ref="E16:T31" si="0">IF(D16="C","C",IF(D16="D","D",IF(D16="TR","TR",IF(D16="TC","TC","."))))</f>
        <v>C</v>
      </c>
      <c r="F16" s="264" t="str">
        <f t="shared" si="0"/>
        <v>C</v>
      </c>
      <c r="G16" s="264" t="str">
        <f t="shared" si="0"/>
        <v>C</v>
      </c>
      <c r="H16" s="264" t="str">
        <f t="shared" si="0"/>
        <v>C</v>
      </c>
      <c r="I16" s="264" t="str">
        <f t="shared" si="0"/>
        <v>C</v>
      </c>
      <c r="J16" s="264" t="str">
        <f t="shared" si="0"/>
        <v>C</v>
      </c>
      <c r="K16" s="264" t="str">
        <f t="shared" si="0"/>
        <v>C</v>
      </c>
      <c r="L16" s="264" t="str">
        <f t="shared" si="0"/>
        <v>C</v>
      </c>
      <c r="M16" s="264" t="str">
        <f t="shared" si="0"/>
        <v>C</v>
      </c>
      <c r="N16" s="264" t="str">
        <f t="shared" si="0"/>
        <v>C</v>
      </c>
      <c r="O16" s="264" t="str">
        <f t="shared" si="0"/>
        <v>C</v>
      </c>
      <c r="P16" s="264" t="str">
        <f t="shared" si="0"/>
        <v>C</v>
      </c>
      <c r="Q16" s="264" t="str">
        <f t="shared" si="0"/>
        <v>C</v>
      </c>
      <c r="R16" s="264" t="str">
        <f t="shared" si="0"/>
        <v>C</v>
      </c>
      <c r="S16" s="264" t="str">
        <f t="shared" si="0"/>
        <v>C</v>
      </c>
      <c r="T16" s="264" t="str">
        <f t="shared" si="0"/>
        <v>C</v>
      </c>
      <c r="U16" s="264" t="str">
        <f t="shared" ref="F16:AQ23" si="1">IF(T16="C","C",IF(T16="D","D",IF(T16="TR","TR",IF(T16="TC","TC","."))))</f>
        <v>C</v>
      </c>
      <c r="V16" s="264" t="str">
        <f t="shared" si="1"/>
        <v>C</v>
      </c>
      <c r="W16" s="264" t="str">
        <f t="shared" si="1"/>
        <v>C</v>
      </c>
      <c r="X16" s="264" t="str">
        <f t="shared" si="1"/>
        <v>C</v>
      </c>
      <c r="Y16" s="264" t="str">
        <f t="shared" si="1"/>
        <v>C</v>
      </c>
      <c r="Z16" s="264" t="str">
        <f t="shared" si="1"/>
        <v>C</v>
      </c>
      <c r="AA16" s="264" t="str">
        <f t="shared" si="1"/>
        <v>C</v>
      </c>
      <c r="AB16" s="264" t="str">
        <f t="shared" si="1"/>
        <v>C</v>
      </c>
      <c r="AC16" s="264" t="str">
        <f t="shared" si="1"/>
        <v>C</v>
      </c>
      <c r="AD16" s="264" t="str">
        <f t="shared" si="1"/>
        <v>C</v>
      </c>
      <c r="AE16" s="264" t="str">
        <f t="shared" si="1"/>
        <v>C</v>
      </c>
      <c r="AF16" s="264" t="str">
        <f t="shared" si="1"/>
        <v>C</v>
      </c>
      <c r="AG16" s="264" t="str">
        <f t="shared" si="1"/>
        <v>C</v>
      </c>
      <c r="AH16" s="264" t="str">
        <f t="shared" si="1"/>
        <v>C</v>
      </c>
      <c r="AI16" s="264" t="str">
        <f t="shared" si="1"/>
        <v>C</v>
      </c>
      <c r="AJ16" s="264" t="str">
        <f t="shared" si="1"/>
        <v>C</v>
      </c>
      <c r="AK16" s="264" t="str">
        <f t="shared" si="1"/>
        <v>C</v>
      </c>
      <c r="AL16" s="264" t="str">
        <f t="shared" si="1"/>
        <v>C</v>
      </c>
      <c r="AM16" s="264" t="str">
        <f t="shared" si="1"/>
        <v>C</v>
      </c>
      <c r="AN16" s="264" t="str">
        <f t="shared" si="1"/>
        <v>C</v>
      </c>
      <c r="AO16" s="264" t="str">
        <f t="shared" si="1"/>
        <v>C</v>
      </c>
      <c r="AP16" s="264" t="str">
        <f t="shared" si="1"/>
        <v>C</v>
      </c>
      <c r="AQ16" s="264" t="str">
        <f t="shared" si="1"/>
        <v>C</v>
      </c>
      <c r="AR16" s="268">
        <f>COUNTIF(D16:AQ16,"F")+'12'!AR16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66" t="str">
        <f>'12'!C17</f>
        <v>ADRIAN RUBILAR LEMES CAETANO</v>
      </c>
      <c r="D17" s="240" t="str">
        <f>IF('12'!AQ17="C","C",IF('12'!AQ17="D","D",IF('12'!AQ17="TR","TR",IF('12'!AQ17="TC","TC","."))))</f>
        <v>.</v>
      </c>
      <c r="E17" s="240" t="str">
        <f t="shared" si="0"/>
        <v>.</v>
      </c>
      <c r="F17" s="240" t="str">
        <f t="shared" si="1"/>
        <v>.</v>
      </c>
      <c r="G17" s="240" t="str">
        <f t="shared" si="1"/>
        <v>.</v>
      </c>
      <c r="H17" s="240" t="str">
        <f t="shared" si="1"/>
        <v>.</v>
      </c>
      <c r="I17" s="240" t="str">
        <f t="shared" si="1"/>
        <v>.</v>
      </c>
      <c r="J17" s="240" t="str">
        <f t="shared" si="1"/>
        <v>.</v>
      </c>
      <c r="K17" s="240" t="str">
        <f t="shared" si="1"/>
        <v>.</v>
      </c>
      <c r="L17" s="240" t="str">
        <f t="shared" si="1"/>
        <v>.</v>
      </c>
      <c r="M17" s="240" t="str">
        <f t="shared" si="1"/>
        <v>.</v>
      </c>
      <c r="N17" s="240" t="str">
        <f t="shared" si="1"/>
        <v>.</v>
      </c>
      <c r="O17" s="240" t="str">
        <f t="shared" si="1"/>
        <v>.</v>
      </c>
      <c r="P17" s="240" t="str">
        <f t="shared" si="1"/>
        <v>.</v>
      </c>
      <c r="Q17" s="240" t="str">
        <f t="shared" si="1"/>
        <v>.</v>
      </c>
      <c r="R17" s="240" t="str">
        <f t="shared" si="1"/>
        <v>.</v>
      </c>
      <c r="S17" s="240" t="str">
        <f t="shared" si="1"/>
        <v>.</v>
      </c>
      <c r="T17" s="240" t="str">
        <f t="shared" si="1"/>
        <v>.</v>
      </c>
      <c r="U17" s="240" t="str">
        <f t="shared" si="1"/>
        <v>.</v>
      </c>
      <c r="V17" s="240" t="str">
        <f t="shared" si="1"/>
        <v>.</v>
      </c>
      <c r="W17" s="240" t="str">
        <f t="shared" si="1"/>
        <v>.</v>
      </c>
      <c r="X17" s="240" t="str">
        <f t="shared" si="1"/>
        <v>.</v>
      </c>
      <c r="Y17" s="240" t="str">
        <f t="shared" si="1"/>
        <v>.</v>
      </c>
      <c r="Z17" s="240" t="str">
        <f t="shared" si="1"/>
        <v>.</v>
      </c>
      <c r="AA17" s="240" t="str">
        <f t="shared" si="1"/>
        <v>.</v>
      </c>
      <c r="AB17" s="240" t="str">
        <f t="shared" si="1"/>
        <v>.</v>
      </c>
      <c r="AC17" s="240" t="str">
        <f t="shared" si="1"/>
        <v>.</v>
      </c>
      <c r="AD17" s="240" t="str">
        <f t="shared" si="1"/>
        <v>.</v>
      </c>
      <c r="AE17" s="240" t="str">
        <f t="shared" si="1"/>
        <v>.</v>
      </c>
      <c r="AF17" s="240" t="str">
        <f t="shared" si="1"/>
        <v>.</v>
      </c>
      <c r="AG17" s="240" t="str">
        <f t="shared" si="1"/>
        <v>.</v>
      </c>
      <c r="AH17" s="240" t="str">
        <f t="shared" si="1"/>
        <v>.</v>
      </c>
      <c r="AI17" s="240" t="str">
        <f t="shared" si="1"/>
        <v>.</v>
      </c>
      <c r="AJ17" s="240" t="str">
        <f t="shared" si="1"/>
        <v>.</v>
      </c>
      <c r="AK17" s="240" t="str">
        <f t="shared" si="1"/>
        <v>.</v>
      </c>
      <c r="AL17" s="240" t="str">
        <f t="shared" si="1"/>
        <v>.</v>
      </c>
      <c r="AM17" s="240" t="str">
        <f t="shared" si="1"/>
        <v>.</v>
      </c>
      <c r="AN17" s="240" t="str">
        <f t="shared" si="1"/>
        <v>.</v>
      </c>
      <c r="AO17" s="240" t="str">
        <f t="shared" si="1"/>
        <v>.</v>
      </c>
      <c r="AP17" s="240" t="str">
        <f t="shared" si="1"/>
        <v>.</v>
      </c>
      <c r="AQ17" s="240" t="str">
        <f t="shared" si="1"/>
        <v>.</v>
      </c>
      <c r="AR17" s="3">
        <f>COUNTIF(D17:AQ17,"F")+'12'!AR17</f>
        <v>0</v>
      </c>
    </row>
    <row r="18" spans="1:44" ht="10.5" customHeight="1">
      <c r="A18" s="265">
        <f>'7'!A18</f>
        <v>3</v>
      </c>
      <c r="B18" s="265" t="str">
        <f>'7'!B18</f>
        <v>ADS</v>
      </c>
      <c r="C18" s="266" t="str">
        <f>'12'!C18</f>
        <v>ALEXANDRE GABIATTI VIEIRA</v>
      </c>
      <c r="D18" s="264" t="str">
        <f>IF('12'!AQ18="C","C",IF('12'!AQ18="D","D",IF('12'!AQ18="TR","TR",IF('12'!AQ18="TC","TC","."))))</f>
        <v>.</v>
      </c>
      <c r="E18" s="264" t="str">
        <f t="shared" si="0"/>
        <v>.</v>
      </c>
      <c r="F18" s="264" t="str">
        <f t="shared" si="1"/>
        <v>.</v>
      </c>
      <c r="G18" s="264" t="str">
        <f t="shared" si="1"/>
        <v>.</v>
      </c>
      <c r="H18" s="264" t="str">
        <f t="shared" si="1"/>
        <v>.</v>
      </c>
      <c r="I18" s="264" t="str">
        <f t="shared" si="1"/>
        <v>.</v>
      </c>
      <c r="J18" s="264" t="str">
        <f t="shared" si="1"/>
        <v>.</v>
      </c>
      <c r="K18" s="264" t="str">
        <f t="shared" si="1"/>
        <v>.</v>
      </c>
      <c r="L18" s="264" t="str">
        <f t="shared" si="1"/>
        <v>.</v>
      </c>
      <c r="M18" s="264" t="str">
        <f t="shared" si="1"/>
        <v>.</v>
      </c>
      <c r="N18" s="264" t="str">
        <f t="shared" si="1"/>
        <v>.</v>
      </c>
      <c r="O18" s="264" t="str">
        <f t="shared" si="1"/>
        <v>.</v>
      </c>
      <c r="P18" s="264" t="str">
        <f t="shared" si="1"/>
        <v>.</v>
      </c>
      <c r="Q18" s="264" t="str">
        <f t="shared" si="1"/>
        <v>.</v>
      </c>
      <c r="R18" s="264" t="str">
        <f t="shared" si="1"/>
        <v>.</v>
      </c>
      <c r="S18" s="264" t="str">
        <f t="shared" si="1"/>
        <v>.</v>
      </c>
      <c r="T18" s="264" t="str">
        <f t="shared" si="1"/>
        <v>.</v>
      </c>
      <c r="U18" s="264" t="str">
        <f t="shared" si="1"/>
        <v>.</v>
      </c>
      <c r="V18" s="264" t="str">
        <f t="shared" si="1"/>
        <v>.</v>
      </c>
      <c r="W18" s="264" t="str">
        <f t="shared" si="1"/>
        <v>.</v>
      </c>
      <c r="X18" s="264" t="str">
        <f t="shared" si="1"/>
        <v>.</v>
      </c>
      <c r="Y18" s="264" t="str">
        <f t="shared" si="1"/>
        <v>.</v>
      </c>
      <c r="Z18" s="264" t="str">
        <f t="shared" si="1"/>
        <v>.</v>
      </c>
      <c r="AA18" s="264" t="str">
        <f t="shared" si="1"/>
        <v>.</v>
      </c>
      <c r="AB18" s="264" t="str">
        <f t="shared" si="1"/>
        <v>.</v>
      </c>
      <c r="AC18" s="264" t="str">
        <f t="shared" si="1"/>
        <v>.</v>
      </c>
      <c r="AD18" s="264" t="str">
        <f t="shared" si="1"/>
        <v>.</v>
      </c>
      <c r="AE18" s="264" t="str">
        <f t="shared" si="1"/>
        <v>.</v>
      </c>
      <c r="AF18" s="264" t="str">
        <f t="shared" si="1"/>
        <v>.</v>
      </c>
      <c r="AG18" s="264" t="str">
        <f t="shared" si="1"/>
        <v>.</v>
      </c>
      <c r="AH18" s="264" t="str">
        <f t="shared" si="1"/>
        <v>.</v>
      </c>
      <c r="AI18" s="264" t="str">
        <f t="shared" si="1"/>
        <v>.</v>
      </c>
      <c r="AJ18" s="264" t="str">
        <f t="shared" si="1"/>
        <v>.</v>
      </c>
      <c r="AK18" s="264" t="str">
        <f t="shared" si="1"/>
        <v>.</v>
      </c>
      <c r="AL18" s="264" t="str">
        <f t="shared" si="1"/>
        <v>.</v>
      </c>
      <c r="AM18" s="264" t="str">
        <f t="shared" si="1"/>
        <v>.</v>
      </c>
      <c r="AN18" s="264" t="str">
        <f t="shared" si="1"/>
        <v>.</v>
      </c>
      <c r="AO18" s="264" t="str">
        <f t="shared" si="1"/>
        <v>.</v>
      </c>
      <c r="AP18" s="264" t="str">
        <f t="shared" si="1"/>
        <v>.</v>
      </c>
      <c r="AQ18" s="264" t="str">
        <f t="shared" si="1"/>
        <v>.</v>
      </c>
      <c r="AR18" s="268">
        <f>COUNTIF(D18:AQ18,"F")+'12'!AR18</f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66" t="str">
        <f>'12'!C19</f>
        <v>ALEXSANDRO GIOVANNI DA SILVA DIAS</v>
      </c>
      <c r="D19" s="240" t="str">
        <f>IF('12'!AQ19="C","C",IF('12'!AQ19="D","D",IF('12'!AQ19="TR","TR",IF('12'!AQ19="TC","TC","."))))</f>
        <v>.</v>
      </c>
      <c r="E19" s="240" t="str">
        <f t="shared" si="0"/>
        <v>.</v>
      </c>
      <c r="F19" s="240" t="str">
        <f t="shared" si="1"/>
        <v>.</v>
      </c>
      <c r="G19" s="240" t="str">
        <f t="shared" si="1"/>
        <v>.</v>
      </c>
      <c r="H19" s="240" t="str">
        <f t="shared" si="1"/>
        <v>.</v>
      </c>
      <c r="I19" s="240" t="str">
        <f t="shared" si="1"/>
        <v>.</v>
      </c>
      <c r="J19" s="240" t="str">
        <f t="shared" si="1"/>
        <v>.</v>
      </c>
      <c r="K19" s="240" t="str">
        <f t="shared" si="1"/>
        <v>.</v>
      </c>
      <c r="L19" s="240" t="str">
        <f t="shared" si="1"/>
        <v>.</v>
      </c>
      <c r="M19" s="240" t="str">
        <f t="shared" si="1"/>
        <v>.</v>
      </c>
      <c r="N19" s="240" t="str">
        <f t="shared" si="1"/>
        <v>.</v>
      </c>
      <c r="O19" s="240" t="str">
        <f t="shared" si="1"/>
        <v>.</v>
      </c>
      <c r="P19" s="240" t="str">
        <f t="shared" si="1"/>
        <v>.</v>
      </c>
      <c r="Q19" s="240" t="str">
        <f t="shared" si="1"/>
        <v>.</v>
      </c>
      <c r="R19" s="240" t="str">
        <f t="shared" si="1"/>
        <v>.</v>
      </c>
      <c r="S19" s="240" t="str">
        <f t="shared" si="1"/>
        <v>.</v>
      </c>
      <c r="T19" s="240" t="str">
        <f t="shared" si="1"/>
        <v>.</v>
      </c>
      <c r="U19" s="240" t="str">
        <f t="shared" si="1"/>
        <v>.</v>
      </c>
      <c r="V19" s="240" t="str">
        <f t="shared" si="1"/>
        <v>.</v>
      </c>
      <c r="W19" s="240" t="str">
        <f t="shared" si="1"/>
        <v>.</v>
      </c>
      <c r="X19" s="240" t="str">
        <f t="shared" si="1"/>
        <v>.</v>
      </c>
      <c r="Y19" s="240" t="str">
        <f t="shared" si="1"/>
        <v>.</v>
      </c>
      <c r="Z19" s="240" t="str">
        <f t="shared" si="1"/>
        <v>.</v>
      </c>
      <c r="AA19" s="240" t="str">
        <f t="shared" si="1"/>
        <v>.</v>
      </c>
      <c r="AB19" s="240" t="str">
        <f t="shared" si="1"/>
        <v>.</v>
      </c>
      <c r="AC19" s="240" t="str">
        <f t="shared" si="1"/>
        <v>.</v>
      </c>
      <c r="AD19" s="240" t="str">
        <f t="shared" si="1"/>
        <v>.</v>
      </c>
      <c r="AE19" s="240" t="str">
        <f t="shared" si="1"/>
        <v>.</v>
      </c>
      <c r="AF19" s="240" t="str">
        <f t="shared" si="1"/>
        <v>.</v>
      </c>
      <c r="AG19" s="240" t="str">
        <f t="shared" si="1"/>
        <v>.</v>
      </c>
      <c r="AH19" s="240" t="str">
        <f t="shared" si="1"/>
        <v>.</v>
      </c>
      <c r="AI19" s="240" t="str">
        <f t="shared" si="1"/>
        <v>.</v>
      </c>
      <c r="AJ19" s="240" t="str">
        <f t="shared" si="1"/>
        <v>.</v>
      </c>
      <c r="AK19" s="240" t="str">
        <f t="shared" si="1"/>
        <v>.</v>
      </c>
      <c r="AL19" s="240" t="str">
        <f t="shared" si="1"/>
        <v>.</v>
      </c>
      <c r="AM19" s="240" t="str">
        <f t="shared" si="1"/>
        <v>.</v>
      </c>
      <c r="AN19" s="240" t="str">
        <f t="shared" si="1"/>
        <v>.</v>
      </c>
      <c r="AO19" s="240" t="str">
        <f t="shared" si="1"/>
        <v>.</v>
      </c>
      <c r="AP19" s="240" t="str">
        <f t="shared" si="1"/>
        <v>.</v>
      </c>
      <c r="AQ19" s="240" t="str">
        <f t="shared" si="1"/>
        <v>.</v>
      </c>
      <c r="AR19" s="3">
        <f>COUNTIF(D19:AQ19,"F")+'12'!AR19</f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66" t="str">
        <f>'12'!C20</f>
        <v>ANA CARLA MESSIAS DE MOURA</v>
      </c>
      <c r="D20" s="240" t="str">
        <f>IF('12'!AQ20="C","C",IF('12'!AQ20="D","D",IF('12'!AQ20="TR","TR",IF('12'!AQ20="TC","TC","."))))</f>
        <v>.</v>
      </c>
      <c r="E20" s="240" t="str">
        <f t="shared" si="0"/>
        <v>.</v>
      </c>
      <c r="F20" s="240" t="str">
        <f t="shared" si="1"/>
        <v>.</v>
      </c>
      <c r="G20" s="240" t="str">
        <f t="shared" si="1"/>
        <v>.</v>
      </c>
      <c r="H20" s="240" t="str">
        <f t="shared" si="1"/>
        <v>.</v>
      </c>
      <c r="I20" s="240" t="str">
        <f t="shared" si="1"/>
        <v>.</v>
      </c>
      <c r="J20" s="240" t="str">
        <f t="shared" si="1"/>
        <v>.</v>
      </c>
      <c r="K20" s="240" t="str">
        <f t="shared" si="1"/>
        <v>.</v>
      </c>
      <c r="L20" s="240" t="str">
        <f t="shared" si="1"/>
        <v>.</v>
      </c>
      <c r="M20" s="240" t="str">
        <f t="shared" si="1"/>
        <v>.</v>
      </c>
      <c r="N20" s="240" t="str">
        <f t="shared" si="1"/>
        <v>.</v>
      </c>
      <c r="O20" s="240" t="str">
        <f t="shared" si="1"/>
        <v>.</v>
      </c>
      <c r="P20" s="240" t="str">
        <f t="shared" si="1"/>
        <v>.</v>
      </c>
      <c r="Q20" s="240" t="str">
        <f t="shared" si="1"/>
        <v>.</v>
      </c>
      <c r="R20" s="240" t="str">
        <f t="shared" si="1"/>
        <v>.</v>
      </c>
      <c r="S20" s="240" t="str">
        <f t="shared" si="1"/>
        <v>.</v>
      </c>
      <c r="T20" s="240" t="str">
        <f t="shared" si="1"/>
        <v>.</v>
      </c>
      <c r="U20" s="240" t="str">
        <f t="shared" si="1"/>
        <v>.</v>
      </c>
      <c r="V20" s="240" t="str">
        <f t="shared" si="1"/>
        <v>.</v>
      </c>
      <c r="W20" s="240" t="str">
        <f t="shared" si="1"/>
        <v>.</v>
      </c>
      <c r="X20" s="240" t="str">
        <f t="shared" si="1"/>
        <v>.</v>
      </c>
      <c r="Y20" s="240" t="str">
        <f t="shared" si="1"/>
        <v>.</v>
      </c>
      <c r="Z20" s="240" t="str">
        <f t="shared" si="1"/>
        <v>.</v>
      </c>
      <c r="AA20" s="240" t="str">
        <f t="shared" si="1"/>
        <v>.</v>
      </c>
      <c r="AB20" s="240" t="str">
        <f t="shared" si="1"/>
        <v>.</v>
      </c>
      <c r="AC20" s="240" t="str">
        <f t="shared" si="1"/>
        <v>.</v>
      </c>
      <c r="AD20" s="240" t="str">
        <f t="shared" si="1"/>
        <v>.</v>
      </c>
      <c r="AE20" s="240" t="str">
        <f t="shared" si="1"/>
        <v>.</v>
      </c>
      <c r="AF20" s="240" t="str">
        <f t="shared" si="1"/>
        <v>.</v>
      </c>
      <c r="AG20" s="240" t="str">
        <f t="shared" si="1"/>
        <v>.</v>
      </c>
      <c r="AH20" s="240" t="str">
        <f t="shared" si="1"/>
        <v>.</v>
      </c>
      <c r="AI20" s="240" t="str">
        <f t="shared" si="1"/>
        <v>.</v>
      </c>
      <c r="AJ20" s="240" t="str">
        <f t="shared" si="1"/>
        <v>.</v>
      </c>
      <c r="AK20" s="240" t="str">
        <f t="shared" si="1"/>
        <v>.</v>
      </c>
      <c r="AL20" s="240" t="str">
        <f t="shared" si="1"/>
        <v>.</v>
      </c>
      <c r="AM20" s="240" t="str">
        <f t="shared" si="1"/>
        <v>.</v>
      </c>
      <c r="AN20" s="240" t="str">
        <f t="shared" si="1"/>
        <v>.</v>
      </c>
      <c r="AO20" s="240" t="str">
        <f t="shared" si="1"/>
        <v>.</v>
      </c>
      <c r="AP20" s="240" t="str">
        <f t="shared" si="1"/>
        <v>.</v>
      </c>
      <c r="AQ20" s="240" t="str">
        <f t="shared" si="1"/>
        <v>.</v>
      </c>
      <c r="AR20" s="4">
        <f>COUNTIF(D20:AQ20,"F")+'12'!AR20</f>
        <v>0</v>
      </c>
    </row>
    <row r="21" spans="1:44" ht="10.5" customHeight="1">
      <c r="A21" s="265">
        <f>'7'!A21</f>
        <v>6</v>
      </c>
      <c r="B21" s="265" t="str">
        <f>'7'!B21</f>
        <v>ADS</v>
      </c>
      <c r="C21" s="266" t="str">
        <f>'12'!C21</f>
        <v>ANGELO VICTOR ISRAEL MUNIZ</v>
      </c>
      <c r="D21" s="240" t="str">
        <f>IF('12'!AQ21="C","C",IF('12'!AQ21="D","D",IF('12'!AQ21="TR","TR",IF('12'!AQ21="TC","TC","."))))</f>
        <v>.</v>
      </c>
      <c r="E21" s="240" t="str">
        <f t="shared" si="0"/>
        <v>.</v>
      </c>
      <c r="F21" s="240" t="str">
        <f t="shared" si="1"/>
        <v>.</v>
      </c>
      <c r="G21" s="240" t="str">
        <f t="shared" si="1"/>
        <v>.</v>
      </c>
      <c r="H21" s="240" t="str">
        <f t="shared" si="1"/>
        <v>.</v>
      </c>
      <c r="I21" s="240" t="str">
        <f t="shared" si="1"/>
        <v>.</v>
      </c>
      <c r="J21" s="240" t="str">
        <f t="shared" si="1"/>
        <v>.</v>
      </c>
      <c r="K21" s="240" t="str">
        <f t="shared" si="1"/>
        <v>.</v>
      </c>
      <c r="L21" s="240" t="str">
        <f t="shared" si="1"/>
        <v>.</v>
      </c>
      <c r="M21" s="240" t="str">
        <f t="shared" si="1"/>
        <v>.</v>
      </c>
      <c r="N21" s="240" t="str">
        <f t="shared" si="1"/>
        <v>.</v>
      </c>
      <c r="O21" s="240" t="str">
        <f t="shared" si="1"/>
        <v>.</v>
      </c>
      <c r="P21" s="240" t="str">
        <f t="shared" si="1"/>
        <v>.</v>
      </c>
      <c r="Q21" s="240" t="str">
        <f t="shared" si="1"/>
        <v>.</v>
      </c>
      <c r="R21" s="240" t="str">
        <f t="shared" si="1"/>
        <v>.</v>
      </c>
      <c r="S21" s="240" t="str">
        <f t="shared" si="1"/>
        <v>.</v>
      </c>
      <c r="T21" s="240" t="str">
        <f t="shared" si="1"/>
        <v>.</v>
      </c>
      <c r="U21" s="240" t="str">
        <f t="shared" si="1"/>
        <v>.</v>
      </c>
      <c r="V21" s="240" t="str">
        <f t="shared" si="1"/>
        <v>.</v>
      </c>
      <c r="W21" s="240" t="str">
        <f t="shared" si="1"/>
        <v>.</v>
      </c>
      <c r="X21" s="240" t="str">
        <f t="shared" si="1"/>
        <v>.</v>
      </c>
      <c r="Y21" s="240" t="str">
        <f t="shared" si="1"/>
        <v>.</v>
      </c>
      <c r="Z21" s="240" t="str">
        <f t="shared" si="1"/>
        <v>.</v>
      </c>
      <c r="AA21" s="240" t="str">
        <f t="shared" si="1"/>
        <v>.</v>
      </c>
      <c r="AB21" s="240" t="str">
        <f t="shared" si="1"/>
        <v>.</v>
      </c>
      <c r="AC21" s="240" t="str">
        <f t="shared" si="1"/>
        <v>.</v>
      </c>
      <c r="AD21" s="240" t="str">
        <f t="shared" si="1"/>
        <v>.</v>
      </c>
      <c r="AE21" s="240" t="str">
        <f t="shared" si="1"/>
        <v>.</v>
      </c>
      <c r="AF21" s="240" t="str">
        <f t="shared" si="1"/>
        <v>.</v>
      </c>
      <c r="AG21" s="240" t="str">
        <f t="shared" si="1"/>
        <v>.</v>
      </c>
      <c r="AH21" s="240" t="str">
        <f t="shared" si="1"/>
        <v>.</v>
      </c>
      <c r="AI21" s="240" t="str">
        <f t="shared" si="1"/>
        <v>.</v>
      </c>
      <c r="AJ21" s="240" t="str">
        <f t="shared" si="1"/>
        <v>.</v>
      </c>
      <c r="AK21" s="240" t="str">
        <f t="shared" si="1"/>
        <v>.</v>
      </c>
      <c r="AL21" s="240" t="str">
        <f t="shared" si="1"/>
        <v>.</v>
      </c>
      <c r="AM21" s="240" t="str">
        <f t="shared" si="1"/>
        <v>.</v>
      </c>
      <c r="AN21" s="240" t="str">
        <f t="shared" si="1"/>
        <v>.</v>
      </c>
      <c r="AO21" s="240" t="str">
        <f t="shared" si="1"/>
        <v>.</v>
      </c>
      <c r="AP21" s="240" t="str">
        <f t="shared" si="1"/>
        <v>.</v>
      </c>
      <c r="AQ21" s="240" t="str">
        <f t="shared" si="1"/>
        <v>.</v>
      </c>
      <c r="AR21" s="4">
        <f>COUNTIF(D21:AQ21,"F")+'12'!AR21</f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66" t="str">
        <f>'12'!C22</f>
        <v>BRUNO DA SILVA BRIXIUS</v>
      </c>
      <c r="D22" s="240" t="str">
        <f>IF('12'!AQ22="C","C",IF('12'!AQ22="D","D",IF('12'!AQ22="TR","TR",IF('12'!AQ22="TC","TC","."))))</f>
        <v>.</v>
      </c>
      <c r="E22" s="240" t="str">
        <f t="shared" si="0"/>
        <v>.</v>
      </c>
      <c r="F22" s="240" t="str">
        <f t="shared" si="1"/>
        <v>.</v>
      </c>
      <c r="G22" s="240" t="str">
        <f t="shared" si="1"/>
        <v>.</v>
      </c>
      <c r="H22" s="240" t="str">
        <f t="shared" si="1"/>
        <v>.</v>
      </c>
      <c r="I22" s="240" t="str">
        <f t="shared" si="1"/>
        <v>.</v>
      </c>
      <c r="J22" s="240" t="str">
        <f t="shared" si="1"/>
        <v>.</v>
      </c>
      <c r="K22" s="240" t="str">
        <f t="shared" si="1"/>
        <v>.</v>
      </c>
      <c r="L22" s="240" t="str">
        <f t="shared" si="1"/>
        <v>.</v>
      </c>
      <c r="M22" s="240" t="str">
        <f t="shared" si="1"/>
        <v>.</v>
      </c>
      <c r="N22" s="240" t="str">
        <f t="shared" si="1"/>
        <v>.</v>
      </c>
      <c r="O22" s="240" t="str">
        <f t="shared" si="1"/>
        <v>.</v>
      </c>
      <c r="P22" s="240" t="str">
        <f t="shared" si="1"/>
        <v>.</v>
      </c>
      <c r="Q22" s="240" t="str">
        <f t="shared" si="1"/>
        <v>.</v>
      </c>
      <c r="R22" s="240" t="str">
        <f t="shared" si="1"/>
        <v>.</v>
      </c>
      <c r="S22" s="240" t="str">
        <f t="shared" si="1"/>
        <v>.</v>
      </c>
      <c r="T22" s="240" t="str">
        <f t="shared" si="1"/>
        <v>.</v>
      </c>
      <c r="U22" s="240" t="str">
        <f t="shared" si="1"/>
        <v>.</v>
      </c>
      <c r="V22" s="240" t="str">
        <f t="shared" si="1"/>
        <v>.</v>
      </c>
      <c r="W22" s="240" t="str">
        <f t="shared" si="1"/>
        <v>.</v>
      </c>
      <c r="X22" s="240" t="str">
        <f t="shared" si="1"/>
        <v>.</v>
      </c>
      <c r="Y22" s="240" t="str">
        <f t="shared" si="1"/>
        <v>.</v>
      </c>
      <c r="Z22" s="240" t="str">
        <f t="shared" si="1"/>
        <v>.</v>
      </c>
      <c r="AA22" s="240" t="str">
        <f t="shared" si="1"/>
        <v>.</v>
      </c>
      <c r="AB22" s="240" t="str">
        <f t="shared" si="1"/>
        <v>.</v>
      </c>
      <c r="AC22" s="240" t="str">
        <f t="shared" si="1"/>
        <v>.</v>
      </c>
      <c r="AD22" s="240" t="str">
        <f t="shared" si="1"/>
        <v>.</v>
      </c>
      <c r="AE22" s="240" t="str">
        <f t="shared" si="1"/>
        <v>.</v>
      </c>
      <c r="AF22" s="240" t="str">
        <f t="shared" si="1"/>
        <v>.</v>
      </c>
      <c r="AG22" s="240" t="str">
        <f t="shared" si="1"/>
        <v>.</v>
      </c>
      <c r="AH22" s="240" t="str">
        <f t="shared" si="1"/>
        <v>.</v>
      </c>
      <c r="AI22" s="240" t="str">
        <f t="shared" si="1"/>
        <v>.</v>
      </c>
      <c r="AJ22" s="240" t="str">
        <f t="shared" si="1"/>
        <v>.</v>
      </c>
      <c r="AK22" s="240" t="str">
        <f t="shared" si="1"/>
        <v>.</v>
      </c>
      <c r="AL22" s="240" t="str">
        <f t="shared" si="1"/>
        <v>.</v>
      </c>
      <c r="AM22" s="240" t="str">
        <f t="shared" si="1"/>
        <v>.</v>
      </c>
      <c r="AN22" s="240" t="str">
        <f t="shared" si="1"/>
        <v>.</v>
      </c>
      <c r="AO22" s="240" t="str">
        <f t="shared" si="1"/>
        <v>.</v>
      </c>
      <c r="AP22" s="240" t="str">
        <f t="shared" si="1"/>
        <v>.</v>
      </c>
      <c r="AQ22" s="240" t="str">
        <f t="shared" si="1"/>
        <v>.</v>
      </c>
      <c r="AR22" s="4">
        <f>COUNTIF(D22:AQ22,"F")+'12'!AR22</f>
        <v>0</v>
      </c>
    </row>
    <row r="23" spans="1:44" ht="10.5" customHeight="1">
      <c r="A23" s="265">
        <f>'7'!A23</f>
        <v>1</v>
      </c>
      <c r="B23" s="265" t="str">
        <f>'7'!B23</f>
        <v>TEL</v>
      </c>
      <c r="C23" s="266" t="str">
        <f>'12'!C23</f>
        <v>CRISTIANO DE MOURA</v>
      </c>
      <c r="D23" s="240" t="str">
        <f>IF('12'!AQ23="C","C",IF('12'!AQ23="D","D",IF('12'!AQ23="TR","TR",IF('12'!AQ23="TC","TC","."))))</f>
        <v>.</v>
      </c>
      <c r="E23" s="240" t="str">
        <f t="shared" si="0"/>
        <v>.</v>
      </c>
      <c r="F23" s="240" t="str">
        <f t="shared" si="1"/>
        <v>.</v>
      </c>
      <c r="G23" s="240" t="str">
        <f t="shared" si="1"/>
        <v>.</v>
      </c>
      <c r="H23" s="240" t="str">
        <f t="shared" si="1"/>
        <v>.</v>
      </c>
      <c r="I23" s="240" t="str">
        <f t="shared" si="1"/>
        <v>.</v>
      </c>
      <c r="J23" s="240" t="str">
        <f t="shared" ref="F23:AQ29" si="2">IF(I23="C","C",IF(I23="D","D",IF(I23="TR","TR",IF(I23="TC","TC","."))))</f>
        <v>.</v>
      </c>
      <c r="K23" s="240" t="str">
        <f t="shared" si="2"/>
        <v>.</v>
      </c>
      <c r="L23" s="240" t="str">
        <f t="shared" si="2"/>
        <v>.</v>
      </c>
      <c r="M23" s="240" t="str">
        <f t="shared" si="2"/>
        <v>.</v>
      </c>
      <c r="N23" s="240" t="str">
        <f t="shared" si="2"/>
        <v>.</v>
      </c>
      <c r="O23" s="240" t="str">
        <f t="shared" si="2"/>
        <v>.</v>
      </c>
      <c r="P23" s="240" t="str">
        <f t="shared" si="2"/>
        <v>.</v>
      </c>
      <c r="Q23" s="240" t="str">
        <f t="shared" si="2"/>
        <v>.</v>
      </c>
      <c r="R23" s="240" t="str">
        <f t="shared" si="2"/>
        <v>.</v>
      </c>
      <c r="S23" s="240" t="str">
        <f t="shared" si="2"/>
        <v>.</v>
      </c>
      <c r="T23" s="240" t="str">
        <f t="shared" si="2"/>
        <v>.</v>
      </c>
      <c r="U23" s="240" t="str">
        <f t="shared" si="2"/>
        <v>.</v>
      </c>
      <c r="V23" s="240" t="str">
        <f t="shared" si="2"/>
        <v>.</v>
      </c>
      <c r="W23" s="240" t="str">
        <f t="shared" si="2"/>
        <v>.</v>
      </c>
      <c r="X23" s="240" t="str">
        <f t="shared" si="2"/>
        <v>.</v>
      </c>
      <c r="Y23" s="240" t="str">
        <f t="shared" si="2"/>
        <v>.</v>
      </c>
      <c r="Z23" s="240" t="str">
        <f t="shared" si="2"/>
        <v>.</v>
      </c>
      <c r="AA23" s="240" t="str">
        <f t="shared" si="2"/>
        <v>.</v>
      </c>
      <c r="AB23" s="240" t="str">
        <f t="shared" si="2"/>
        <v>.</v>
      </c>
      <c r="AC23" s="240" t="str">
        <f t="shared" si="2"/>
        <v>.</v>
      </c>
      <c r="AD23" s="240" t="str">
        <f t="shared" si="2"/>
        <v>.</v>
      </c>
      <c r="AE23" s="240" t="str">
        <f t="shared" si="2"/>
        <v>.</v>
      </c>
      <c r="AF23" s="240" t="str">
        <f t="shared" si="2"/>
        <v>.</v>
      </c>
      <c r="AG23" s="240" t="str">
        <f t="shared" si="2"/>
        <v>.</v>
      </c>
      <c r="AH23" s="240" t="str">
        <f t="shared" si="2"/>
        <v>.</v>
      </c>
      <c r="AI23" s="240" t="str">
        <f t="shared" si="2"/>
        <v>.</v>
      </c>
      <c r="AJ23" s="240" t="str">
        <f t="shared" si="2"/>
        <v>.</v>
      </c>
      <c r="AK23" s="240" t="str">
        <f t="shared" si="2"/>
        <v>.</v>
      </c>
      <c r="AL23" s="240" t="str">
        <f t="shared" si="2"/>
        <v>.</v>
      </c>
      <c r="AM23" s="240" t="str">
        <f t="shared" si="2"/>
        <v>.</v>
      </c>
      <c r="AN23" s="240" t="str">
        <f t="shared" si="2"/>
        <v>.</v>
      </c>
      <c r="AO23" s="240" t="str">
        <f t="shared" si="2"/>
        <v>.</v>
      </c>
      <c r="AP23" s="240" t="str">
        <f t="shared" si="2"/>
        <v>.</v>
      </c>
      <c r="AQ23" s="240" t="str">
        <f t="shared" si="2"/>
        <v>.</v>
      </c>
      <c r="AR23" s="4">
        <f>COUNTIF(D23:AQ23,"F")+'12'!AR23</f>
        <v>0</v>
      </c>
    </row>
    <row r="24" spans="1:44" ht="10.5" customHeight="1">
      <c r="A24" s="265">
        <f>'7'!A24</f>
        <v>6</v>
      </c>
      <c r="B24" s="265" t="str">
        <f>'7'!B24</f>
        <v>ADS</v>
      </c>
      <c r="C24" s="266" t="str">
        <f>'12'!C24</f>
        <v>DANIEL OLIVEIRA RODRIGUES</v>
      </c>
      <c r="D24" s="240" t="str">
        <f>IF('12'!AQ24="C","C",IF('12'!AQ24="D","D",IF('12'!AQ24="TR","TR",IF('12'!AQ24="TC","TC","."))))</f>
        <v>C</v>
      </c>
      <c r="E24" s="240" t="str">
        <f t="shared" si="0"/>
        <v>C</v>
      </c>
      <c r="F24" s="240" t="str">
        <f t="shared" si="2"/>
        <v>C</v>
      </c>
      <c r="G24" s="240" t="str">
        <f t="shared" si="2"/>
        <v>C</v>
      </c>
      <c r="H24" s="240" t="str">
        <f t="shared" si="2"/>
        <v>C</v>
      </c>
      <c r="I24" s="240" t="str">
        <f t="shared" si="2"/>
        <v>C</v>
      </c>
      <c r="J24" s="240" t="str">
        <f t="shared" si="2"/>
        <v>C</v>
      </c>
      <c r="K24" s="240" t="str">
        <f t="shared" si="2"/>
        <v>C</v>
      </c>
      <c r="L24" s="240" t="str">
        <f t="shared" si="2"/>
        <v>C</v>
      </c>
      <c r="M24" s="240" t="str">
        <f t="shared" si="2"/>
        <v>C</v>
      </c>
      <c r="N24" s="240" t="str">
        <f t="shared" si="2"/>
        <v>C</v>
      </c>
      <c r="O24" s="240" t="str">
        <f t="shared" si="2"/>
        <v>C</v>
      </c>
      <c r="P24" s="240" t="str">
        <f t="shared" si="2"/>
        <v>C</v>
      </c>
      <c r="Q24" s="240" t="str">
        <f t="shared" si="2"/>
        <v>C</v>
      </c>
      <c r="R24" s="240" t="str">
        <f t="shared" si="2"/>
        <v>C</v>
      </c>
      <c r="S24" s="240" t="str">
        <f t="shared" si="2"/>
        <v>C</v>
      </c>
      <c r="T24" s="240" t="str">
        <f t="shared" si="2"/>
        <v>C</v>
      </c>
      <c r="U24" s="240" t="str">
        <f t="shared" si="2"/>
        <v>C</v>
      </c>
      <c r="V24" s="240" t="str">
        <f t="shared" si="2"/>
        <v>C</v>
      </c>
      <c r="W24" s="240" t="str">
        <f t="shared" si="2"/>
        <v>C</v>
      </c>
      <c r="X24" s="240" t="str">
        <f t="shared" si="2"/>
        <v>C</v>
      </c>
      <c r="Y24" s="240" t="str">
        <f t="shared" si="2"/>
        <v>C</v>
      </c>
      <c r="Z24" s="240" t="str">
        <f t="shared" si="2"/>
        <v>C</v>
      </c>
      <c r="AA24" s="240" t="str">
        <f t="shared" si="2"/>
        <v>C</v>
      </c>
      <c r="AB24" s="240" t="str">
        <f t="shared" si="2"/>
        <v>C</v>
      </c>
      <c r="AC24" s="240" t="str">
        <f t="shared" si="2"/>
        <v>C</v>
      </c>
      <c r="AD24" s="240" t="str">
        <f t="shared" si="2"/>
        <v>C</v>
      </c>
      <c r="AE24" s="240" t="str">
        <f t="shared" si="2"/>
        <v>C</v>
      </c>
      <c r="AF24" s="240" t="str">
        <f t="shared" si="2"/>
        <v>C</v>
      </c>
      <c r="AG24" s="240" t="str">
        <f t="shared" si="2"/>
        <v>C</v>
      </c>
      <c r="AH24" s="240" t="str">
        <f t="shared" si="2"/>
        <v>C</v>
      </c>
      <c r="AI24" s="240" t="str">
        <f t="shared" si="2"/>
        <v>C</v>
      </c>
      <c r="AJ24" s="240" t="str">
        <f t="shared" si="2"/>
        <v>C</v>
      </c>
      <c r="AK24" s="240" t="str">
        <f t="shared" si="2"/>
        <v>C</v>
      </c>
      <c r="AL24" s="240" t="str">
        <f t="shared" si="2"/>
        <v>C</v>
      </c>
      <c r="AM24" s="240" t="str">
        <f t="shared" si="2"/>
        <v>C</v>
      </c>
      <c r="AN24" s="240" t="str">
        <f t="shared" si="2"/>
        <v>C</v>
      </c>
      <c r="AO24" s="240" t="str">
        <f t="shared" si="2"/>
        <v>C</v>
      </c>
      <c r="AP24" s="240" t="str">
        <f t="shared" si="2"/>
        <v>C</v>
      </c>
      <c r="AQ24" s="240" t="str">
        <f t="shared" si="2"/>
        <v>C</v>
      </c>
      <c r="AR24" s="4">
        <f>COUNTIF(D24:AQ24,"F")+'12'!AR24</f>
        <v>0</v>
      </c>
    </row>
    <row r="25" spans="1:44" ht="10.5" customHeight="1">
      <c r="A25" s="265">
        <f>'7'!A25</f>
        <v>7</v>
      </c>
      <c r="B25" s="265" t="str">
        <f>'7'!B25</f>
        <v>ADS</v>
      </c>
      <c r="C25" s="266" t="str">
        <f>'12'!C25</f>
        <v>DIONATA LEONEL MACHADO FERRAZ</v>
      </c>
      <c r="D25" s="240" t="str">
        <f>IF('12'!AQ25="C","C",IF('12'!AQ25="D","D",IF('12'!AQ25="TR","TR",IF('12'!AQ25="TC","TC","."))))</f>
        <v>.</v>
      </c>
      <c r="E25" s="240" t="str">
        <f t="shared" si="0"/>
        <v>.</v>
      </c>
      <c r="F25" s="240" t="str">
        <f t="shared" si="2"/>
        <v>.</v>
      </c>
      <c r="G25" s="240" t="str">
        <f t="shared" si="2"/>
        <v>.</v>
      </c>
      <c r="H25" s="240" t="str">
        <f t="shared" si="2"/>
        <v>.</v>
      </c>
      <c r="I25" s="240" t="str">
        <f t="shared" si="2"/>
        <v>.</v>
      </c>
      <c r="J25" s="240" t="str">
        <f t="shared" si="2"/>
        <v>.</v>
      </c>
      <c r="K25" s="240" t="str">
        <f t="shared" si="2"/>
        <v>.</v>
      </c>
      <c r="L25" s="240" t="str">
        <f t="shared" si="2"/>
        <v>.</v>
      </c>
      <c r="M25" s="240" t="str">
        <f t="shared" si="2"/>
        <v>.</v>
      </c>
      <c r="N25" s="240" t="str">
        <f t="shared" si="2"/>
        <v>.</v>
      </c>
      <c r="O25" s="240" t="str">
        <f t="shared" si="2"/>
        <v>.</v>
      </c>
      <c r="P25" s="240" t="str">
        <f t="shared" si="2"/>
        <v>.</v>
      </c>
      <c r="Q25" s="240" t="str">
        <f t="shared" si="2"/>
        <v>.</v>
      </c>
      <c r="R25" s="240" t="str">
        <f t="shared" si="2"/>
        <v>.</v>
      </c>
      <c r="S25" s="240" t="str">
        <f t="shared" si="2"/>
        <v>.</v>
      </c>
      <c r="T25" s="240" t="str">
        <f t="shared" si="2"/>
        <v>.</v>
      </c>
      <c r="U25" s="240" t="str">
        <f t="shared" si="2"/>
        <v>.</v>
      </c>
      <c r="V25" s="240" t="str">
        <f t="shared" si="2"/>
        <v>.</v>
      </c>
      <c r="W25" s="240" t="str">
        <f t="shared" si="2"/>
        <v>.</v>
      </c>
      <c r="X25" s="240" t="str">
        <f t="shared" si="2"/>
        <v>.</v>
      </c>
      <c r="Y25" s="240" t="str">
        <f t="shared" si="2"/>
        <v>.</v>
      </c>
      <c r="Z25" s="240" t="str">
        <f t="shared" si="2"/>
        <v>.</v>
      </c>
      <c r="AA25" s="240" t="str">
        <f t="shared" si="2"/>
        <v>.</v>
      </c>
      <c r="AB25" s="240" t="str">
        <f t="shared" si="2"/>
        <v>.</v>
      </c>
      <c r="AC25" s="240" t="str">
        <f t="shared" si="2"/>
        <v>.</v>
      </c>
      <c r="AD25" s="240" t="str">
        <f t="shared" si="2"/>
        <v>.</v>
      </c>
      <c r="AE25" s="240" t="str">
        <f t="shared" si="2"/>
        <v>.</v>
      </c>
      <c r="AF25" s="240" t="str">
        <f t="shared" si="2"/>
        <v>.</v>
      </c>
      <c r="AG25" s="240" t="str">
        <f t="shared" si="2"/>
        <v>.</v>
      </c>
      <c r="AH25" s="240" t="str">
        <f t="shared" si="2"/>
        <v>.</v>
      </c>
      <c r="AI25" s="240" t="str">
        <f t="shared" si="2"/>
        <v>.</v>
      </c>
      <c r="AJ25" s="240" t="str">
        <f t="shared" si="2"/>
        <v>.</v>
      </c>
      <c r="AK25" s="240" t="str">
        <f t="shared" si="2"/>
        <v>.</v>
      </c>
      <c r="AL25" s="240" t="str">
        <f t="shared" si="2"/>
        <v>.</v>
      </c>
      <c r="AM25" s="240" t="str">
        <f t="shared" si="2"/>
        <v>.</v>
      </c>
      <c r="AN25" s="240" t="str">
        <f t="shared" si="2"/>
        <v>.</v>
      </c>
      <c r="AO25" s="240" t="str">
        <f t="shared" si="2"/>
        <v>.</v>
      </c>
      <c r="AP25" s="240" t="str">
        <f t="shared" si="2"/>
        <v>.</v>
      </c>
      <c r="AQ25" s="240" t="str">
        <f t="shared" si="2"/>
        <v>.</v>
      </c>
      <c r="AR25" s="4">
        <f>COUNTIF(D25:AQ25,"F")+'12'!AR25</f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66" t="str">
        <f>'12'!C26</f>
        <v>DOUGLAS COSTA DA ROCHA</v>
      </c>
      <c r="D26" s="240" t="str">
        <f>IF('12'!AQ26="C","C",IF('12'!AQ26="D","D",IF('12'!AQ26="TR","TR",IF('12'!AQ26="TC","TC","."))))</f>
        <v>.</v>
      </c>
      <c r="E26" s="240" t="str">
        <f t="shared" si="0"/>
        <v>.</v>
      </c>
      <c r="F26" s="240" t="str">
        <f t="shared" si="2"/>
        <v>.</v>
      </c>
      <c r="G26" s="240" t="str">
        <f t="shared" si="2"/>
        <v>.</v>
      </c>
      <c r="H26" s="240" t="str">
        <f t="shared" si="2"/>
        <v>.</v>
      </c>
      <c r="I26" s="240" t="str">
        <f t="shared" si="2"/>
        <v>.</v>
      </c>
      <c r="J26" s="240" t="str">
        <f t="shared" si="2"/>
        <v>.</v>
      </c>
      <c r="K26" s="240" t="str">
        <f t="shared" si="2"/>
        <v>.</v>
      </c>
      <c r="L26" s="240" t="str">
        <f t="shared" si="2"/>
        <v>.</v>
      </c>
      <c r="M26" s="240" t="str">
        <f t="shared" si="2"/>
        <v>.</v>
      </c>
      <c r="N26" s="240" t="str">
        <f t="shared" si="2"/>
        <v>.</v>
      </c>
      <c r="O26" s="240" t="str">
        <f t="shared" si="2"/>
        <v>.</v>
      </c>
      <c r="P26" s="240" t="str">
        <f t="shared" si="2"/>
        <v>.</v>
      </c>
      <c r="Q26" s="240" t="str">
        <f t="shared" si="2"/>
        <v>.</v>
      </c>
      <c r="R26" s="240" t="str">
        <f t="shared" si="2"/>
        <v>.</v>
      </c>
      <c r="S26" s="240" t="str">
        <f t="shared" si="2"/>
        <v>.</v>
      </c>
      <c r="T26" s="240" t="str">
        <f t="shared" si="2"/>
        <v>.</v>
      </c>
      <c r="U26" s="240" t="str">
        <f t="shared" si="2"/>
        <v>.</v>
      </c>
      <c r="V26" s="240" t="str">
        <f t="shared" si="2"/>
        <v>.</v>
      </c>
      <c r="W26" s="240" t="str">
        <f t="shared" si="2"/>
        <v>.</v>
      </c>
      <c r="X26" s="240" t="str">
        <f t="shared" si="2"/>
        <v>.</v>
      </c>
      <c r="Y26" s="240" t="str">
        <f t="shared" si="2"/>
        <v>.</v>
      </c>
      <c r="Z26" s="240" t="str">
        <f t="shared" si="2"/>
        <v>.</v>
      </c>
      <c r="AA26" s="240" t="str">
        <f t="shared" si="2"/>
        <v>.</v>
      </c>
      <c r="AB26" s="240" t="str">
        <f t="shared" si="2"/>
        <v>.</v>
      </c>
      <c r="AC26" s="240" t="str">
        <f t="shared" si="2"/>
        <v>.</v>
      </c>
      <c r="AD26" s="240" t="str">
        <f t="shared" si="2"/>
        <v>.</v>
      </c>
      <c r="AE26" s="240" t="str">
        <f t="shared" si="2"/>
        <v>.</v>
      </c>
      <c r="AF26" s="240" t="str">
        <f t="shared" si="2"/>
        <v>.</v>
      </c>
      <c r="AG26" s="240" t="str">
        <f t="shared" si="2"/>
        <v>.</v>
      </c>
      <c r="AH26" s="240" t="str">
        <f t="shared" si="2"/>
        <v>.</v>
      </c>
      <c r="AI26" s="240" t="str">
        <f t="shared" si="2"/>
        <v>.</v>
      </c>
      <c r="AJ26" s="240" t="str">
        <f t="shared" si="2"/>
        <v>.</v>
      </c>
      <c r="AK26" s="240" t="str">
        <f t="shared" si="2"/>
        <v>.</v>
      </c>
      <c r="AL26" s="240" t="str">
        <f t="shared" si="2"/>
        <v>.</v>
      </c>
      <c r="AM26" s="240" t="str">
        <f t="shared" si="2"/>
        <v>.</v>
      </c>
      <c r="AN26" s="240" t="str">
        <f t="shared" si="2"/>
        <v>.</v>
      </c>
      <c r="AO26" s="240" t="str">
        <f t="shared" si="2"/>
        <v>.</v>
      </c>
      <c r="AP26" s="240" t="str">
        <f t="shared" si="2"/>
        <v>.</v>
      </c>
      <c r="AQ26" s="240" t="str">
        <f t="shared" si="2"/>
        <v>.</v>
      </c>
      <c r="AR26" s="4">
        <f>COUNTIF(D26:AQ26,"F")+'12'!AR26</f>
        <v>0</v>
      </c>
    </row>
    <row r="27" spans="1:44" ht="10.5" customHeight="1">
      <c r="A27" s="265">
        <f>'7'!A27</f>
        <v>3</v>
      </c>
      <c r="B27" s="265" t="str">
        <f>'7'!B27</f>
        <v>REDES</v>
      </c>
      <c r="C27" s="266" t="str">
        <f>'12'!C27</f>
        <v>FABIANO BORBA VIANA FEIJÓ</v>
      </c>
      <c r="D27" s="240" t="str">
        <f>IF('12'!AQ27="C","C",IF('12'!AQ27="D","D",IF('12'!AQ27="TR","TR",IF('12'!AQ27="TC","TC","."))))</f>
        <v>C</v>
      </c>
      <c r="E27" s="240" t="str">
        <f t="shared" si="0"/>
        <v>C</v>
      </c>
      <c r="F27" s="240" t="str">
        <f t="shared" si="2"/>
        <v>C</v>
      </c>
      <c r="G27" s="240" t="str">
        <f t="shared" si="2"/>
        <v>C</v>
      </c>
      <c r="H27" s="240" t="str">
        <f t="shared" si="2"/>
        <v>C</v>
      </c>
      <c r="I27" s="240" t="str">
        <f t="shared" si="2"/>
        <v>C</v>
      </c>
      <c r="J27" s="240" t="str">
        <f t="shared" si="2"/>
        <v>C</v>
      </c>
      <c r="K27" s="240" t="str">
        <f t="shared" si="2"/>
        <v>C</v>
      </c>
      <c r="L27" s="240" t="str">
        <f t="shared" si="2"/>
        <v>C</v>
      </c>
      <c r="M27" s="240" t="str">
        <f t="shared" si="2"/>
        <v>C</v>
      </c>
      <c r="N27" s="240" t="str">
        <f t="shared" si="2"/>
        <v>C</v>
      </c>
      <c r="O27" s="240" t="str">
        <f t="shared" si="2"/>
        <v>C</v>
      </c>
      <c r="P27" s="240" t="str">
        <f t="shared" si="2"/>
        <v>C</v>
      </c>
      <c r="Q27" s="240" t="str">
        <f t="shared" si="2"/>
        <v>C</v>
      </c>
      <c r="R27" s="240" t="str">
        <f t="shared" si="2"/>
        <v>C</v>
      </c>
      <c r="S27" s="240" t="str">
        <f t="shared" si="2"/>
        <v>C</v>
      </c>
      <c r="T27" s="240" t="str">
        <f t="shared" si="2"/>
        <v>C</v>
      </c>
      <c r="U27" s="240" t="str">
        <f t="shared" si="2"/>
        <v>C</v>
      </c>
      <c r="V27" s="240" t="str">
        <f t="shared" si="2"/>
        <v>C</v>
      </c>
      <c r="W27" s="240" t="str">
        <f t="shared" si="2"/>
        <v>C</v>
      </c>
      <c r="X27" s="240" t="str">
        <f t="shared" si="2"/>
        <v>C</v>
      </c>
      <c r="Y27" s="240" t="str">
        <f t="shared" si="2"/>
        <v>C</v>
      </c>
      <c r="Z27" s="240" t="str">
        <f t="shared" si="2"/>
        <v>C</v>
      </c>
      <c r="AA27" s="240" t="str">
        <f t="shared" si="2"/>
        <v>C</v>
      </c>
      <c r="AB27" s="240" t="str">
        <f t="shared" si="2"/>
        <v>C</v>
      </c>
      <c r="AC27" s="240" t="str">
        <f t="shared" si="2"/>
        <v>C</v>
      </c>
      <c r="AD27" s="240" t="str">
        <f t="shared" si="2"/>
        <v>C</v>
      </c>
      <c r="AE27" s="240" t="str">
        <f t="shared" si="2"/>
        <v>C</v>
      </c>
      <c r="AF27" s="240" t="str">
        <f t="shared" si="2"/>
        <v>C</v>
      </c>
      <c r="AG27" s="240" t="str">
        <f t="shared" si="2"/>
        <v>C</v>
      </c>
      <c r="AH27" s="240" t="str">
        <f t="shared" si="2"/>
        <v>C</v>
      </c>
      <c r="AI27" s="240" t="str">
        <f t="shared" si="2"/>
        <v>C</v>
      </c>
      <c r="AJ27" s="240" t="str">
        <f t="shared" si="2"/>
        <v>C</v>
      </c>
      <c r="AK27" s="240" t="str">
        <f t="shared" si="2"/>
        <v>C</v>
      </c>
      <c r="AL27" s="240" t="str">
        <f t="shared" si="2"/>
        <v>C</v>
      </c>
      <c r="AM27" s="240" t="str">
        <f t="shared" si="2"/>
        <v>C</v>
      </c>
      <c r="AN27" s="240" t="str">
        <f t="shared" si="2"/>
        <v>C</v>
      </c>
      <c r="AO27" s="240" t="str">
        <f t="shared" si="2"/>
        <v>C</v>
      </c>
      <c r="AP27" s="240" t="str">
        <f t="shared" si="2"/>
        <v>C</v>
      </c>
      <c r="AQ27" s="240" t="str">
        <f t="shared" si="2"/>
        <v>C</v>
      </c>
      <c r="AR27" s="4">
        <f>COUNTIF(D27:AQ27,"F")+'12'!AR27</f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66" t="str">
        <f>'12'!C28</f>
        <v>FELIPE DA SILVA PACHECO</v>
      </c>
      <c r="D28" s="240" t="str">
        <f>IF('12'!AQ28="C","C",IF('12'!AQ28="D","D",IF('12'!AQ28="TR","TR",IF('12'!AQ28="TC","TC","."))))</f>
        <v>C</v>
      </c>
      <c r="E28" s="240" t="str">
        <f t="shared" si="0"/>
        <v>C</v>
      </c>
      <c r="F28" s="240" t="str">
        <f t="shared" si="2"/>
        <v>C</v>
      </c>
      <c r="G28" s="240" t="str">
        <f t="shared" si="2"/>
        <v>C</v>
      </c>
      <c r="H28" s="240" t="str">
        <f t="shared" si="2"/>
        <v>C</v>
      </c>
      <c r="I28" s="240" t="str">
        <f t="shared" si="2"/>
        <v>C</v>
      </c>
      <c r="J28" s="240" t="str">
        <f t="shared" si="2"/>
        <v>C</v>
      </c>
      <c r="K28" s="240" t="str">
        <f t="shared" si="2"/>
        <v>C</v>
      </c>
      <c r="L28" s="240" t="str">
        <f t="shared" si="2"/>
        <v>C</v>
      </c>
      <c r="M28" s="240" t="str">
        <f t="shared" si="2"/>
        <v>C</v>
      </c>
      <c r="N28" s="240" t="str">
        <f t="shared" si="2"/>
        <v>C</v>
      </c>
      <c r="O28" s="240" t="str">
        <f t="shared" si="2"/>
        <v>C</v>
      </c>
      <c r="P28" s="240" t="str">
        <f t="shared" si="2"/>
        <v>C</v>
      </c>
      <c r="Q28" s="240" t="str">
        <f t="shared" si="2"/>
        <v>C</v>
      </c>
      <c r="R28" s="240" t="str">
        <f t="shared" si="2"/>
        <v>C</v>
      </c>
      <c r="S28" s="240" t="str">
        <f t="shared" si="2"/>
        <v>C</v>
      </c>
      <c r="T28" s="240" t="str">
        <f t="shared" si="2"/>
        <v>C</v>
      </c>
      <c r="U28" s="240" t="str">
        <f t="shared" si="2"/>
        <v>C</v>
      </c>
      <c r="V28" s="240" t="str">
        <f t="shared" si="2"/>
        <v>C</v>
      </c>
      <c r="W28" s="240" t="str">
        <f t="shared" si="2"/>
        <v>C</v>
      </c>
      <c r="X28" s="240" t="str">
        <f t="shared" si="2"/>
        <v>C</v>
      </c>
      <c r="Y28" s="240" t="str">
        <f t="shared" si="2"/>
        <v>C</v>
      </c>
      <c r="Z28" s="240" t="str">
        <f t="shared" si="2"/>
        <v>C</v>
      </c>
      <c r="AA28" s="240" t="str">
        <f t="shared" si="2"/>
        <v>C</v>
      </c>
      <c r="AB28" s="240" t="str">
        <f t="shared" si="2"/>
        <v>C</v>
      </c>
      <c r="AC28" s="240" t="str">
        <f t="shared" si="2"/>
        <v>C</v>
      </c>
      <c r="AD28" s="240" t="str">
        <f t="shared" si="2"/>
        <v>C</v>
      </c>
      <c r="AE28" s="240" t="str">
        <f t="shared" si="2"/>
        <v>C</v>
      </c>
      <c r="AF28" s="240" t="str">
        <f t="shared" si="2"/>
        <v>C</v>
      </c>
      <c r="AG28" s="240" t="str">
        <f t="shared" si="2"/>
        <v>C</v>
      </c>
      <c r="AH28" s="240" t="str">
        <f t="shared" si="2"/>
        <v>C</v>
      </c>
      <c r="AI28" s="240" t="str">
        <f t="shared" si="2"/>
        <v>C</v>
      </c>
      <c r="AJ28" s="240" t="str">
        <f t="shared" si="2"/>
        <v>C</v>
      </c>
      <c r="AK28" s="240" t="str">
        <f t="shared" si="2"/>
        <v>C</v>
      </c>
      <c r="AL28" s="240" t="str">
        <f t="shared" si="2"/>
        <v>C</v>
      </c>
      <c r="AM28" s="240" t="str">
        <f t="shared" si="2"/>
        <v>C</v>
      </c>
      <c r="AN28" s="240" t="str">
        <f t="shared" si="2"/>
        <v>C</v>
      </c>
      <c r="AO28" s="240" t="str">
        <f t="shared" si="2"/>
        <v>C</v>
      </c>
      <c r="AP28" s="240" t="str">
        <f t="shared" si="2"/>
        <v>C</v>
      </c>
      <c r="AQ28" s="240" t="str">
        <f t="shared" si="2"/>
        <v>C</v>
      </c>
      <c r="AR28" s="4">
        <f>COUNTIF(D28:AQ28,"F")+'12'!AR28</f>
        <v>0</v>
      </c>
    </row>
    <row r="29" spans="1:44" ht="10.5" customHeight="1">
      <c r="A29" s="265">
        <f>'7'!A29</f>
        <v>10</v>
      </c>
      <c r="B29" s="265" t="str">
        <f>'7'!B29</f>
        <v>ADS</v>
      </c>
      <c r="C29" s="266" t="str">
        <f>'12'!C29</f>
        <v>FERNANDO LEITE SZEZECINSKI</v>
      </c>
      <c r="D29" s="240" t="str">
        <f>IF('12'!AQ29="C","C",IF('12'!AQ29="D","D",IF('12'!AQ29="TR","TR",IF('12'!AQ29="TC","TC","."))))</f>
        <v>.</v>
      </c>
      <c r="E29" s="240" t="str">
        <f t="shared" si="0"/>
        <v>.</v>
      </c>
      <c r="F29" s="240" t="str">
        <f t="shared" si="2"/>
        <v>.</v>
      </c>
      <c r="G29" s="240" t="str">
        <f t="shared" si="2"/>
        <v>.</v>
      </c>
      <c r="H29" s="240" t="str">
        <f t="shared" si="2"/>
        <v>.</v>
      </c>
      <c r="I29" s="240" t="str">
        <f t="shared" si="2"/>
        <v>.</v>
      </c>
      <c r="J29" s="240" t="str">
        <f t="shared" si="2"/>
        <v>.</v>
      </c>
      <c r="K29" s="240" t="str">
        <f t="shared" si="2"/>
        <v>.</v>
      </c>
      <c r="L29" s="240" t="str">
        <f t="shared" si="2"/>
        <v>.</v>
      </c>
      <c r="M29" s="240" t="str">
        <f t="shared" si="2"/>
        <v>.</v>
      </c>
      <c r="N29" s="240" t="str">
        <f t="shared" si="2"/>
        <v>.</v>
      </c>
      <c r="O29" s="240" t="str">
        <f t="shared" si="2"/>
        <v>.</v>
      </c>
      <c r="P29" s="240" t="str">
        <f t="shared" si="2"/>
        <v>.</v>
      </c>
      <c r="Q29" s="240" t="str">
        <f t="shared" si="2"/>
        <v>.</v>
      </c>
      <c r="R29" s="240" t="str">
        <f t="shared" si="2"/>
        <v>.</v>
      </c>
      <c r="S29" s="240" t="str">
        <f t="shared" si="2"/>
        <v>.</v>
      </c>
      <c r="T29" s="240" t="str">
        <f t="shared" si="2"/>
        <v>.</v>
      </c>
      <c r="U29" s="240" t="str">
        <f t="shared" si="2"/>
        <v>.</v>
      </c>
      <c r="V29" s="240" t="str">
        <f t="shared" si="2"/>
        <v>.</v>
      </c>
      <c r="W29" s="240" t="str">
        <f t="shared" si="2"/>
        <v>.</v>
      </c>
      <c r="X29" s="240" t="str">
        <f t="shared" si="2"/>
        <v>.</v>
      </c>
      <c r="Y29" s="240" t="str">
        <f t="shared" si="2"/>
        <v>.</v>
      </c>
      <c r="Z29" s="240" t="str">
        <f t="shared" si="2"/>
        <v>.</v>
      </c>
      <c r="AA29" s="240" t="str">
        <f t="shared" si="2"/>
        <v>.</v>
      </c>
      <c r="AB29" s="240" t="str">
        <f t="shared" si="2"/>
        <v>.</v>
      </c>
      <c r="AC29" s="240" t="str">
        <f t="shared" si="2"/>
        <v>.</v>
      </c>
      <c r="AD29" s="240" t="str">
        <f t="shared" si="2"/>
        <v>.</v>
      </c>
      <c r="AE29" s="240" t="str">
        <f t="shared" si="2"/>
        <v>.</v>
      </c>
      <c r="AF29" s="240" t="str">
        <f t="shared" si="2"/>
        <v>.</v>
      </c>
      <c r="AG29" s="240" t="str">
        <f t="shared" si="2"/>
        <v>.</v>
      </c>
      <c r="AH29" s="240" t="str">
        <f t="shared" si="2"/>
        <v>.</v>
      </c>
      <c r="AI29" s="240" t="str">
        <f t="shared" si="2"/>
        <v>.</v>
      </c>
      <c r="AJ29" s="240" t="str">
        <f t="shared" si="2"/>
        <v>.</v>
      </c>
      <c r="AK29" s="240" t="str">
        <f t="shared" ref="F29:AQ36" si="3">IF(AJ29="C","C",IF(AJ29="D","D",IF(AJ29="TR","TR",IF(AJ29="TC","TC","."))))</f>
        <v>.</v>
      </c>
      <c r="AL29" s="240" t="str">
        <f t="shared" si="3"/>
        <v>.</v>
      </c>
      <c r="AM29" s="240" t="str">
        <f t="shared" si="3"/>
        <v>.</v>
      </c>
      <c r="AN29" s="240" t="str">
        <f t="shared" si="3"/>
        <v>.</v>
      </c>
      <c r="AO29" s="240" t="str">
        <f t="shared" si="3"/>
        <v>.</v>
      </c>
      <c r="AP29" s="240" t="str">
        <f t="shared" si="3"/>
        <v>.</v>
      </c>
      <c r="AQ29" s="240" t="str">
        <f t="shared" si="3"/>
        <v>.</v>
      </c>
      <c r="AR29" s="4">
        <f>COUNTIF(D29:AQ29,"F")+'12'!AR29</f>
        <v>0</v>
      </c>
    </row>
    <row r="30" spans="1:44" ht="10.5" customHeight="1">
      <c r="A30" s="265">
        <f>'7'!A30</f>
        <v>11</v>
      </c>
      <c r="B30" s="265" t="str">
        <f>'7'!B30</f>
        <v>ADS</v>
      </c>
      <c r="C30" s="266" t="str">
        <f>'12'!C30</f>
        <v>GUILHERME PEREIRA SILVEIRA</v>
      </c>
      <c r="D30" s="240" t="str">
        <f>IF('12'!AQ30="C","C",IF('12'!AQ30="D","D",IF('12'!AQ30="TR","TR",IF('12'!AQ30="TC","TC","."))))</f>
        <v>.</v>
      </c>
      <c r="E30" s="240" t="str">
        <f t="shared" si="0"/>
        <v>.</v>
      </c>
      <c r="F30" s="240" t="str">
        <f t="shared" si="3"/>
        <v>.</v>
      </c>
      <c r="G30" s="240" t="str">
        <f t="shared" si="3"/>
        <v>.</v>
      </c>
      <c r="H30" s="240" t="str">
        <f t="shared" si="3"/>
        <v>.</v>
      </c>
      <c r="I30" s="240" t="str">
        <f t="shared" si="3"/>
        <v>.</v>
      </c>
      <c r="J30" s="240" t="str">
        <f t="shared" si="3"/>
        <v>.</v>
      </c>
      <c r="K30" s="240" t="str">
        <f t="shared" si="3"/>
        <v>.</v>
      </c>
      <c r="L30" s="240" t="str">
        <f t="shared" si="3"/>
        <v>.</v>
      </c>
      <c r="M30" s="240" t="str">
        <f t="shared" si="3"/>
        <v>.</v>
      </c>
      <c r="N30" s="240" t="str">
        <f t="shared" si="3"/>
        <v>.</v>
      </c>
      <c r="O30" s="240" t="str">
        <f t="shared" si="3"/>
        <v>.</v>
      </c>
      <c r="P30" s="240" t="str">
        <f t="shared" si="3"/>
        <v>.</v>
      </c>
      <c r="Q30" s="240" t="str">
        <f t="shared" si="3"/>
        <v>.</v>
      </c>
      <c r="R30" s="240" t="str">
        <f t="shared" si="3"/>
        <v>.</v>
      </c>
      <c r="S30" s="240" t="str">
        <f t="shared" si="3"/>
        <v>.</v>
      </c>
      <c r="T30" s="240" t="str">
        <f t="shared" si="3"/>
        <v>.</v>
      </c>
      <c r="U30" s="240" t="str">
        <f t="shared" si="3"/>
        <v>.</v>
      </c>
      <c r="V30" s="240" t="str">
        <f t="shared" si="3"/>
        <v>.</v>
      </c>
      <c r="W30" s="240" t="str">
        <f t="shared" si="3"/>
        <v>.</v>
      </c>
      <c r="X30" s="240" t="str">
        <f t="shared" si="3"/>
        <v>.</v>
      </c>
      <c r="Y30" s="240" t="str">
        <f t="shared" si="3"/>
        <v>.</v>
      </c>
      <c r="Z30" s="240" t="str">
        <f t="shared" si="3"/>
        <v>.</v>
      </c>
      <c r="AA30" s="240" t="str">
        <f t="shared" si="3"/>
        <v>.</v>
      </c>
      <c r="AB30" s="240" t="str">
        <f t="shared" si="3"/>
        <v>.</v>
      </c>
      <c r="AC30" s="240" t="str">
        <f t="shared" si="3"/>
        <v>.</v>
      </c>
      <c r="AD30" s="240" t="str">
        <f t="shared" si="3"/>
        <v>.</v>
      </c>
      <c r="AE30" s="240" t="str">
        <f t="shared" si="3"/>
        <v>.</v>
      </c>
      <c r="AF30" s="240" t="str">
        <f t="shared" si="3"/>
        <v>.</v>
      </c>
      <c r="AG30" s="240" t="str">
        <f t="shared" si="3"/>
        <v>.</v>
      </c>
      <c r="AH30" s="240" t="str">
        <f t="shared" si="3"/>
        <v>.</v>
      </c>
      <c r="AI30" s="240" t="str">
        <f t="shared" si="3"/>
        <v>.</v>
      </c>
      <c r="AJ30" s="240" t="str">
        <f t="shared" si="3"/>
        <v>.</v>
      </c>
      <c r="AK30" s="240" t="str">
        <f t="shared" si="3"/>
        <v>.</v>
      </c>
      <c r="AL30" s="240" t="str">
        <f t="shared" si="3"/>
        <v>.</v>
      </c>
      <c r="AM30" s="240" t="str">
        <f t="shared" si="3"/>
        <v>.</v>
      </c>
      <c r="AN30" s="240" t="str">
        <f t="shared" si="3"/>
        <v>.</v>
      </c>
      <c r="AO30" s="240" t="str">
        <f t="shared" si="3"/>
        <v>.</v>
      </c>
      <c r="AP30" s="240" t="str">
        <f t="shared" si="3"/>
        <v>.</v>
      </c>
      <c r="AQ30" s="240" t="str">
        <f t="shared" si="3"/>
        <v>.</v>
      </c>
      <c r="AR30" s="4">
        <f>COUNTIF(D30:AQ30,"F")+'12'!AR30</f>
        <v>0</v>
      </c>
    </row>
    <row r="31" spans="1:44" ht="10.5" customHeight="1">
      <c r="A31" s="265">
        <f>'7'!A31</f>
        <v>12</v>
      </c>
      <c r="B31" s="265" t="str">
        <f>'7'!B31</f>
        <v>ADS</v>
      </c>
      <c r="C31" s="266" t="str">
        <f>'12'!C31</f>
        <v>LEONARDO GOMES MONTEIRO MIGUEIS CERQUEIRA</v>
      </c>
      <c r="D31" s="240" t="str">
        <f>IF('12'!AQ31="C","C",IF('12'!AQ31="D","D",IF('12'!AQ31="TR","TR",IF('12'!AQ31="TC","TC","."))))</f>
        <v>.</v>
      </c>
      <c r="E31" s="240" t="str">
        <f t="shared" si="0"/>
        <v>.</v>
      </c>
      <c r="F31" s="240" t="str">
        <f t="shared" si="3"/>
        <v>.</v>
      </c>
      <c r="G31" s="240" t="str">
        <f t="shared" si="3"/>
        <v>.</v>
      </c>
      <c r="H31" s="240" t="str">
        <f t="shared" si="3"/>
        <v>.</v>
      </c>
      <c r="I31" s="240" t="str">
        <f t="shared" si="3"/>
        <v>.</v>
      </c>
      <c r="J31" s="240" t="str">
        <f t="shared" si="3"/>
        <v>.</v>
      </c>
      <c r="K31" s="240" t="str">
        <f t="shared" si="3"/>
        <v>.</v>
      </c>
      <c r="L31" s="240" t="str">
        <f t="shared" si="3"/>
        <v>.</v>
      </c>
      <c r="M31" s="240" t="str">
        <f t="shared" si="3"/>
        <v>.</v>
      </c>
      <c r="N31" s="240" t="str">
        <f t="shared" si="3"/>
        <v>.</v>
      </c>
      <c r="O31" s="240" t="str">
        <f t="shared" si="3"/>
        <v>.</v>
      </c>
      <c r="P31" s="240" t="str">
        <f t="shared" si="3"/>
        <v>.</v>
      </c>
      <c r="Q31" s="240" t="str">
        <f t="shared" si="3"/>
        <v>.</v>
      </c>
      <c r="R31" s="240" t="str">
        <f t="shared" si="3"/>
        <v>.</v>
      </c>
      <c r="S31" s="240" t="str">
        <f t="shared" si="3"/>
        <v>.</v>
      </c>
      <c r="T31" s="240" t="str">
        <f t="shared" si="3"/>
        <v>.</v>
      </c>
      <c r="U31" s="240" t="str">
        <f t="shared" si="3"/>
        <v>.</v>
      </c>
      <c r="V31" s="240" t="str">
        <f t="shared" si="3"/>
        <v>.</v>
      </c>
      <c r="W31" s="240" t="str">
        <f t="shared" si="3"/>
        <v>.</v>
      </c>
      <c r="X31" s="240" t="str">
        <f t="shared" si="3"/>
        <v>.</v>
      </c>
      <c r="Y31" s="240" t="str">
        <f t="shared" si="3"/>
        <v>.</v>
      </c>
      <c r="Z31" s="240" t="str">
        <f t="shared" si="3"/>
        <v>.</v>
      </c>
      <c r="AA31" s="240" t="str">
        <f t="shared" si="3"/>
        <v>.</v>
      </c>
      <c r="AB31" s="240" t="str">
        <f t="shared" si="3"/>
        <v>.</v>
      </c>
      <c r="AC31" s="240" t="str">
        <f t="shared" si="3"/>
        <v>.</v>
      </c>
      <c r="AD31" s="240" t="str">
        <f t="shared" si="3"/>
        <v>.</v>
      </c>
      <c r="AE31" s="240" t="str">
        <f t="shared" si="3"/>
        <v>.</v>
      </c>
      <c r="AF31" s="240" t="str">
        <f t="shared" si="3"/>
        <v>.</v>
      </c>
      <c r="AG31" s="240" t="str">
        <f t="shared" si="3"/>
        <v>.</v>
      </c>
      <c r="AH31" s="240" t="str">
        <f t="shared" si="3"/>
        <v>.</v>
      </c>
      <c r="AI31" s="240" t="str">
        <f t="shared" si="3"/>
        <v>.</v>
      </c>
      <c r="AJ31" s="240" t="str">
        <f t="shared" si="3"/>
        <v>.</v>
      </c>
      <c r="AK31" s="240" t="str">
        <f t="shared" si="3"/>
        <v>.</v>
      </c>
      <c r="AL31" s="240" t="str">
        <f t="shared" si="3"/>
        <v>.</v>
      </c>
      <c r="AM31" s="240" t="str">
        <f t="shared" si="3"/>
        <v>.</v>
      </c>
      <c r="AN31" s="240" t="str">
        <f t="shared" si="3"/>
        <v>.</v>
      </c>
      <c r="AO31" s="240" t="str">
        <f t="shared" si="3"/>
        <v>.</v>
      </c>
      <c r="AP31" s="240" t="str">
        <f t="shared" si="3"/>
        <v>.</v>
      </c>
      <c r="AQ31" s="240" t="str">
        <f t="shared" si="3"/>
        <v>.</v>
      </c>
      <c r="AR31" s="4">
        <f>COUNTIF(D31:AQ31,"F")+'12'!AR31</f>
        <v>0</v>
      </c>
    </row>
    <row r="32" spans="1:44" ht="10.5" customHeight="1">
      <c r="A32" s="265">
        <f>'7'!A32</f>
        <v>13</v>
      </c>
      <c r="B32" s="265" t="str">
        <f>'7'!B32</f>
        <v>ADS</v>
      </c>
      <c r="C32" s="266" t="str">
        <f>'12'!C32</f>
        <v>LOGAN OLIVEIRA LOUREIRO</v>
      </c>
      <c r="D32" s="240" t="str">
        <f>IF('12'!AQ32="C","C",IF('12'!AQ32="D","D",IF('12'!AQ32="TR","TR",IF('12'!AQ32="TC","TC","."))))</f>
        <v>.</v>
      </c>
      <c r="E32" s="240" t="str">
        <f t="shared" ref="E32:E43" si="4">IF(D32="C","C",IF(D32="D","D",IF(D32="TR","TR",IF(D32="TC","TC","."))))</f>
        <v>.</v>
      </c>
      <c r="F32" s="240" t="str">
        <f t="shared" si="3"/>
        <v>.</v>
      </c>
      <c r="G32" s="240" t="str">
        <f t="shared" si="3"/>
        <v>.</v>
      </c>
      <c r="H32" s="240" t="str">
        <f t="shared" si="3"/>
        <v>.</v>
      </c>
      <c r="I32" s="240" t="str">
        <f t="shared" si="3"/>
        <v>.</v>
      </c>
      <c r="J32" s="240" t="str">
        <f t="shared" si="3"/>
        <v>.</v>
      </c>
      <c r="K32" s="240" t="str">
        <f t="shared" si="3"/>
        <v>.</v>
      </c>
      <c r="L32" s="240" t="str">
        <f t="shared" si="3"/>
        <v>.</v>
      </c>
      <c r="M32" s="240" t="str">
        <f t="shared" si="3"/>
        <v>.</v>
      </c>
      <c r="N32" s="240" t="str">
        <f t="shared" si="3"/>
        <v>.</v>
      </c>
      <c r="O32" s="240" t="str">
        <f t="shared" si="3"/>
        <v>.</v>
      </c>
      <c r="P32" s="240" t="str">
        <f t="shared" si="3"/>
        <v>.</v>
      </c>
      <c r="Q32" s="240" t="str">
        <f t="shared" si="3"/>
        <v>.</v>
      </c>
      <c r="R32" s="240" t="str">
        <f t="shared" si="3"/>
        <v>.</v>
      </c>
      <c r="S32" s="240" t="str">
        <f t="shared" si="3"/>
        <v>.</v>
      </c>
      <c r="T32" s="240" t="str">
        <f t="shared" si="3"/>
        <v>.</v>
      </c>
      <c r="U32" s="240" t="str">
        <f t="shared" si="3"/>
        <v>.</v>
      </c>
      <c r="V32" s="240" t="str">
        <f t="shared" si="3"/>
        <v>.</v>
      </c>
      <c r="W32" s="240" t="str">
        <f t="shared" si="3"/>
        <v>.</v>
      </c>
      <c r="X32" s="240" t="str">
        <f t="shared" si="3"/>
        <v>.</v>
      </c>
      <c r="Y32" s="240" t="str">
        <f t="shared" si="3"/>
        <v>.</v>
      </c>
      <c r="Z32" s="240" t="str">
        <f t="shared" si="3"/>
        <v>.</v>
      </c>
      <c r="AA32" s="240" t="str">
        <f t="shared" si="3"/>
        <v>.</v>
      </c>
      <c r="AB32" s="240" t="str">
        <f t="shared" si="3"/>
        <v>.</v>
      </c>
      <c r="AC32" s="240" t="str">
        <f t="shared" si="3"/>
        <v>.</v>
      </c>
      <c r="AD32" s="240" t="str">
        <f t="shared" si="3"/>
        <v>.</v>
      </c>
      <c r="AE32" s="240" t="str">
        <f t="shared" si="3"/>
        <v>.</v>
      </c>
      <c r="AF32" s="240" t="str">
        <f t="shared" si="3"/>
        <v>.</v>
      </c>
      <c r="AG32" s="240" t="str">
        <f t="shared" si="3"/>
        <v>.</v>
      </c>
      <c r="AH32" s="240" t="str">
        <f t="shared" si="3"/>
        <v>.</v>
      </c>
      <c r="AI32" s="240" t="str">
        <f t="shared" si="3"/>
        <v>.</v>
      </c>
      <c r="AJ32" s="240" t="str">
        <f t="shared" si="3"/>
        <v>.</v>
      </c>
      <c r="AK32" s="240" t="str">
        <f t="shared" si="3"/>
        <v>.</v>
      </c>
      <c r="AL32" s="240" t="str">
        <f t="shared" si="3"/>
        <v>.</v>
      </c>
      <c r="AM32" s="240" t="str">
        <f t="shared" si="3"/>
        <v>.</v>
      </c>
      <c r="AN32" s="240" t="str">
        <f t="shared" si="3"/>
        <v>.</v>
      </c>
      <c r="AO32" s="240" t="str">
        <f t="shared" si="3"/>
        <v>.</v>
      </c>
      <c r="AP32" s="240" t="str">
        <f t="shared" si="3"/>
        <v>.</v>
      </c>
      <c r="AQ32" s="240" t="str">
        <f t="shared" si="3"/>
        <v>.</v>
      </c>
      <c r="AR32" s="4">
        <f>COUNTIF(D32:AQ32,"F")+'12'!AR32</f>
        <v>0</v>
      </c>
    </row>
    <row r="33" spans="1:44" ht="10.5" customHeight="1">
      <c r="A33" s="265">
        <f>'7'!A33</f>
        <v>14</v>
      </c>
      <c r="B33" s="265" t="str">
        <f>'7'!B33</f>
        <v>ADS</v>
      </c>
      <c r="C33" s="266" t="str">
        <f>'12'!C33</f>
        <v>NÍKOLAS MARTINS VARGAS</v>
      </c>
      <c r="D33" s="240" t="str">
        <f>IF('12'!AQ33="C","C",IF('12'!AQ33="D","D",IF('12'!AQ33="TR","TR",IF('12'!AQ33="TC","TC","."))))</f>
        <v>.</v>
      </c>
      <c r="E33" s="240" t="str">
        <f t="shared" si="4"/>
        <v>.</v>
      </c>
      <c r="F33" s="240" t="str">
        <f t="shared" si="3"/>
        <v>.</v>
      </c>
      <c r="G33" s="240" t="str">
        <f t="shared" si="3"/>
        <v>.</v>
      </c>
      <c r="H33" s="240" t="str">
        <f t="shared" si="3"/>
        <v>.</v>
      </c>
      <c r="I33" s="240" t="str">
        <f t="shared" si="3"/>
        <v>.</v>
      </c>
      <c r="J33" s="240" t="str">
        <f t="shared" si="3"/>
        <v>.</v>
      </c>
      <c r="K33" s="240" t="str">
        <f t="shared" si="3"/>
        <v>.</v>
      </c>
      <c r="L33" s="240" t="str">
        <f t="shared" si="3"/>
        <v>.</v>
      </c>
      <c r="M33" s="240" t="str">
        <f t="shared" si="3"/>
        <v>.</v>
      </c>
      <c r="N33" s="240" t="str">
        <f t="shared" si="3"/>
        <v>.</v>
      </c>
      <c r="O33" s="240" t="str">
        <f t="shared" si="3"/>
        <v>.</v>
      </c>
      <c r="P33" s="240" t="str">
        <f t="shared" si="3"/>
        <v>.</v>
      </c>
      <c r="Q33" s="240" t="str">
        <f t="shared" si="3"/>
        <v>.</v>
      </c>
      <c r="R33" s="240" t="str">
        <f t="shared" si="3"/>
        <v>.</v>
      </c>
      <c r="S33" s="240" t="str">
        <f t="shared" si="3"/>
        <v>.</v>
      </c>
      <c r="T33" s="240" t="str">
        <f t="shared" si="3"/>
        <v>.</v>
      </c>
      <c r="U33" s="240" t="str">
        <f t="shared" si="3"/>
        <v>.</v>
      </c>
      <c r="V33" s="240" t="str">
        <f t="shared" si="3"/>
        <v>.</v>
      </c>
      <c r="W33" s="240" t="str">
        <f t="shared" si="3"/>
        <v>.</v>
      </c>
      <c r="X33" s="240" t="str">
        <f t="shared" si="3"/>
        <v>.</v>
      </c>
      <c r="Y33" s="240" t="str">
        <f t="shared" si="3"/>
        <v>.</v>
      </c>
      <c r="Z33" s="240" t="str">
        <f t="shared" si="3"/>
        <v>.</v>
      </c>
      <c r="AA33" s="240" t="str">
        <f t="shared" si="3"/>
        <v>.</v>
      </c>
      <c r="AB33" s="240" t="str">
        <f t="shared" si="3"/>
        <v>.</v>
      </c>
      <c r="AC33" s="240" t="str">
        <f t="shared" si="3"/>
        <v>.</v>
      </c>
      <c r="AD33" s="240" t="str">
        <f t="shared" si="3"/>
        <v>.</v>
      </c>
      <c r="AE33" s="240" t="str">
        <f t="shared" si="3"/>
        <v>.</v>
      </c>
      <c r="AF33" s="240" t="str">
        <f t="shared" si="3"/>
        <v>.</v>
      </c>
      <c r="AG33" s="240" t="str">
        <f t="shared" si="3"/>
        <v>.</v>
      </c>
      <c r="AH33" s="240" t="str">
        <f t="shared" si="3"/>
        <v>.</v>
      </c>
      <c r="AI33" s="240" t="str">
        <f t="shared" si="3"/>
        <v>.</v>
      </c>
      <c r="AJ33" s="240" t="str">
        <f t="shared" si="3"/>
        <v>.</v>
      </c>
      <c r="AK33" s="240" t="str">
        <f t="shared" si="3"/>
        <v>.</v>
      </c>
      <c r="AL33" s="240" t="str">
        <f t="shared" si="3"/>
        <v>.</v>
      </c>
      <c r="AM33" s="240" t="str">
        <f t="shared" si="3"/>
        <v>.</v>
      </c>
      <c r="AN33" s="240" t="str">
        <f t="shared" si="3"/>
        <v>.</v>
      </c>
      <c r="AO33" s="240" t="str">
        <f t="shared" si="3"/>
        <v>.</v>
      </c>
      <c r="AP33" s="240" t="str">
        <f t="shared" si="3"/>
        <v>.</v>
      </c>
      <c r="AQ33" s="240" t="str">
        <f t="shared" si="3"/>
        <v>.</v>
      </c>
      <c r="AR33" s="4">
        <f>COUNTIF(D33:AQ33,"F")+'12'!AR33</f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66" t="str">
        <f>'12'!C34</f>
        <v>PEDRO LUIZ SROCZYNSKI</v>
      </c>
      <c r="D34" s="240" t="str">
        <f>IF('12'!AQ34="C","C",IF('12'!AQ34="D","D",IF('12'!AQ34="TR","TR",IF('12'!AQ34="TC","TC","."))))</f>
        <v>.</v>
      </c>
      <c r="E34" s="240" t="str">
        <f t="shared" si="4"/>
        <v>.</v>
      </c>
      <c r="F34" s="240" t="str">
        <f t="shared" si="3"/>
        <v>.</v>
      </c>
      <c r="G34" s="240" t="str">
        <f t="shared" si="3"/>
        <v>.</v>
      </c>
      <c r="H34" s="240" t="str">
        <f t="shared" si="3"/>
        <v>.</v>
      </c>
      <c r="I34" s="240" t="str">
        <f t="shared" si="3"/>
        <v>.</v>
      </c>
      <c r="J34" s="240" t="str">
        <f t="shared" si="3"/>
        <v>.</v>
      </c>
      <c r="K34" s="240" t="str">
        <f t="shared" si="3"/>
        <v>.</v>
      </c>
      <c r="L34" s="240" t="str">
        <f t="shared" si="3"/>
        <v>.</v>
      </c>
      <c r="M34" s="240" t="str">
        <f t="shared" si="3"/>
        <v>.</v>
      </c>
      <c r="N34" s="240" t="str">
        <f t="shared" si="3"/>
        <v>.</v>
      </c>
      <c r="O34" s="240" t="str">
        <f t="shared" si="3"/>
        <v>.</v>
      </c>
      <c r="P34" s="240" t="str">
        <f t="shared" si="3"/>
        <v>.</v>
      </c>
      <c r="Q34" s="240" t="str">
        <f t="shared" si="3"/>
        <v>.</v>
      </c>
      <c r="R34" s="240" t="str">
        <f t="shared" si="3"/>
        <v>.</v>
      </c>
      <c r="S34" s="240" t="str">
        <f t="shared" si="3"/>
        <v>.</v>
      </c>
      <c r="T34" s="240" t="str">
        <f t="shared" si="3"/>
        <v>.</v>
      </c>
      <c r="U34" s="240" t="str">
        <f t="shared" si="3"/>
        <v>.</v>
      </c>
      <c r="V34" s="240" t="str">
        <f t="shared" si="3"/>
        <v>.</v>
      </c>
      <c r="W34" s="240" t="str">
        <f t="shared" si="3"/>
        <v>.</v>
      </c>
      <c r="X34" s="240" t="str">
        <f t="shared" si="3"/>
        <v>.</v>
      </c>
      <c r="Y34" s="240" t="str">
        <f t="shared" si="3"/>
        <v>.</v>
      </c>
      <c r="Z34" s="240" t="str">
        <f t="shared" si="3"/>
        <v>.</v>
      </c>
      <c r="AA34" s="240" t="str">
        <f t="shared" si="3"/>
        <v>.</v>
      </c>
      <c r="AB34" s="240" t="str">
        <f t="shared" si="3"/>
        <v>.</v>
      </c>
      <c r="AC34" s="240" t="str">
        <f t="shared" si="3"/>
        <v>.</v>
      </c>
      <c r="AD34" s="240" t="str">
        <f t="shared" si="3"/>
        <v>.</v>
      </c>
      <c r="AE34" s="240" t="str">
        <f t="shared" si="3"/>
        <v>.</v>
      </c>
      <c r="AF34" s="240" t="str">
        <f t="shared" si="3"/>
        <v>.</v>
      </c>
      <c r="AG34" s="240" t="str">
        <f t="shared" si="3"/>
        <v>.</v>
      </c>
      <c r="AH34" s="240" t="str">
        <f t="shared" si="3"/>
        <v>.</v>
      </c>
      <c r="AI34" s="240" t="str">
        <f t="shared" si="3"/>
        <v>.</v>
      </c>
      <c r="AJ34" s="240" t="str">
        <f t="shared" si="3"/>
        <v>.</v>
      </c>
      <c r="AK34" s="240" t="str">
        <f t="shared" si="3"/>
        <v>.</v>
      </c>
      <c r="AL34" s="240" t="str">
        <f t="shared" si="3"/>
        <v>.</v>
      </c>
      <c r="AM34" s="240" t="str">
        <f t="shared" si="3"/>
        <v>.</v>
      </c>
      <c r="AN34" s="240" t="str">
        <f t="shared" si="3"/>
        <v>.</v>
      </c>
      <c r="AO34" s="240" t="str">
        <f t="shared" si="3"/>
        <v>.</v>
      </c>
      <c r="AP34" s="240" t="str">
        <f t="shared" si="3"/>
        <v>.</v>
      </c>
      <c r="AQ34" s="240" t="str">
        <f t="shared" si="3"/>
        <v>.</v>
      </c>
      <c r="AR34" s="269">
        <f>COUNTIF(D34:AQ34,"F")+'12'!AR34</f>
        <v>0</v>
      </c>
    </row>
    <row r="35" spans="1:44" ht="10.5" customHeight="1">
      <c r="A35" s="265">
        <f>'7'!A35</f>
        <v>4</v>
      </c>
      <c r="B35" s="265" t="str">
        <f>'7'!B35</f>
        <v>REDES</v>
      </c>
      <c r="C35" s="266" t="str">
        <f>'12'!C35</f>
        <v>RAFAEL LOPES SANTOS</v>
      </c>
      <c r="D35" s="240" t="str">
        <f>IF('12'!AQ35="C","C",IF('12'!AQ35="D","D",IF('12'!AQ35="TR","TR",IF('12'!AQ35="TC","TC","."))))</f>
        <v>.</v>
      </c>
      <c r="E35" s="240" t="str">
        <f t="shared" si="4"/>
        <v>.</v>
      </c>
      <c r="F35" s="240" t="str">
        <f t="shared" si="3"/>
        <v>.</v>
      </c>
      <c r="G35" s="240" t="str">
        <f t="shared" si="3"/>
        <v>.</v>
      </c>
      <c r="H35" s="240" t="str">
        <f t="shared" si="3"/>
        <v>.</v>
      </c>
      <c r="I35" s="240" t="str">
        <f t="shared" si="3"/>
        <v>.</v>
      </c>
      <c r="J35" s="240" t="str">
        <f t="shared" si="3"/>
        <v>.</v>
      </c>
      <c r="K35" s="240" t="str">
        <f t="shared" si="3"/>
        <v>.</v>
      </c>
      <c r="L35" s="240" t="str">
        <f t="shared" si="3"/>
        <v>.</v>
      </c>
      <c r="M35" s="240" t="str">
        <f t="shared" si="3"/>
        <v>.</v>
      </c>
      <c r="N35" s="240" t="str">
        <f t="shared" si="3"/>
        <v>.</v>
      </c>
      <c r="O35" s="240" t="str">
        <f t="shared" si="3"/>
        <v>.</v>
      </c>
      <c r="P35" s="240" t="str">
        <f t="shared" si="3"/>
        <v>.</v>
      </c>
      <c r="Q35" s="240" t="str">
        <f t="shared" si="3"/>
        <v>.</v>
      </c>
      <c r="R35" s="240" t="str">
        <f t="shared" si="3"/>
        <v>.</v>
      </c>
      <c r="S35" s="240" t="str">
        <f t="shared" si="3"/>
        <v>.</v>
      </c>
      <c r="T35" s="240" t="str">
        <f t="shared" si="3"/>
        <v>.</v>
      </c>
      <c r="U35" s="240" t="str">
        <f t="shared" si="3"/>
        <v>.</v>
      </c>
      <c r="V35" s="240" t="str">
        <f t="shared" si="3"/>
        <v>.</v>
      </c>
      <c r="W35" s="240" t="str">
        <f t="shared" si="3"/>
        <v>.</v>
      </c>
      <c r="X35" s="240" t="str">
        <f t="shared" si="3"/>
        <v>.</v>
      </c>
      <c r="Y35" s="240" t="str">
        <f t="shared" si="3"/>
        <v>.</v>
      </c>
      <c r="Z35" s="240" t="str">
        <f t="shared" si="3"/>
        <v>.</v>
      </c>
      <c r="AA35" s="240" t="str">
        <f t="shared" si="3"/>
        <v>.</v>
      </c>
      <c r="AB35" s="240" t="str">
        <f t="shared" si="3"/>
        <v>.</v>
      </c>
      <c r="AC35" s="240" t="str">
        <f t="shared" si="3"/>
        <v>.</v>
      </c>
      <c r="AD35" s="240" t="str">
        <f t="shared" si="3"/>
        <v>.</v>
      </c>
      <c r="AE35" s="240" t="str">
        <f t="shared" si="3"/>
        <v>.</v>
      </c>
      <c r="AF35" s="240" t="str">
        <f t="shared" si="3"/>
        <v>.</v>
      </c>
      <c r="AG35" s="240" t="str">
        <f t="shared" si="3"/>
        <v>.</v>
      </c>
      <c r="AH35" s="240" t="str">
        <f t="shared" si="3"/>
        <v>.</v>
      </c>
      <c r="AI35" s="240" t="str">
        <f t="shared" si="3"/>
        <v>.</v>
      </c>
      <c r="AJ35" s="240" t="str">
        <f t="shared" si="3"/>
        <v>.</v>
      </c>
      <c r="AK35" s="240" t="str">
        <f t="shared" si="3"/>
        <v>.</v>
      </c>
      <c r="AL35" s="240" t="str">
        <f t="shared" si="3"/>
        <v>.</v>
      </c>
      <c r="AM35" s="240" t="str">
        <f t="shared" si="3"/>
        <v>.</v>
      </c>
      <c r="AN35" s="240" t="str">
        <f t="shared" si="3"/>
        <v>.</v>
      </c>
      <c r="AO35" s="240" t="str">
        <f t="shared" si="3"/>
        <v>.</v>
      </c>
      <c r="AP35" s="240" t="str">
        <f t="shared" si="3"/>
        <v>.</v>
      </c>
      <c r="AQ35" s="240" t="str">
        <f t="shared" si="3"/>
        <v>.</v>
      </c>
      <c r="AR35" s="4">
        <f>COUNTIF(D35:AQ35,"F")+'12'!AR35</f>
        <v>0</v>
      </c>
    </row>
    <row r="36" spans="1:44" ht="10.5" customHeight="1">
      <c r="A36" s="265">
        <f>'7'!A36</f>
        <v>5</v>
      </c>
      <c r="B36" s="265" t="str">
        <f>'7'!B36</f>
        <v>REDES</v>
      </c>
      <c r="C36" s="266" t="str">
        <f>'12'!C36</f>
        <v>RENAN AGUIAR OLIVEIRA</v>
      </c>
      <c r="D36" s="240" t="str">
        <f>IF('12'!AQ36="C","C",IF('12'!AQ36="D","D",IF('12'!AQ36="TR","TR",IF('12'!AQ36="TC","TC","."))))</f>
        <v>.</v>
      </c>
      <c r="E36" s="240" t="str">
        <f t="shared" si="4"/>
        <v>.</v>
      </c>
      <c r="F36" s="240" t="str">
        <f t="shared" si="3"/>
        <v>.</v>
      </c>
      <c r="G36" s="240" t="str">
        <f t="shared" si="3"/>
        <v>.</v>
      </c>
      <c r="H36" s="240" t="str">
        <f t="shared" si="3"/>
        <v>.</v>
      </c>
      <c r="I36" s="240" t="str">
        <f t="shared" si="3"/>
        <v>.</v>
      </c>
      <c r="J36" s="240" t="str">
        <f t="shared" si="3"/>
        <v>.</v>
      </c>
      <c r="K36" s="240" t="str">
        <f t="shared" si="3"/>
        <v>.</v>
      </c>
      <c r="L36" s="240" t="str">
        <f t="shared" si="3"/>
        <v>.</v>
      </c>
      <c r="M36" s="240" t="str">
        <f t="shared" si="3"/>
        <v>.</v>
      </c>
      <c r="N36" s="240" t="str">
        <f t="shared" si="3"/>
        <v>.</v>
      </c>
      <c r="O36" s="240" t="str">
        <f t="shared" si="3"/>
        <v>.</v>
      </c>
      <c r="P36" s="240" t="str">
        <f t="shared" si="3"/>
        <v>.</v>
      </c>
      <c r="Q36" s="240" t="str">
        <f t="shared" si="3"/>
        <v>.</v>
      </c>
      <c r="R36" s="240" t="str">
        <f t="shared" si="3"/>
        <v>.</v>
      </c>
      <c r="S36" s="240" t="str">
        <f t="shared" si="3"/>
        <v>.</v>
      </c>
      <c r="T36" s="240" t="str">
        <f t="shared" si="3"/>
        <v>.</v>
      </c>
      <c r="U36" s="240" t="str">
        <f t="shared" si="3"/>
        <v>.</v>
      </c>
      <c r="V36" s="240" t="str">
        <f t="shared" si="3"/>
        <v>.</v>
      </c>
      <c r="W36" s="240" t="str">
        <f t="shared" si="3"/>
        <v>.</v>
      </c>
      <c r="X36" s="240" t="str">
        <f t="shared" si="3"/>
        <v>.</v>
      </c>
      <c r="Y36" s="240" t="str">
        <f t="shared" si="3"/>
        <v>.</v>
      </c>
      <c r="Z36" s="240" t="str">
        <f t="shared" ref="F36:AQ43" si="5">IF(Y36="C","C",IF(Y36="D","D",IF(Y36="TR","TR",IF(Y36="TC","TC","."))))</f>
        <v>.</v>
      </c>
      <c r="AA36" s="240" t="str">
        <f t="shared" si="5"/>
        <v>.</v>
      </c>
      <c r="AB36" s="240" t="str">
        <f t="shared" si="5"/>
        <v>.</v>
      </c>
      <c r="AC36" s="240" t="str">
        <f t="shared" si="5"/>
        <v>.</v>
      </c>
      <c r="AD36" s="240" t="str">
        <f t="shared" si="5"/>
        <v>.</v>
      </c>
      <c r="AE36" s="240" t="str">
        <f t="shared" si="5"/>
        <v>.</v>
      </c>
      <c r="AF36" s="240" t="str">
        <f t="shared" si="5"/>
        <v>.</v>
      </c>
      <c r="AG36" s="240" t="str">
        <f t="shared" si="5"/>
        <v>.</v>
      </c>
      <c r="AH36" s="240" t="str">
        <f t="shared" si="5"/>
        <v>.</v>
      </c>
      <c r="AI36" s="240" t="str">
        <f t="shared" si="5"/>
        <v>.</v>
      </c>
      <c r="AJ36" s="240" t="str">
        <f t="shared" si="5"/>
        <v>.</v>
      </c>
      <c r="AK36" s="240" t="str">
        <f t="shared" si="5"/>
        <v>.</v>
      </c>
      <c r="AL36" s="240" t="str">
        <f t="shared" si="5"/>
        <v>.</v>
      </c>
      <c r="AM36" s="240" t="str">
        <f t="shared" si="5"/>
        <v>.</v>
      </c>
      <c r="AN36" s="240" t="str">
        <f t="shared" si="5"/>
        <v>.</v>
      </c>
      <c r="AO36" s="240" t="str">
        <f t="shared" si="5"/>
        <v>.</v>
      </c>
      <c r="AP36" s="240" t="str">
        <f t="shared" si="5"/>
        <v>.</v>
      </c>
      <c r="AQ36" s="240" t="str">
        <f t="shared" si="5"/>
        <v>.</v>
      </c>
      <c r="AR36" s="4">
        <f>COUNTIF(D36:AQ36,"F")+'12'!AR36</f>
        <v>0</v>
      </c>
    </row>
    <row r="37" spans="1:44" ht="10.5" customHeight="1">
      <c r="A37" s="265">
        <f>'7'!A37</f>
        <v>19</v>
      </c>
      <c r="B37" s="265" t="str">
        <f>'7'!B37</f>
        <v>ADS</v>
      </c>
      <c r="C37" s="266" t="str">
        <f>'12'!C37</f>
        <v>STEFANI SILVA DE LIMA</v>
      </c>
      <c r="D37" s="240" t="str">
        <f>IF('12'!AQ37="C","C",IF('12'!AQ37="D","D",IF('12'!AQ37="TR","TR",IF('12'!AQ37="TC","TC","."))))</f>
        <v>.</v>
      </c>
      <c r="E37" s="240" t="str">
        <f t="shared" si="4"/>
        <v>.</v>
      </c>
      <c r="F37" s="240" t="str">
        <f t="shared" si="5"/>
        <v>.</v>
      </c>
      <c r="G37" s="240" t="str">
        <f t="shared" si="5"/>
        <v>.</v>
      </c>
      <c r="H37" s="240" t="str">
        <f t="shared" si="5"/>
        <v>.</v>
      </c>
      <c r="I37" s="240" t="str">
        <f t="shared" si="5"/>
        <v>.</v>
      </c>
      <c r="J37" s="240" t="str">
        <f t="shared" si="5"/>
        <v>.</v>
      </c>
      <c r="K37" s="240" t="str">
        <f t="shared" si="5"/>
        <v>.</v>
      </c>
      <c r="L37" s="240" t="str">
        <f t="shared" si="5"/>
        <v>.</v>
      </c>
      <c r="M37" s="240" t="str">
        <f t="shared" si="5"/>
        <v>.</v>
      </c>
      <c r="N37" s="240" t="str">
        <f t="shared" si="5"/>
        <v>.</v>
      </c>
      <c r="O37" s="240" t="str">
        <f t="shared" si="5"/>
        <v>.</v>
      </c>
      <c r="P37" s="240" t="str">
        <f t="shared" si="5"/>
        <v>.</v>
      </c>
      <c r="Q37" s="240" t="str">
        <f t="shared" si="5"/>
        <v>.</v>
      </c>
      <c r="R37" s="240" t="str">
        <f t="shared" si="5"/>
        <v>.</v>
      </c>
      <c r="S37" s="240" t="str">
        <f t="shared" si="5"/>
        <v>.</v>
      </c>
      <c r="T37" s="240" t="str">
        <f t="shared" si="5"/>
        <v>.</v>
      </c>
      <c r="U37" s="240" t="str">
        <f t="shared" si="5"/>
        <v>.</v>
      </c>
      <c r="V37" s="240" t="str">
        <f t="shared" si="5"/>
        <v>.</v>
      </c>
      <c r="W37" s="240" t="str">
        <f t="shared" si="5"/>
        <v>.</v>
      </c>
      <c r="X37" s="240" t="str">
        <f t="shared" si="5"/>
        <v>.</v>
      </c>
      <c r="Y37" s="240" t="str">
        <f t="shared" si="5"/>
        <v>.</v>
      </c>
      <c r="Z37" s="240" t="str">
        <f t="shared" si="5"/>
        <v>.</v>
      </c>
      <c r="AA37" s="240" t="str">
        <f t="shared" si="5"/>
        <v>.</v>
      </c>
      <c r="AB37" s="240" t="str">
        <f t="shared" si="5"/>
        <v>.</v>
      </c>
      <c r="AC37" s="240" t="str">
        <f t="shared" si="5"/>
        <v>.</v>
      </c>
      <c r="AD37" s="240" t="str">
        <f t="shared" si="5"/>
        <v>.</v>
      </c>
      <c r="AE37" s="240" t="str">
        <f t="shared" si="5"/>
        <v>.</v>
      </c>
      <c r="AF37" s="240" t="str">
        <f t="shared" si="5"/>
        <v>.</v>
      </c>
      <c r="AG37" s="240" t="str">
        <f t="shared" si="5"/>
        <v>.</v>
      </c>
      <c r="AH37" s="240" t="str">
        <f t="shared" si="5"/>
        <v>.</v>
      </c>
      <c r="AI37" s="240" t="str">
        <f t="shared" si="5"/>
        <v>.</v>
      </c>
      <c r="AJ37" s="240" t="str">
        <f t="shared" si="5"/>
        <v>.</v>
      </c>
      <c r="AK37" s="240" t="str">
        <f t="shared" si="5"/>
        <v>.</v>
      </c>
      <c r="AL37" s="240" t="str">
        <f t="shared" si="5"/>
        <v>.</v>
      </c>
      <c r="AM37" s="240" t="str">
        <f t="shared" si="5"/>
        <v>.</v>
      </c>
      <c r="AN37" s="240" t="str">
        <f t="shared" si="5"/>
        <v>.</v>
      </c>
      <c r="AO37" s="240" t="str">
        <f t="shared" si="5"/>
        <v>.</v>
      </c>
      <c r="AP37" s="240" t="str">
        <f t="shared" si="5"/>
        <v>.</v>
      </c>
      <c r="AQ37" s="240" t="str">
        <f t="shared" si="5"/>
        <v>.</v>
      </c>
      <c r="AR37" s="4">
        <f>COUNTIF(D37:AQ37,"F")+'12'!AR37</f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66" t="str">
        <f>'12'!C38</f>
        <v>VITHOR SAMPAIO MARQUES</v>
      </c>
      <c r="D38" s="240" t="str">
        <f>IF('12'!AQ38="C","C",IF('12'!AQ38="D","D",IF('12'!AQ38="TR","TR",IF('12'!AQ38="TC","TC","."))))</f>
        <v>.</v>
      </c>
      <c r="E38" s="240" t="str">
        <f t="shared" si="4"/>
        <v>.</v>
      </c>
      <c r="F38" s="240" t="str">
        <f t="shared" si="5"/>
        <v>.</v>
      </c>
      <c r="G38" s="240" t="str">
        <f t="shared" si="5"/>
        <v>.</v>
      </c>
      <c r="H38" s="240" t="str">
        <f t="shared" si="5"/>
        <v>.</v>
      </c>
      <c r="I38" s="240" t="str">
        <f t="shared" si="5"/>
        <v>.</v>
      </c>
      <c r="J38" s="240" t="str">
        <f t="shared" si="5"/>
        <v>.</v>
      </c>
      <c r="K38" s="240" t="str">
        <f t="shared" si="5"/>
        <v>.</v>
      </c>
      <c r="L38" s="240" t="str">
        <f t="shared" si="5"/>
        <v>.</v>
      </c>
      <c r="M38" s="240" t="str">
        <f t="shared" si="5"/>
        <v>.</v>
      </c>
      <c r="N38" s="240" t="str">
        <f t="shared" si="5"/>
        <v>.</v>
      </c>
      <c r="O38" s="240" t="str">
        <f t="shared" si="5"/>
        <v>.</v>
      </c>
      <c r="P38" s="240" t="str">
        <f t="shared" si="5"/>
        <v>.</v>
      </c>
      <c r="Q38" s="240" t="str">
        <f t="shared" si="5"/>
        <v>.</v>
      </c>
      <c r="R38" s="240" t="str">
        <f t="shared" si="5"/>
        <v>.</v>
      </c>
      <c r="S38" s="240" t="str">
        <f t="shared" si="5"/>
        <v>.</v>
      </c>
      <c r="T38" s="240" t="str">
        <f t="shared" si="5"/>
        <v>.</v>
      </c>
      <c r="U38" s="240" t="str">
        <f t="shared" si="5"/>
        <v>.</v>
      </c>
      <c r="V38" s="240" t="str">
        <f t="shared" si="5"/>
        <v>.</v>
      </c>
      <c r="W38" s="240" t="str">
        <f t="shared" si="5"/>
        <v>.</v>
      </c>
      <c r="X38" s="240" t="str">
        <f t="shared" si="5"/>
        <v>.</v>
      </c>
      <c r="Y38" s="240" t="str">
        <f t="shared" si="5"/>
        <v>.</v>
      </c>
      <c r="Z38" s="240" t="str">
        <f t="shared" si="5"/>
        <v>.</v>
      </c>
      <c r="AA38" s="240" t="str">
        <f t="shared" si="5"/>
        <v>.</v>
      </c>
      <c r="AB38" s="240" t="str">
        <f t="shared" si="5"/>
        <v>.</v>
      </c>
      <c r="AC38" s="240" t="str">
        <f t="shared" si="5"/>
        <v>.</v>
      </c>
      <c r="AD38" s="240" t="str">
        <f t="shared" si="5"/>
        <v>.</v>
      </c>
      <c r="AE38" s="240" t="str">
        <f t="shared" si="5"/>
        <v>.</v>
      </c>
      <c r="AF38" s="240" t="str">
        <f t="shared" si="5"/>
        <v>.</v>
      </c>
      <c r="AG38" s="240" t="str">
        <f t="shared" si="5"/>
        <v>.</v>
      </c>
      <c r="AH38" s="240" t="str">
        <f t="shared" si="5"/>
        <v>.</v>
      </c>
      <c r="AI38" s="240" t="str">
        <f t="shared" si="5"/>
        <v>.</v>
      </c>
      <c r="AJ38" s="240" t="str">
        <f t="shared" si="5"/>
        <v>.</v>
      </c>
      <c r="AK38" s="240" t="str">
        <f t="shared" si="5"/>
        <v>.</v>
      </c>
      <c r="AL38" s="240" t="str">
        <f t="shared" si="5"/>
        <v>.</v>
      </c>
      <c r="AM38" s="240" t="str">
        <f t="shared" si="5"/>
        <v>.</v>
      </c>
      <c r="AN38" s="240" t="str">
        <f t="shared" si="5"/>
        <v>.</v>
      </c>
      <c r="AO38" s="240" t="str">
        <f t="shared" si="5"/>
        <v>.</v>
      </c>
      <c r="AP38" s="240" t="str">
        <f t="shared" si="5"/>
        <v>.</v>
      </c>
      <c r="AQ38" s="240" t="str">
        <f t="shared" si="5"/>
        <v>.</v>
      </c>
      <c r="AR38" s="4">
        <f>COUNTIF(D38:AQ38,"F")+'12'!AR38</f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66" t="str">
        <f>'12'!C39</f>
        <v>VITOR DA SILVA BRIXIUS</v>
      </c>
      <c r="D39" s="240" t="str">
        <f>IF('12'!AQ39="C","C",IF('12'!AQ39="D","D",IF('12'!AQ39="TR","TR",IF('12'!AQ39="TC","TC","."))))</f>
        <v>.</v>
      </c>
      <c r="E39" s="240" t="str">
        <f t="shared" si="4"/>
        <v>.</v>
      </c>
      <c r="F39" s="240" t="str">
        <f t="shared" si="5"/>
        <v>.</v>
      </c>
      <c r="G39" s="240" t="str">
        <f t="shared" si="5"/>
        <v>.</v>
      </c>
      <c r="H39" s="240" t="str">
        <f t="shared" si="5"/>
        <v>.</v>
      </c>
      <c r="I39" s="240" t="str">
        <f t="shared" si="5"/>
        <v>.</v>
      </c>
      <c r="J39" s="240" t="str">
        <f t="shared" si="5"/>
        <v>.</v>
      </c>
      <c r="K39" s="240" t="str">
        <f t="shared" si="5"/>
        <v>.</v>
      </c>
      <c r="L39" s="240" t="str">
        <f t="shared" si="5"/>
        <v>.</v>
      </c>
      <c r="M39" s="240" t="str">
        <f t="shared" si="5"/>
        <v>.</v>
      </c>
      <c r="N39" s="240" t="str">
        <f t="shared" si="5"/>
        <v>.</v>
      </c>
      <c r="O39" s="240" t="str">
        <f t="shared" si="5"/>
        <v>.</v>
      </c>
      <c r="P39" s="240" t="str">
        <f t="shared" si="5"/>
        <v>.</v>
      </c>
      <c r="Q39" s="240" t="str">
        <f t="shared" si="5"/>
        <v>.</v>
      </c>
      <c r="R39" s="240" t="str">
        <f t="shared" si="5"/>
        <v>.</v>
      </c>
      <c r="S39" s="240" t="str">
        <f t="shared" si="5"/>
        <v>.</v>
      </c>
      <c r="T39" s="240" t="str">
        <f t="shared" si="5"/>
        <v>.</v>
      </c>
      <c r="U39" s="240" t="str">
        <f t="shared" si="5"/>
        <v>.</v>
      </c>
      <c r="V39" s="240" t="str">
        <f t="shared" si="5"/>
        <v>.</v>
      </c>
      <c r="W39" s="240" t="str">
        <f t="shared" si="5"/>
        <v>.</v>
      </c>
      <c r="X39" s="240" t="str">
        <f t="shared" si="5"/>
        <v>.</v>
      </c>
      <c r="Y39" s="240" t="str">
        <f t="shared" si="5"/>
        <v>.</v>
      </c>
      <c r="Z39" s="240" t="str">
        <f t="shared" si="5"/>
        <v>.</v>
      </c>
      <c r="AA39" s="240" t="str">
        <f t="shared" si="5"/>
        <v>.</v>
      </c>
      <c r="AB39" s="240" t="str">
        <f t="shared" si="5"/>
        <v>.</v>
      </c>
      <c r="AC39" s="240" t="str">
        <f t="shared" si="5"/>
        <v>.</v>
      </c>
      <c r="AD39" s="240" t="str">
        <f t="shared" si="5"/>
        <v>.</v>
      </c>
      <c r="AE39" s="240" t="str">
        <f t="shared" si="5"/>
        <v>.</v>
      </c>
      <c r="AF39" s="240" t="str">
        <f t="shared" si="5"/>
        <v>.</v>
      </c>
      <c r="AG39" s="240" t="str">
        <f t="shared" si="5"/>
        <v>.</v>
      </c>
      <c r="AH39" s="240" t="str">
        <f t="shared" si="5"/>
        <v>.</v>
      </c>
      <c r="AI39" s="240" t="str">
        <f t="shared" si="5"/>
        <v>.</v>
      </c>
      <c r="AJ39" s="240" t="str">
        <f t="shared" si="5"/>
        <v>.</v>
      </c>
      <c r="AK39" s="240" t="str">
        <f t="shared" si="5"/>
        <v>.</v>
      </c>
      <c r="AL39" s="240" t="str">
        <f t="shared" si="5"/>
        <v>.</v>
      </c>
      <c r="AM39" s="240" t="str">
        <f t="shared" si="5"/>
        <v>.</v>
      </c>
      <c r="AN39" s="240" t="str">
        <f t="shared" si="5"/>
        <v>.</v>
      </c>
      <c r="AO39" s="240" t="str">
        <f t="shared" si="5"/>
        <v>.</v>
      </c>
      <c r="AP39" s="240" t="str">
        <f t="shared" si="5"/>
        <v>.</v>
      </c>
      <c r="AQ39" s="240" t="str">
        <f t="shared" si="5"/>
        <v>.</v>
      </c>
      <c r="AR39" s="4">
        <f>COUNTIF(D39:AQ39,"F")+'12'!AR39</f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66" t="str">
        <f>'12'!C40</f>
        <v>WELLYNTON LOPES TOZON</v>
      </c>
      <c r="D40" s="240" t="str">
        <f>IF('12'!AQ40="C","C",IF('12'!AQ40="D","D",IF('12'!AQ40="TR","TR",IF('12'!AQ40="TC","TC","."))))</f>
        <v>.</v>
      </c>
      <c r="E40" s="240" t="str">
        <f t="shared" si="4"/>
        <v>.</v>
      </c>
      <c r="F40" s="240" t="str">
        <f t="shared" si="5"/>
        <v>.</v>
      </c>
      <c r="G40" s="240" t="str">
        <f t="shared" si="5"/>
        <v>.</v>
      </c>
      <c r="H40" s="240" t="str">
        <f t="shared" si="5"/>
        <v>.</v>
      </c>
      <c r="I40" s="240" t="str">
        <f t="shared" si="5"/>
        <v>.</v>
      </c>
      <c r="J40" s="240" t="str">
        <f t="shared" si="5"/>
        <v>.</v>
      </c>
      <c r="K40" s="240" t="str">
        <f t="shared" si="5"/>
        <v>.</v>
      </c>
      <c r="L40" s="240" t="str">
        <f t="shared" si="5"/>
        <v>.</v>
      </c>
      <c r="M40" s="240" t="str">
        <f t="shared" si="5"/>
        <v>.</v>
      </c>
      <c r="N40" s="240" t="str">
        <f t="shared" si="5"/>
        <v>.</v>
      </c>
      <c r="O40" s="240" t="str">
        <f t="shared" si="5"/>
        <v>.</v>
      </c>
      <c r="P40" s="240" t="str">
        <f t="shared" si="5"/>
        <v>.</v>
      </c>
      <c r="Q40" s="240" t="str">
        <f t="shared" si="5"/>
        <v>.</v>
      </c>
      <c r="R40" s="240" t="str">
        <f t="shared" si="5"/>
        <v>.</v>
      </c>
      <c r="S40" s="240" t="str">
        <f t="shared" si="5"/>
        <v>.</v>
      </c>
      <c r="T40" s="240" t="str">
        <f t="shared" si="5"/>
        <v>.</v>
      </c>
      <c r="U40" s="240" t="str">
        <f t="shared" si="5"/>
        <v>.</v>
      </c>
      <c r="V40" s="240" t="str">
        <f t="shared" si="5"/>
        <v>.</v>
      </c>
      <c r="W40" s="240" t="str">
        <f t="shared" si="5"/>
        <v>.</v>
      </c>
      <c r="X40" s="240" t="str">
        <f t="shared" si="5"/>
        <v>.</v>
      </c>
      <c r="Y40" s="240" t="str">
        <f t="shared" si="5"/>
        <v>.</v>
      </c>
      <c r="Z40" s="240" t="str">
        <f t="shared" si="5"/>
        <v>.</v>
      </c>
      <c r="AA40" s="240" t="str">
        <f t="shared" si="5"/>
        <v>.</v>
      </c>
      <c r="AB40" s="240" t="str">
        <f t="shared" si="5"/>
        <v>.</v>
      </c>
      <c r="AC40" s="240" t="str">
        <f t="shared" si="5"/>
        <v>.</v>
      </c>
      <c r="AD40" s="240" t="str">
        <f t="shared" si="5"/>
        <v>.</v>
      </c>
      <c r="AE40" s="240" t="str">
        <f t="shared" si="5"/>
        <v>.</v>
      </c>
      <c r="AF40" s="240" t="str">
        <f t="shared" si="5"/>
        <v>.</v>
      </c>
      <c r="AG40" s="240" t="str">
        <f t="shared" si="5"/>
        <v>.</v>
      </c>
      <c r="AH40" s="240" t="str">
        <f t="shared" si="5"/>
        <v>.</v>
      </c>
      <c r="AI40" s="240" t="str">
        <f t="shared" si="5"/>
        <v>.</v>
      </c>
      <c r="AJ40" s="240" t="str">
        <f t="shared" si="5"/>
        <v>.</v>
      </c>
      <c r="AK40" s="240" t="str">
        <f t="shared" si="5"/>
        <v>.</v>
      </c>
      <c r="AL40" s="240" t="str">
        <f t="shared" si="5"/>
        <v>.</v>
      </c>
      <c r="AM40" s="240" t="str">
        <f t="shared" si="5"/>
        <v>.</v>
      </c>
      <c r="AN40" s="240" t="str">
        <f t="shared" si="5"/>
        <v>.</v>
      </c>
      <c r="AO40" s="240" t="str">
        <f t="shared" si="5"/>
        <v>.</v>
      </c>
      <c r="AP40" s="240" t="str">
        <f t="shared" si="5"/>
        <v>.</v>
      </c>
      <c r="AQ40" s="240" t="str">
        <f t="shared" si="5"/>
        <v>.</v>
      </c>
      <c r="AR40" s="4">
        <f>COUNTIF(D40:AQ40,"F")+'12'!AR40</f>
        <v>0</v>
      </c>
    </row>
    <row r="41" spans="1:44" ht="10.5" customHeight="1">
      <c r="A41" s="265">
        <f>'7'!A41</f>
        <v>18</v>
      </c>
      <c r="B41" s="265" t="str">
        <f>'7'!B41</f>
        <v>ADS</v>
      </c>
      <c r="C41" s="266" t="str">
        <f>'12'!C41</f>
        <v>WILLIAN FERREIRA PEIXOTO</v>
      </c>
      <c r="D41" s="240" t="str">
        <f>IF('12'!AQ41="C","C",IF('12'!AQ41="D","D",IF('12'!AQ41="TR","TR",IF('12'!AQ41="TC","TC","."))))</f>
        <v>.</v>
      </c>
      <c r="E41" s="240" t="str">
        <f t="shared" si="4"/>
        <v>.</v>
      </c>
      <c r="F41" s="240" t="str">
        <f t="shared" si="5"/>
        <v>.</v>
      </c>
      <c r="G41" s="240" t="str">
        <f t="shared" si="5"/>
        <v>.</v>
      </c>
      <c r="H41" s="240" t="str">
        <f t="shared" si="5"/>
        <v>.</v>
      </c>
      <c r="I41" s="240" t="str">
        <f t="shared" si="5"/>
        <v>.</v>
      </c>
      <c r="J41" s="240" t="str">
        <f t="shared" si="5"/>
        <v>.</v>
      </c>
      <c r="K41" s="240" t="str">
        <f t="shared" si="5"/>
        <v>.</v>
      </c>
      <c r="L41" s="240" t="str">
        <f t="shared" si="5"/>
        <v>.</v>
      </c>
      <c r="M41" s="240" t="str">
        <f t="shared" si="5"/>
        <v>.</v>
      </c>
      <c r="N41" s="240" t="str">
        <f t="shared" si="5"/>
        <v>.</v>
      </c>
      <c r="O41" s="240" t="str">
        <f t="shared" si="5"/>
        <v>.</v>
      </c>
      <c r="P41" s="240" t="str">
        <f t="shared" si="5"/>
        <v>.</v>
      </c>
      <c r="Q41" s="240" t="str">
        <f t="shared" si="5"/>
        <v>.</v>
      </c>
      <c r="R41" s="240" t="str">
        <f t="shared" si="5"/>
        <v>.</v>
      </c>
      <c r="S41" s="240" t="str">
        <f t="shared" si="5"/>
        <v>.</v>
      </c>
      <c r="T41" s="240" t="str">
        <f t="shared" si="5"/>
        <v>.</v>
      </c>
      <c r="U41" s="240" t="str">
        <f t="shared" si="5"/>
        <v>.</v>
      </c>
      <c r="V41" s="240" t="str">
        <f t="shared" si="5"/>
        <v>.</v>
      </c>
      <c r="W41" s="240" t="str">
        <f t="shared" si="5"/>
        <v>.</v>
      </c>
      <c r="X41" s="240" t="str">
        <f t="shared" si="5"/>
        <v>.</v>
      </c>
      <c r="Y41" s="240" t="str">
        <f t="shared" si="5"/>
        <v>.</v>
      </c>
      <c r="Z41" s="240" t="str">
        <f t="shared" si="5"/>
        <v>.</v>
      </c>
      <c r="AA41" s="240" t="str">
        <f t="shared" si="5"/>
        <v>.</v>
      </c>
      <c r="AB41" s="240" t="str">
        <f t="shared" si="5"/>
        <v>.</v>
      </c>
      <c r="AC41" s="240" t="str">
        <f t="shared" si="5"/>
        <v>.</v>
      </c>
      <c r="AD41" s="240" t="str">
        <f t="shared" si="5"/>
        <v>.</v>
      </c>
      <c r="AE41" s="240" t="str">
        <f t="shared" si="5"/>
        <v>.</v>
      </c>
      <c r="AF41" s="240" t="str">
        <f t="shared" si="5"/>
        <v>.</v>
      </c>
      <c r="AG41" s="240" t="str">
        <f t="shared" si="5"/>
        <v>.</v>
      </c>
      <c r="AH41" s="240" t="str">
        <f t="shared" si="5"/>
        <v>.</v>
      </c>
      <c r="AI41" s="240" t="str">
        <f t="shared" si="5"/>
        <v>.</v>
      </c>
      <c r="AJ41" s="240" t="str">
        <f t="shared" si="5"/>
        <v>.</v>
      </c>
      <c r="AK41" s="240" t="str">
        <f t="shared" si="5"/>
        <v>.</v>
      </c>
      <c r="AL41" s="240" t="str">
        <f t="shared" si="5"/>
        <v>.</v>
      </c>
      <c r="AM41" s="240" t="str">
        <f t="shared" si="5"/>
        <v>.</v>
      </c>
      <c r="AN41" s="240" t="str">
        <f t="shared" si="5"/>
        <v>.</v>
      </c>
      <c r="AO41" s="240" t="str">
        <f t="shared" si="5"/>
        <v>.</v>
      </c>
      <c r="AP41" s="240" t="str">
        <f t="shared" si="5"/>
        <v>.</v>
      </c>
      <c r="AQ41" s="240" t="str">
        <f t="shared" si="5"/>
        <v>.</v>
      </c>
      <c r="AR41" s="4">
        <f>COUNTIF(D41:AQ41,"F")+'12'!AR41</f>
        <v>0</v>
      </c>
    </row>
    <row r="42" spans="1:44" ht="10.5" customHeight="1">
      <c r="A42" s="265">
        <f>'7'!A42</f>
        <v>0</v>
      </c>
      <c r="B42" s="265">
        <f>'7'!B42</f>
        <v>0</v>
      </c>
      <c r="C42" s="266">
        <f>'12'!C42</f>
        <v>0</v>
      </c>
      <c r="D42" s="240" t="str">
        <f>IF('12'!AQ42="C","C",IF('12'!AQ42="D","D",IF('12'!AQ42="TR","TR",IF('12'!AQ42="TC","TC","."))))</f>
        <v>.</v>
      </c>
      <c r="E42" s="240" t="str">
        <f t="shared" si="4"/>
        <v>.</v>
      </c>
      <c r="F42" s="240" t="str">
        <f t="shared" si="5"/>
        <v>.</v>
      </c>
      <c r="G42" s="240" t="str">
        <f t="shared" si="5"/>
        <v>.</v>
      </c>
      <c r="H42" s="240" t="str">
        <f t="shared" si="5"/>
        <v>.</v>
      </c>
      <c r="I42" s="240" t="str">
        <f t="shared" si="5"/>
        <v>.</v>
      </c>
      <c r="J42" s="240" t="str">
        <f t="shared" si="5"/>
        <v>.</v>
      </c>
      <c r="K42" s="240" t="str">
        <f t="shared" si="5"/>
        <v>.</v>
      </c>
      <c r="L42" s="240" t="str">
        <f t="shared" si="5"/>
        <v>.</v>
      </c>
      <c r="M42" s="240" t="str">
        <f t="shared" si="5"/>
        <v>.</v>
      </c>
      <c r="N42" s="240" t="str">
        <f t="shared" si="5"/>
        <v>.</v>
      </c>
      <c r="O42" s="240" t="str">
        <f t="shared" si="5"/>
        <v>.</v>
      </c>
      <c r="P42" s="240" t="str">
        <f t="shared" si="5"/>
        <v>.</v>
      </c>
      <c r="Q42" s="240" t="str">
        <f t="shared" si="5"/>
        <v>.</v>
      </c>
      <c r="R42" s="240" t="str">
        <f t="shared" si="5"/>
        <v>.</v>
      </c>
      <c r="S42" s="240" t="str">
        <f t="shared" si="5"/>
        <v>.</v>
      </c>
      <c r="T42" s="240" t="str">
        <f t="shared" si="5"/>
        <v>.</v>
      </c>
      <c r="U42" s="240" t="str">
        <f t="shared" si="5"/>
        <v>.</v>
      </c>
      <c r="V42" s="240" t="str">
        <f t="shared" si="5"/>
        <v>.</v>
      </c>
      <c r="W42" s="240" t="str">
        <f t="shared" si="5"/>
        <v>.</v>
      </c>
      <c r="X42" s="240" t="str">
        <f t="shared" si="5"/>
        <v>.</v>
      </c>
      <c r="Y42" s="240" t="str">
        <f t="shared" si="5"/>
        <v>.</v>
      </c>
      <c r="Z42" s="240" t="str">
        <f t="shared" si="5"/>
        <v>.</v>
      </c>
      <c r="AA42" s="240" t="str">
        <f t="shared" si="5"/>
        <v>.</v>
      </c>
      <c r="AB42" s="240" t="str">
        <f t="shared" si="5"/>
        <v>.</v>
      </c>
      <c r="AC42" s="240" t="str">
        <f t="shared" si="5"/>
        <v>.</v>
      </c>
      <c r="AD42" s="240" t="str">
        <f t="shared" si="5"/>
        <v>.</v>
      </c>
      <c r="AE42" s="240" t="str">
        <f t="shared" si="5"/>
        <v>.</v>
      </c>
      <c r="AF42" s="240" t="str">
        <f t="shared" si="5"/>
        <v>.</v>
      </c>
      <c r="AG42" s="240" t="str">
        <f t="shared" si="5"/>
        <v>.</v>
      </c>
      <c r="AH42" s="240" t="str">
        <f t="shared" si="5"/>
        <v>.</v>
      </c>
      <c r="AI42" s="240" t="str">
        <f t="shared" si="5"/>
        <v>.</v>
      </c>
      <c r="AJ42" s="240" t="str">
        <f t="shared" si="5"/>
        <v>.</v>
      </c>
      <c r="AK42" s="240" t="str">
        <f t="shared" si="5"/>
        <v>.</v>
      </c>
      <c r="AL42" s="240" t="str">
        <f t="shared" si="5"/>
        <v>.</v>
      </c>
      <c r="AM42" s="240" t="str">
        <f t="shared" si="5"/>
        <v>.</v>
      </c>
      <c r="AN42" s="240" t="str">
        <f t="shared" si="5"/>
        <v>.</v>
      </c>
      <c r="AO42" s="240" t="str">
        <f t="shared" si="5"/>
        <v>.</v>
      </c>
      <c r="AP42" s="240" t="str">
        <f t="shared" si="5"/>
        <v>.</v>
      </c>
      <c r="AQ42" s="240" t="str">
        <f t="shared" si="5"/>
        <v>.</v>
      </c>
      <c r="AR42" s="4">
        <f>COUNTIF(D42:AQ42,"F")+'12'!AR42</f>
        <v>0</v>
      </c>
    </row>
    <row r="43" spans="1:44" ht="10.5" customHeight="1">
      <c r="A43" s="265">
        <f>'7'!A43</f>
        <v>0</v>
      </c>
      <c r="B43" s="265">
        <f>'7'!B43</f>
        <v>0</v>
      </c>
      <c r="C43" s="266">
        <f>'12'!C43</f>
        <v>0</v>
      </c>
      <c r="D43" s="240" t="str">
        <f>IF('12'!AQ43="C","C",IF('12'!AQ43="D","D",IF('12'!AQ43="TR","TR",IF('12'!AQ43="TC","TC","."))))</f>
        <v>.</v>
      </c>
      <c r="E43" s="240" t="str">
        <f t="shared" si="4"/>
        <v>.</v>
      </c>
      <c r="F43" s="240" t="str">
        <f t="shared" si="5"/>
        <v>.</v>
      </c>
      <c r="G43" s="240" t="str">
        <f t="shared" si="5"/>
        <v>.</v>
      </c>
      <c r="H43" s="240" t="str">
        <f t="shared" si="5"/>
        <v>.</v>
      </c>
      <c r="I43" s="240" t="str">
        <f t="shared" si="5"/>
        <v>.</v>
      </c>
      <c r="J43" s="240" t="str">
        <f t="shared" si="5"/>
        <v>.</v>
      </c>
      <c r="K43" s="240" t="str">
        <f t="shared" si="5"/>
        <v>.</v>
      </c>
      <c r="L43" s="240" t="str">
        <f t="shared" si="5"/>
        <v>.</v>
      </c>
      <c r="M43" s="240" t="str">
        <f t="shared" si="5"/>
        <v>.</v>
      </c>
      <c r="N43" s="240" t="str">
        <f t="shared" si="5"/>
        <v>.</v>
      </c>
      <c r="O43" s="240" t="str">
        <f t="shared" ref="O43:AQ43" si="6">IF(N43="C","C",IF(N43="D","D",IF(N43="TR","TR",IF(N43="TC","TC","."))))</f>
        <v>.</v>
      </c>
      <c r="P43" s="240" t="str">
        <f t="shared" si="6"/>
        <v>.</v>
      </c>
      <c r="Q43" s="240" t="str">
        <f t="shared" si="6"/>
        <v>.</v>
      </c>
      <c r="R43" s="240" t="str">
        <f t="shared" si="6"/>
        <v>.</v>
      </c>
      <c r="S43" s="240" t="str">
        <f t="shared" si="6"/>
        <v>.</v>
      </c>
      <c r="T43" s="240" t="str">
        <f t="shared" si="6"/>
        <v>.</v>
      </c>
      <c r="U43" s="240" t="str">
        <f t="shared" si="6"/>
        <v>.</v>
      </c>
      <c r="V43" s="240" t="str">
        <f t="shared" si="6"/>
        <v>.</v>
      </c>
      <c r="W43" s="240" t="str">
        <f t="shared" si="6"/>
        <v>.</v>
      </c>
      <c r="X43" s="240" t="str">
        <f t="shared" si="6"/>
        <v>.</v>
      </c>
      <c r="Y43" s="240" t="str">
        <f t="shared" si="6"/>
        <v>.</v>
      </c>
      <c r="Z43" s="240" t="str">
        <f t="shared" si="6"/>
        <v>.</v>
      </c>
      <c r="AA43" s="240" t="str">
        <f t="shared" si="6"/>
        <v>.</v>
      </c>
      <c r="AB43" s="240" t="str">
        <f t="shared" si="6"/>
        <v>.</v>
      </c>
      <c r="AC43" s="240" t="str">
        <f t="shared" si="6"/>
        <v>.</v>
      </c>
      <c r="AD43" s="240" t="str">
        <f t="shared" si="6"/>
        <v>.</v>
      </c>
      <c r="AE43" s="240" t="str">
        <f t="shared" si="6"/>
        <v>.</v>
      </c>
      <c r="AF43" s="240" t="str">
        <f t="shared" si="6"/>
        <v>.</v>
      </c>
      <c r="AG43" s="240" t="str">
        <f t="shared" si="6"/>
        <v>.</v>
      </c>
      <c r="AH43" s="240" t="str">
        <f t="shared" si="6"/>
        <v>.</v>
      </c>
      <c r="AI43" s="240" t="str">
        <f t="shared" si="6"/>
        <v>.</v>
      </c>
      <c r="AJ43" s="240" t="str">
        <f t="shared" si="6"/>
        <v>.</v>
      </c>
      <c r="AK43" s="240" t="str">
        <f t="shared" si="6"/>
        <v>.</v>
      </c>
      <c r="AL43" s="240" t="str">
        <f t="shared" si="6"/>
        <v>.</v>
      </c>
      <c r="AM43" s="240" t="str">
        <f t="shared" si="6"/>
        <v>.</v>
      </c>
      <c r="AN43" s="240" t="str">
        <f t="shared" si="6"/>
        <v>.</v>
      </c>
      <c r="AO43" s="240" t="str">
        <f t="shared" si="6"/>
        <v>.</v>
      </c>
      <c r="AP43" s="240" t="str">
        <f t="shared" si="6"/>
        <v>.</v>
      </c>
      <c r="AQ43" s="240" t="str">
        <f t="shared" si="6"/>
        <v>.</v>
      </c>
      <c r="AR43" s="4">
        <f>COUNTIF(D43:AQ43,"F")+'12'!AR43</f>
        <v>0</v>
      </c>
    </row>
    <row r="44" spans="1:44" ht="10.5" customHeight="1">
      <c r="A44" s="265">
        <f>'7'!A44</f>
        <v>0</v>
      </c>
      <c r="B44" s="265">
        <f>'7'!B44</f>
        <v>0</v>
      </c>
      <c r="C44" s="266">
        <f>'12'!C44</f>
        <v>0</v>
      </c>
      <c r="D44" s="240" t="str">
        <f>IF('12'!AQ44="C","C",IF('12'!AQ44="D","D",IF('12'!AQ44="TR","TR",IF('12'!AQ44="TC","TC","."))))</f>
        <v>.</v>
      </c>
      <c r="E44" s="240" t="str">
        <f t="shared" ref="E44:AQ44" si="7">IF(D44="C","C",IF(D44="D","D",IF(D44="TR","TR",IF(D44="TC","TC","."))))</f>
        <v>.</v>
      </c>
      <c r="F44" s="240" t="str">
        <f t="shared" si="7"/>
        <v>.</v>
      </c>
      <c r="G44" s="240" t="str">
        <f t="shared" si="7"/>
        <v>.</v>
      </c>
      <c r="H44" s="240" t="str">
        <f t="shared" si="7"/>
        <v>.</v>
      </c>
      <c r="I44" s="240" t="str">
        <f t="shared" si="7"/>
        <v>.</v>
      </c>
      <c r="J44" s="240" t="str">
        <f t="shared" si="7"/>
        <v>.</v>
      </c>
      <c r="K44" s="240" t="str">
        <f t="shared" si="7"/>
        <v>.</v>
      </c>
      <c r="L44" s="240" t="str">
        <f t="shared" si="7"/>
        <v>.</v>
      </c>
      <c r="M44" s="240" t="str">
        <f t="shared" si="7"/>
        <v>.</v>
      </c>
      <c r="N44" s="240" t="str">
        <f t="shared" si="7"/>
        <v>.</v>
      </c>
      <c r="O44" s="240" t="str">
        <f t="shared" si="7"/>
        <v>.</v>
      </c>
      <c r="P44" s="240" t="str">
        <f t="shared" si="7"/>
        <v>.</v>
      </c>
      <c r="Q44" s="240" t="str">
        <f t="shared" si="7"/>
        <v>.</v>
      </c>
      <c r="R44" s="240" t="str">
        <f t="shared" si="7"/>
        <v>.</v>
      </c>
      <c r="S44" s="240" t="str">
        <f t="shared" si="7"/>
        <v>.</v>
      </c>
      <c r="T44" s="240" t="str">
        <f t="shared" si="7"/>
        <v>.</v>
      </c>
      <c r="U44" s="240" t="str">
        <f t="shared" si="7"/>
        <v>.</v>
      </c>
      <c r="V44" s="240" t="str">
        <f t="shared" si="7"/>
        <v>.</v>
      </c>
      <c r="W44" s="240" t="str">
        <f t="shared" si="7"/>
        <v>.</v>
      </c>
      <c r="X44" s="240" t="str">
        <f t="shared" si="7"/>
        <v>.</v>
      </c>
      <c r="Y44" s="240" t="str">
        <f t="shared" si="7"/>
        <v>.</v>
      </c>
      <c r="Z44" s="240" t="str">
        <f t="shared" si="7"/>
        <v>.</v>
      </c>
      <c r="AA44" s="240" t="str">
        <f t="shared" si="7"/>
        <v>.</v>
      </c>
      <c r="AB44" s="240" t="str">
        <f t="shared" si="7"/>
        <v>.</v>
      </c>
      <c r="AC44" s="240" t="str">
        <f t="shared" si="7"/>
        <v>.</v>
      </c>
      <c r="AD44" s="240" t="str">
        <f t="shared" si="7"/>
        <v>.</v>
      </c>
      <c r="AE44" s="240" t="str">
        <f t="shared" si="7"/>
        <v>.</v>
      </c>
      <c r="AF44" s="240" t="str">
        <f t="shared" si="7"/>
        <v>.</v>
      </c>
      <c r="AG44" s="240" t="str">
        <f t="shared" si="7"/>
        <v>.</v>
      </c>
      <c r="AH44" s="240" t="str">
        <f t="shared" si="7"/>
        <v>.</v>
      </c>
      <c r="AI44" s="240" t="str">
        <f t="shared" si="7"/>
        <v>.</v>
      </c>
      <c r="AJ44" s="240" t="str">
        <f t="shared" si="7"/>
        <v>.</v>
      </c>
      <c r="AK44" s="240" t="str">
        <f t="shared" si="7"/>
        <v>.</v>
      </c>
      <c r="AL44" s="240" t="str">
        <f t="shared" si="7"/>
        <v>.</v>
      </c>
      <c r="AM44" s="240" t="str">
        <f t="shared" si="7"/>
        <v>.</v>
      </c>
      <c r="AN44" s="240" t="str">
        <f t="shared" si="7"/>
        <v>.</v>
      </c>
      <c r="AO44" s="240" t="str">
        <f t="shared" si="7"/>
        <v>.</v>
      </c>
      <c r="AP44" s="240" t="str">
        <f t="shared" si="7"/>
        <v>.</v>
      </c>
      <c r="AQ44" s="240" t="str">
        <f t="shared" si="7"/>
        <v>.</v>
      </c>
      <c r="AR44" s="4">
        <f>COUNTIF(D44:AQ44,"F")+'12'!AR44</f>
        <v>0</v>
      </c>
    </row>
    <row r="45" spans="1:44" ht="10.5" customHeight="1">
      <c r="A45" s="265">
        <f>'7'!A45</f>
        <v>0</v>
      </c>
      <c r="B45" s="265">
        <f>'7'!B45</f>
        <v>0</v>
      </c>
      <c r="C45" s="266">
        <f>'12'!C45</f>
        <v>0</v>
      </c>
      <c r="D45" s="240" t="str">
        <f>IF('12'!AQ45="C","C",IF('12'!AQ45="D","D",IF('12'!AQ45="TR","TR",IF('12'!AQ45="TC","TC","."))))</f>
        <v>.</v>
      </c>
      <c r="E45" s="240" t="str">
        <f t="shared" ref="E45:AQ45" si="8">IF(D45="C","C",IF(D45="D","D",IF(D45="TR","TR",IF(D45="TC","TC","."))))</f>
        <v>.</v>
      </c>
      <c r="F45" s="240" t="str">
        <f t="shared" si="8"/>
        <v>.</v>
      </c>
      <c r="G45" s="240" t="str">
        <f t="shared" si="8"/>
        <v>.</v>
      </c>
      <c r="H45" s="240" t="str">
        <f t="shared" si="8"/>
        <v>.</v>
      </c>
      <c r="I45" s="240" t="str">
        <f t="shared" si="8"/>
        <v>.</v>
      </c>
      <c r="J45" s="240" t="str">
        <f t="shared" si="8"/>
        <v>.</v>
      </c>
      <c r="K45" s="240" t="str">
        <f t="shared" si="8"/>
        <v>.</v>
      </c>
      <c r="L45" s="240" t="str">
        <f t="shared" si="8"/>
        <v>.</v>
      </c>
      <c r="M45" s="240" t="str">
        <f t="shared" si="8"/>
        <v>.</v>
      </c>
      <c r="N45" s="240" t="str">
        <f t="shared" si="8"/>
        <v>.</v>
      </c>
      <c r="O45" s="240" t="str">
        <f t="shared" si="8"/>
        <v>.</v>
      </c>
      <c r="P45" s="240" t="str">
        <f t="shared" si="8"/>
        <v>.</v>
      </c>
      <c r="Q45" s="240" t="str">
        <f t="shared" si="8"/>
        <v>.</v>
      </c>
      <c r="R45" s="240" t="str">
        <f t="shared" si="8"/>
        <v>.</v>
      </c>
      <c r="S45" s="240" t="str">
        <f t="shared" si="8"/>
        <v>.</v>
      </c>
      <c r="T45" s="240" t="str">
        <f t="shared" si="8"/>
        <v>.</v>
      </c>
      <c r="U45" s="240" t="str">
        <f t="shared" si="8"/>
        <v>.</v>
      </c>
      <c r="V45" s="240" t="str">
        <f t="shared" si="8"/>
        <v>.</v>
      </c>
      <c r="W45" s="240" t="str">
        <f t="shared" si="8"/>
        <v>.</v>
      </c>
      <c r="X45" s="240" t="str">
        <f t="shared" si="8"/>
        <v>.</v>
      </c>
      <c r="Y45" s="240" t="str">
        <f t="shared" si="8"/>
        <v>.</v>
      </c>
      <c r="Z45" s="240" t="str">
        <f t="shared" si="8"/>
        <v>.</v>
      </c>
      <c r="AA45" s="240" t="str">
        <f t="shared" si="8"/>
        <v>.</v>
      </c>
      <c r="AB45" s="240" t="str">
        <f t="shared" si="8"/>
        <v>.</v>
      </c>
      <c r="AC45" s="240" t="str">
        <f t="shared" si="8"/>
        <v>.</v>
      </c>
      <c r="AD45" s="240" t="str">
        <f t="shared" si="8"/>
        <v>.</v>
      </c>
      <c r="AE45" s="240" t="str">
        <f t="shared" si="8"/>
        <v>.</v>
      </c>
      <c r="AF45" s="240" t="str">
        <f t="shared" si="8"/>
        <v>.</v>
      </c>
      <c r="AG45" s="240" t="str">
        <f t="shared" si="8"/>
        <v>.</v>
      </c>
      <c r="AH45" s="240" t="str">
        <f t="shared" si="8"/>
        <v>.</v>
      </c>
      <c r="AI45" s="240" t="str">
        <f t="shared" si="8"/>
        <v>.</v>
      </c>
      <c r="AJ45" s="240" t="str">
        <f t="shared" si="8"/>
        <v>.</v>
      </c>
      <c r="AK45" s="240" t="str">
        <f t="shared" si="8"/>
        <v>.</v>
      </c>
      <c r="AL45" s="240" t="str">
        <f t="shared" si="8"/>
        <v>.</v>
      </c>
      <c r="AM45" s="240" t="str">
        <f t="shared" si="8"/>
        <v>.</v>
      </c>
      <c r="AN45" s="240" t="str">
        <f t="shared" si="8"/>
        <v>.</v>
      </c>
      <c r="AO45" s="240" t="str">
        <f t="shared" si="8"/>
        <v>.</v>
      </c>
      <c r="AP45" s="240" t="str">
        <f t="shared" si="8"/>
        <v>.</v>
      </c>
      <c r="AQ45" s="240" t="str">
        <f t="shared" si="8"/>
        <v>.</v>
      </c>
      <c r="AR45" s="4">
        <f>COUNTIF(D45:AQ45,"F")+'12'!AR45</f>
        <v>0</v>
      </c>
    </row>
    <row r="46" spans="1:44" ht="10.5" customHeight="1">
      <c r="A46" s="265">
        <f>'7'!A46</f>
        <v>0</v>
      </c>
      <c r="B46" s="265">
        <f>'7'!B46</f>
        <v>0</v>
      </c>
      <c r="C46" s="266">
        <f>'12'!C46</f>
        <v>0</v>
      </c>
      <c r="D46" s="240" t="str">
        <f>IF('12'!AQ46="C","C",IF('12'!AQ46="D","D",IF('12'!AQ46="TR","TR",IF('12'!AQ46="TC","TC","."))))</f>
        <v>.</v>
      </c>
      <c r="E46" s="240" t="str">
        <f t="shared" ref="E46:AQ46" si="9">IF(D46="C","C",IF(D46="D","D",IF(D46="TR","TR",IF(D46="TC","TC","."))))</f>
        <v>.</v>
      </c>
      <c r="F46" s="240" t="str">
        <f t="shared" si="9"/>
        <v>.</v>
      </c>
      <c r="G46" s="240" t="str">
        <f t="shared" si="9"/>
        <v>.</v>
      </c>
      <c r="H46" s="240" t="str">
        <f t="shared" si="9"/>
        <v>.</v>
      </c>
      <c r="I46" s="240" t="str">
        <f t="shared" si="9"/>
        <v>.</v>
      </c>
      <c r="J46" s="240" t="str">
        <f t="shared" si="9"/>
        <v>.</v>
      </c>
      <c r="K46" s="240" t="str">
        <f t="shared" si="9"/>
        <v>.</v>
      </c>
      <c r="L46" s="240" t="str">
        <f t="shared" si="9"/>
        <v>.</v>
      </c>
      <c r="M46" s="240" t="str">
        <f t="shared" si="9"/>
        <v>.</v>
      </c>
      <c r="N46" s="240" t="str">
        <f t="shared" si="9"/>
        <v>.</v>
      </c>
      <c r="O46" s="240" t="str">
        <f t="shared" si="9"/>
        <v>.</v>
      </c>
      <c r="P46" s="240" t="str">
        <f t="shared" si="9"/>
        <v>.</v>
      </c>
      <c r="Q46" s="240" t="str">
        <f t="shared" si="9"/>
        <v>.</v>
      </c>
      <c r="R46" s="240" t="str">
        <f t="shared" si="9"/>
        <v>.</v>
      </c>
      <c r="S46" s="240" t="str">
        <f t="shared" si="9"/>
        <v>.</v>
      </c>
      <c r="T46" s="240" t="str">
        <f t="shared" si="9"/>
        <v>.</v>
      </c>
      <c r="U46" s="240" t="str">
        <f t="shared" si="9"/>
        <v>.</v>
      </c>
      <c r="V46" s="240" t="str">
        <f t="shared" si="9"/>
        <v>.</v>
      </c>
      <c r="W46" s="240" t="str">
        <f t="shared" si="9"/>
        <v>.</v>
      </c>
      <c r="X46" s="240" t="str">
        <f t="shared" si="9"/>
        <v>.</v>
      </c>
      <c r="Y46" s="240" t="str">
        <f t="shared" si="9"/>
        <v>.</v>
      </c>
      <c r="Z46" s="240" t="str">
        <f t="shared" si="9"/>
        <v>.</v>
      </c>
      <c r="AA46" s="240" t="str">
        <f t="shared" si="9"/>
        <v>.</v>
      </c>
      <c r="AB46" s="240" t="str">
        <f t="shared" si="9"/>
        <v>.</v>
      </c>
      <c r="AC46" s="240" t="str">
        <f t="shared" si="9"/>
        <v>.</v>
      </c>
      <c r="AD46" s="240" t="str">
        <f t="shared" si="9"/>
        <v>.</v>
      </c>
      <c r="AE46" s="240" t="str">
        <f t="shared" si="9"/>
        <v>.</v>
      </c>
      <c r="AF46" s="240" t="str">
        <f t="shared" si="9"/>
        <v>.</v>
      </c>
      <c r="AG46" s="240" t="str">
        <f t="shared" si="9"/>
        <v>.</v>
      </c>
      <c r="AH46" s="240" t="str">
        <f t="shared" si="9"/>
        <v>.</v>
      </c>
      <c r="AI46" s="240" t="str">
        <f t="shared" si="9"/>
        <v>.</v>
      </c>
      <c r="AJ46" s="240" t="str">
        <f t="shared" si="9"/>
        <v>.</v>
      </c>
      <c r="AK46" s="240" t="str">
        <f t="shared" si="9"/>
        <v>.</v>
      </c>
      <c r="AL46" s="240" t="str">
        <f t="shared" si="9"/>
        <v>.</v>
      </c>
      <c r="AM46" s="240" t="str">
        <f t="shared" si="9"/>
        <v>.</v>
      </c>
      <c r="AN46" s="240" t="str">
        <f t="shared" si="9"/>
        <v>.</v>
      </c>
      <c r="AO46" s="240" t="str">
        <f t="shared" si="9"/>
        <v>.</v>
      </c>
      <c r="AP46" s="240" t="str">
        <f t="shared" si="9"/>
        <v>.</v>
      </c>
      <c r="AQ46" s="240" t="str">
        <f t="shared" si="9"/>
        <v>.</v>
      </c>
      <c r="AR46" s="4">
        <f>COUNTIF(D46:AQ46,"F")+'12'!AR46</f>
        <v>0</v>
      </c>
    </row>
    <row r="47" spans="1:44" ht="10.5" customHeight="1">
      <c r="A47" s="265">
        <f>'7'!A47</f>
        <v>0</v>
      </c>
      <c r="B47" s="265">
        <f>'7'!B47</f>
        <v>0</v>
      </c>
      <c r="C47" s="266">
        <f>'12'!C47</f>
        <v>0</v>
      </c>
      <c r="D47" s="240" t="str">
        <f>IF('12'!AQ47="C","C",IF('12'!AQ47="D","D",IF('12'!AQ47="TR","TR",IF('12'!AQ47="TC","TC","."))))</f>
        <v>.</v>
      </c>
      <c r="E47" s="240" t="str">
        <f t="shared" ref="E47:AQ47" si="10">IF(D47="C","C",IF(D47="D","D",IF(D47="TR","TR",IF(D47="TC","TC","."))))</f>
        <v>.</v>
      </c>
      <c r="F47" s="240" t="str">
        <f t="shared" si="10"/>
        <v>.</v>
      </c>
      <c r="G47" s="240" t="str">
        <f t="shared" si="10"/>
        <v>.</v>
      </c>
      <c r="H47" s="240" t="str">
        <f t="shared" si="10"/>
        <v>.</v>
      </c>
      <c r="I47" s="240" t="str">
        <f t="shared" si="10"/>
        <v>.</v>
      </c>
      <c r="J47" s="240" t="str">
        <f t="shared" si="10"/>
        <v>.</v>
      </c>
      <c r="K47" s="240" t="str">
        <f t="shared" si="10"/>
        <v>.</v>
      </c>
      <c r="L47" s="240" t="str">
        <f t="shared" si="10"/>
        <v>.</v>
      </c>
      <c r="M47" s="240" t="str">
        <f t="shared" si="10"/>
        <v>.</v>
      </c>
      <c r="N47" s="240" t="str">
        <f t="shared" si="10"/>
        <v>.</v>
      </c>
      <c r="O47" s="240" t="str">
        <f t="shared" si="10"/>
        <v>.</v>
      </c>
      <c r="P47" s="240" t="str">
        <f t="shared" si="10"/>
        <v>.</v>
      </c>
      <c r="Q47" s="240" t="str">
        <f t="shared" si="10"/>
        <v>.</v>
      </c>
      <c r="R47" s="240" t="str">
        <f t="shared" si="10"/>
        <v>.</v>
      </c>
      <c r="S47" s="240" t="str">
        <f t="shared" si="10"/>
        <v>.</v>
      </c>
      <c r="T47" s="240" t="str">
        <f t="shared" si="10"/>
        <v>.</v>
      </c>
      <c r="U47" s="240" t="str">
        <f t="shared" si="10"/>
        <v>.</v>
      </c>
      <c r="V47" s="240" t="str">
        <f t="shared" si="10"/>
        <v>.</v>
      </c>
      <c r="W47" s="240" t="str">
        <f t="shared" si="10"/>
        <v>.</v>
      </c>
      <c r="X47" s="240" t="str">
        <f t="shared" si="10"/>
        <v>.</v>
      </c>
      <c r="Y47" s="240" t="str">
        <f t="shared" si="10"/>
        <v>.</v>
      </c>
      <c r="Z47" s="240" t="str">
        <f t="shared" si="10"/>
        <v>.</v>
      </c>
      <c r="AA47" s="240" t="str">
        <f t="shared" si="10"/>
        <v>.</v>
      </c>
      <c r="AB47" s="240" t="str">
        <f t="shared" si="10"/>
        <v>.</v>
      </c>
      <c r="AC47" s="240" t="str">
        <f t="shared" si="10"/>
        <v>.</v>
      </c>
      <c r="AD47" s="240" t="str">
        <f t="shared" si="10"/>
        <v>.</v>
      </c>
      <c r="AE47" s="240" t="str">
        <f t="shared" si="10"/>
        <v>.</v>
      </c>
      <c r="AF47" s="240" t="str">
        <f t="shared" si="10"/>
        <v>.</v>
      </c>
      <c r="AG47" s="240" t="str">
        <f t="shared" si="10"/>
        <v>.</v>
      </c>
      <c r="AH47" s="240" t="str">
        <f t="shared" si="10"/>
        <v>.</v>
      </c>
      <c r="AI47" s="240" t="str">
        <f t="shared" si="10"/>
        <v>.</v>
      </c>
      <c r="AJ47" s="240" t="str">
        <f t="shared" si="10"/>
        <v>.</v>
      </c>
      <c r="AK47" s="240" t="str">
        <f t="shared" si="10"/>
        <v>.</v>
      </c>
      <c r="AL47" s="240" t="str">
        <f t="shared" si="10"/>
        <v>.</v>
      </c>
      <c r="AM47" s="240" t="str">
        <f t="shared" si="10"/>
        <v>.</v>
      </c>
      <c r="AN47" s="240" t="str">
        <f t="shared" si="10"/>
        <v>.</v>
      </c>
      <c r="AO47" s="240" t="str">
        <f t="shared" si="10"/>
        <v>.</v>
      </c>
      <c r="AP47" s="240" t="str">
        <f t="shared" si="10"/>
        <v>.</v>
      </c>
      <c r="AQ47" s="240" t="str">
        <f t="shared" si="10"/>
        <v>.</v>
      </c>
      <c r="AR47" s="4">
        <f>COUNTIF(D47:AQ47,"F")+'12'!AR47</f>
        <v>0</v>
      </c>
    </row>
    <row r="48" spans="1:44" ht="10.5" customHeight="1">
      <c r="A48" s="265">
        <f>'7'!A48</f>
        <v>0</v>
      </c>
      <c r="B48" s="265">
        <f>'7'!B48</f>
        <v>0</v>
      </c>
      <c r="C48" s="266">
        <f>'12'!C48</f>
        <v>0</v>
      </c>
      <c r="D48" s="240" t="str">
        <f>IF('12'!AQ48="C","C",IF('12'!AQ48="D","D",IF('12'!AQ48="TR","TR",IF('12'!AQ48="TC","TC","."))))</f>
        <v>.</v>
      </c>
      <c r="E48" s="240" t="str">
        <f t="shared" ref="E48:AQ48" si="11">IF(D48="C","C",IF(D48="D","D",IF(D48="TR","TR",IF(D48="TC","TC","."))))</f>
        <v>.</v>
      </c>
      <c r="F48" s="240" t="str">
        <f t="shared" si="11"/>
        <v>.</v>
      </c>
      <c r="G48" s="240" t="str">
        <f t="shared" si="11"/>
        <v>.</v>
      </c>
      <c r="H48" s="240" t="str">
        <f t="shared" si="11"/>
        <v>.</v>
      </c>
      <c r="I48" s="240" t="str">
        <f t="shared" si="11"/>
        <v>.</v>
      </c>
      <c r="J48" s="240" t="str">
        <f t="shared" si="11"/>
        <v>.</v>
      </c>
      <c r="K48" s="240" t="str">
        <f t="shared" si="11"/>
        <v>.</v>
      </c>
      <c r="L48" s="240" t="str">
        <f t="shared" si="11"/>
        <v>.</v>
      </c>
      <c r="M48" s="240" t="str">
        <f t="shared" si="11"/>
        <v>.</v>
      </c>
      <c r="N48" s="240" t="str">
        <f t="shared" si="11"/>
        <v>.</v>
      </c>
      <c r="O48" s="240" t="str">
        <f t="shared" si="11"/>
        <v>.</v>
      </c>
      <c r="P48" s="240" t="str">
        <f t="shared" si="11"/>
        <v>.</v>
      </c>
      <c r="Q48" s="240" t="str">
        <f t="shared" si="11"/>
        <v>.</v>
      </c>
      <c r="R48" s="240" t="str">
        <f t="shared" si="11"/>
        <v>.</v>
      </c>
      <c r="S48" s="240" t="str">
        <f t="shared" si="11"/>
        <v>.</v>
      </c>
      <c r="T48" s="240" t="str">
        <f t="shared" si="11"/>
        <v>.</v>
      </c>
      <c r="U48" s="240" t="str">
        <f t="shared" si="11"/>
        <v>.</v>
      </c>
      <c r="V48" s="240" t="str">
        <f t="shared" si="11"/>
        <v>.</v>
      </c>
      <c r="W48" s="240" t="str">
        <f t="shared" si="11"/>
        <v>.</v>
      </c>
      <c r="X48" s="240" t="str">
        <f t="shared" si="11"/>
        <v>.</v>
      </c>
      <c r="Y48" s="240" t="str">
        <f t="shared" si="11"/>
        <v>.</v>
      </c>
      <c r="Z48" s="240" t="str">
        <f t="shared" si="11"/>
        <v>.</v>
      </c>
      <c r="AA48" s="240" t="str">
        <f t="shared" si="11"/>
        <v>.</v>
      </c>
      <c r="AB48" s="240" t="str">
        <f t="shared" si="11"/>
        <v>.</v>
      </c>
      <c r="AC48" s="240" t="str">
        <f t="shared" si="11"/>
        <v>.</v>
      </c>
      <c r="AD48" s="240" t="str">
        <f t="shared" si="11"/>
        <v>.</v>
      </c>
      <c r="AE48" s="240" t="str">
        <f t="shared" si="11"/>
        <v>.</v>
      </c>
      <c r="AF48" s="240" t="str">
        <f t="shared" si="11"/>
        <v>.</v>
      </c>
      <c r="AG48" s="240" t="str">
        <f t="shared" si="11"/>
        <v>.</v>
      </c>
      <c r="AH48" s="240" t="str">
        <f t="shared" si="11"/>
        <v>.</v>
      </c>
      <c r="AI48" s="240" t="str">
        <f t="shared" si="11"/>
        <v>.</v>
      </c>
      <c r="AJ48" s="240" t="str">
        <f t="shared" si="11"/>
        <v>.</v>
      </c>
      <c r="AK48" s="240" t="str">
        <f t="shared" si="11"/>
        <v>.</v>
      </c>
      <c r="AL48" s="240" t="str">
        <f t="shared" si="11"/>
        <v>.</v>
      </c>
      <c r="AM48" s="240" t="str">
        <f t="shared" si="11"/>
        <v>.</v>
      </c>
      <c r="AN48" s="240" t="str">
        <f t="shared" si="11"/>
        <v>.</v>
      </c>
      <c r="AO48" s="240" t="str">
        <f t="shared" si="11"/>
        <v>.</v>
      </c>
      <c r="AP48" s="240" t="str">
        <f t="shared" si="11"/>
        <v>.</v>
      </c>
      <c r="AQ48" s="240" t="str">
        <f t="shared" si="11"/>
        <v>.</v>
      </c>
      <c r="AR48" s="4">
        <f>COUNTIF(D48:AQ48,"F")+'12'!AR48</f>
        <v>0</v>
      </c>
    </row>
    <row r="49" spans="1:44" ht="10.5" customHeight="1">
      <c r="A49" s="265">
        <f>'7'!A49</f>
        <v>0</v>
      </c>
      <c r="B49" s="265">
        <f>'7'!B49</f>
        <v>0</v>
      </c>
      <c r="C49" s="266">
        <f>'12'!C49</f>
        <v>0</v>
      </c>
      <c r="D49" s="240" t="str">
        <f>IF('12'!AQ49="C","C",IF('12'!AQ49="D","D",IF('12'!AQ49="TR","TR",IF('12'!AQ49="TC","TC","."))))</f>
        <v>.</v>
      </c>
      <c r="E49" s="240" t="str">
        <f t="shared" ref="E49:AQ49" si="12">IF(D49="C","C",IF(D49="D","D",IF(D49="TR","TR",IF(D49="TC","TC","."))))</f>
        <v>.</v>
      </c>
      <c r="F49" s="240" t="str">
        <f t="shared" si="12"/>
        <v>.</v>
      </c>
      <c r="G49" s="240" t="str">
        <f t="shared" si="12"/>
        <v>.</v>
      </c>
      <c r="H49" s="240" t="str">
        <f t="shared" si="12"/>
        <v>.</v>
      </c>
      <c r="I49" s="240" t="str">
        <f t="shared" si="12"/>
        <v>.</v>
      </c>
      <c r="J49" s="240" t="str">
        <f t="shared" si="12"/>
        <v>.</v>
      </c>
      <c r="K49" s="240" t="str">
        <f t="shared" si="12"/>
        <v>.</v>
      </c>
      <c r="L49" s="240" t="str">
        <f t="shared" si="12"/>
        <v>.</v>
      </c>
      <c r="M49" s="240" t="str">
        <f t="shared" si="12"/>
        <v>.</v>
      </c>
      <c r="N49" s="240" t="str">
        <f t="shared" si="12"/>
        <v>.</v>
      </c>
      <c r="O49" s="240" t="str">
        <f t="shared" si="12"/>
        <v>.</v>
      </c>
      <c r="P49" s="240" t="str">
        <f t="shared" si="12"/>
        <v>.</v>
      </c>
      <c r="Q49" s="240" t="str">
        <f t="shared" si="12"/>
        <v>.</v>
      </c>
      <c r="R49" s="240" t="str">
        <f t="shared" si="12"/>
        <v>.</v>
      </c>
      <c r="S49" s="240" t="str">
        <f t="shared" si="12"/>
        <v>.</v>
      </c>
      <c r="T49" s="240" t="str">
        <f t="shared" si="12"/>
        <v>.</v>
      </c>
      <c r="U49" s="240" t="str">
        <f t="shared" si="12"/>
        <v>.</v>
      </c>
      <c r="V49" s="240" t="str">
        <f t="shared" si="12"/>
        <v>.</v>
      </c>
      <c r="W49" s="240" t="str">
        <f t="shared" si="12"/>
        <v>.</v>
      </c>
      <c r="X49" s="240" t="str">
        <f t="shared" si="12"/>
        <v>.</v>
      </c>
      <c r="Y49" s="240" t="str">
        <f t="shared" si="12"/>
        <v>.</v>
      </c>
      <c r="Z49" s="240" t="str">
        <f t="shared" si="12"/>
        <v>.</v>
      </c>
      <c r="AA49" s="240" t="str">
        <f t="shared" si="12"/>
        <v>.</v>
      </c>
      <c r="AB49" s="240" t="str">
        <f t="shared" si="12"/>
        <v>.</v>
      </c>
      <c r="AC49" s="240" t="str">
        <f t="shared" si="12"/>
        <v>.</v>
      </c>
      <c r="AD49" s="240" t="str">
        <f t="shared" si="12"/>
        <v>.</v>
      </c>
      <c r="AE49" s="240" t="str">
        <f t="shared" si="12"/>
        <v>.</v>
      </c>
      <c r="AF49" s="240" t="str">
        <f t="shared" si="12"/>
        <v>.</v>
      </c>
      <c r="AG49" s="240" t="str">
        <f t="shared" si="12"/>
        <v>.</v>
      </c>
      <c r="AH49" s="240" t="str">
        <f t="shared" si="12"/>
        <v>.</v>
      </c>
      <c r="AI49" s="240" t="str">
        <f t="shared" si="12"/>
        <v>.</v>
      </c>
      <c r="AJ49" s="240" t="str">
        <f t="shared" si="12"/>
        <v>.</v>
      </c>
      <c r="AK49" s="240" t="str">
        <f t="shared" si="12"/>
        <v>.</v>
      </c>
      <c r="AL49" s="240" t="str">
        <f t="shared" si="12"/>
        <v>.</v>
      </c>
      <c r="AM49" s="240" t="str">
        <f t="shared" si="12"/>
        <v>.</v>
      </c>
      <c r="AN49" s="240" t="str">
        <f t="shared" si="12"/>
        <v>.</v>
      </c>
      <c r="AO49" s="240" t="str">
        <f t="shared" si="12"/>
        <v>.</v>
      </c>
      <c r="AP49" s="240" t="str">
        <f t="shared" si="12"/>
        <v>.</v>
      </c>
      <c r="AQ49" s="240" t="str">
        <f t="shared" si="12"/>
        <v>.</v>
      </c>
      <c r="AR49" s="4">
        <f>COUNTIF(D49:AQ49,"F")+'12'!AR49</f>
        <v>0</v>
      </c>
    </row>
    <row r="50" spans="1:44" ht="10.5" customHeight="1">
      <c r="A50" s="265">
        <f>'7'!A50</f>
        <v>0</v>
      </c>
      <c r="B50" s="265">
        <f>'7'!B50</f>
        <v>0</v>
      </c>
      <c r="C50" s="266">
        <f>'12'!C50</f>
        <v>0</v>
      </c>
      <c r="D50" s="240" t="str">
        <f>IF('12'!AQ50="C","C",IF('12'!AQ50="D","D",IF('12'!AQ50="TR","TR",IF('12'!AQ50="TC","TC","."))))</f>
        <v>.</v>
      </c>
      <c r="E50" s="240" t="str">
        <f t="shared" ref="E50:AQ50" si="13">IF(D50="C","C",IF(D50="D","D",IF(D50="TR","TR",IF(D50="TC","TC","."))))</f>
        <v>.</v>
      </c>
      <c r="F50" s="240" t="str">
        <f t="shared" si="13"/>
        <v>.</v>
      </c>
      <c r="G50" s="240" t="str">
        <f t="shared" si="13"/>
        <v>.</v>
      </c>
      <c r="H50" s="240" t="str">
        <f t="shared" si="13"/>
        <v>.</v>
      </c>
      <c r="I50" s="240" t="str">
        <f t="shared" si="13"/>
        <v>.</v>
      </c>
      <c r="J50" s="240" t="str">
        <f t="shared" si="13"/>
        <v>.</v>
      </c>
      <c r="K50" s="240" t="str">
        <f t="shared" si="13"/>
        <v>.</v>
      </c>
      <c r="L50" s="240" t="str">
        <f t="shared" si="13"/>
        <v>.</v>
      </c>
      <c r="M50" s="240" t="str">
        <f t="shared" si="13"/>
        <v>.</v>
      </c>
      <c r="N50" s="240" t="str">
        <f t="shared" si="13"/>
        <v>.</v>
      </c>
      <c r="O50" s="240" t="str">
        <f t="shared" si="13"/>
        <v>.</v>
      </c>
      <c r="P50" s="240" t="str">
        <f t="shared" si="13"/>
        <v>.</v>
      </c>
      <c r="Q50" s="240" t="str">
        <f t="shared" si="13"/>
        <v>.</v>
      </c>
      <c r="R50" s="240" t="str">
        <f t="shared" si="13"/>
        <v>.</v>
      </c>
      <c r="S50" s="240" t="str">
        <f t="shared" si="13"/>
        <v>.</v>
      </c>
      <c r="T50" s="240" t="str">
        <f t="shared" si="13"/>
        <v>.</v>
      </c>
      <c r="U50" s="240" t="str">
        <f t="shared" si="13"/>
        <v>.</v>
      </c>
      <c r="V50" s="240" t="str">
        <f t="shared" si="13"/>
        <v>.</v>
      </c>
      <c r="W50" s="240" t="str">
        <f t="shared" si="13"/>
        <v>.</v>
      </c>
      <c r="X50" s="240" t="str">
        <f t="shared" si="13"/>
        <v>.</v>
      </c>
      <c r="Y50" s="240" t="str">
        <f t="shared" si="13"/>
        <v>.</v>
      </c>
      <c r="Z50" s="240" t="str">
        <f t="shared" si="13"/>
        <v>.</v>
      </c>
      <c r="AA50" s="240" t="str">
        <f t="shared" si="13"/>
        <v>.</v>
      </c>
      <c r="AB50" s="240" t="str">
        <f t="shared" si="13"/>
        <v>.</v>
      </c>
      <c r="AC50" s="240" t="str">
        <f t="shared" si="13"/>
        <v>.</v>
      </c>
      <c r="AD50" s="240" t="str">
        <f t="shared" si="13"/>
        <v>.</v>
      </c>
      <c r="AE50" s="240" t="str">
        <f t="shared" si="13"/>
        <v>.</v>
      </c>
      <c r="AF50" s="240" t="str">
        <f t="shared" si="13"/>
        <v>.</v>
      </c>
      <c r="AG50" s="240" t="str">
        <f t="shared" si="13"/>
        <v>.</v>
      </c>
      <c r="AH50" s="240" t="str">
        <f t="shared" si="13"/>
        <v>.</v>
      </c>
      <c r="AI50" s="240" t="str">
        <f t="shared" si="13"/>
        <v>.</v>
      </c>
      <c r="AJ50" s="240" t="str">
        <f t="shared" si="13"/>
        <v>.</v>
      </c>
      <c r="AK50" s="240" t="str">
        <f t="shared" si="13"/>
        <v>.</v>
      </c>
      <c r="AL50" s="240" t="str">
        <f t="shared" si="13"/>
        <v>.</v>
      </c>
      <c r="AM50" s="240" t="str">
        <f t="shared" si="13"/>
        <v>.</v>
      </c>
      <c r="AN50" s="240" t="str">
        <f t="shared" si="13"/>
        <v>.</v>
      </c>
      <c r="AO50" s="240" t="str">
        <f t="shared" si="13"/>
        <v>.</v>
      </c>
      <c r="AP50" s="240" t="str">
        <f t="shared" si="13"/>
        <v>.</v>
      </c>
      <c r="AQ50" s="240" t="str">
        <f t="shared" si="13"/>
        <v>.</v>
      </c>
      <c r="AR50" s="4">
        <f>COUNTIF(D50:AQ50,"F")+'12'!AR50</f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'9'!C51</f>
        <v>0</v>
      </c>
      <c r="D51" s="240" t="str">
        <f>IF('12'!AQ51="C","C",IF('12'!AQ51="D","D",IF('12'!AQ51="TR","TR",IF('12'!AQ51="TC","TC","."))))</f>
        <v>.</v>
      </c>
      <c r="E51" s="240" t="str">
        <f t="shared" ref="E51:F55" si="14">IF(D51="C","C",IF(D51="D","D",IF(D51="TR","TR",IF(D51="TC","TC","."))))</f>
        <v>.</v>
      </c>
      <c r="F51" s="240" t="str">
        <f t="shared" si="14"/>
        <v>.</v>
      </c>
      <c r="G51" s="240" t="str">
        <f t="shared" ref="G51:G55" si="15">IF(F51="C","C",IF(F51="D","D",IF(F51="TR","TR",IF(F51="TC","TC","."))))</f>
        <v>.</v>
      </c>
      <c r="H51" s="240" t="str">
        <f t="shared" ref="H51:H55" si="16">IF(G51="C","C",IF(G51="D","D",IF(G51="TR","TR",IF(G51="TC","TC","."))))</f>
        <v>.</v>
      </c>
      <c r="I51" s="240" t="str">
        <f t="shared" ref="I51:I55" si="17">IF(H51="C","C",IF(H51="D","D",IF(H51="TR","TR",IF(H51="TC","TC","."))))</f>
        <v>.</v>
      </c>
      <c r="J51" s="240" t="str">
        <f t="shared" ref="J51:J55" si="18">IF(I51="C","C",IF(I51="D","D",IF(I51="TR","TR",IF(I51="TC","TC","."))))</f>
        <v>.</v>
      </c>
      <c r="K51" s="240" t="str">
        <f t="shared" ref="K51:K55" si="19">IF(J51="C","C",IF(J51="D","D",IF(J51="TR","TR",IF(J51="TC","TC","."))))</f>
        <v>.</v>
      </c>
      <c r="L51" s="240" t="str">
        <f t="shared" ref="L51:L55" si="20">IF(K51="C","C",IF(K51="D","D",IF(K51="TR","TR",IF(K51="TC","TC","."))))</f>
        <v>.</v>
      </c>
      <c r="M51" s="240" t="str">
        <f t="shared" ref="M51:M55" si="21">IF(L51="C","C",IF(L51="D","D",IF(L51="TR","TR",IF(L51="TC","TC","."))))</f>
        <v>.</v>
      </c>
      <c r="N51" s="240" t="str">
        <f t="shared" ref="N51:N55" si="22">IF(M51="C","C",IF(M51="D","D",IF(M51="TR","TR",IF(M51="TC","TC","."))))</f>
        <v>.</v>
      </c>
      <c r="O51" s="240" t="str">
        <f t="shared" ref="O51:O55" si="23">IF(N51="C","C",IF(N51="D","D",IF(N51="TR","TR",IF(N51="TC","TC","."))))</f>
        <v>.</v>
      </c>
      <c r="P51" s="240" t="str">
        <f t="shared" ref="P51:P55" si="24">IF(O51="C","C",IF(O51="D","D",IF(O51="TR","TR",IF(O51="TC","TC","."))))</f>
        <v>.</v>
      </c>
      <c r="Q51" s="240" t="str">
        <f t="shared" ref="Q51:Q55" si="25">IF(P51="C","C",IF(P51="D","D",IF(P51="TR","TR",IF(P51="TC","TC","."))))</f>
        <v>.</v>
      </c>
      <c r="R51" s="240" t="str">
        <f t="shared" ref="R51:R55" si="26">IF(Q51="C","C",IF(Q51="D","D",IF(Q51="TR","TR",IF(Q51="TC","TC","."))))</f>
        <v>.</v>
      </c>
      <c r="S51" s="240" t="str">
        <f t="shared" ref="S51:S55" si="27">IF(R51="C","C",IF(R51="D","D",IF(R51="TR","TR",IF(R51="TC","TC","."))))</f>
        <v>.</v>
      </c>
      <c r="T51" s="240" t="str">
        <f t="shared" ref="T51:T55" si="28">IF(S51="C","C",IF(S51="D","D",IF(S51="TR","TR",IF(S51="TC","TC","."))))</f>
        <v>.</v>
      </c>
      <c r="U51" s="240" t="str">
        <f t="shared" ref="U51:U55" si="29">IF(T51="C","C",IF(T51="D","D",IF(T51="TR","TR",IF(T51="TC","TC","."))))</f>
        <v>.</v>
      </c>
      <c r="V51" s="240" t="str">
        <f t="shared" ref="V51:V55" si="30">IF(U51="C","C",IF(U51="D","D",IF(U51="TR","TR",IF(U51="TC","TC","."))))</f>
        <v>.</v>
      </c>
      <c r="W51" s="240" t="str">
        <f t="shared" ref="W51:W55" si="31">IF(V51="C","C",IF(V51="D","D",IF(V51="TR","TR",IF(V51="TC","TC","."))))</f>
        <v>.</v>
      </c>
      <c r="X51" s="240" t="str">
        <f t="shared" ref="X51:X55" si="32">IF(W51="C","C",IF(W51="D","D",IF(W51="TR","TR",IF(W51="TC","TC","."))))</f>
        <v>.</v>
      </c>
      <c r="Y51" s="240" t="str">
        <f t="shared" ref="Y51:Y55" si="33">IF(X51="C","C",IF(X51="D","D",IF(X51="TR","TR",IF(X51="TC","TC","."))))</f>
        <v>.</v>
      </c>
      <c r="Z51" s="240" t="str">
        <f t="shared" ref="Z51:Z55" si="34">IF(Y51="C","C",IF(Y51="D","D",IF(Y51="TR","TR",IF(Y51="TC","TC","."))))</f>
        <v>.</v>
      </c>
      <c r="AA51" s="240" t="str">
        <f t="shared" ref="AA51:AA55" si="35">IF(Z51="C","C",IF(Z51="D","D",IF(Z51="TR","TR",IF(Z51="TC","TC","."))))</f>
        <v>.</v>
      </c>
      <c r="AB51" s="240" t="str">
        <f t="shared" ref="AB51:AB55" si="36">IF(AA51="C","C",IF(AA51="D","D",IF(AA51="TR","TR",IF(AA51="TC","TC","."))))</f>
        <v>.</v>
      </c>
      <c r="AC51" s="240" t="str">
        <f t="shared" ref="AC51:AC55" si="37">IF(AB51="C","C",IF(AB51="D","D",IF(AB51="TR","TR",IF(AB51="TC","TC","."))))</f>
        <v>.</v>
      </c>
      <c r="AD51" s="240" t="str">
        <f t="shared" ref="AD51:AD55" si="38">IF(AC51="C","C",IF(AC51="D","D",IF(AC51="TR","TR",IF(AC51="TC","TC","."))))</f>
        <v>.</v>
      </c>
      <c r="AE51" s="240" t="str">
        <f t="shared" ref="AE51:AE55" si="39">IF(AD51="C","C",IF(AD51="D","D",IF(AD51="TR","TR",IF(AD51="TC","TC","."))))</f>
        <v>.</v>
      </c>
      <c r="AF51" s="240" t="str">
        <f t="shared" ref="AF51:AF55" si="40">IF(AE51="C","C",IF(AE51="D","D",IF(AE51="TR","TR",IF(AE51="TC","TC","."))))</f>
        <v>.</v>
      </c>
      <c r="AG51" s="240" t="str">
        <f t="shared" ref="AG51:AG55" si="41">IF(AF51="C","C",IF(AF51="D","D",IF(AF51="TR","TR",IF(AF51="TC","TC","."))))</f>
        <v>.</v>
      </c>
      <c r="AH51" s="240" t="str">
        <f t="shared" ref="AH51:AH55" si="42">IF(AG51="C","C",IF(AG51="D","D",IF(AG51="TR","TR",IF(AG51="TC","TC","."))))</f>
        <v>.</v>
      </c>
      <c r="AI51" s="240" t="str">
        <f t="shared" ref="AI51:AI55" si="43">IF(AH51="C","C",IF(AH51="D","D",IF(AH51="TR","TR",IF(AH51="TC","TC","."))))</f>
        <v>.</v>
      </c>
      <c r="AJ51" s="240" t="str">
        <f t="shared" ref="AJ51:AJ55" si="44">IF(AI51="C","C",IF(AI51="D","D",IF(AI51="TR","TR",IF(AI51="TC","TC","."))))</f>
        <v>.</v>
      </c>
      <c r="AK51" s="240" t="str">
        <f t="shared" ref="AK51:AK55" si="45">IF(AJ51="C","C",IF(AJ51="D","D",IF(AJ51="TR","TR",IF(AJ51="TC","TC","."))))</f>
        <v>.</v>
      </c>
      <c r="AL51" s="240" t="str">
        <f t="shared" ref="AL51:AL55" si="46">IF(AK51="C","C",IF(AK51="D","D",IF(AK51="TR","TR",IF(AK51="TC","TC","."))))</f>
        <v>.</v>
      </c>
      <c r="AM51" s="240" t="str">
        <f t="shared" ref="AM51:AM55" si="47">IF(AL51="C","C",IF(AL51="D","D",IF(AL51="TR","TR",IF(AL51="TC","TC","."))))</f>
        <v>.</v>
      </c>
      <c r="AN51" s="240" t="str">
        <f t="shared" ref="AN51:AN55" si="48">IF(AM51="C","C",IF(AM51="D","D",IF(AM51="TR","TR",IF(AM51="TC","TC","."))))</f>
        <v>.</v>
      </c>
      <c r="AO51" s="240" t="str">
        <f t="shared" ref="AO51:AO55" si="49">IF(AN51="C","C",IF(AN51="D","D",IF(AN51="TR","TR",IF(AN51="TC","TC","."))))</f>
        <v>.</v>
      </c>
      <c r="AP51" s="240" t="str">
        <f t="shared" ref="AP51:AP55" si="50">IF(AO51="C","C",IF(AO51="D","D",IF(AO51="TR","TR",IF(AO51="TC","TC","."))))</f>
        <v>.</v>
      </c>
      <c r="AQ51" s="240" t="str">
        <f t="shared" ref="AQ51:AQ55" si="51">IF(AP51="C","C",IF(AP51="D","D",IF(AP51="TR","TR",IF(AP51="TC","TC","."))))</f>
        <v>.</v>
      </c>
      <c r="AR51" s="46">
        <f>COUNTIF(D51:AQ51,"F")+'12'!AR51</f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'9'!C52</f>
        <v>0</v>
      </c>
      <c r="D52" s="240" t="str">
        <f>IF('12'!AQ52="C","C",IF('12'!AQ52="D","D",IF('12'!AQ52="TR","TR",IF('12'!AQ52="TC","TC","."))))</f>
        <v>.</v>
      </c>
      <c r="E52" s="240" t="str">
        <f t="shared" si="14"/>
        <v>.</v>
      </c>
      <c r="F52" s="240" t="str">
        <f t="shared" si="14"/>
        <v>.</v>
      </c>
      <c r="G52" s="240" t="str">
        <f t="shared" si="15"/>
        <v>.</v>
      </c>
      <c r="H52" s="240" t="str">
        <f t="shared" si="16"/>
        <v>.</v>
      </c>
      <c r="I52" s="240" t="str">
        <f t="shared" si="17"/>
        <v>.</v>
      </c>
      <c r="J52" s="240" t="str">
        <f t="shared" si="18"/>
        <v>.</v>
      </c>
      <c r="K52" s="240" t="str">
        <f t="shared" si="19"/>
        <v>.</v>
      </c>
      <c r="L52" s="240" t="str">
        <f t="shared" si="20"/>
        <v>.</v>
      </c>
      <c r="M52" s="240" t="str">
        <f t="shared" si="21"/>
        <v>.</v>
      </c>
      <c r="N52" s="240" t="str">
        <f t="shared" si="22"/>
        <v>.</v>
      </c>
      <c r="O52" s="240" t="str">
        <f t="shared" si="23"/>
        <v>.</v>
      </c>
      <c r="P52" s="240" t="str">
        <f t="shared" si="24"/>
        <v>.</v>
      </c>
      <c r="Q52" s="240" t="str">
        <f t="shared" si="25"/>
        <v>.</v>
      </c>
      <c r="R52" s="240" t="str">
        <f t="shared" si="26"/>
        <v>.</v>
      </c>
      <c r="S52" s="240" t="str">
        <f t="shared" si="27"/>
        <v>.</v>
      </c>
      <c r="T52" s="240" t="str">
        <f t="shared" si="28"/>
        <v>.</v>
      </c>
      <c r="U52" s="240" t="str">
        <f t="shared" si="29"/>
        <v>.</v>
      </c>
      <c r="V52" s="240" t="str">
        <f t="shared" si="30"/>
        <v>.</v>
      </c>
      <c r="W52" s="240" t="str">
        <f t="shared" si="31"/>
        <v>.</v>
      </c>
      <c r="X52" s="240" t="str">
        <f t="shared" si="32"/>
        <v>.</v>
      </c>
      <c r="Y52" s="240" t="str">
        <f t="shared" si="33"/>
        <v>.</v>
      </c>
      <c r="Z52" s="240" t="str">
        <f t="shared" si="34"/>
        <v>.</v>
      </c>
      <c r="AA52" s="240" t="str">
        <f t="shared" si="35"/>
        <v>.</v>
      </c>
      <c r="AB52" s="240" t="str">
        <f t="shared" si="36"/>
        <v>.</v>
      </c>
      <c r="AC52" s="240" t="str">
        <f t="shared" si="37"/>
        <v>.</v>
      </c>
      <c r="AD52" s="240" t="str">
        <f t="shared" si="38"/>
        <v>.</v>
      </c>
      <c r="AE52" s="240" t="str">
        <f t="shared" si="39"/>
        <v>.</v>
      </c>
      <c r="AF52" s="240" t="str">
        <f t="shared" si="40"/>
        <v>.</v>
      </c>
      <c r="AG52" s="240" t="str">
        <f t="shared" si="41"/>
        <v>.</v>
      </c>
      <c r="AH52" s="240" t="str">
        <f t="shared" si="42"/>
        <v>.</v>
      </c>
      <c r="AI52" s="240" t="str">
        <f t="shared" si="43"/>
        <v>.</v>
      </c>
      <c r="AJ52" s="240" t="str">
        <f t="shared" si="44"/>
        <v>.</v>
      </c>
      <c r="AK52" s="240" t="str">
        <f t="shared" si="45"/>
        <v>.</v>
      </c>
      <c r="AL52" s="240" t="str">
        <f t="shared" si="46"/>
        <v>.</v>
      </c>
      <c r="AM52" s="240" t="str">
        <f t="shared" si="47"/>
        <v>.</v>
      </c>
      <c r="AN52" s="240" t="str">
        <f t="shared" si="48"/>
        <v>.</v>
      </c>
      <c r="AO52" s="240" t="str">
        <f t="shared" si="49"/>
        <v>.</v>
      </c>
      <c r="AP52" s="240" t="str">
        <f t="shared" si="50"/>
        <v>.</v>
      </c>
      <c r="AQ52" s="240" t="str">
        <f t="shared" si="51"/>
        <v>.</v>
      </c>
      <c r="AR52" s="46">
        <f>COUNTIF(D52:AQ52,"F")+'12'!AR52</f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'9'!C53</f>
        <v>0</v>
      </c>
      <c r="D53" s="240" t="str">
        <f>IF('12'!AQ53="C","C",IF('12'!AQ53="D","D",IF('12'!AQ53="TR","TR",IF('12'!AQ53="TC","TC","."))))</f>
        <v>.</v>
      </c>
      <c r="E53" s="240" t="str">
        <f t="shared" si="14"/>
        <v>.</v>
      </c>
      <c r="F53" s="240" t="str">
        <f t="shared" si="14"/>
        <v>.</v>
      </c>
      <c r="G53" s="240" t="str">
        <f t="shared" si="15"/>
        <v>.</v>
      </c>
      <c r="H53" s="240" t="str">
        <f t="shared" si="16"/>
        <v>.</v>
      </c>
      <c r="I53" s="240" t="str">
        <f t="shared" si="17"/>
        <v>.</v>
      </c>
      <c r="J53" s="240" t="str">
        <f t="shared" si="18"/>
        <v>.</v>
      </c>
      <c r="K53" s="240" t="str">
        <f t="shared" si="19"/>
        <v>.</v>
      </c>
      <c r="L53" s="240" t="str">
        <f t="shared" si="20"/>
        <v>.</v>
      </c>
      <c r="M53" s="240" t="str">
        <f t="shared" si="21"/>
        <v>.</v>
      </c>
      <c r="N53" s="240" t="str">
        <f t="shared" si="22"/>
        <v>.</v>
      </c>
      <c r="O53" s="240" t="str">
        <f t="shared" si="23"/>
        <v>.</v>
      </c>
      <c r="P53" s="240" t="str">
        <f t="shared" si="24"/>
        <v>.</v>
      </c>
      <c r="Q53" s="240" t="str">
        <f t="shared" si="25"/>
        <v>.</v>
      </c>
      <c r="R53" s="240" t="str">
        <f t="shared" si="26"/>
        <v>.</v>
      </c>
      <c r="S53" s="240" t="str">
        <f t="shared" si="27"/>
        <v>.</v>
      </c>
      <c r="T53" s="240" t="str">
        <f t="shared" si="28"/>
        <v>.</v>
      </c>
      <c r="U53" s="240" t="str">
        <f t="shared" si="29"/>
        <v>.</v>
      </c>
      <c r="V53" s="240" t="str">
        <f t="shared" si="30"/>
        <v>.</v>
      </c>
      <c r="W53" s="240" t="str">
        <f t="shared" si="31"/>
        <v>.</v>
      </c>
      <c r="X53" s="240" t="str">
        <f t="shared" si="32"/>
        <v>.</v>
      </c>
      <c r="Y53" s="240" t="str">
        <f t="shared" si="33"/>
        <v>.</v>
      </c>
      <c r="Z53" s="240" t="str">
        <f t="shared" si="34"/>
        <v>.</v>
      </c>
      <c r="AA53" s="240" t="str">
        <f t="shared" si="35"/>
        <v>.</v>
      </c>
      <c r="AB53" s="240" t="str">
        <f t="shared" si="36"/>
        <v>.</v>
      </c>
      <c r="AC53" s="240" t="str">
        <f t="shared" si="37"/>
        <v>.</v>
      </c>
      <c r="AD53" s="240" t="str">
        <f t="shared" si="38"/>
        <v>.</v>
      </c>
      <c r="AE53" s="240" t="str">
        <f t="shared" si="39"/>
        <v>.</v>
      </c>
      <c r="AF53" s="240" t="str">
        <f t="shared" si="40"/>
        <v>.</v>
      </c>
      <c r="AG53" s="240" t="str">
        <f t="shared" si="41"/>
        <v>.</v>
      </c>
      <c r="AH53" s="240" t="str">
        <f t="shared" si="42"/>
        <v>.</v>
      </c>
      <c r="AI53" s="240" t="str">
        <f t="shared" si="43"/>
        <v>.</v>
      </c>
      <c r="AJ53" s="240" t="str">
        <f t="shared" si="44"/>
        <v>.</v>
      </c>
      <c r="AK53" s="240" t="str">
        <f t="shared" si="45"/>
        <v>.</v>
      </c>
      <c r="AL53" s="240" t="str">
        <f t="shared" si="46"/>
        <v>.</v>
      </c>
      <c r="AM53" s="240" t="str">
        <f t="shared" si="47"/>
        <v>.</v>
      </c>
      <c r="AN53" s="240" t="str">
        <f t="shared" si="48"/>
        <v>.</v>
      </c>
      <c r="AO53" s="240" t="str">
        <f t="shared" si="49"/>
        <v>.</v>
      </c>
      <c r="AP53" s="240" t="str">
        <f t="shared" si="50"/>
        <v>.</v>
      </c>
      <c r="AQ53" s="240" t="str">
        <f t="shared" si="51"/>
        <v>.</v>
      </c>
      <c r="AR53" s="46">
        <f>COUNTIF(D53:AQ53,"F")+'12'!AR53</f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'9'!C54</f>
        <v>0</v>
      </c>
      <c r="D54" s="240" t="str">
        <f>IF('12'!AQ54="C","C",IF('12'!AQ54="D","D",IF('12'!AQ54="TR","TR",IF('12'!AQ54="TC","TC","."))))</f>
        <v>.</v>
      </c>
      <c r="E54" s="240" t="str">
        <f t="shared" si="14"/>
        <v>.</v>
      </c>
      <c r="F54" s="240" t="str">
        <f t="shared" si="14"/>
        <v>.</v>
      </c>
      <c r="G54" s="240" t="str">
        <f t="shared" si="15"/>
        <v>.</v>
      </c>
      <c r="H54" s="240" t="str">
        <f t="shared" si="16"/>
        <v>.</v>
      </c>
      <c r="I54" s="240" t="str">
        <f t="shared" si="17"/>
        <v>.</v>
      </c>
      <c r="J54" s="240" t="str">
        <f t="shared" si="18"/>
        <v>.</v>
      </c>
      <c r="K54" s="240" t="str">
        <f t="shared" si="19"/>
        <v>.</v>
      </c>
      <c r="L54" s="240" t="str">
        <f t="shared" si="20"/>
        <v>.</v>
      </c>
      <c r="M54" s="240" t="str">
        <f t="shared" si="21"/>
        <v>.</v>
      </c>
      <c r="N54" s="240" t="str">
        <f t="shared" si="22"/>
        <v>.</v>
      </c>
      <c r="O54" s="240" t="str">
        <f t="shared" si="23"/>
        <v>.</v>
      </c>
      <c r="P54" s="240" t="str">
        <f t="shared" si="24"/>
        <v>.</v>
      </c>
      <c r="Q54" s="240" t="str">
        <f t="shared" si="25"/>
        <v>.</v>
      </c>
      <c r="R54" s="240" t="str">
        <f t="shared" si="26"/>
        <v>.</v>
      </c>
      <c r="S54" s="240" t="str">
        <f t="shared" si="27"/>
        <v>.</v>
      </c>
      <c r="T54" s="240" t="str">
        <f t="shared" si="28"/>
        <v>.</v>
      </c>
      <c r="U54" s="240" t="str">
        <f t="shared" si="29"/>
        <v>.</v>
      </c>
      <c r="V54" s="240" t="str">
        <f t="shared" si="30"/>
        <v>.</v>
      </c>
      <c r="W54" s="240" t="str">
        <f t="shared" si="31"/>
        <v>.</v>
      </c>
      <c r="X54" s="240" t="str">
        <f t="shared" si="32"/>
        <v>.</v>
      </c>
      <c r="Y54" s="240" t="str">
        <f t="shared" si="33"/>
        <v>.</v>
      </c>
      <c r="Z54" s="240" t="str">
        <f t="shared" si="34"/>
        <v>.</v>
      </c>
      <c r="AA54" s="240" t="str">
        <f t="shared" si="35"/>
        <v>.</v>
      </c>
      <c r="AB54" s="240" t="str">
        <f t="shared" si="36"/>
        <v>.</v>
      </c>
      <c r="AC54" s="240" t="str">
        <f t="shared" si="37"/>
        <v>.</v>
      </c>
      <c r="AD54" s="240" t="str">
        <f t="shared" si="38"/>
        <v>.</v>
      </c>
      <c r="AE54" s="240" t="str">
        <f t="shared" si="39"/>
        <v>.</v>
      </c>
      <c r="AF54" s="240" t="str">
        <f t="shared" si="40"/>
        <v>.</v>
      </c>
      <c r="AG54" s="240" t="str">
        <f t="shared" si="41"/>
        <v>.</v>
      </c>
      <c r="AH54" s="240" t="str">
        <f t="shared" si="42"/>
        <v>.</v>
      </c>
      <c r="AI54" s="240" t="str">
        <f t="shared" si="43"/>
        <v>.</v>
      </c>
      <c r="AJ54" s="240" t="str">
        <f t="shared" si="44"/>
        <v>.</v>
      </c>
      <c r="AK54" s="240" t="str">
        <f t="shared" si="45"/>
        <v>.</v>
      </c>
      <c r="AL54" s="240" t="str">
        <f t="shared" si="46"/>
        <v>.</v>
      </c>
      <c r="AM54" s="240" t="str">
        <f t="shared" si="47"/>
        <v>.</v>
      </c>
      <c r="AN54" s="240" t="str">
        <f t="shared" si="48"/>
        <v>.</v>
      </c>
      <c r="AO54" s="240" t="str">
        <f t="shared" si="49"/>
        <v>.</v>
      </c>
      <c r="AP54" s="240" t="str">
        <f t="shared" si="50"/>
        <v>.</v>
      </c>
      <c r="AQ54" s="240" t="str">
        <f t="shared" si="51"/>
        <v>.</v>
      </c>
      <c r="AR54" s="46">
        <f>COUNTIF(D54:AQ54,"F")+'12'!AR54</f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'9'!C55</f>
        <v>0</v>
      </c>
      <c r="D55" s="240" t="str">
        <f>IF('12'!AQ55="C","C",IF('12'!AQ55="D","D",IF('12'!AQ55="TR","TR",IF('12'!AQ55="TC","TC","."))))</f>
        <v>.</v>
      </c>
      <c r="E55" s="240" t="str">
        <f t="shared" si="14"/>
        <v>.</v>
      </c>
      <c r="F55" s="240" t="str">
        <f t="shared" si="14"/>
        <v>.</v>
      </c>
      <c r="G55" s="240" t="str">
        <f t="shared" si="15"/>
        <v>.</v>
      </c>
      <c r="H55" s="240" t="str">
        <f t="shared" si="16"/>
        <v>.</v>
      </c>
      <c r="I55" s="240" t="str">
        <f t="shared" si="17"/>
        <v>.</v>
      </c>
      <c r="J55" s="240" t="str">
        <f t="shared" si="18"/>
        <v>.</v>
      </c>
      <c r="K55" s="240" t="str">
        <f t="shared" si="19"/>
        <v>.</v>
      </c>
      <c r="L55" s="240" t="str">
        <f t="shared" si="20"/>
        <v>.</v>
      </c>
      <c r="M55" s="240" t="str">
        <f t="shared" si="21"/>
        <v>.</v>
      </c>
      <c r="N55" s="240" t="str">
        <f t="shared" si="22"/>
        <v>.</v>
      </c>
      <c r="O55" s="240" t="str">
        <f t="shared" si="23"/>
        <v>.</v>
      </c>
      <c r="P55" s="240" t="str">
        <f t="shared" si="24"/>
        <v>.</v>
      </c>
      <c r="Q55" s="240" t="str">
        <f t="shared" si="25"/>
        <v>.</v>
      </c>
      <c r="R55" s="240" t="str">
        <f t="shared" si="26"/>
        <v>.</v>
      </c>
      <c r="S55" s="240" t="str">
        <f t="shared" si="27"/>
        <v>.</v>
      </c>
      <c r="T55" s="240" t="str">
        <f t="shared" si="28"/>
        <v>.</v>
      </c>
      <c r="U55" s="240" t="str">
        <f t="shared" si="29"/>
        <v>.</v>
      </c>
      <c r="V55" s="240" t="str">
        <f t="shared" si="30"/>
        <v>.</v>
      </c>
      <c r="W55" s="240" t="str">
        <f t="shared" si="31"/>
        <v>.</v>
      </c>
      <c r="X55" s="240" t="str">
        <f t="shared" si="32"/>
        <v>.</v>
      </c>
      <c r="Y55" s="240" t="str">
        <f t="shared" si="33"/>
        <v>.</v>
      </c>
      <c r="Z55" s="240" t="str">
        <f t="shared" si="34"/>
        <v>.</v>
      </c>
      <c r="AA55" s="240" t="str">
        <f t="shared" si="35"/>
        <v>.</v>
      </c>
      <c r="AB55" s="240" t="str">
        <f t="shared" si="36"/>
        <v>.</v>
      </c>
      <c r="AC55" s="240" t="str">
        <f t="shared" si="37"/>
        <v>.</v>
      </c>
      <c r="AD55" s="240" t="str">
        <f t="shared" si="38"/>
        <v>.</v>
      </c>
      <c r="AE55" s="240" t="str">
        <f t="shared" si="39"/>
        <v>.</v>
      </c>
      <c r="AF55" s="240" t="str">
        <f t="shared" si="40"/>
        <v>.</v>
      </c>
      <c r="AG55" s="240" t="str">
        <f t="shared" si="41"/>
        <v>.</v>
      </c>
      <c r="AH55" s="240" t="str">
        <f t="shared" si="42"/>
        <v>.</v>
      </c>
      <c r="AI55" s="240" t="str">
        <f t="shared" si="43"/>
        <v>.</v>
      </c>
      <c r="AJ55" s="240" t="str">
        <f t="shared" si="44"/>
        <v>.</v>
      </c>
      <c r="AK55" s="240" t="str">
        <f t="shared" si="45"/>
        <v>.</v>
      </c>
      <c r="AL55" s="240" t="str">
        <f t="shared" si="46"/>
        <v>.</v>
      </c>
      <c r="AM55" s="240" t="str">
        <f t="shared" si="47"/>
        <v>.</v>
      </c>
      <c r="AN55" s="240" t="str">
        <f t="shared" si="48"/>
        <v>.</v>
      </c>
      <c r="AO55" s="240" t="str">
        <f t="shared" si="49"/>
        <v>.</v>
      </c>
      <c r="AP55" s="240" t="str">
        <f t="shared" si="50"/>
        <v>.</v>
      </c>
      <c r="AQ55" s="240" t="str">
        <f t="shared" si="51"/>
        <v>.</v>
      </c>
      <c r="AR55" s="46">
        <f>COUNTIF(D55:AQ55,"F")+'12'!AR55</f>
        <v>0</v>
      </c>
    </row>
    <row r="56" spans="1:44" ht="12.4" customHeight="1"/>
    <row r="57" spans="1:44">
      <c r="A57" s="74" t="s">
        <v>79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7.100000000000001" customHeight="1"/>
    <row r="60" spans="1:44" ht="17.100000000000001" customHeight="1"/>
    <row r="61" spans="1:44" ht="17.100000000000001" customHeight="1"/>
    <row r="62" spans="1:44" ht="17.100000000000001" customHeight="1"/>
    <row r="63" spans="1:44" ht="17.100000000000001" customHeight="1"/>
    <row r="64" spans="1:44" ht="17.100000000000001" customHeight="1"/>
    <row r="65" ht="17.100000000000001" customHeight="1"/>
  </sheetData>
  <sheetProtection sheet="1" objects="1" scenarios="1" formatCells="0" sort="0" autoFilter="0" pivotTables="0"/>
  <autoFilter ref="B15:B55"/>
  <dataConsolidate/>
  <mergeCells count="39">
    <mergeCell ref="A14:C14"/>
    <mergeCell ref="AP11:AR11"/>
    <mergeCell ref="J11:K11"/>
    <mergeCell ref="AC11:AI11"/>
    <mergeCell ref="AJ11:AL11"/>
    <mergeCell ref="AB12:AE12"/>
    <mergeCell ref="AF12:AI12"/>
    <mergeCell ref="AJ12:AM12"/>
    <mergeCell ref="AN12:AQ12"/>
    <mergeCell ref="D12:G12"/>
    <mergeCell ref="AM11:AN11"/>
    <mergeCell ref="A13:C13"/>
    <mergeCell ref="A11:C11"/>
    <mergeCell ref="D11:H11"/>
    <mergeCell ref="K10:P10"/>
    <mergeCell ref="D10:I10"/>
    <mergeCell ref="R10:W10"/>
    <mergeCell ref="Y10:AD10"/>
    <mergeCell ref="H12:K12"/>
    <mergeCell ref="L12:O12"/>
    <mergeCell ref="P12:S12"/>
    <mergeCell ref="T12:W12"/>
    <mergeCell ref="X12:AA12"/>
    <mergeCell ref="AJ9:AR9"/>
    <mergeCell ref="AJ10:AR10"/>
    <mergeCell ref="AN8:AO8"/>
    <mergeCell ref="A1:AR5"/>
    <mergeCell ref="A6:Q7"/>
    <mergeCell ref="R6:AR7"/>
    <mergeCell ref="A8:C8"/>
    <mergeCell ref="D8:AB8"/>
    <mergeCell ref="AC8:AI8"/>
    <mergeCell ref="AJ8:AM8"/>
    <mergeCell ref="AP8:AR8"/>
    <mergeCell ref="D9:AB9"/>
    <mergeCell ref="AC9:AI9"/>
    <mergeCell ref="A10:C10"/>
    <mergeCell ref="A9:C9"/>
    <mergeCell ref="AE10:AI10"/>
  </mergeCells>
  <phoneticPr fontId="10" type="noConversion"/>
  <conditionalFormatting sqref="D8:AB9 AJ8:AM8 AP8:AR8 AJ9:AR10 R6:AR7 AO15 E13:AQ13 D13:L15 AR15 AJ13:AN15 M15:AJ15 AJ11:AN11 D11:L11 AP11:AR11 AP13:AQ15">
    <cfRule type="containsBlanks" dxfId="9" priority="98" stopIfTrue="1">
      <formula>LEN(TRIM(D6))=0</formula>
    </cfRule>
  </conditionalFormatting>
  <conditionalFormatting sqref="D15 H15 L15 P15:Q15 T15 X15 AB15 AF15 AJ15 AN15">
    <cfRule type="containsBlanks" dxfId="8" priority="90" stopIfTrue="1">
      <formula>LEN(TRIM(D15))=0</formula>
    </cfRule>
  </conditionalFormatting>
  <conditionalFormatting sqref="D15:AQ15">
    <cfRule type="containsErrors" dxfId="7" priority="87" stopIfTrue="1">
      <formula>ISERROR(D15)</formula>
    </cfRule>
  </conditionalFormatting>
  <conditionalFormatting sqref="D12 H12 L12 P12 T12 X12 AB12 AF12 AJ12 AN12">
    <cfRule type="containsErrors" dxfId="6" priority="3" stopIfTrue="1">
      <formula>ISERROR(D12)</formula>
    </cfRule>
  </conditionalFormatting>
  <conditionalFormatting sqref="D10:I10">
    <cfRule type="containsBlanks" dxfId="5" priority="2" stopIfTrue="1">
      <formula>LEN(TRIM(D10))=0</formula>
    </cfRule>
  </conditionalFormatting>
  <conditionalFormatting sqref="K10:AD10">
    <cfRule type="cellIs" dxfId="4" priority="1" stopIfTrue="1" operator="equal">
      <formula>0</formula>
    </cfRule>
  </conditionalFormatting>
  <dataValidations count="10">
    <dataValidation type="list" allowBlank="1" showInputMessage="1" showErrorMessage="1" sqref="Y10 K10 D10:I10 R10">
      <formula1>Professor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J11:AL11">
      <formula1>Curso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43307086614173229" bottom="0.19685039370078741" header="0.51181102362204722" footer="0.51181102362204722"/>
  <pageSetup paperSize="9" scale="87" orientation="landscape" useFirstPageNumber="1" horizontalDpi="300" verticalDpi="300" r:id="rId1"/>
  <headerFooter alignWithMargins="0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>
    <pageSetUpPr fitToPage="1"/>
  </sheetPr>
  <dimension ref="A1:F30"/>
  <sheetViews>
    <sheetView showGridLines="0" workbookViewId="0">
      <selection activeCell="I21" sqref="I21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'12'!D11</f>
        <v>Dezembro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 t="e">
        <f>'12 (2)'!D$15</f>
        <v>#N/A</v>
      </c>
      <c r="B3" s="381" t="e">
        <f>VLOOKUP(11,Plano!$A$136:$H$148,8,FALSE)</f>
        <v>#N/A</v>
      </c>
      <c r="C3" s="382"/>
      <c r="D3" s="382"/>
      <c r="E3" s="383"/>
      <c r="F3" s="123" t="e">
        <f>'12 (2)'!D$12</f>
        <v>#N/A</v>
      </c>
    </row>
    <row r="4" spans="1:6" ht="17.100000000000001" customHeight="1">
      <c r="A4" s="34" t="e">
        <f>'12 (2)'!H$15</f>
        <v>#N/A</v>
      </c>
      <c r="B4" s="381" t="e">
        <f>VLOOKUP(12,Plano!$A$136:$H$148,8,FALSE)</f>
        <v>#N/A</v>
      </c>
      <c r="C4" s="382"/>
      <c r="D4" s="382"/>
      <c r="E4" s="383"/>
      <c r="F4" s="123" t="e">
        <f>'12 (2)'!H$12</f>
        <v>#N/A</v>
      </c>
    </row>
    <row r="5" spans="1:6" ht="17.100000000000001" customHeight="1">
      <c r="A5" s="34" t="e">
        <f>'12 (2)'!L$15</f>
        <v>#N/A</v>
      </c>
      <c r="B5" s="381" t="e">
        <f>VLOOKUP(13,Plano!$A$136:$H$148,8,FALSE)</f>
        <v>#N/A</v>
      </c>
      <c r="C5" s="382"/>
      <c r="D5" s="382"/>
      <c r="E5" s="383"/>
      <c r="F5" s="123" t="e">
        <f>'12 (2)'!L$12</f>
        <v>#N/A</v>
      </c>
    </row>
    <row r="6" spans="1:6" ht="17.100000000000001" customHeight="1">
      <c r="A6" s="34" t="e">
        <f>'12 (2)'!P$15</f>
        <v>#N/A</v>
      </c>
      <c r="B6" s="381" t="e">
        <f>VLOOKUP(14,Plano!$A$136:$H$148,8,FALSE)</f>
        <v>#N/A</v>
      </c>
      <c r="C6" s="382"/>
      <c r="D6" s="382"/>
      <c r="E6" s="383"/>
      <c r="F6" s="123" t="e">
        <f>'12 (2)'!P$12</f>
        <v>#N/A</v>
      </c>
    </row>
    <row r="7" spans="1:6" ht="17.100000000000001" customHeight="1">
      <c r="A7" s="34" t="e">
        <f>'12 (2)'!T$15</f>
        <v>#N/A</v>
      </c>
      <c r="B7" s="381" t="e">
        <f>VLOOKUP(15,Plano!$A$136:$H$148,8,FALSE)</f>
        <v>#N/A</v>
      </c>
      <c r="C7" s="382"/>
      <c r="D7" s="382"/>
      <c r="E7" s="383"/>
      <c r="F7" s="123" t="e">
        <f>'12 (2)'!T$12</f>
        <v>#N/A</v>
      </c>
    </row>
    <row r="8" spans="1:6" ht="17.100000000000001" customHeight="1">
      <c r="A8" s="34" t="e">
        <f>'12 (2)'!X$15</f>
        <v>#N/A</v>
      </c>
      <c r="B8" s="381" t="e">
        <f>VLOOKUP(16,Plano!$A$136:$H$148,8,FALSE)</f>
        <v>#N/A</v>
      </c>
      <c r="C8" s="382"/>
      <c r="D8" s="382"/>
      <c r="E8" s="383"/>
      <c r="F8" s="123" t="e">
        <f>'12 (2)'!X$12</f>
        <v>#N/A</v>
      </c>
    </row>
    <row r="9" spans="1:6" ht="17.100000000000001" customHeight="1">
      <c r="A9" s="34" t="e">
        <f>'12 (2)'!AB$15</f>
        <v>#N/A</v>
      </c>
      <c r="B9" s="381" t="e">
        <f>VLOOKUP(17,Plano!$A$136:$H$148,8,FALSE)</f>
        <v>#N/A</v>
      </c>
      <c r="C9" s="382"/>
      <c r="D9" s="382"/>
      <c r="E9" s="383"/>
      <c r="F9" s="123" t="e">
        <f>'12 (2)'!AB$12</f>
        <v>#N/A</v>
      </c>
    </row>
    <row r="10" spans="1:6" ht="17.100000000000001" customHeight="1">
      <c r="A10" s="34" t="e">
        <f>'12 (2)'!AF$15</f>
        <v>#N/A</v>
      </c>
      <c r="B10" s="381" t="e">
        <f>VLOOKUP(18,Plano!$A$136:$H$148,8,FALSE)</f>
        <v>#N/A</v>
      </c>
      <c r="C10" s="382"/>
      <c r="D10" s="382"/>
      <c r="E10" s="383"/>
      <c r="F10" s="123" t="e">
        <f>'12 (2)'!AF$12</f>
        <v>#N/A</v>
      </c>
    </row>
    <row r="11" spans="1:6" ht="17.100000000000001" customHeight="1">
      <c r="A11" s="34" t="e">
        <f>'12 (2)'!AJ$15</f>
        <v>#N/A</v>
      </c>
      <c r="B11" s="381" t="e">
        <f>VLOOKUP(19,Plano!$A$136:$H$148,8,FALSE)</f>
        <v>#N/A</v>
      </c>
      <c r="C11" s="382"/>
      <c r="D11" s="382"/>
      <c r="E11" s="383"/>
      <c r="F11" s="123" t="e">
        <f>'12 (2)'!AJ$12</f>
        <v>#N/A</v>
      </c>
    </row>
    <row r="12" spans="1:6" ht="17.100000000000001" customHeight="1">
      <c r="A12" s="34" t="e">
        <f>'12 (2)'!AN$15</f>
        <v>#N/A</v>
      </c>
      <c r="B12" s="381" t="e">
        <f>VLOOKUP(20,Plano!$A$136:$H$148,8,FALSE)</f>
        <v>#N/A</v>
      </c>
      <c r="C12" s="382"/>
      <c r="D12" s="382"/>
      <c r="E12" s="383"/>
      <c r="F12" s="123" t="e">
        <f>'12 (2)'!AN$12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3" priority="167" stopIfTrue="1">
      <formula>LEN(TRIM(B27))=0</formula>
    </cfRule>
  </conditionalFormatting>
  <conditionalFormatting sqref="F30">
    <cfRule type="containsBlanks" dxfId="2" priority="166" stopIfTrue="1">
      <formula>LEN(TRIM(F30))=0</formula>
    </cfRule>
  </conditionalFormatting>
  <conditionalFormatting sqref="B28">
    <cfRule type="containsBlanks" dxfId="1" priority="165" stopIfTrue="1">
      <formula>LEN(TRIM(B28))=0</formula>
    </cfRule>
  </conditionalFormatting>
  <conditionalFormatting sqref="A3:F24">
    <cfRule type="containsErrors" dxfId="0" priority="163" stopIfTrue="1">
      <formula>ISERROR(A3)</formula>
    </cfRule>
  </conditionalFormatting>
  <dataValidations count="2">
    <dataValidation type="list" allowBlank="1" showInputMessage="1" showErrorMessage="1" sqref="E29">
      <formula1>Coordenador</formula1>
    </dataValidation>
    <dataValidation type="list" allowBlank="1" showInputMessage="1" showErrorMessage="1" sqref="B27:B30">
      <formula1>Professor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67"/>
  <sheetViews>
    <sheetView showGridLines="0" view="pageBreakPreview" zoomScaleNormal="125" zoomScaleSheetLayoutView="100" workbookViewId="0">
      <pane ySplit="5" topLeftCell="A6" activePane="bottomLeft" state="frozen"/>
      <selection activeCell="B12" sqref="B12:E12"/>
      <selection pane="bottomLeft" activeCell="A6" sqref="A6:Q7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45" width="5.85546875" style="1" customWidth="1"/>
    <col min="46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49"/>
      <c r="V5" s="349"/>
      <c r="W5" s="349"/>
      <c r="X5" s="349"/>
      <c r="Y5" s="349"/>
      <c r="Z5" s="349"/>
      <c r="AA5" s="349"/>
      <c r="AB5" s="349"/>
      <c r="AC5" s="349"/>
      <c r="AD5" s="349"/>
      <c r="AE5" s="349"/>
      <c r="AF5" s="349"/>
      <c r="AG5" s="349"/>
      <c r="AH5" s="349"/>
      <c r="AI5" s="349"/>
      <c r="AJ5" s="349"/>
      <c r="AK5" s="349"/>
      <c r="AL5" s="349"/>
      <c r="AM5" s="349"/>
      <c r="AN5" s="349"/>
      <c r="AO5" s="349"/>
      <c r="AP5" s="349"/>
      <c r="AQ5" s="349"/>
      <c r="AR5" s="349"/>
    </row>
    <row r="6" spans="1:44" s="14" customFormat="1" ht="12.95" customHeight="1" thickTop="1">
      <c r="A6" s="351" t="s">
        <v>60</v>
      </c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3"/>
      <c r="S6" s="353"/>
      <c r="T6" s="353"/>
      <c r="U6" s="353"/>
      <c r="V6" s="353"/>
      <c r="W6" s="353"/>
      <c r="X6" s="353"/>
      <c r="Y6" s="353"/>
      <c r="Z6" s="353"/>
      <c r="AA6" s="353"/>
      <c r="AB6" s="353"/>
      <c r="AC6" s="353"/>
      <c r="AD6" s="353"/>
      <c r="AE6" s="353"/>
      <c r="AF6" s="353"/>
      <c r="AG6" s="353"/>
      <c r="AH6" s="353"/>
      <c r="AI6" s="353"/>
      <c r="AJ6" s="353"/>
      <c r="AK6" s="353"/>
      <c r="AL6" s="353"/>
      <c r="AM6" s="353"/>
      <c r="AN6" s="353"/>
      <c r="AO6" s="353"/>
      <c r="AP6" s="353"/>
      <c r="AQ6" s="353"/>
      <c r="AR6" s="353"/>
    </row>
    <row r="7" spans="1:44" s="14" customFormat="1" ht="12.95" customHeight="1">
      <c r="A7" s="352"/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4"/>
      <c r="S7" s="354"/>
      <c r="T7" s="354"/>
      <c r="U7" s="354"/>
      <c r="V7" s="354"/>
      <c r="W7" s="354"/>
      <c r="X7" s="354"/>
      <c r="Y7" s="354"/>
      <c r="Z7" s="354"/>
      <c r="AA7" s="354"/>
      <c r="AB7" s="354"/>
      <c r="AC7" s="354"/>
      <c r="AD7" s="354"/>
      <c r="AE7" s="354"/>
      <c r="AF7" s="354"/>
      <c r="AG7" s="354"/>
      <c r="AH7" s="354"/>
      <c r="AI7" s="354"/>
      <c r="AJ7" s="354"/>
      <c r="AK7" s="354"/>
      <c r="AL7" s="354"/>
      <c r="AM7" s="354"/>
      <c r="AN7" s="354"/>
      <c r="AO7" s="354"/>
      <c r="AP7" s="354"/>
      <c r="AQ7" s="354"/>
      <c r="AR7" s="354"/>
    </row>
    <row r="8" spans="1:44" s="14" customFormat="1" ht="15" customHeight="1">
      <c r="A8" s="357" t="s">
        <v>9</v>
      </c>
      <c r="B8" s="357"/>
      <c r="C8" s="357"/>
      <c r="D8" s="346">
        <f>Plano!C10</f>
        <v>0</v>
      </c>
      <c r="E8" s="346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1" t="s">
        <v>77</v>
      </c>
      <c r="AD8" s="341"/>
      <c r="AE8" s="341"/>
      <c r="AF8" s="341"/>
      <c r="AG8" s="341"/>
      <c r="AH8" s="341"/>
      <c r="AI8" s="341"/>
      <c r="AJ8" s="355">
        <f>Plano!C16</f>
        <v>41851</v>
      </c>
      <c r="AK8" s="355"/>
      <c r="AL8" s="355"/>
      <c r="AM8" s="355"/>
      <c r="AN8" s="361" t="s">
        <v>44</v>
      </c>
      <c r="AO8" s="361"/>
      <c r="AP8" s="355">
        <f>Plano!E16</f>
        <v>41991</v>
      </c>
      <c r="AQ8" s="355"/>
      <c r="AR8" s="355"/>
    </row>
    <row r="9" spans="1:44" s="14" customFormat="1" ht="15" customHeight="1">
      <c r="A9" s="101"/>
      <c r="B9" s="101"/>
      <c r="C9" s="73" t="s">
        <v>11</v>
      </c>
      <c r="D9" s="358" t="str">
        <f>Plano!C11</f>
        <v>S049 - Modelagem de Banco de Dados</v>
      </c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  <c r="W9" s="358"/>
      <c r="X9" s="358"/>
      <c r="Y9" s="358"/>
      <c r="Z9" s="358"/>
      <c r="AA9" s="358"/>
      <c r="AB9" s="358"/>
      <c r="AC9" s="352" t="s">
        <v>80</v>
      </c>
      <c r="AD9" s="352"/>
      <c r="AE9" s="352"/>
      <c r="AF9" s="352"/>
      <c r="AG9" s="352"/>
      <c r="AH9" s="352"/>
      <c r="AI9" s="352"/>
      <c r="AJ9" s="360">
        <f>Plano!C17</f>
        <v>70</v>
      </c>
      <c r="AK9" s="350"/>
      <c r="AL9" s="350"/>
      <c r="AM9" s="350"/>
      <c r="AN9" s="350"/>
      <c r="AO9" s="350"/>
      <c r="AP9" s="350"/>
      <c r="AQ9" s="350"/>
      <c r="AR9" s="350"/>
    </row>
    <row r="10" spans="1:44" s="14" customFormat="1" ht="15" customHeight="1">
      <c r="A10" s="100"/>
      <c r="B10" s="100"/>
      <c r="C10" s="99" t="s">
        <v>10</v>
      </c>
      <c r="D10" s="347" t="str">
        <f>Plano!D12</f>
        <v>Guilherme D.Bianco</v>
      </c>
      <c r="E10" s="347"/>
      <c r="F10" s="347"/>
      <c r="G10" s="347"/>
      <c r="H10" s="347"/>
      <c r="I10" s="347"/>
      <c r="J10" s="72" t="s">
        <v>42</v>
      </c>
      <c r="K10" s="347">
        <f>Plano!D13</f>
        <v>0</v>
      </c>
      <c r="L10" s="347"/>
      <c r="M10" s="347"/>
      <c r="N10" s="347"/>
      <c r="O10" s="347"/>
      <c r="P10" s="347"/>
      <c r="Q10" s="72" t="s">
        <v>42</v>
      </c>
      <c r="R10" s="347">
        <f>Plano!D14</f>
        <v>0</v>
      </c>
      <c r="S10" s="347"/>
      <c r="T10" s="347"/>
      <c r="U10" s="347"/>
      <c r="V10" s="347"/>
      <c r="W10" s="347"/>
      <c r="X10" s="72" t="s">
        <v>42</v>
      </c>
      <c r="Y10" s="347">
        <f>Plano!D15</f>
        <v>0</v>
      </c>
      <c r="Z10" s="347"/>
      <c r="AA10" s="347"/>
      <c r="AB10" s="347"/>
      <c r="AC10" s="347"/>
      <c r="AD10" s="347"/>
      <c r="AE10" s="352" t="s">
        <v>71</v>
      </c>
      <c r="AF10" s="352"/>
      <c r="AG10" s="352"/>
      <c r="AH10" s="352"/>
      <c r="AI10" s="352"/>
      <c r="AJ10" s="350" t="str">
        <f>Plano!C18</f>
        <v>Noite</v>
      </c>
      <c r="AK10" s="350"/>
      <c r="AL10" s="350"/>
      <c r="AM10" s="350"/>
      <c r="AN10" s="350"/>
      <c r="AO10" s="350"/>
      <c r="AP10" s="350"/>
      <c r="AQ10" s="350"/>
      <c r="AR10" s="350"/>
    </row>
    <row r="11" spans="1:44" s="14" customFormat="1" ht="15">
      <c r="A11" s="359" t="s">
        <v>46</v>
      </c>
      <c r="B11" s="359"/>
      <c r="C11" s="359"/>
      <c r="D11" s="345" t="str">
        <f>VLOOKUP(J11,Listas!A:B,2)</f>
        <v>Julho</v>
      </c>
      <c r="E11" s="345"/>
      <c r="F11" s="345"/>
      <c r="G11" s="345"/>
      <c r="H11" s="345"/>
      <c r="I11" s="49" t="s">
        <v>64</v>
      </c>
      <c r="J11" s="356">
        <f>MONTH(AJ8)</f>
        <v>7</v>
      </c>
      <c r="K11" s="356"/>
      <c r="L11" s="70" t="s">
        <v>65</v>
      </c>
      <c r="M11" s="50"/>
      <c r="N11" s="50"/>
      <c r="O11" s="50"/>
      <c r="P11" s="50"/>
      <c r="Q11" s="50"/>
      <c r="R11" s="50"/>
      <c r="S11" s="50"/>
      <c r="T11" s="50"/>
      <c r="U11" s="51"/>
      <c r="V11" s="50"/>
      <c r="W11" s="50"/>
      <c r="X11" s="50"/>
      <c r="Y11" s="50"/>
      <c r="Z11" s="50"/>
      <c r="AA11" s="50"/>
      <c r="AB11" s="50"/>
      <c r="AC11" s="352" t="s">
        <v>72</v>
      </c>
      <c r="AD11" s="352"/>
      <c r="AE11" s="352"/>
      <c r="AF11" s="352"/>
      <c r="AG11" s="352"/>
      <c r="AH11" s="352"/>
      <c r="AI11" s="352"/>
      <c r="AJ11" s="362" t="str">
        <f>Plano!C19</f>
        <v>S049</v>
      </c>
      <c r="AK11" s="362"/>
      <c r="AL11" s="362"/>
      <c r="AM11" s="362" t="str">
        <f>Plano!D19</f>
        <v>14</v>
      </c>
      <c r="AN11" s="362"/>
      <c r="AO11" s="71" t="s">
        <v>42</v>
      </c>
      <c r="AP11" s="350">
        <f>Plano!F19</f>
        <v>2</v>
      </c>
      <c r="AQ11" s="350"/>
      <c r="AR11" s="350"/>
    </row>
    <row r="12" spans="1:44" s="14" customFormat="1" ht="15">
      <c r="A12" s="103"/>
      <c r="B12" s="234"/>
      <c r="C12" s="103"/>
      <c r="D12" s="348" t="e">
        <f>VLOOKUP(1,Plano!$A$24:$F$57,6,FALSE)</f>
        <v>#N/A</v>
      </c>
      <c r="E12" s="348"/>
      <c r="F12" s="348"/>
      <c r="G12" s="348"/>
      <c r="H12" s="348" t="e">
        <f>VLOOKUP(2,Plano!$A$24:$F$57,6,FALSE)</f>
        <v>#N/A</v>
      </c>
      <c r="I12" s="348"/>
      <c r="J12" s="348"/>
      <c r="K12" s="348"/>
      <c r="L12" s="348" t="e">
        <f>VLOOKUP(3,Plano!$A$24:$F$57,6,FALSE)</f>
        <v>#N/A</v>
      </c>
      <c r="M12" s="348"/>
      <c r="N12" s="348"/>
      <c r="O12" s="348"/>
      <c r="P12" s="348" t="e">
        <f>VLOOKUP(4,Plano!$A$24:$F$57,6,FALSE)</f>
        <v>#N/A</v>
      </c>
      <c r="Q12" s="348"/>
      <c r="R12" s="348"/>
      <c r="S12" s="348"/>
      <c r="T12" s="348" t="e">
        <f>VLOOKUP(5,Plano!$A$24:$F$57,6,FALSE)</f>
        <v>#N/A</v>
      </c>
      <c r="U12" s="348"/>
      <c r="V12" s="348"/>
      <c r="W12" s="348"/>
      <c r="X12" s="348" t="e">
        <f>VLOOKUP(6,Plano!$A$24:$F$57,6,FALSE)</f>
        <v>#N/A</v>
      </c>
      <c r="Y12" s="348"/>
      <c r="Z12" s="348"/>
      <c r="AA12" s="348"/>
      <c r="AB12" s="348" t="e">
        <f>VLOOKUP(7,Plano!$A$24:$F$57,6,FALSE)</f>
        <v>#N/A</v>
      </c>
      <c r="AC12" s="348"/>
      <c r="AD12" s="348"/>
      <c r="AE12" s="348"/>
      <c r="AF12" s="348" t="e">
        <f>VLOOKUP(8,Plano!$A$24:$F$57,6,FALSE)</f>
        <v>#N/A</v>
      </c>
      <c r="AG12" s="348"/>
      <c r="AH12" s="348"/>
      <c r="AI12" s="348"/>
      <c r="AJ12" s="348" t="e">
        <f>VLOOKUP(9,Plano!$A$24:$F$57,6,FALSE)</f>
        <v>#N/A</v>
      </c>
      <c r="AK12" s="348"/>
      <c r="AL12" s="348"/>
      <c r="AM12" s="348"/>
      <c r="AN12" s="348" t="e">
        <f>VLOOKUP(10,Plano!$A$24:$F$57,6,FALSE)</f>
        <v>#N/A</v>
      </c>
      <c r="AO12" s="348"/>
      <c r="AP12" s="348"/>
      <c r="AQ12" s="348"/>
      <c r="AR12" s="47"/>
    </row>
    <row r="13" spans="1:44" s="14" customFormat="1" ht="15.95" customHeight="1">
      <c r="A13" s="102"/>
      <c r="B13" s="102"/>
      <c r="C13" s="98"/>
      <c r="D13" s="105">
        <f>MONTH($AJ$8)</f>
        <v>7</v>
      </c>
      <c r="E13" s="105">
        <f t="shared" ref="E13:AQ13" si="0">MONTH($AJ$8)</f>
        <v>7</v>
      </c>
      <c r="F13" s="105">
        <f t="shared" si="0"/>
        <v>7</v>
      </c>
      <c r="G13" s="105">
        <f t="shared" si="0"/>
        <v>7</v>
      </c>
      <c r="H13" s="105">
        <f t="shared" si="0"/>
        <v>7</v>
      </c>
      <c r="I13" s="105">
        <f t="shared" si="0"/>
        <v>7</v>
      </c>
      <c r="J13" s="105">
        <f t="shared" si="0"/>
        <v>7</v>
      </c>
      <c r="K13" s="105">
        <f t="shared" si="0"/>
        <v>7</v>
      </c>
      <c r="L13" s="105">
        <f t="shared" si="0"/>
        <v>7</v>
      </c>
      <c r="M13" s="105">
        <f t="shared" si="0"/>
        <v>7</v>
      </c>
      <c r="N13" s="105">
        <f t="shared" si="0"/>
        <v>7</v>
      </c>
      <c r="O13" s="105">
        <f t="shared" si="0"/>
        <v>7</v>
      </c>
      <c r="P13" s="105">
        <f t="shared" si="0"/>
        <v>7</v>
      </c>
      <c r="Q13" s="105">
        <f t="shared" si="0"/>
        <v>7</v>
      </c>
      <c r="R13" s="105">
        <f t="shared" si="0"/>
        <v>7</v>
      </c>
      <c r="S13" s="105">
        <f t="shared" si="0"/>
        <v>7</v>
      </c>
      <c r="T13" s="105">
        <f t="shared" si="0"/>
        <v>7</v>
      </c>
      <c r="U13" s="105">
        <f t="shared" si="0"/>
        <v>7</v>
      </c>
      <c r="V13" s="105">
        <f t="shared" si="0"/>
        <v>7</v>
      </c>
      <c r="W13" s="105">
        <f t="shared" si="0"/>
        <v>7</v>
      </c>
      <c r="X13" s="105">
        <f t="shared" si="0"/>
        <v>7</v>
      </c>
      <c r="Y13" s="105">
        <f t="shared" si="0"/>
        <v>7</v>
      </c>
      <c r="Z13" s="105">
        <f t="shared" si="0"/>
        <v>7</v>
      </c>
      <c r="AA13" s="105">
        <f t="shared" si="0"/>
        <v>7</v>
      </c>
      <c r="AB13" s="105">
        <f t="shared" si="0"/>
        <v>7</v>
      </c>
      <c r="AC13" s="105">
        <f t="shared" si="0"/>
        <v>7</v>
      </c>
      <c r="AD13" s="105">
        <f t="shared" si="0"/>
        <v>7</v>
      </c>
      <c r="AE13" s="105">
        <f t="shared" si="0"/>
        <v>7</v>
      </c>
      <c r="AF13" s="105">
        <f t="shared" si="0"/>
        <v>7</v>
      </c>
      <c r="AG13" s="105">
        <f t="shared" si="0"/>
        <v>7</v>
      </c>
      <c r="AH13" s="105">
        <f t="shared" si="0"/>
        <v>7</v>
      </c>
      <c r="AI13" s="105">
        <f t="shared" si="0"/>
        <v>7</v>
      </c>
      <c r="AJ13" s="105">
        <f t="shared" si="0"/>
        <v>7</v>
      </c>
      <c r="AK13" s="105">
        <f t="shared" si="0"/>
        <v>7</v>
      </c>
      <c r="AL13" s="105">
        <f t="shared" si="0"/>
        <v>7</v>
      </c>
      <c r="AM13" s="105">
        <f t="shared" si="0"/>
        <v>7</v>
      </c>
      <c r="AN13" s="105">
        <f t="shared" si="0"/>
        <v>7</v>
      </c>
      <c r="AO13" s="105">
        <f t="shared" si="0"/>
        <v>7</v>
      </c>
      <c r="AP13" s="105">
        <f t="shared" si="0"/>
        <v>7</v>
      </c>
      <c r="AQ13" s="105">
        <f t="shared" si="0"/>
        <v>7</v>
      </c>
      <c r="AR13" s="47"/>
    </row>
    <row r="14" spans="1:44" s="14" customFormat="1" ht="11.25" customHeight="1">
      <c r="A14" s="344"/>
      <c r="B14" s="344"/>
      <c r="C14" s="34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 t="e">
        <f>VLOOKUP(1,Plano!$A$24:$D$57,4,FALSE)</f>
        <v>#N/A</v>
      </c>
      <c r="E15" s="57" t="e">
        <f>D15</f>
        <v>#N/A</v>
      </c>
      <c r="F15" s="57" t="e">
        <f>D15</f>
        <v>#N/A</v>
      </c>
      <c r="G15" s="57" t="e">
        <f>D15</f>
        <v>#N/A</v>
      </c>
      <c r="H15" s="56" t="e">
        <f>VLOOKUP(2,Plano!$A$24:$D$57,4,FALSE)</f>
        <v>#N/A</v>
      </c>
      <c r="I15" s="57" t="e">
        <f>H15</f>
        <v>#N/A</v>
      </c>
      <c r="J15" s="57" t="e">
        <f>H15</f>
        <v>#N/A</v>
      </c>
      <c r="K15" s="57" t="e">
        <f>H15</f>
        <v>#N/A</v>
      </c>
      <c r="L15" s="56" t="e">
        <f>VLOOKUP(3,Plano!$A$24:$D$57,4,FALSE)</f>
        <v>#N/A</v>
      </c>
      <c r="M15" s="57" t="e">
        <f>L15</f>
        <v>#N/A</v>
      </c>
      <c r="N15" s="57" t="e">
        <f>L15</f>
        <v>#N/A</v>
      </c>
      <c r="O15" s="57" t="e">
        <f>L15</f>
        <v>#N/A</v>
      </c>
      <c r="P15" s="56" t="e">
        <f>VLOOKUP(4,Plano!$A$24:$D$57,4,FALSE)</f>
        <v>#N/A</v>
      </c>
      <c r="Q15" s="57" t="e">
        <f>P15</f>
        <v>#N/A</v>
      </c>
      <c r="R15" s="57" t="e">
        <f>P15</f>
        <v>#N/A</v>
      </c>
      <c r="S15" s="57" t="e">
        <f>P15</f>
        <v>#N/A</v>
      </c>
      <c r="T15" s="56" t="e">
        <f>VLOOKUP(5,Plano!$A$24:$D$57,4,FALSE)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VLOOKUP(6,Plano!$A$24:$D$57,4,FALSE)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VLOOKUP(7,Plano!$A$24:$D$57,4,FALSE)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VLOOKUP(8,Plano!$A$24:$D$57,4,FALSE)</f>
        <v>#N/A</v>
      </c>
      <c r="AG15" s="57" t="e">
        <f>AF15</f>
        <v>#N/A</v>
      </c>
      <c r="AH15" s="57" t="e">
        <f>AF15</f>
        <v>#N/A</v>
      </c>
      <c r="AI15" s="57" t="e">
        <f>AF15</f>
        <v>#N/A</v>
      </c>
      <c r="AJ15" s="56" t="e">
        <f>VLOOKUP(9,Plano!$A$24:$D$57,4,FALSE)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VLOOKUP(10,Plano!$A$24:$D$57,4,FALSE)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53" t="s">
        <v>76</v>
      </c>
    </row>
    <row r="16" spans="1:44" ht="10.5" customHeight="1">
      <c r="A16" s="263">
        <v>1</v>
      </c>
      <c r="B16" s="263" t="s">
        <v>150</v>
      </c>
      <c r="C16" s="239" t="s">
        <v>311</v>
      </c>
      <c r="D16" s="264" t="s">
        <v>118</v>
      </c>
      <c r="E16" s="264" t="str">
        <f t="shared" ref="E16:G21" si="1">IF(D16="C","C",IF(D16="D","D",IF(D16="TR","TR",IF(D16="TC","TC","."))))</f>
        <v>.</v>
      </c>
      <c r="F16" s="264" t="str">
        <f t="shared" si="1"/>
        <v>.</v>
      </c>
      <c r="G16" s="264" t="str">
        <f t="shared" si="1"/>
        <v>.</v>
      </c>
      <c r="H16" s="264" t="str">
        <f t="shared" ref="H16:H21" si="2">IF(G16="C","C",IF(G16="D","D",IF(G16="TR","TR",IF(G16="TC","TC","."))))</f>
        <v>.</v>
      </c>
      <c r="I16" s="264" t="str">
        <f t="shared" ref="I16:I21" si="3">IF(H16="C","C",IF(H16="D","D",IF(H16="TR","TR",IF(H16="TC","TC","."))))</f>
        <v>.</v>
      </c>
      <c r="J16" s="264" t="str">
        <f t="shared" ref="J16:J21" si="4">IF(I16="C","C",IF(I16="D","D",IF(I16="TR","TR",IF(I16="TC","TC","."))))</f>
        <v>.</v>
      </c>
      <c r="K16" s="264" t="str">
        <f t="shared" ref="K16:K21" si="5">IF(J16="C","C",IF(J16="D","D",IF(J16="TR","TR",IF(J16="TC","TC","."))))</f>
        <v>.</v>
      </c>
      <c r="L16" s="264" t="str">
        <f t="shared" ref="L16:L21" si="6">IF(K16="C","C",IF(K16="D","D",IF(K16="TR","TR",IF(K16="TC","TC","."))))</f>
        <v>.</v>
      </c>
      <c r="M16" s="264" t="str">
        <f t="shared" ref="M16:M21" si="7">IF(L16="C","C",IF(L16="D","D",IF(L16="TR","TR",IF(L16="TC","TC","."))))</f>
        <v>.</v>
      </c>
      <c r="N16" s="264" t="str">
        <f t="shared" ref="N16:N21" si="8">IF(M16="C","C",IF(M16="D","D",IF(M16="TR","TR",IF(M16="TC","TC","."))))</f>
        <v>.</v>
      </c>
      <c r="O16" s="264" t="str">
        <f t="shared" ref="O16:O21" si="9">IF(N16="C","C",IF(N16="D","D",IF(N16="TR","TR",IF(N16="TC","TC","."))))</f>
        <v>.</v>
      </c>
      <c r="P16" s="264" t="str">
        <f t="shared" ref="P16:P21" si="10">IF(O16="C","C",IF(O16="D","D",IF(O16="TR","TR",IF(O16="TC","TC","."))))</f>
        <v>.</v>
      </c>
      <c r="Q16" s="264" t="str">
        <f t="shared" ref="Q16:Q21" si="11">IF(P16="C","C",IF(P16="D","D",IF(P16="TR","TR",IF(P16="TC","TC","."))))</f>
        <v>.</v>
      </c>
      <c r="R16" s="264" t="str">
        <f t="shared" ref="R16:R21" si="12">IF(Q16="C","C",IF(Q16="D","D",IF(Q16="TR","TR",IF(Q16="TC","TC","."))))</f>
        <v>.</v>
      </c>
      <c r="S16" s="264" t="str">
        <f t="shared" ref="S16:S21" si="13">IF(R16="C","C",IF(R16="D","D",IF(R16="TR","TR",IF(R16="TC","TC","."))))</f>
        <v>.</v>
      </c>
      <c r="T16" s="264" t="str">
        <f t="shared" ref="T16:AQ16" si="14">IF(S16="C","C",IF(S16="D","D",IF(S16="TR","TR",IF(S16="TC","TC","."))))</f>
        <v>.</v>
      </c>
      <c r="U16" s="264" t="str">
        <f t="shared" si="14"/>
        <v>.</v>
      </c>
      <c r="V16" s="264" t="str">
        <f t="shared" si="14"/>
        <v>.</v>
      </c>
      <c r="W16" s="264" t="str">
        <f t="shared" si="14"/>
        <v>.</v>
      </c>
      <c r="X16" s="264" t="str">
        <f t="shared" si="14"/>
        <v>.</v>
      </c>
      <c r="Y16" s="264" t="str">
        <f t="shared" si="14"/>
        <v>.</v>
      </c>
      <c r="Z16" s="264" t="str">
        <f t="shared" si="14"/>
        <v>.</v>
      </c>
      <c r="AA16" s="264" t="str">
        <f t="shared" si="14"/>
        <v>.</v>
      </c>
      <c r="AB16" s="264" t="str">
        <f t="shared" si="14"/>
        <v>.</v>
      </c>
      <c r="AC16" s="264" t="str">
        <f t="shared" si="14"/>
        <v>.</v>
      </c>
      <c r="AD16" s="264" t="str">
        <f t="shared" si="14"/>
        <v>.</v>
      </c>
      <c r="AE16" s="264" t="str">
        <f t="shared" si="14"/>
        <v>.</v>
      </c>
      <c r="AF16" s="264" t="str">
        <f t="shared" si="14"/>
        <v>.</v>
      </c>
      <c r="AG16" s="264" t="str">
        <f t="shared" si="14"/>
        <v>.</v>
      </c>
      <c r="AH16" s="264" t="str">
        <f t="shared" si="14"/>
        <v>.</v>
      </c>
      <c r="AI16" s="264" t="str">
        <f t="shared" si="14"/>
        <v>.</v>
      </c>
      <c r="AJ16" s="264" t="str">
        <f t="shared" si="14"/>
        <v>.</v>
      </c>
      <c r="AK16" s="264" t="str">
        <f t="shared" si="14"/>
        <v>.</v>
      </c>
      <c r="AL16" s="264" t="str">
        <f t="shared" si="14"/>
        <v>.</v>
      </c>
      <c r="AM16" s="264" t="str">
        <f t="shared" si="14"/>
        <v>.</v>
      </c>
      <c r="AN16" s="264" t="str">
        <f t="shared" si="14"/>
        <v>.</v>
      </c>
      <c r="AO16" s="264" t="str">
        <f t="shared" si="14"/>
        <v>.</v>
      </c>
      <c r="AP16" s="264" t="str">
        <f t="shared" si="14"/>
        <v>.</v>
      </c>
      <c r="AQ16" s="264" t="str">
        <f t="shared" si="14"/>
        <v>.</v>
      </c>
      <c r="AR16" s="271">
        <f t="shared" ref="AR16:AR42" si="15">COUNTIF(D16:AQ16,"F")</f>
        <v>0</v>
      </c>
    </row>
    <row r="17" spans="1:44" ht="10.5" customHeight="1">
      <c r="A17" s="263">
        <v>2</v>
      </c>
      <c r="B17" s="263" t="s">
        <v>150</v>
      </c>
      <c r="C17" s="239" t="s">
        <v>312</v>
      </c>
      <c r="D17" s="240" t="s">
        <v>118</v>
      </c>
      <c r="E17" s="240" t="str">
        <f t="shared" si="1"/>
        <v>.</v>
      </c>
      <c r="F17" s="240" t="str">
        <f t="shared" si="1"/>
        <v>.</v>
      </c>
      <c r="G17" s="240" t="str">
        <f t="shared" si="1"/>
        <v>.</v>
      </c>
      <c r="H17" s="240" t="str">
        <f t="shared" si="2"/>
        <v>.</v>
      </c>
      <c r="I17" s="240" t="str">
        <f t="shared" si="3"/>
        <v>.</v>
      </c>
      <c r="J17" s="240" t="str">
        <f t="shared" si="4"/>
        <v>.</v>
      </c>
      <c r="K17" s="240" t="str">
        <f t="shared" si="5"/>
        <v>.</v>
      </c>
      <c r="L17" s="240" t="str">
        <f t="shared" si="6"/>
        <v>.</v>
      </c>
      <c r="M17" s="240" t="str">
        <f t="shared" si="7"/>
        <v>.</v>
      </c>
      <c r="N17" s="240" t="str">
        <f t="shared" si="8"/>
        <v>.</v>
      </c>
      <c r="O17" s="240" t="str">
        <f t="shared" si="9"/>
        <v>.</v>
      </c>
      <c r="P17" s="240" t="str">
        <f t="shared" si="10"/>
        <v>.</v>
      </c>
      <c r="Q17" s="240" t="str">
        <f t="shared" si="11"/>
        <v>.</v>
      </c>
      <c r="R17" s="240" t="str">
        <f t="shared" si="12"/>
        <v>.</v>
      </c>
      <c r="S17" s="240" t="str">
        <f t="shared" si="13"/>
        <v>.</v>
      </c>
      <c r="T17" s="240" t="str">
        <f t="shared" ref="T17:AQ17" si="16">IF(S17="C","C",IF(S17="D","D",IF(S17="TR","TR",IF(S17="TC","TC","."))))</f>
        <v>.</v>
      </c>
      <c r="U17" s="240" t="str">
        <f t="shared" si="16"/>
        <v>.</v>
      </c>
      <c r="V17" s="240" t="str">
        <f t="shared" si="16"/>
        <v>.</v>
      </c>
      <c r="W17" s="240" t="str">
        <f t="shared" si="16"/>
        <v>.</v>
      </c>
      <c r="X17" s="240" t="str">
        <f t="shared" si="16"/>
        <v>.</v>
      </c>
      <c r="Y17" s="240" t="str">
        <f t="shared" si="16"/>
        <v>.</v>
      </c>
      <c r="Z17" s="240" t="str">
        <f t="shared" si="16"/>
        <v>.</v>
      </c>
      <c r="AA17" s="240" t="str">
        <f t="shared" si="16"/>
        <v>.</v>
      </c>
      <c r="AB17" s="240" t="str">
        <f t="shared" si="16"/>
        <v>.</v>
      </c>
      <c r="AC17" s="240" t="str">
        <f t="shared" si="16"/>
        <v>.</v>
      </c>
      <c r="AD17" s="240" t="str">
        <f t="shared" si="16"/>
        <v>.</v>
      </c>
      <c r="AE17" s="240" t="str">
        <f t="shared" si="16"/>
        <v>.</v>
      </c>
      <c r="AF17" s="240" t="str">
        <f t="shared" si="16"/>
        <v>.</v>
      </c>
      <c r="AG17" s="240" t="str">
        <f t="shared" si="16"/>
        <v>.</v>
      </c>
      <c r="AH17" s="240" t="str">
        <f t="shared" si="16"/>
        <v>.</v>
      </c>
      <c r="AI17" s="240" t="str">
        <f t="shared" si="16"/>
        <v>.</v>
      </c>
      <c r="AJ17" s="240" t="str">
        <f t="shared" si="16"/>
        <v>.</v>
      </c>
      <c r="AK17" s="240" t="str">
        <f t="shared" si="16"/>
        <v>.</v>
      </c>
      <c r="AL17" s="240" t="str">
        <f t="shared" si="16"/>
        <v>.</v>
      </c>
      <c r="AM17" s="240" t="str">
        <f t="shared" si="16"/>
        <v>.</v>
      </c>
      <c r="AN17" s="240" t="str">
        <f t="shared" si="16"/>
        <v>.</v>
      </c>
      <c r="AO17" s="240" t="str">
        <f t="shared" si="16"/>
        <v>.</v>
      </c>
      <c r="AP17" s="240" t="str">
        <f t="shared" si="16"/>
        <v>.</v>
      </c>
      <c r="AQ17" s="240" t="str">
        <f t="shared" si="16"/>
        <v>.</v>
      </c>
      <c r="AR17" s="45">
        <f t="shared" si="15"/>
        <v>0</v>
      </c>
    </row>
    <row r="18" spans="1:44" ht="10.5" customHeight="1">
      <c r="A18" s="263">
        <v>3</v>
      </c>
      <c r="B18" s="263" t="s">
        <v>150</v>
      </c>
      <c r="C18" s="239" t="s">
        <v>313</v>
      </c>
      <c r="D18" s="264" t="s">
        <v>118</v>
      </c>
      <c r="E18" s="264" t="str">
        <f t="shared" si="1"/>
        <v>.</v>
      </c>
      <c r="F18" s="264" t="str">
        <f t="shared" si="1"/>
        <v>.</v>
      </c>
      <c r="G18" s="264" t="str">
        <f t="shared" si="1"/>
        <v>.</v>
      </c>
      <c r="H18" s="264" t="str">
        <f t="shared" si="2"/>
        <v>.</v>
      </c>
      <c r="I18" s="264" t="str">
        <f t="shared" si="3"/>
        <v>.</v>
      </c>
      <c r="J18" s="264" t="str">
        <f t="shared" si="4"/>
        <v>.</v>
      </c>
      <c r="K18" s="264" t="str">
        <f t="shared" si="5"/>
        <v>.</v>
      </c>
      <c r="L18" s="264" t="str">
        <f t="shared" si="6"/>
        <v>.</v>
      </c>
      <c r="M18" s="264" t="str">
        <f t="shared" si="7"/>
        <v>.</v>
      </c>
      <c r="N18" s="264" t="str">
        <f t="shared" si="8"/>
        <v>.</v>
      </c>
      <c r="O18" s="264" t="str">
        <f t="shared" si="9"/>
        <v>.</v>
      </c>
      <c r="P18" s="264" t="str">
        <f t="shared" si="10"/>
        <v>.</v>
      </c>
      <c r="Q18" s="264" t="str">
        <f t="shared" si="11"/>
        <v>.</v>
      </c>
      <c r="R18" s="264" t="str">
        <f t="shared" si="12"/>
        <v>.</v>
      </c>
      <c r="S18" s="264" t="str">
        <f t="shared" si="13"/>
        <v>.</v>
      </c>
      <c r="T18" s="264" t="str">
        <f t="shared" ref="T18:AQ18" si="17">IF(S18="C","C",IF(S18="D","D",IF(S18="TR","TR",IF(S18="TC","TC","."))))</f>
        <v>.</v>
      </c>
      <c r="U18" s="264" t="str">
        <f t="shared" si="17"/>
        <v>.</v>
      </c>
      <c r="V18" s="264" t="str">
        <f t="shared" si="17"/>
        <v>.</v>
      </c>
      <c r="W18" s="264" t="str">
        <f t="shared" si="17"/>
        <v>.</v>
      </c>
      <c r="X18" s="264" t="str">
        <f t="shared" si="17"/>
        <v>.</v>
      </c>
      <c r="Y18" s="264" t="str">
        <f t="shared" si="17"/>
        <v>.</v>
      </c>
      <c r="Z18" s="264" t="str">
        <f t="shared" si="17"/>
        <v>.</v>
      </c>
      <c r="AA18" s="264" t="str">
        <f t="shared" si="17"/>
        <v>.</v>
      </c>
      <c r="AB18" s="264" t="str">
        <f t="shared" si="17"/>
        <v>.</v>
      </c>
      <c r="AC18" s="264" t="str">
        <f t="shared" si="17"/>
        <v>.</v>
      </c>
      <c r="AD18" s="264" t="str">
        <f t="shared" si="17"/>
        <v>.</v>
      </c>
      <c r="AE18" s="264" t="str">
        <f t="shared" si="17"/>
        <v>.</v>
      </c>
      <c r="AF18" s="264" t="str">
        <f t="shared" si="17"/>
        <v>.</v>
      </c>
      <c r="AG18" s="264" t="str">
        <f t="shared" si="17"/>
        <v>.</v>
      </c>
      <c r="AH18" s="264" t="str">
        <f t="shared" si="17"/>
        <v>.</v>
      </c>
      <c r="AI18" s="264" t="str">
        <f t="shared" si="17"/>
        <v>.</v>
      </c>
      <c r="AJ18" s="264" t="str">
        <f t="shared" si="17"/>
        <v>.</v>
      </c>
      <c r="AK18" s="264" t="str">
        <f t="shared" si="17"/>
        <v>.</v>
      </c>
      <c r="AL18" s="264" t="str">
        <f t="shared" si="17"/>
        <v>.</v>
      </c>
      <c r="AM18" s="264" t="str">
        <f t="shared" si="17"/>
        <v>.</v>
      </c>
      <c r="AN18" s="264" t="str">
        <f t="shared" si="17"/>
        <v>.</v>
      </c>
      <c r="AO18" s="264" t="str">
        <f t="shared" si="17"/>
        <v>.</v>
      </c>
      <c r="AP18" s="264" t="str">
        <f t="shared" si="17"/>
        <v>.</v>
      </c>
      <c r="AQ18" s="264" t="str">
        <f t="shared" si="17"/>
        <v>.</v>
      </c>
      <c r="AR18" s="272">
        <f t="shared" si="15"/>
        <v>0</v>
      </c>
    </row>
    <row r="19" spans="1:44" ht="10.5" customHeight="1">
      <c r="A19" s="263">
        <v>1</v>
      </c>
      <c r="B19" s="263" t="s">
        <v>196</v>
      </c>
      <c r="C19" s="239" t="s">
        <v>314</v>
      </c>
      <c r="D19" s="240" t="s">
        <v>118</v>
      </c>
      <c r="E19" s="240" t="str">
        <f t="shared" si="1"/>
        <v>.</v>
      </c>
      <c r="F19" s="240" t="str">
        <f t="shared" si="1"/>
        <v>.</v>
      </c>
      <c r="G19" s="240" t="str">
        <f t="shared" si="1"/>
        <v>.</v>
      </c>
      <c r="H19" s="240" t="str">
        <f t="shared" si="2"/>
        <v>.</v>
      </c>
      <c r="I19" s="240" t="str">
        <f t="shared" si="3"/>
        <v>.</v>
      </c>
      <c r="J19" s="240" t="str">
        <f t="shared" si="4"/>
        <v>.</v>
      </c>
      <c r="K19" s="240" t="str">
        <f t="shared" si="5"/>
        <v>.</v>
      </c>
      <c r="L19" s="240" t="str">
        <f t="shared" si="6"/>
        <v>.</v>
      </c>
      <c r="M19" s="240" t="str">
        <f t="shared" si="7"/>
        <v>.</v>
      </c>
      <c r="N19" s="240" t="str">
        <f t="shared" si="8"/>
        <v>.</v>
      </c>
      <c r="O19" s="240" t="str">
        <f t="shared" si="9"/>
        <v>.</v>
      </c>
      <c r="P19" s="240" t="str">
        <f t="shared" si="10"/>
        <v>.</v>
      </c>
      <c r="Q19" s="240" t="str">
        <f t="shared" si="11"/>
        <v>.</v>
      </c>
      <c r="R19" s="240" t="str">
        <f t="shared" si="12"/>
        <v>.</v>
      </c>
      <c r="S19" s="240" t="str">
        <f t="shared" si="13"/>
        <v>.</v>
      </c>
      <c r="T19" s="240" t="str">
        <f t="shared" ref="T19:AQ19" si="18">IF(S19="C","C",IF(S19="D","D",IF(S19="TR","TR",IF(S19="TC","TC","."))))</f>
        <v>.</v>
      </c>
      <c r="U19" s="240" t="str">
        <f t="shared" si="18"/>
        <v>.</v>
      </c>
      <c r="V19" s="240" t="str">
        <f t="shared" si="18"/>
        <v>.</v>
      </c>
      <c r="W19" s="240" t="str">
        <f t="shared" si="18"/>
        <v>.</v>
      </c>
      <c r="X19" s="240" t="str">
        <f t="shared" si="18"/>
        <v>.</v>
      </c>
      <c r="Y19" s="240" t="str">
        <f t="shared" si="18"/>
        <v>.</v>
      </c>
      <c r="Z19" s="240" t="str">
        <f t="shared" si="18"/>
        <v>.</v>
      </c>
      <c r="AA19" s="240" t="str">
        <f t="shared" si="18"/>
        <v>.</v>
      </c>
      <c r="AB19" s="240" t="str">
        <f t="shared" si="18"/>
        <v>.</v>
      </c>
      <c r="AC19" s="240" t="str">
        <f t="shared" si="18"/>
        <v>.</v>
      </c>
      <c r="AD19" s="240" t="str">
        <f t="shared" si="18"/>
        <v>.</v>
      </c>
      <c r="AE19" s="240" t="str">
        <f t="shared" si="18"/>
        <v>.</v>
      </c>
      <c r="AF19" s="240" t="str">
        <f t="shared" si="18"/>
        <v>.</v>
      </c>
      <c r="AG19" s="240" t="str">
        <f t="shared" si="18"/>
        <v>.</v>
      </c>
      <c r="AH19" s="240" t="str">
        <f t="shared" si="18"/>
        <v>.</v>
      </c>
      <c r="AI19" s="240" t="str">
        <f t="shared" si="18"/>
        <v>.</v>
      </c>
      <c r="AJ19" s="240" t="str">
        <f t="shared" si="18"/>
        <v>.</v>
      </c>
      <c r="AK19" s="240" t="str">
        <f t="shared" si="18"/>
        <v>.</v>
      </c>
      <c r="AL19" s="240" t="str">
        <f t="shared" si="18"/>
        <v>.</v>
      </c>
      <c r="AM19" s="240" t="str">
        <f t="shared" si="18"/>
        <v>.</v>
      </c>
      <c r="AN19" s="240" t="str">
        <f t="shared" si="18"/>
        <v>.</v>
      </c>
      <c r="AO19" s="240" t="str">
        <f t="shared" si="18"/>
        <v>.</v>
      </c>
      <c r="AP19" s="240" t="str">
        <f t="shared" si="18"/>
        <v>.</v>
      </c>
      <c r="AQ19" s="240" t="str">
        <f t="shared" si="18"/>
        <v>.</v>
      </c>
      <c r="AR19" s="45">
        <f t="shared" si="15"/>
        <v>0</v>
      </c>
    </row>
    <row r="20" spans="1:44" ht="10.5" customHeight="1">
      <c r="A20" s="263">
        <v>5</v>
      </c>
      <c r="B20" s="263" t="s">
        <v>150</v>
      </c>
      <c r="C20" s="239" t="s">
        <v>315</v>
      </c>
      <c r="D20" s="240" t="s">
        <v>118</v>
      </c>
      <c r="E20" s="240" t="str">
        <f t="shared" si="1"/>
        <v>.</v>
      </c>
      <c r="F20" s="240" t="str">
        <f t="shared" si="1"/>
        <v>.</v>
      </c>
      <c r="G20" s="240" t="str">
        <f t="shared" si="1"/>
        <v>.</v>
      </c>
      <c r="H20" s="240" t="str">
        <f t="shared" si="2"/>
        <v>.</v>
      </c>
      <c r="I20" s="240" t="str">
        <f t="shared" si="3"/>
        <v>.</v>
      </c>
      <c r="J20" s="240" t="str">
        <f t="shared" si="4"/>
        <v>.</v>
      </c>
      <c r="K20" s="240" t="str">
        <f t="shared" si="5"/>
        <v>.</v>
      </c>
      <c r="L20" s="240" t="str">
        <f t="shared" si="6"/>
        <v>.</v>
      </c>
      <c r="M20" s="240" t="str">
        <f t="shared" si="7"/>
        <v>.</v>
      </c>
      <c r="N20" s="240" t="str">
        <f t="shared" si="8"/>
        <v>.</v>
      </c>
      <c r="O20" s="240" t="str">
        <f t="shared" si="9"/>
        <v>.</v>
      </c>
      <c r="P20" s="240" t="str">
        <f t="shared" si="10"/>
        <v>.</v>
      </c>
      <c r="Q20" s="240" t="str">
        <f t="shared" si="11"/>
        <v>.</v>
      </c>
      <c r="R20" s="240" t="str">
        <f t="shared" si="12"/>
        <v>.</v>
      </c>
      <c r="S20" s="240" t="str">
        <f t="shared" si="13"/>
        <v>.</v>
      </c>
      <c r="T20" s="240" t="str">
        <f t="shared" ref="T20:AQ20" si="19">IF(S20="C","C",IF(S20="D","D",IF(S20="TR","TR",IF(S20="TC","TC","."))))</f>
        <v>.</v>
      </c>
      <c r="U20" s="240" t="str">
        <f t="shared" si="19"/>
        <v>.</v>
      </c>
      <c r="V20" s="240" t="str">
        <f t="shared" si="19"/>
        <v>.</v>
      </c>
      <c r="W20" s="240" t="str">
        <f t="shared" si="19"/>
        <v>.</v>
      </c>
      <c r="X20" s="240" t="str">
        <f t="shared" si="19"/>
        <v>.</v>
      </c>
      <c r="Y20" s="240" t="str">
        <f t="shared" si="19"/>
        <v>.</v>
      </c>
      <c r="Z20" s="240" t="str">
        <f t="shared" si="19"/>
        <v>.</v>
      </c>
      <c r="AA20" s="240" t="str">
        <f t="shared" si="19"/>
        <v>.</v>
      </c>
      <c r="AB20" s="240" t="str">
        <f t="shared" si="19"/>
        <v>.</v>
      </c>
      <c r="AC20" s="240" t="str">
        <f t="shared" si="19"/>
        <v>.</v>
      </c>
      <c r="AD20" s="240" t="str">
        <f t="shared" si="19"/>
        <v>.</v>
      </c>
      <c r="AE20" s="240" t="str">
        <f t="shared" si="19"/>
        <v>.</v>
      </c>
      <c r="AF20" s="240" t="str">
        <f t="shared" si="19"/>
        <v>.</v>
      </c>
      <c r="AG20" s="240" t="str">
        <f t="shared" si="19"/>
        <v>.</v>
      </c>
      <c r="AH20" s="240" t="str">
        <f t="shared" si="19"/>
        <v>.</v>
      </c>
      <c r="AI20" s="240" t="str">
        <f t="shared" si="19"/>
        <v>.</v>
      </c>
      <c r="AJ20" s="240" t="str">
        <f t="shared" si="19"/>
        <v>.</v>
      </c>
      <c r="AK20" s="240" t="str">
        <f t="shared" si="19"/>
        <v>.</v>
      </c>
      <c r="AL20" s="240" t="str">
        <f t="shared" si="19"/>
        <v>.</v>
      </c>
      <c r="AM20" s="240" t="str">
        <f t="shared" si="19"/>
        <v>.</v>
      </c>
      <c r="AN20" s="240" t="str">
        <f t="shared" si="19"/>
        <v>.</v>
      </c>
      <c r="AO20" s="240" t="str">
        <f t="shared" si="19"/>
        <v>.</v>
      </c>
      <c r="AP20" s="240" t="str">
        <f t="shared" si="19"/>
        <v>.</v>
      </c>
      <c r="AQ20" s="240" t="str">
        <f t="shared" si="19"/>
        <v>.</v>
      </c>
      <c r="AR20" s="46">
        <f t="shared" si="15"/>
        <v>0</v>
      </c>
    </row>
    <row r="21" spans="1:44" ht="10.5" customHeight="1">
      <c r="A21" s="263">
        <v>6</v>
      </c>
      <c r="B21" s="263" t="s">
        <v>150</v>
      </c>
      <c r="C21" s="239" t="s">
        <v>316</v>
      </c>
      <c r="D21" s="240" t="s">
        <v>118</v>
      </c>
      <c r="E21" s="240" t="str">
        <f t="shared" si="1"/>
        <v>.</v>
      </c>
      <c r="F21" s="240" t="str">
        <f t="shared" si="1"/>
        <v>.</v>
      </c>
      <c r="G21" s="240" t="str">
        <f t="shared" si="1"/>
        <v>.</v>
      </c>
      <c r="H21" s="240" t="str">
        <f t="shared" si="2"/>
        <v>.</v>
      </c>
      <c r="I21" s="240" t="str">
        <f t="shared" si="3"/>
        <v>.</v>
      </c>
      <c r="J21" s="240" t="str">
        <f t="shared" si="4"/>
        <v>.</v>
      </c>
      <c r="K21" s="240" t="str">
        <f t="shared" si="5"/>
        <v>.</v>
      </c>
      <c r="L21" s="240" t="str">
        <f t="shared" si="6"/>
        <v>.</v>
      </c>
      <c r="M21" s="240" t="str">
        <f t="shared" si="7"/>
        <v>.</v>
      </c>
      <c r="N21" s="240" t="str">
        <f t="shared" si="8"/>
        <v>.</v>
      </c>
      <c r="O21" s="240" t="str">
        <f t="shared" si="9"/>
        <v>.</v>
      </c>
      <c r="P21" s="240" t="str">
        <f t="shared" si="10"/>
        <v>.</v>
      </c>
      <c r="Q21" s="240" t="str">
        <f t="shared" si="11"/>
        <v>.</v>
      </c>
      <c r="R21" s="240" t="str">
        <f t="shared" si="12"/>
        <v>.</v>
      </c>
      <c r="S21" s="240" t="str">
        <f t="shared" si="13"/>
        <v>.</v>
      </c>
      <c r="T21" s="240" t="str">
        <f t="shared" ref="T21:AQ21" si="20">IF(S21="C","C",IF(S21="D","D",IF(S21="TR","TR",IF(S21="TC","TC","."))))</f>
        <v>.</v>
      </c>
      <c r="U21" s="240" t="str">
        <f t="shared" si="20"/>
        <v>.</v>
      </c>
      <c r="V21" s="240" t="str">
        <f t="shared" si="20"/>
        <v>.</v>
      </c>
      <c r="W21" s="240" t="str">
        <f t="shared" si="20"/>
        <v>.</v>
      </c>
      <c r="X21" s="240" t="str">
        <f t="shared" si="20"/>
        <v>.</v>
      </c>
      <c r="Y21" s="240" t="str">
        <f t="shared" si="20"/>
        <v>.</v>
      </c>
      <c r="Z21" s="240" t="str">
        <f t="shared" si="20"/>
        <v>.</v>
      </c>
      <c r="AA21" s="240" t="str">
        <f t="shared" si="20"/>
        <v>.</v>
      </c>
      <c r="AB21" s="240" t="str">
        <f t="shared" si="20"/>
        <v>.</v>
      </c>
      <c r="AC21" s="240" t="str">
        <f t="shared" si="20"/>
        <v>.</v>
      </c>
      <c r="AD21" s="240" t="str">
        <f t="shared" si="20"/>
        <v>.</v>
      </c>
      <c r="AE21" s="240" t="str">
        <f t="shared" si="20"/>
        <v>.</v>
      </c>
      <c r="AF21" s="240" t="str">
        <f t="shared" si="20"/>
        <v>.</v>
      </c>
      <c r="AG21" s="240" t="str">
        <f t="shared" si="20"/>
        <v>.</v>
      </c>
      <c r="AH21" s="240" t="str">
        <f t="shared" si="20"/>
        <v>.</v>
      </c>
      <c r="AI21" s="240" t="str">
        <f t="shared" si="20"/>
        <v>.</v>
      </c>
      <c r="AJ21" s="240" t="str">
        <f t="shared" si="20"/>
        <v>.</v>
      </c>
      <c r="AK21" s="240" t="str">
        <f t="shared" si="20"/>
        <v>.</v>
      </c>
      <c r="AL21" s="240" t="str">
        <f t="shared" si="20"/>
        <v>.</v>
      </c>
      <c r="AM21" s="240" t="str">
        <f t="shared" si="20"/>
        <v>.</v>
      </c>
      <c r="AN21" s="240" t="str">
        <f t="shared" si="20"/>
        <v>.</v>
      </c>
      <c r="AO21" s="240" t="str">
        <f t="shared" si="20"/>
        <v>.</v>
      </c>
      <c r="AP21" s="240" t="str">
        <f t="shared" si="20"/>
        <v>.</v>
      </c>
      <c r="AQ21" s="240" t="str">
        <f t="shared" si="20"/>
        <v>.</v>
      </c>
      <c r="AR21" s="46">
        <f t="shared" si="15"/>
        <v>0</v>
      </c>
    </row>
    <row r="22" spans="1:44" ht="10.5" customHeight="1">
      <c r="A22" s="263">
        <v>2</v>
      </c>
      <c r="B22" s="263" t="s">
        <v>196</v>
      </c>
      <c r="C22" s="239" t="s">
        <v>317</v>
      </c>
      <c r="D22" s="240" t="s">
        <v>118</v>
      </c>
      <c r="E22" s="240" t="str">
        <f t="shared" ref="E22:G28" si="21">IF(D22="C","C",IF(D22="D","D",IF(D22="TR","TR",IF(D22="TC","TC","."))))</f>
        <v>.</v>
      </c>
      <c r="F22" s="240" t="str">
        <f t="shared" si="21"/>
        <v>.</v>
      </c>
      <c r="G22" s="240" t="str">
        <f t="shared" si="21"/>
        <v>.</v>
      </c>
      <c r="H22" s="240" t="str">
        <f t="shared" ref="H22:H28" si="22">IF(G22="C","C",IF(G22="D","D",IF(G22="TR","TR",IF(G22="TC","TC","."))))</f>
        <v>.</v>
      </c>
      <c r="I22" s="240" t="str">
        <f t="shared" ref="I22:I28" si="23">IF(H22="C","C",IF(H22="D","D",IF(H22="TR","TR",IF(H22="TC","TC","."))))</f>
        <v>.</v>
      </c>
      <c r="J22" s="240" t="str">
        <f t="shared" ref="J22:J28" si="24">IF(I22="C","C",IF(I22="D","D",IF(I22="TR","TR",IF(I22="TC","TC","."))))</f>
        <v>.</v>
      </c>
      <c r="K22" s="240" t="str">
        <f t="shared" ref="K22:K28" si="25">IF(J22="C","C",IF(J22="D","D",IF(J22="TR","TR",IF(J22="TC","TC","."))))</f>
        <v>.</v>
      </c>
      <c r="L22" s="240" t="str">
        <f t="shared" ref="L22:AQ22" si="26">IF(K22="C","C",IF(K22="D","D",IF(K22="TR","TR",IF(K22="TC","TC","."))))</f>
        <v>.</v>
      </c>
      <c r="M22" s="240" t="str">
        <f t="shared" si="26"/>
        <v>.</v>
      </c>
      <c r="N22" s="240" t="str">
        <f t="shared" si="26"/>
        <v>.</v>
      </c>
      <c r="O22" s="240" t="str">
        <f t="shared" si="26"/>
        <v>.</v>
      </c>
      <c r="P22" s="240" t="str">
        <f t="shared" si="26"/>
        <v>.</v>
      </c>
      <c r="Q22" s="240" t="str">
        <f t="shared" si="26"/>
        <v>.</v>
      </c>
      <c r="R22" s="240" t="str">
        <f t="shared" si="26"/>
        <v>.</v>
      </c>
      <c r="S22" s="240" t="str">
        <f t="shared" si="26"/>
        <v>.</v>
      </c>
      <c r="T22" s="240" t="str">
        <f t="shared" si="26"/>
        <v>.</v>
      </c>
      <c r="U22" s="240" t="str">
        <f t="shared" si="26"/>
        <v>.</v>
      </c>
      <c r="V22" s="240" t="str">
        <f t="shared" si="26"/>
        <v>.</v>
      </c>
      <c r="W22" s="240" t="str">
        <f t="shared" si="26"/>
        <v>.</v>
      </c>
      <c r="X22" s="240" t="str">
        <f t="shared" si="26"/>
        <v>.</v>
      </c>
      <c r="Y22" s="240" t="str">
        <f t="shared" si="26"/>
        <v>.</v>
      </c>
      <c r="Z22" s="240" t="str">
        <f t="shared" si="26"/>
        <v>.</v>
      </c>
      <c r="AA22" s="240" t="str">
        <f t="shared" si="26"/>
        <v>.</v>
      </c>
      <c r="AB22" s="240" t="str">
        <f t="shared" si="26"/>
        <v>.</v>
      </c>
      <c r="AC22" s="240" t="str">
        <f t="shared" si="26"/>
        <v>.</v>
      </c>
      <c r="AD22" s="240" t="str">
        <f t="shared" si="26"/>
        <v>.</v>
      </c>
      <c r="AE22" s="240" t="str">
        <f t="shared" si="26"/>
        <v>.</v>
      </c>
      <c r="AF22" s="240" t="str">
        <f t="shared" si="26"/>
        <v>.</v>
      </c>
      <c r="AG22" s="240" t="str">
        <f t="shared" si="26"/>
        <v>.</v>
      </c>
      <c r="AH22" s="240" t="str">
        <f t="shared" si="26"/>
        <v>.</v>
      </c>
      <c r="AI22" s="240" t="str">
        <f t="shared" si="26"/>
        <v>.</v>
      </c>
      <c r="AJ22" s="240" t="str">
        <f t="shared" si="26"/>
        <v>.</v>
      </c>
      <c r="AK22" s="240" t="str">
        <f t="shared" si="26"/>
        <v>.</v>
      </c>
      <c r="AL22" s="240" t="str">
        <f t="shared" si="26"/>
        <v>.</v>
      </c>
      <c r="AM22" s="240" t="str">
        <f t="shared" si="26"/>
        <v>.</v>
      </c>
      <c r="AN22" s="240" t="str">
        <f t="shared" si="26"/>
        <v>.</v>
      </c>
      <c r="AO22" s="240" t="str">
        <f t="shared" si="26"/>
        <v>.</v>
      </c>
      <c r="AP22" s="240" t="str">
        <f t="shared" si="26"/>
        <v>.</v>
      </c>
      <c r="AQ22" s="240" t="str">
        <f t="shared" si="26"/>
        <v>.</v>
      </c>
      <c r="AR22" s="46">
        <f t="shared" si="15"/>
        <v>0</v>
      </c>
    </row>
    <row r="23" spans="1:44" ht="10.5" customHeight="1">
      <c r="A23" s="263">
        <v>1</v>
      </c>
      <c r="B23" s="263" t="s">
        <v>195</v>
      </c>
      <c r="C23" s="239" t="s">
        <v>318</v>
      </c>
      <c r="D23" s="240" t="s">
        <v>118</v>
      </c>
      <c r="E23" s="240" t="str">
        <f t="shared" si="21"/>
        <v>.</v>
      </c>
      <c r="F23" s="240" t="str">
        <f t="shared" si="21"/>
        <v>.</v>
      </c>
      <c r="G23" s="240" t="str">
        <f t="shared" si="21"/>
        <v>.</v>
      </c>
      <c r="H23" s="240" t="str">
        <f t="shared" si="22"/>
        <v>.</v>
      </c>
      <c r="I23" s="240" t="str">
        <f t="shared" si="23"/>
        <v>.</v>
      </c>
      <c r="J23" s="240" t="str">
        <f t="shared" si="24"/>
        <v>.</v>
      </c>
      <c r="K23" s="240" t="str">
        <f t="shared" si="25"/>
        <v>.</v>
      </c>
      <c r="L23" s="240" t="str">
        <f t="shared" ref="L23:AQ23" si="27">IF(K23="C","C",IF(K23="D","D",IF(K23="TR","TR",IF(K23="TC","TC","."))))</f>
        <v>.</v>
      </c>
      <c r="M23" s="240" t="str">
        <f t="shared" si="27"/>
        <v>.</v>
      </c>
      <c r="N23" s="240" t="str">
        <f t="shared" si="27"/>
        <v>.</v>
      </c>
      <c r="O23" s="240" t="str">
        <f t="shared" si="27"/>
        <v>.</v>
      </c>
      <c r="P23" s="240" t="str">
        <f t="shared" si="27"/>
        <v>.</v>
      </c>
      <c r="Q23" s="240" t="str">
        <f t="shared" si="27"/>
        <v>.</v>
      </c>
      <c r="R23" s="240" t="str">
        <f t="shared" si="27"/>
        <v>.</v>
      </c>
      <c r="S23" s="240" t="str">
        <f t="shared" si="27"/>
        <v>.</v>
      </c>
      <c r="T23" s="240" t="str">
        <f t="shared" si="27"/>
        <v>.</v>
      </c>
      <c r="U23" s="240" t="str">
        <f t="shared" si="27"/>
        <v>.</v>
      </c>
      <c r="V23" s="240" t="str">
        <f t="shared" si="27"/>
        <v>.</v>
      </c>
      <c r="W23" s="240" t="str">
        <f t="shared" si="27"/>
        <v>.</v>
      </c>
      <c r="X23" s="240" t="str">
        <f t="shared" si="27"/>
        <v>.</v>
      </c>
      <c r="Y23" s="240" t="str">
        <f t="shared" si="27"/>
        <v>.</v>
      </c>
      <c r="Z23" s="240" t="str">
        <f t="shared" si="27"/>
        <v>.</v>
      </c>
      <c r="AA23" s="240" t="str">
        <f t="shared" si="27"/>
        <v>.</v>
      </c>
      <c r="AB23" s="240" t="str">
        <f t="shared" si="27"/>
        <v>.</v>
      </c>
      <c r="AC23" s="240" t="str">
        <f t="shared" si="27"/>
        <v>.</v>
      </c>
      <c r="AD23" s="240" t="str">
        <f t="shared" si="27"/>
        <v>.</v>
      </c>
      <c r="AE23" s="240" t="str">
        <f t="shared" si="27"/>
        <v>.</v>
      </c>
      <c r="AF23" s="240" t="str">
        <f t="shared" si="27"/>
        <v>.</v>
      </c>
      <c r="AG23" s="240" t="str">
        <f t="shared" si="27"/>
        <v>.</v>
      </c>
      <c r="AH23" s="240" t="str">
        <f t="shared" si="27"/>
        <v>.</v>
      </c>
      <c r="AI23" s="240" t="str">
        <f t="shared" si="27"/>
        <v>.</v>
      </c>
      <c r="AJ23" s="240" t="str">
        <f t="shared" si="27"/>
        <v>.</v>
      </c>
      <c r="AK23" s="240" t="str">
        <f t="shared" si="27"/>
        <v>.</v>
      </c>
      <c r="AL23" s="240" t="str">
        <f t="shared" si="27"/>
        <v>.</v>
      </c>
      <c r="AM23" s="240" t="str">
        <f t="shared" si="27"/>
        <v>.</v>
      </c>
      <c r="AN23" s="240" t="str">
        <f t="shared" si="27"/>
        <v>.</v>
      </c>
      <c r="AO23" s="240" t="str">
        <f t="shared" si="27"/>
        <v>.</v>
      </c>
      <c r="AP23" s="240" t="str">
        <f t="shared" si="27"/>
        <v>.</v>
      </c>
      <c r="AQ23" s="240" t="str">
        <f t="shared" si="27"/>
        <v>.</v>
      </c>
      <c r="AR23" s="46">
        <f t="shared" si="15"/>
        <v>0</v>
      </c>
    </row>
    <row r="24" spans="1:44" ht="10.5" customHeight="1">
      <c r="A24" s="263">
        <v>6</v>
      </c>
      <c r="B24" s="263" t="s">
        <v>150</v>
      </c>
      <c r="C24" s="239" t="s">
        <v>319</v>
      </c>
      <c r="D24" s="240" t="s">
        <v>118</v>
      </c>
      <c r="E24" s="240" t="str">
        <f t="shared" si="21"/>
        <v>.</v>
      </c>
      <c r="F24" s="240" t="str">
        <f t="shared" si="21"/>
        <v>.</v>
      </c>
      <c r="G24" s="240" t="str">
        <f t="shared" si="21"/>
        <v>.</v>
      </c>
      <c r="H24" s="240" t="str">
        <f t="shared" si="22"/>
        <v>.</v>
      </c>
      <c r="I24" s="240" t="str">
        <f t="shared" si="23"/>
        <v>.</v>
      </c>
      <c r="J24" s="240" t="str">
        <f t="shared" si="24"/>
        <v>.</v>
      </c>
      <c r="K24" s="240" t="str">
        <f t="shared" si="25"/>
        <v>.</v>
      </c>
      <c r="L24" s="240" t="str">
        <f t="shared" ref="L24:S26" si="28">IF(K24="C","C",IF(K24="D","D",IF(K24="TR","TR",IF(K24="TC","TC","."))))</f>
        <v>.</v>
      </c>
      <c r="M24" s="240" t="str">
        <f t="shared" si="28"/>
        <v>.</v>
      </c>
      <c r="N24" s="240" t="str">
        <f t="shared" si="28"/>
        <v>.</v>
      </c>
      <c r="O24" s="240" t="str">
        <f t="shared" si="28"/>
        <v>.</v>
      </c>
      <c r="P24" s="240" t="str">
        <f t="shared" si="28"/>
        <v>.</v>
      </c>
      <c r="Q24" s="240" t="str">
        <f t="shared" si="28"/>
        <v>.</v>
      </c>
      <c r="R24" s="240" t="str">
        <f t="shared" si="28"/>
        <v>.</v>
      </c>
      <c r="S24" s="240" t="str">
        <f t="shared" si="28"/>
        <v>.</v>
      </c>
      <c r="T24" s="240" t="str">
        <f t="shared" ref="T24:AQ24" si="29">IF(S24="C","C",IF(S24="D","D",IF(S24="TR","TR",IF(S24="TC","TC","."))))</f>
        <v>.</v>
      </c>
      <c r="U24" s="240" t="str">
        <f t="shared" si="29"/>
        <v>.</v>
      </c>
      <c r="V24" s="240" t="str">
        <f t="shared" si="29"/>
        <v>.</v>
      </c>
      <c r="W24" s="240" t="str">
        <f t="shared" si="29"/>
        <v>.</v>
      </c>
      <c r="X24" s="240" t="str">
        <f t="shared" si="29"/>
        <v>.</v>
      </c>
      <c r="Y24" s="240" t="str">
        <f t="shared" si="29"/>
        <v>.</v>
      </c>
      <c r="Z24" s="240" t="str">
        <f t="shared" si="29"/>
        <v>.</v>
      </c>
      <c r="AA24" s="240" t="str">
        <f t="shared" si="29"/>
        <v>.</v>
      </c>
      <c r="AB24" s="240" t="str">
        <f t="shared" si="29"/>
        <v>.</v>
      </c>
      <c r="AC24" s="240" t="str">
        <f t="shared" si="29"/>
        <v>.</v>
      </c>
      <c r="AD24" s="240" t="str">
        <f t="shared" si="29"/>
        <v>.</v>
      </c>
      <c r="AE24" s="240" t="str">
        <f t="shared" si="29"/>
        <v>.</v>
      </c>
      <c r="AF24" s="240" t="str">
        <f t="shared" si="29"/>
        <v>.</v>
      </c>
      <c r="AG24" s="240" t="str">
        <f t="shared" si="29"/>
        <v>.</v>
      </c>
      <c r="AH24" s="240" t="str">
        <f t="shared" si="29"/>
        <v>.</v>
      </c>
      <c r="AI24" s="240" t="str">
        <f t="shared" si="29"/>
        <v>.</v>
      </c>
      <c r="AJ24" s="240" t="str">
        <f t="shared" si="29"/>
        <v>.</v>
      </c>
      <c r="AK24" s="240" t="str">
        <f t="shared" si="29"/>
        <v>.</v>
      </c>
      <c r="AL24" s="240" t="str">
        <f t="shared" si="29"/>
        <v>.</v>
      </c>
      <c r="AM24" s="240" t="str">
        <f t="shared" si="29"/>
        <v>.</v>
      </c>
      <c r="AN24" s="240" t="str">
        <f t="shared" si="29"/>
        <v>.</v>
      </c>
      <c r="AO24" s="240" t="str">
        <f t="shared" si="29"/>
        <v>.</v>
      </c>
      <c r="AP24" s="240" t="str">
        <f t="shared" si="29"/>
        <v>.</v>
      </c>
      <c r="AQ24" s="240" t="str">
        <f t="shared" si="29"/>
        <v>.</v>
      </c>
      <c r="AR24" s="46">
        <f t="shared" si="15"/>
        <v>0</v>
      </c>
    </row>
    <row r="25" spans="1:44" ht="10.5" customHeight="1">
      <c r="A25" s="263">
        <v>7</v>
      </c>
      <c r="B25" s="263" t="s">
        <v>150</v>
      </c>
      <c r="C25" s="239" t="s">
        <v>320</v>
      </c>
      <c r="D25" s="240" t="s">
        <v>118</v>
      </c>
      <c r="E25" s="240" t="str">
        <f t="shared" si="21"/>
        <v>.</v>
      </c>
      <c r="F25" s="240" t="str">
        <f t="shared" si="21"/>
        <v>.</v>
      </c>
      <c r="G25" s="240" t="str">
        <f t="shared" si="21"/>
        <v>.</v>
      </c>
      <c r="H25" s="240" t="str">
        <f t="shared" si="22"/>
        <v>.</v>
      </c>
      <c r="I25" s="240" t="str">
        <f t="shared" si="23"/>
        <v>.</v>
      </c>
      <c r="J25" s="240" t="str">
        <f t="shared" si="24"/>
        <v>.</v>
      </c>
      <c r="K25" s="240" t="str">
        <f t="shared" si="25"/>
        <v>.</v>
      </c>
      <c r="L25" s="240" t="str">
        <f t="shared" si="28"/>
        <v>.</v>
      </c>
      <c r="M25" s="240" t="str">
        <f t="shared" si="28"/>
        <v>.</v>
      </c>
      <c r="N25" s="240" t="str">
        <f t="shared" si="28"/>
        <v>.</v>
      </c>
      <c r="O25" s="240" t="str">
        <f t="shared" si="28"/>
        <v>.</v>
      </c>
      <c r="P25" s="240" t="str">
        <f t="shared" si="28"/>
        <v>.</v>
      </c>
      <c r="Q25" s="240" t="str">
        <f t="shared" si="28"/>
        <v>.</v>
      </c>
      <c r="R25" s="240" t="str">
        <f t="shared" si="28"/>
        <v>.</v>
      </c>
      <c r="S25" s="240" t="str">
        <f t="shared" si="28"/>
        <v>.</v>
      </c>
      <c r="T25" s="240" t="str">
        <f t="shared" ref="E25:AQ40" si="30">IF(S25="C","C",IF(S25="D","D",IF(S25="TR","TR",IF(S25="TC","TC","."))))</f>
        <v>.</v>
      </c>
      <c r="U25" s="240" t="str">
        <f t="shared" si="30"/>
        <v>.</v>
      </c>
      <c r="V25" s="240" t="str">
        <f t="shared" si="30"/>
        <v>.</v>
      </c>
      <c r="W25" s="240" t="str">
        <f t="shared" si="30"/>
        <v>.</v>
      </c>
      <c r="X25" s="240" t="str">
        <f t="shared" si="30"/>
        <v>.</v>
      </c>
      <c r="Y25" s="240" t="str">
        <f t="shared" si="30"/>
        <v>.</v>
      </c>
      <c r="Z25" s="240" t="str">
        <f t="shared" si="30"/>
        <v>.</v>
      </c>
      <c r="AA25" s="240" t="str">
        <f t="shared" si="30"/>
        <v>.</v>
      </c>
      <c r="AB25" s="240" t="str">
        <f t="shared" si="30"/>
        <v>.</v>
      </c>
      <c r="AC25" s="240" t="str">
        <f t="shared" si="30"/>
        <v>.</v>
      </c>
      <c r="AD25" s="240" t="str">
        <f t="shared" si="30"/>
        <v>.</v>
      </c>
      <c r="AE25" s="240" t="str">
        <f t="shared" si="30"/>
        <v>.</v>
      </c>
      <c r="AF25" s="240" t="str">
        <f t="shared" si="30"/>
        <v>.</v>
      </c>
      <c r="AG25" s="240" t="str">
        <f t="shared" si="30"/>
        <v>.</v>
      </c>
      <c r="AH25" s="240" t="str">
        <f t="shared" si="30"/>
        <v>.</v>
      </c>
      <c r="AI25" s="240" t="str">
        <f t="shared" si="30"/>
        <v>.</v>
      </c>
      <c r="AJ25" s="240" t="str">
        <f t="shared" si="30"/>
        <v>.</v>
      </c>
      <c r="AK25" s="240" t="str">
        <f t="shared" si="30"/>
        <v>.</v>
      </c>
      <c r="AL25" s="240" t="str">
        <f t="shared" si="30"/>
        <v>.</v>
      </c>
      <c r="AM25" s="240" t="str">
        <f t="shared" si="30"/>
        <v>.</v>
      </c>
      <c r="AN25" s="240" t="str">
        <f t="shared" si="30"/>
        <v>.</v>
      </c>
      <c r="AO25" s="240" t="str">
        <f t="shared" si="30"/>
        <v>.</v>
      </c>
      <c r="AP25" s="240" t="str">
        <f t="shared" si="30"/>
        <v>.</v>
      </c>
      <c r="AQ25" s="240" t="str">
        <f t="shared" si="30"/>
        <v>.</v>
      </c>
      <c r="AR25" s="46">
        <f t="shared" si="15"/>
        <v>0</v>
      </c>
    </row>
    <row r="26" spans="1:44" ht="10.5" customHeight="1">
      <c r="A26" s="263">
        <v>8</v>
      </c>
      <c r="B26" s="263" t="s">
        <v>150</v>
      </c>
      <c r="C26" s="239" t="s">
        <v>321</v>
      </c>
      <c r="D26" s="240" t="s">
        <v>118</v>
      </c>
      <c r="E26" s="240" t="str">
        <f t="shared" si="21"/>
        <v>.</v>
      </c>
      <c r="F26" s="240" t="str">
        <f t="shared" si="21"/>
        <v>.</v>
      </c>
      <c r="G26" s="240" t="str">
        <f t="shared" si="21"/>
        <v>.</v>
      </c>
      <c r="H26" s="240" t="str">
        <f t="shared" si="22"/>
        <v>.</v>
      </c>
      <c r="I26" s="240" t="str">
        <f t="shared" si="23"/>
        <v>.</v>
      </c>
      <c r="J26" s="240" t="str">
        <f t="shared" si="24"/>
        <v>.</v>
      </c>
      <c r="K26" s="240" t="str">
        <f t="shared" si="25"/>
        <v>.</v>
      </c>
      <c r="L26" s="240" t="str">
        <f t="shared" si="28"/>
        <v>.</v>
      </c>
      <c r="M26" s="240" t="str">
        <f t="shared" si="28"/>
        <v>.</v>
      </c>
      <c r="N26" s="240" t="str">
        <f t="shared" si="28"/>
        <v>.</v>
      </c>
      <c r="O26" s="240" t="str">
        <f t="shared" si="28"/>
        <v>.</v>
      </c>
      <c r="P26" s="240" t="str">
        <f t="shared" si="28"/>
        <v>.</v>
      </c>
      <c r="Q26" s="240" t="str">
        <f t="shared" si="28"/>
        <v>.</v>
      </c>
      <c r="R26" s="240" t="str">
        <f t="shared" si="28"/>
        <v>.</v>
      </c>
      <c r="S26" s="240" t="str">
        <f t="shared" si="28"/>
        <v>.</v>
      </c>
      <c r="T26" s="240" t="str">
        <f>IF(S26="C","C",IF(S26="D","D",IF(S26="TR","TR",IF(S26="TC","TC","."))))</f>
        <v>.</v>
      </c>
      <c r="U26" s="240" t="str">
        <f t="shared" si="30"/>
        <v>.</v>
      </c>
      <c r="V26" s="240" t="str">
        <f t="shared" si="30"/>
        <v>.</v>
      </c>
      <c r="W26" s="240" t="str">
        <f t="shared" si="30"/>
        <v>.</v>
      </c>
      <c r="X26" s="240" t="str">
        <f t="shared" si="30"/>
        <v>.</v>
      </c>
      <c r="Y26" s="240" t="str">
        <f t="shared" si="30"/>
        <v>.</v>
      </c>
      <c r="Z26" s="240" t="str">
        <f t="shared" si="30"/>
        <v>.</v>
      </c>
      <c r="AA26" s="240" t="str">
        <f t="shared" si="30"/>
        <v>.</v>
      </c>
      <c r="AB26" s="240" t="str">
        <f t="shared" si="30"/>
        <v>.</v>
      </c>
      <c r="AC26" s="240" t="str">
        <f t="shared" si="30"/>
        <v>.</v>
      </c>
      <c r="AD26" s="240" t="str">
        <f t="shared" si="30"/>
        <v>.</v>
      </c>
      <c r="AE26" s="240" t="str">
        <f t="shared" si="30"/>
        <v>.</v>
      </c>
      <c r="AF26" s="240" t="str">
        <f t="shared" si="30"/>
        <v>.</v>
      </c>
      <c r="AG26" s="240" t="str">
        <f t="shared" si="30"/>
        <v>.</v>
      </c>
      <c r="AH26" s="240" t="str">
        <f t="shared" si="30"/>
        <v>.</v>
      </c>
      <c r="AI26" s="240" t="str">
        <f t="shared" si="30"/>
        <v>.</v>
      </c>
      <c r="AJ26" s="240" t="str">
        <f t="shared" si="30"/>
        <v>.</v>
      </c>
      <c r="AK26" s="240" t="str">
        <f t="shared" si="30"/>
        <v>.</v>
      </c>
      <c r="AL26" s="240" t="str">
        <f t="shared" si="30"/>
        <v>.</v>
      </c>
      <c r="AM26" s="240" t="str">
        <f t="shared" si="30"/>
        <v>.</v>
      </c>
      <c r="AN26" s="240" t="str">
        <f t="shared" si="30"/>
        <v>.</v>
      </c>
      <c r="AO26" s="240" t="str">
        <f t="shared" si="30"/>
        <v>.</v>
      </c>
      <c r="AP26" s="240" t="str">
        <f t="shared" si="30"/>
        <v>.</v>
      </c>
      <c r="AQ26" s="240" t="str">
        <f t="shared" si="30"/>
        <v>.</v>
      </c>
      <c r="AR26" s="46">
        <f t="shared" si="15"/>
        <v>0</v>
      </c>
    </row>
    <row r="27" spans="1:44" ht="10.5" customHeight="1">
      <c r="A27" s="263">
        <v>3</v>
      </c>
      <c r="B27" s="263" t="s">
        <v>196</v>
      </c>
      <c r="C27" s="239" t="s">
        <v>322</v>
      </c>
      <c r="D27" s="240" t="s">
        <v>118</v>
      </c>
      <c r="E27" s="240" t="str">
        <f t="shared" si="21"/>
        <v>.</v>
      </c>
      <c r="F27" s="240" t="str">
        <f t="shared" si="21"/>
        <v>.</v>
      </c>
      <c r="G27" s="240" t="str">
        <f t="shared" si="21"/>
        <v>.</v>
      </c>
      <c r="H27" s="240" t="str">
        <f t="shared" si="22"/>
        <v>.</v>
      </c>
      <c r="I27" s="240" t="str">
        <f t="shared" si="23"/>
        <v>.</v>
      </c>
      <c r="J27" s="240" t="str">
        <f t="shared" si="24"/>
        <v>.</v>
      </c>
      <c r="K27" s="240" t="str">
        <f t="shared" si="25"/>
        <v>.</v>
      </c>
      <c r="L27" s="240" t="str">
        <f t="shared" si="30"/>
        <v>.</v>
      </c>
      <c r="M27" s="240" t="str">
        <f t="shared" si="30"/>
        <v>.</v>
      </c>
      <c r="N27" s="240" t="str">
        <f t="shared" si="30"/>
        <v>.</v>
      </c>
      <c r="O27" s="240" t="str">
        <f t="shared" si="30"/>
        <v>.</v>
      </c>
      <c r="P27" s="240" t="str">
        <f t="shared" si="30"/>
        <v>.</v>
      </c>
      <c r="Q27" s="240" t="str">
        <f t="shared" si="30"/>
        <v>.</v>
      </c>
      <c r="R27" s="240" t="str">
        <f t="shared" si="30"/>
        <v>.</v>
      </c>
      <c r="S27" s="240" t="str">
        <f t="shared" si="30"/>
        <v>.</v>
      </c>
      <c r="T27" s="240" t="str">
        <f t="shared" si="30"/>
        <v>.</v>
      </c>
      <c r="U27" s="240" t="str">
        <f t="shared" si="30"/>
        <v>.</v>
      </c>
      <c r="V27" s="240" t="str">
        <f t="shared" si="30"/>
        <v>.</v>
      </c>
      <c r="W27" s="240" t="str">
        <f t="shared" si="30"/>
        <v>.</v>
      </c>
      <c r="X27" s="240" t="str">
        <f t="shared" si="30"/>
        <v>.</v>
      </c>
      <c r="Y27" s="240" t="str">
        <f t="shared" si="30"/>
        <v>.</v>
      </c>
      <c r="Z27" s="240" t="str">
        <f t="shared" si="30"/>
        <v>.</v>
      </c>
      <c r="AA27" s="240" t="str">
        <f t="shared" si="30"/>
        <v>.</v>
      </c>
      <c r="AB27" s="240" t="str">
        <f t="shared" si="30"/>
        <v>.</v>
      </c>
      <c r="AC27" s="240" t="str">
        <f t="shared" si="30"/>
        <v>.</v>
      </c>
      <c r="AD27" s="240" t="str">
        <f t="shared" si="30"/>
        <v>.</v>
      </c>
      <c r="AE27" s="240" t="str">
        <f t="shared" si="30"/>
        <v>.</v>
      </c>
      <c r="AF27" s="240" t="str">
        <f t="shared" si="30"/>
        <v>.</v>
      </c>
      <c r="AG27" s="240" t="str">
        <f t="shared" si="30"/>
        <v>.</v>
      </c>
      <c r="AH27" s="240" t="str">
        <f t="shared" si="30"/>
        <v>.</v>
      </c>
      <c r="AI27" s="240" t="str">
        <f t="shared" si="30"/>
        <v>.</v>
      </c>
      <c r="AJ27" s="240" t="str">
        <f t="shared" si="30"/>
        <v>.</v>
      </c>
      <c r="AK27" s="240" t="str">
        <f t="shared" si="30"/>
        <v>.</v>
      </c>
      <c r="AL27" s="240" t="str">
        <f t="shared" si="30"/>
        <v>.</v>
      </c>
      <c r="AM27" s="240" t="str">
        <f t="shared" si="30"/>
        <v>.</v>
      </c>
      <c r="AN27" s="240" t="str">
        <f t="shared" si="30"/>
        <v>.</v>
      </c>
      <c r="AO27" s="240" t="str">
        <f t="shared" si="30"/>
        <v>.</v>
      </c>
      <c r="AP27" s="240" t="str">
        <f t="shared" si="30"/>
        <v>.</v>
      </c>
      <c r="AQ27" s="240" t="str">
        <f t="shared" si="30"/>
        <v>.</v>
      </c>
      <c r="AR27" s="46">
        <f t="shared" si="15"/>
        <v>0</v>
      </c>
    </row>
    <row r="28" spans="1:44" ht="10.5" customHeight="1">
      <c r="A28" s="263">
        <v>9</v>
      </c>
      <c r="B28" s="263" t="s">
        <v>150</v>
      </c>
      <c r="C28" s="239" t="s">
        <v>323</v>
      </c>
      <c r="D28" s="240" t="s">
        <v>118</v>
      </c>
      <c r="E28" s="240" t="str">
        <f t="shared" si="21"/>
        <v>.</v>
      </c>
      <c r="F28" s="240" t="str">
        <f t="shared" si="21"/>
        <v>.</v>
      </c>
      <c r="G28" s="240" t="str">
        <f t="shared" si="21"/>
        <v>.</v>
      </c>
      <c r="H28" s="240" t="str">
        <f t="shared" si="22"/>
        <v>.</v>
      </c>
      <c r="I28" s="240" t="str">
        <f t="shared" si="23"/>
        <v>.</v>
      </c>
      <c r="J28" s="240" t="str">
        <f t="shared" si="24"/>
        <v>.</v>
      </c>
      <c r="K28" s="240" t="str">
        <f t="shared" si="25"/>
        <v>.</v>
      </c>
      <c r="L28" s="240" t="str">
        <f t="shared" si="30"/>
        <v>.</v>
      </c>
      <c r="M28" s="240" t="str">
        <f t="shared" si="30"/>
        <v>.</v>
      </c>
      <c r="N28" s="240" t="str">
        <f t="shared" si="30"/>
        <v>.</v>
      </c>
      <c r="O28" s="240" t="str">
        <f t="shared" si="30"/>
        <v>.</v>
      </c>
      <c r="P28" s="240" t="str">
        <f t="shared" si="30"/>
        <v>.</v>
      </c>
      <c r="Q28" s="240" t="str">
        <f t="shared" si="30"/>
        <v>.</v>
      </c>
      <c r="R28" s="240" t="str">
        <f t="shared" si="30"/>
        <v>.</v>
      </c>
      <c r="S28" s="240" t="str">
        <f t="shared" si="30"/>
        <v>.</v>
      </c>
      <c r="T28" s="240" t="str">
        <f t="shared" si="30"/>
        <v>.</v>
      </c>
      <c r="U28" s="240" t="str">
        <f t="shared" si="30"/>
        <v>.</v>
      </c>
      <c r="V28" s="240" t="str">
        <f t="shared" si="30"/>
        <v>.</v>
      </c>
      <c r="W28" s="240" t="str">
        <f t="shared" si="30"/>
        <v>.</v>
      </c>
      <c r="X28" s="240" t="str">
        <f t="shared" si="30"/>
        <v>.</v>
      </c>
      <c r="Y28" s="240" t="str">
        <f t="shared" si="30"/>
        <v>.</v>
      </c>
      <c r="Z28" s="240" t="str">
        <f t="shared" si="30"/>
        <v>.</v>
      </c>
      <c r="AA28" s="240" t="str">
        <f t="shared" si="30"/>
        <v>.</v>
      </c>
      <c r="AB28" s="240" t="str">
        <f t="shared" si="30"/>
        <v>.</v>
      </c>
      <c r="AC28" s="240" t="str">
        <f t="shared" si="30"/>
        <v>.</v>
      </c>
      <c r="AD28" s="240" t="str">
        <f t="shared" si="30"/>
        <v>.</v>
      </c>
      <c r="AE28" s="240" t="str">
        <f t="shared" si="30"/>
        <v>.</v>
      </c>
      <c r="AF28" s="240" t="str">
        <f t="shared" si="30"/>
        <v>.</v>
      </c>
      <c r="AG28" s="240" t="str">
        <f t="shared" si="30"/>
        <v>.</v>
      </c>
      <c r="AH28" s="240" t="str">
        <f t="shared" si="30"/>
        <v>.</v>
      </c>
      <c r="AI28" s="240" t="str">
        <f t="shared" si="30"/>
        <v>.</v>
      </c>
      <c r="AJ28" s="240" t="str">
        <f t="shared" si="30"/>
        <v>.</v>
      </c>
      <c r="AK28" s="240" t="str">
        <f t="shared" si="30"/>
        <v>.</v>
      </c>
      <c r="AL28" s="240" t="str">
        <f t="shared" si="30"/>
        <v>.</v>
      </c>
      <c r="AM28" s="240" t="str">
        <f t="shared" si="30"/>
        <v>.</v>
      </c>
      <c r="AN28" s="240" t="str">
        <f t="shared" si="30"/>
        <v>.</v>
      </c>
      <c r="AO28" s="240" t="str">
        <f t="shared" si="30"/>
        <v>.</v>
      </c>
      <c r="AP28" s="240" t="str">
        <f t="shared" si="30"/>
        <v>.</v>
      </c>
      <c r="AQ28" s="240" t="str">
        <f t="shared" si="30"/>
        <v>.</v>
      </c>
      <c r="AR28" s="46">
        <f t="shared" si="15"/>
        <v>0</v>
      </c>
    </row>
    <row r="29" spans="1:44" ht="10.5" customHeight="1">
      <c r="A29" s="263">
        <v>10</v>
      </c>
      <c r="B29" s="263" t="s">
        <v>150</v>
      </c>
      <c r="C29" s="239" t="s">
        <v>324</v>
      </c>
      <c r="D29" s="240" t="s">
        <v>118</v>
      </c>
      <c r="E29" s="240" t="str">
        <f t="shared" si="30"/>
        <v>.</v>
      </c>
      <c r="F29" s="240" t="str">
        <f t="shared" si="30"/>
        <v>.</v>
      </c>
      <c r="G29" s="240" t="str">
        <f t="shared" si="30"/>
        <v>.</v>
      </c>
      <c r="H29" s="240" t="str">
        <f t="shared" si="30"/>
        <v>.</v>
      </c>
      <c r="I29" s="240" t="str">
        <f t="shared" si="30"/>
        <v>.</v>
      </c>
      <c r="J29" s="240" t="str">
        <f t="shared" si="30"/>
        <v>.</v>
      </c>
      <c r="K29" s="240" t="str">
        <f t="shared" si="30"/>
        <v>.</v>
      </c>
      <c r="L29" s="240" t="str">
        <f t="shared" si="30"/>
        <v>.</v>
      </c>
      <c r="M29" s="240" t="str">
        <f t="shared" si="30"/>
        <v>.</v>
      </c>
      <c r="N29" s="240" t="str">
        <f t="shared" si="30"/>
        <v>.</v>
      </c>
      <c r="O29" s="240" t="str">
        <f t="shared" si="30"/>
        <v>.</v>
      </c>
      <c r="P29" s="240" t="str">
        <f t="shared" si="30"/>
        <v>.</v>
      </c>
      <c r="Q29" s="240" t="str">
        <f t="shared" si="30"/>
        <v>.</v>
      </c>
      <c r="R29" s="240" t="str">
        <f t="shared" si="30"/>
        <v>.</v>
      </c>
      <c r="S29" s="240" t="str">
        <f t="shared" si="30"/>
        <v>.</v>
      </c>
      <c r="T29" s="240" t="str">
        <f t="shared" si="30"/>
        <v>.</v>
      </c>
      <c r="U29" s="240" t="str">
        <f t="shared" si="30"/>
        <v>.</v>
      </c>
      <c r="V29" s="240" t="str">
        <f t="shared" si="30"/>
        <v>.</v>
      </c>
      <c r="W29" s="240" t="str">
        <f t="shared" si="30"/>
        <v>.</v>
      </c>
      <c r="X29" s="240" t="str">
        <f t="shared" si="30"/>
        <v>.</v>
      </c>
      <c r="Y29" s="240" t="str">
        <f t="shared" si="30"/>
        <v>.</v>
      </c>
      <c r="Z29" s="240" t="str">
        <f t="shared" si="30"/>
        <v>.</v>
      </c>
      <c r="AA29" s="240" t="str">
        <f t="shared" si="30"/>
        <v>.</v>
      </c>
      <c r="AB29" s="240" t="str">
        <f t="shared" si="30"/>
        <v>.</v>
      </c>
      <c r="AC29" s="240" t="str">
        <f t="shared" si="30"/>
        <v>.</v>
      </c>
      <c r="AD29" s="240" t="str">
        <f t="shared" si="30"/>
        <v>.</v>
      </c>
      <c r="AE29" s="240" t="str">
        <f t="shared" si="30"/>
        <v>.</v>
      </c>
      <c r="AF29" s="240" t="str">
        <f t="shared" si="30"/>
        <v>.</v>
      </c>
      <c r="AG29" s="240" t="str">
        <f t="shared" si="30"/>
        <v>.</v>
      </c>
      <c r="AH29" s="240" t="str">
        <f t="shared" si="30"/>
        <v>.</v>
      </c>
      <c r="AI29" s="240" t="str">
        <f t="shared" si="30"/>
        <v>.</v>
      </c>
      <c r="AJ29" s="240" t="str">
        <f t="shared" si="30"/>
        <v>.</v>
      </c>
      <c r="AK29" s="240" t="str">
        <f t="shared" si="30"/>
        <v>.</v>
      </c>
      <c r="AL29" s="240" t="str">
        <f t="shared" si="30"/>
        <v>.</v>
      </c>
      <c r="AM29" s="240" t="str">
        <f t="shared" si="30"/>
        <v>.</v>
      </c>
      <c r="AN29" s="240" t="str">
        <f t="shared" si="30"/>
        <v>.</v>
      </c>
      <c r="AO29" s="240" t="str">
        <f t="shared" si="30"/>
        <v>.</v>
      </c>
      <c r="AP29" s="240" t="str">
        <f t="shared" si="30"/>
        <v>.</v>
      </c>
      <c r="AQ29" s="240" t="str">
        <f t="shared" si="30"/>
        <v>.</v>
      </c>
      <c r="AR29" s="46">
        <f t="shared" si="15"/>
        <v>0</v>
      </c>
    </row>
    <row r="30" spans="1:44" ht="10.5" customHeight="1">
      <c r="A30" s="263">
        <v>11</v>
      </c>
      <c r="B30" s="263" t="s">
        <v>150</v>
      </c>
      <c r="C30" s="239" t="s">
        <v>325</v>
      </c>
      <c r="D30" s="240" t="s">
        <v>118</v>
      </c>
      <c r="E30" s="240" t="str">
        <f t="shared" si="30"/>
        <v>.</v>
      </c>
      <c r="F30" s="240" t="str">
        <f t="shared" si="30"/>
        <v>.</v>
      </c>
      <c r="G30" s="240" t="str">
        <f t="shared" si="30"/>
        <v>.</v>
      </c>
      <c r="H30" s="240" t="str">
        <f t="shared" si="30"/>
        <v>.</v>
      </c>
      <c r="I30" s="240" t="str">
        <f t="shared" si="30"/>
        <v>.</v>
      </c>
      <c r="J30" s="240" t="str">
        <f t="shared" si="30"/>
        <v>.</v>
      </c>
      <c r="K30" s="240" t="str">
        <f t="shared" si="30"/>
        <v>.</v>
      </c>
      <c r="L30" s="240" t="str">
        <f t="shared" si="30"/>
        <v>.</v>
      </c>
      <c r="M30" s="240" t="str">
        <f t="shared" si="30"/>
        <v>.</v>
      </c>
      <c r="N30" s="240" t="str">
        <f t="shared" si="30"/>
        <v>.</v>
      </c>
      <c r="O30" s="240" t="str">
        <f t="shared" si="30"/>
        <v>.</v>
      </c>
      <c r="P30" s="240" t="str">
        <f t="shared" si="30"/>
        <v>.</v>
      </c>
      <c r="Q30" s="240" t="str">
        <f t="shared" si="30"/>
        <v>.</v>
      </c>
      <c r="R30" s="240" t="str">
        <f t="shared" si="30"/>
        <v>.</v>
      </c>
      <c r="S30" s="240" t="str">
        <f t="shared" si="30"/>
        <v>.</v>
      </c>
      <c r="T30" s="240" t="str">
        <f t="shared" si="30"/>
        <v>.</v>
      </c>
      <c r="U30" s="240" t="str">
        <f t="shared" si="30"/>
        <v>.</v>
      </c>
      <c r="V30" s="240" t="str">
        <f t="shared" si="30"/>
        <v>.</v>
      </c>
      <c r="W30" s="240" t="str">
        <f t="shared" si="30"/>
        <v>.</v>
      </c>
      <c r="X30" s="240" t="str">
        <f t="shared" si="30"/>
        <v>.</v>
      </c>
      <c r="Y30" s="240" t="str">
        <f t="shared" si="30"/>
        <v>.</v>
      </c>
      <c r="Z30" s="240" t="str">
        <f t="shared" si="30"/>
        <v>.</v>
      </c>
      <c r="AA30" s="240" t="str">
        <f t="shared" si="30"/>
        <v>.</v>
      </c>
      <c r="AB30" s="240" t="str">
        <f t="shared" si="30"/>
        <v>.</v>
      </c>
      <c r="AC30" s="240" t="str">
        <f t="shared" si="30"/>
        <v>.</v>
      </c>
      <c r="AD30" s="240" t="str">
        <f t="shared" si="30"/>
        <v>.</v>
      </c>
      <c r="AE30" s="240" t="str">
        <f t="shared" si="30"/>
        <v>.</v>
      </c>
      <c r="AF30" s="240" t="str">
        <f t="shared" si="30"/>
        <v>.</v>
      </c>
      <c r="AG30" s="240" t="str">
        <f t="shared" si="30"/>
        <v>.</v>
      </c>
      <c r="AH30" s="240" t="str">
        <f t="shared" si="30"/>
        <v>.</v>
      </c>
      <c r="AI30" s="240" t="str">
        <f t="shared" si="30"/>
        <v>.</v>
      </c>
      <c r="AJ30" s="240" t="str">
        <f t="shared" si="30"/>
        <v>.</v>
      </c>
      <c r="AK30" s="240" t="str">
        <f t="shared" si="30"/>
        <v>.</v>
      </c>
      <c r="AL30" s="240" t="str">
        <f t="shared" si="30"/>
        <v>.</v>
      </c>
      <c r="AM30" s="240" t="str">
        <f t="shared" si="30"/>
        <v>.</v>
      </c>
      <c r="AN30" s="240" t="str">
        <f t="shared" si="30"/>
        <v>.</v>
      </c>
      <c r="AO30" s="240" t="str">
        <f t="shared" si="30"/>
        <v>.</v>
      </c>
      <c r="AP30" s="240" t="str">
        <f t="shared" si="30"/>
        <v>.</v>
      </c>
      <c r="AQ30" s="240" t="str">
        <f t="shared" si="30"/>
        <v>.</v>
      </c>
      <c r="AR30" s="46">
        <f t="shared" si="15"/>
        <v>0</v>
      </c>
    </row>
    <row r="31" spans="1:44" ht="10.5" customHeight="1">
      <c r="A31" s="263">
        <v>12</v>
      </c>
      <c r="B31" s="263" t="s">
        <v>150</v>
      </c>
      <c r="C31" s="239" t="s">
        <v>326</v>
      </c>
      <c r="D31" s="240" t="s">
        <v>118</v>
      </c>
      <c r="E31" s="240" t="str">
        <f t="shared" si="30"/>
        <v>.</v>
      </c>
      <c r="F31" s="240" t="str">
        <f t="shared" si="30"/>
        <v>.</v>
      </c>
      <c r="G31" s="240" t="str">
        <f t="shared" si="30"/>
        <v>.</v>
      </c>
      <c r="H31" s="240" t="str">
        <f t="shared" si="30"/>
        <v>.</v>
      </c>
      <c r="I31" s="240" t="str">
        <f t="shared" si="30"/>
        <v>.</v>
      </c>
      <c r="J31" s="240" t="str">
        <f t="shared" si="30"/>
        <v>.</v>
      </c>
      <c r="K31" s="240" t="str">
        <f t="shared" si="30"/>
        <v>.</v>
      </c>
      <c r="L31" s="240" t="str">
        <f t="shared" si="30"/>
        <v>.</v>
      </c>
      <c r="M31" s="240" t="str">
        <f t="shared" si="30"/>
        <v>.</v>
      </c>
      <c r="N31" s="240" t="str">
        <f t="shared" si="30"/>
        <v>.</v>
      </c>
      <c r="O31" s="240" t="str">
        <f t="shared" si="30"/>
        <v>.</v>
      </c>
      <c r="P31" s="240" t="str">
        <f t="shared" si="30"/>
        <v>.</v>
      </c>
      <c r="Q31" s="240" t="str">
        <f t="shared" si="30"/>
        <v>.</v>
      </c>
      <c r="R31" s="240" t="str">
        <f t="shared" si="30"/>
        <v>.</v>
      </c>
      <c r="S31" s="240" t="str">
        <f t="shared" si="30"/>
        <v>.</v>
      </c>
      <c r="T31" s="240" t="str">
        <f t="shared" si="30"/>
        <v>.</v>
      </c>
      <c r="U31" s="240" t="str">
        <f t="shared" si="30"/>
        <v>.</v>
      </c>
      <c r="V31" s="240" t="str">
        <f t="shared" si="30"/>
        <v>.</v>
      </c>
      <c r="W31" s="240" t="str">
        <f t="shared" si="30"/>
        <v>.</v>
      </c>
      <c r="X31" s="240" t="str">
        <f t="shared" si="30"/>
        <v>.</v>
      </c>
      <c r="Y31" s="240" t="str">
        <f t="shared" si="30"/>
        <v>.</v>
      </c>
      <c r="Z31" s="240" t="str">
        <f t="shared" si="30"/>
        <v>.</v>
      </c>
      <c r="AA31" s="240" t="str">
        <f t="shared" si="30"/>
        <v>.</v>
      </c>
      <c r="AB31" s="240" t="str">
        <f t="shared" si="30"/>
        <v>.</v>
      </c>
      <c r="AC31" s="240" t="str">
        <f t="shared" si="30"/>
        <v>.</v>
      </c>
      <c r="AD31" s="240" t="str">
        <f t="shared" si="30"/>
        <v>.</v>
      </c>
      <c r="AE31" s="240" t="str">
        <f t="shared" si="30"/>
        <v>.</v>
      </c>
      <c r="AF31" s="240" t="str">
        <f t="shared" si="30"/>
        <v>.</v>
      </c>
      <c r="AG31" s="240" t="str">
        <f t="shared" si="30"/>
        <v>.</v>
      </c>
      <c r="AH31" s="240" t="str">
        <f t="shared" si="30"/>
        <v>.</v>
      </c>
      <c r="AI31" s="240" t="str">
        <f t="shared" si="30"/>
        <v>.</v>
      </c>
      <c r="AJ31" s="240" t="str">
        <f t="shared" si="30"/>
        <v>.</v>
      </c>
      <c r="AK31" s="240" t="str">
        <f t="shared" si="30"/>
        <v>.</v>
      </c>
      <c r="AL31" s="240" t="str">
        <f t="shared" si="30"/>
        <v>.</v>
      </c>
      <c r="AM31" s="240" t="str">
        <f t="shared" si="30"/>
        <v>.</v>
      </c>
      <c r="AN31" s="240" t="str">
        <f t="shared" si="30"/>
        <v>.</v>
      </c>
      <c r="AO31" s="240" t="str">
        <f t="shared" si="30"/>
        <v>.</v>
      </c>
      <c r="AP31" s="240" t="str">
        <f t="shared" si="30"/>
        <v>.</v>
      </c>
      <c r="AQ31" s="240" t="str">
        <f t="shared" si="30"/>
        <v>.</v>
      </c>
      <c r="AR31" s="46">
        <f t="shared" si="15"/>
        <v>0</v>
      </c>
    </row>
    <row r="32" spans="1:44" ht="10.5" customHeight="1">
      <c r="A32" s="263">
        <v>13</v>
      </c>
      <c r="B32" s="263" t="s">
        <v>150</v>
      </c>
      <c r="C32" s="239" t="s">
        <v>327</v>
      </c>
      <c r="D32" s="240" t="s">
        <v>118</v>
      </c>
      <c r="E32" s="240" t="str">
        <f t="shared" si="30"/>
        <v>.</v>
      </c>
      <c r="F32" s="240" t="str">
        <f t="shared" si="30"/>
        <v>.</v>
      </c>
      <c r="G32" s="240" t="str">
        <f t="shared" si="30"/>
        <v>.</v>
      </c>
      <c r="H32" s="240" t="str">
        <f t="shared" si="30"/>
        <v>.</v>
      </c>
      <c r="I32" s="240" t="str">
        <f t="shared" si="30"/>
        <v>.</v>
      </c>
      <c r="J32" s="240" t="str">
        <f t="shared" ref="F32:AQ38" si="31">IF(I32="C","C",IF(I32="D","D",IF(I32="TR","TR",IF(I32="TC","TC","."))))</f>
        <v>.</v>
      </c>
      <c r="K32" s="240" t="str">
        <f t="shared" si="31"/>
        <v>.</v>
      </c>
      <c r="L32" s="240" t="str">
        <f t="shared" si="31"/>
        <v>.</v>
      </c>
      <c r="M32" s="240" t="str">
        <f t="shared" si="31"/>
        <v>.</v>
      </c>
      <c r="N32" s="240" t="str">
        <f t="shared" si="31"/>
        <v>.</v>
      </c>
      <c r="O32" s="240" t="str">
        <f t="shared" si="31"/>
        <v>.</v>
      </c>
      <c r="P32" s="240" t="str">
        <f t="shared" si="31"/>
        <v>.</v>
      </c>
      <c r="Q32" s="240" t="str">
        <f t="shared" si="31"/>
        <v>.</v>
      </c>
      <c r="R32" s="240" t="str">
        <f t="shared" si="31"/>
        <v>.</v>
      </c>
      <c r="S32" s="240" t="str">
        <f t="shared" si="31"/>
        <v>.</v>
      </c>
      <c r="T32" s="240" t="str">
        <f t="shared" si="31"/>
        <v>.</v>
      </c>
      <c r="U32" s="240" t="str">
        <f t="shared" si="31"/>
        <v>.</v>
      </c>
      <c r="V32" s="240" t="str">
        <f t="shared" si="31"/>
        <v>.</v>
      </c>
      <c r="W32" s="240" t="str">
        <f t="shared" si="31"/>
        <v>.</v>
      </c>
      <c r="X32" s="240" t="str">
        <f t="shared" si="31"/>
        <v>.</v>
      </c>
      <c r="Y32" s="240" t="str">
        <f t="shared" si="31"/>
        <v>.</v>
      </c>
      <c r="Z32" s="240" t="str">
        <f t="shared" si="31"/>
        <v>.</v>
      </c>
      <c r="AA32" s="240" t="str">
        <f t="shared" si="31"/>
        <v>.</v>
      </c>
      <c r="AB32" s="240" t="str">
        <f t="shared" si="31"/>
        <v>.</v>
      </c>
      <c r="AC32" s="240" t="str">
        <f t="shared" si="31"/>
        <v>.</v>
      </c>
      <c r="AD32" s="240" t="str">
        <f t="shared" si="31"/>
        <v>.</v>
      </c>
      <c r="AE32" s="240" t="str">
        <f t="shared" si="31"/>
        <v>.</v>
      </c>
      <c r="AF32" s="240" t="str">
        <f t="shared" si="31"/>
        <v>.</v>
      </c>
      <c r="AG32" s="240" t="str">
        <f t="shared" si="31"/>
        <v>.</v>
      </c>
      <c r="AH32" s="240" t="str">
        <f t="shared" si="31"/>
        <v>.</v>
      </c>
      <c r="AI32" s="240" t="str">
        <f t="shared" si="31"/>
        <v>.</v>
      </c>
      <c r="AJ32" s="240" t="str">
        <f t="shared" si="31"/>
        <v>.</v>
      </c>
      <c r="AK32" s="240" t="str">
        <f t="shared" si="31"/>
        <v>.</v>
      </c>
      <c r="AL32" s="240" t="str">
        <f t="shared" si="31"/>
        <v>.</v>
      </c>
      <c r="AM32" s="240" t="str">
        <f t="shared" si="31"/>
        <v>.</v>
      </c>
      <c r="AN32" s="240" t="str">
        <f t="shared" si="31"/>
        <v>.</v>
      </c>
      <c r="AO32" s="240" t="str">
        <f t="shared" si="31"/>
        <v>.</v>
      </c>
      <c r="AP32" s="240" t="str">
        <f t="shared" si="31"/>
        <v>.</v>
      </c>
      <c r="AQ32" s="240" t="str">
        <f t="shared" si="31"/>
        <v>.</v>
      </c>
      <c r="AR32" s="46">
        <f t="shared" si="15"/>
        <v>0</v>
      </c>
    </row>
    <row r="33" spans="1:44" ht="10.5" customHeight="1">
      <c r="A33" s="263">
        <v>14</v>
      </c>
      <c r="B33" s="263" t="s">
        <v>150</v>
      </c>
      <c r="C33" s="239" t="s">
        <v>328</v>
      </c>
      <c r="D33" s="240" t="s">
        <v>118</v>
      </c>
      <c r="E33" s="240" t="str">
        <f t="shared" si="30"/>
        <v>.</v>
      </c>
      <c r="F33" s="240" t="str">
        <f t="shared" si="31"/>
        <v>.</v>
      </c>
      <c r="G33" s="240" t="str">
        <f t="shared" si="31"/>
        <v>.</v>
      </c>
      <c r="H33" s="240" t="str">
        <f t="shared" si="31"/>
        <v>.</v>
      </c>
      <c r="I33" s="240" t="str">
        <f t="shared" si="31"/>
        <v>.</v>
      </c>
      <c r="J33" s="240" t="str">
        <f t="shared" si="31"/>
        <v>.</v>
      </c>
      <c r="K33" s="240" t="str">
        <f t="shared" si="31"/>
        <v>.</v>
      </c>
      <c r="L33" s="240" t="str">
        <f t="shared" si="31"/>
        <v>.</v>
      </c>
      <c r="M33" s="240" t="str">
        <f t="shared" si="31"/>
        <v>.</v>
      </c>
      <c r="N33" s="240" t="str">
        <f t="shared" si="31"/>
        <v>.</v>
      </c>
      <c r="O33" s="240" t="str">
        <f t="shared" si="31"/>
        <v>.</v>
      </c>
      <c r="P33" s="240" t="str">
        <f t="shared" si="31"/>
        <v>.</v>
      </c>
      <c r="Q33" s="240" t="str">
        <f t="shared" si="31"/>
        <v>.</v>
      </c>
      <c r="R33" s="240" t="str">
        <f t="shared" si="31"/>
        <v>.</v>
      </c>
      <c r="S33" s="240" t="str">
        <f t="shared" si="31"/>
        <v>.</v>
      </c>
      <c r="T33" s="240" t="str">
        <f t="shared" si="31"/>
        <v>.</v>
      </c>
      <c r="U33" s="240" t="str">
        <f t="shared" si="31"/>
        <v>.</v>
      </c>
      <c r="V33" s="240" t="str">
        <f t="shared" si="31"/>
        <v>.</v>
      </c>
      <c r="W33" s="240" t="str">
        <f t="shared" si="31"/>
        <v>.</v>
      </c>
      <c r="X33" s="240" t="str">
        <f t="shared" si="31"/>
        <v>.</v>
      </c>
      <c r="Y33" s="240" t="str">
        <f t="shared" si="31"/>
        <v>.</v>
      </c>
      <c r="Z33" s="240" t="str">
        <f t="shared" si="31"/>
        <v>.</v>
      </c>
      <c r="AA33" s="240" t="str">
        <f t="shared" si="31"/>
        <v>.</v>
      </c>
      <c r="AB33" s="240" t="str">
        <f t="shared" si="31"/>
        <v>.</v>
      </c>
      <c r="AC33" s="240" t="str">
        <f t="shared" si="31"/>
        <v>.</v>
      </c>
      <c r="AD33" s="240" t="str">
        <f t="shared" si="31"/>
        <v>.</v>
      </c>
      <c r="AE33" s="240" t="str">
        <f t="shared" si="31"/>
        <v>.</v>
      </c>
      <c r="AF33" s="240" t="str">
        <f t="shared" si="31"/>
        <v>.</v>
      </c>
      <c r="AG33" s="240" t="str">
        <f t="shared" si="31"/>
        <v>.</v>
      </c>
      <c r="AH33" s="240" t="str">
        <f t="shared" si="31"/>
        <v>.</v>
      </c>
      <c r="AI33" s="240" t="str">
        <f t="shared" si="31"/>
        <v>.</v>
      </c>
      <c r="AJ33" s="240" t="str">
        <f t="shared" si="31"/>
        <v>.</v>
      </c>
      <c r="AK33" s="240" t="str">
        <f t="shared" si="31"/>
        <v>.</v>
      </c>
      <c r="AL33" s="240" t="str">
        <f t="shared" si="31"/>
        <v>.</v>
      </c>
      <c r="AM33" s="240" t="str">
        <f t="shared" si="31"/>
        <v>.</v>
      </c>
      <c r="AN33" s="240" t="str">
        <f t="shared" si="31"/>
        <v>.</v>
      </c>
      <c r="AO33" s="240" t="str">
        <f t="shared" si="31"/>
        <v>.</v>
      </c>
      <c r="AP33" s="240" t="str">
        <f t="shared" si="31"/>
        <v>.</v>
      </c>
      <c r="AQ33" s="240" t="str">
        <f t="shared" si="31"/>
        <v>.</v>
      </c>
      <c r="AR33" s="46">
        <f t="shared" si="15"/>
        <v>0</v>
      </c>
    </row>
    <row r="34" spans="1:44" ht="10.5" customHeight="1">
      <c r="A34" s="263">
        <v>15</v>
      </c>
      <c r="B34" s="263" t="s">
        <v>150</v>
      </c>
      <c r="C34" s="239" t="s">
        <v>329</v>
      </c>
      <c r="D34" s="240" t="s">
        <v>118</v>
      </c>
      <c r="E34" s="240" t="str">
        <f t="shared" si="30"/>
        <v>.</v>
      </c>
      <c r="F34" s="240" t="str">
        <f t="shared" si="31"/>
        <v>.</v>
      </c>
      <c r="G34" s="240" t="str">
        <f t="shared" si="31"/>
        <v>.</v>
      </c>
      <c r="H34" s="240" t="str">
        <f t="shared" si="31"/>
        <v>.</v>
      </c>
      <c r="I34" s="240" t="str">
        <f t="shared" si="31"/>
        <v>.</v>
      </c>
      <c r="J34" s="240" t="str">
        <f t="shared" si="31"/>
        <v>.</v>
      </c>
      <c r="K34" s="240" t="str">
        <f t="shared" si="31"/>
        <v>.</v>
      </c>
      <c r="L34" s="240" t="str">
        <f t="shared" si="31"/>
        <v>.</v>
      </c>
      <c r="M34" s="240" t="str">
        <f t="shared" si="31"/>
        <v>.</v>
      </c>
      <c r="N34" s="240" t="str">
        <f t="shared" si="31"/>
        <v>.</v>
      </c>
      <c r="O34" s="240" t="str">
        <f t="shared" si="31"/>
        <v>.</v>
      </c>
      <c r="P34" s="240" t="str">
        <f t="shared" si="31"/>
        <v>.</v>
      </c>
      <c r="Q34" s="240" t="str">
        <f t="shared" si="31"/>
        <v>.</v>
      </c>
      <c r="R34" s="240" t="str">
        <f t="shared" si="31"/>
        <v>.</v>
      </c>
      <c r="S34" s="240" t="str">
        <f t="shared" si="31"/>
        <v>.</v>
      </c>
      <c r="T34" s="240" t="str">
        <f t="shared" si="31"/>
        <v>.</v>
      </c>
      <c r="U34" s="240" t="str">
        <f t="shared" si="31"/>
        <v>.</v>
      </c>
      <c r="V34" s="240" t="str">
        <f t="shared" si="31"/>
        <v>.</v>
      </c>
      <c r="W34" s="240" t="str">
        <f t="shared" si="31"/>
        <v>.</v>
      </c>
      <c r="X34" s="240" t="str">
        <f t="shared" si="31"/>
        <v>.</v>
      </c>
      <c r="Y34" s="240" t="str">
        <f t="shared" si="31"/>
        <v>.</v>
      </c>
      <c r="Z34" s="240" t="str">
        <f t="shared" si="31"/>
        <v>.</v>
      </c>
      <c r="AA34" s="240" t="str">
        <f t="shared" si="31"/>
        <v>.</v>
      </c>
      <c r="AB34" s="240" t="str">
        <f t="shared" si="31"/>
        <v>.</v>
      </c>
      <c r="AC34" s="240" t="str">
        <f t="shared" si="31"/>
        <v>.</v>
      </c>
      <c r="AD34" s="240" t="str">
        <f t="shared" si="31"/>
        <v>.</v>
      </c>
      <c r="AE34" s="240" t="str">
        <f t="shared" si="31"/>
        <v>.</v>
      </c>
      <c r="AF34" s="240" t="str">
        <f t="shared" si="31"/>
        <v>.</v>
      </c>
      <c r="AG34" s="240" t="str">
        <f t="shared" si="31"/>
        <v>.</v>
      </c>
      <c r="AH34" s="240" t="str">
        <f t="shared" si="31"/>
        <v>.</v>
      </c>
      <c r="AI34" s="240" t="str">
        <f t="shared" si="31"/>
        <v>.</v>
      </c>
      <c r="AJ34" s="240" t="str">
        <f t="shared" si="31"/>
        <v>.</v>
      </c>
      <c r="AK34" s="240" t="str">
        <f t="shared" si="31"/>
        <v>.</v>
      </c>
      <c r="AL34" s="240" t="str">
        <f t="shared" si="31"/>
        <v>.</v>
      </c>
      <c r="AM34" s="240" t="str">
        <f t="shared" si="31"/>
        <v>.</v>
      </c>
      <c r="AN34" s="240" t="str">
        <f t="shared" si="31"/>
        <v>.</v>
      </c>
      <c r="AO34" s="240" t="str">
        <f t="shared" si="31"/>
        <v>.</v>
      </c>
      <c r="AP34" s="240" t="str">
        <f t="shared" si="31"/>
        <v>.</v>
      </c>
      <c r="AQ34" s="240" t="str">
        <f t="shared" si="31"/>
        <v>.</v>
      </c>
      <c r="AR34" s="273">
        <f t="shared" si="15"/>
        <v>0</v>
      </c>
    </row>
    <row r="35" spans="1:44" ht="10.5" customHeight="1">
      <c r="A35" s="263">
        <v>4</v>
      </c>
      <c r="B35" s="263" t="s">
        <v>196</v>
      </c>
      <c r="C35" s="239" t="s">
        <v>330</v>
      </c>
      <c r="D35" s="240" t="s">
        <v>118</v>
      </c>
      <c r="E35" s="240" t="str">
        <f t="shared" si="30"/>
        <v>.</v>
      </c>
      <c r="F35" s="240" t="str">
        <f t="shared" si="31"/>
        <v>.</v>
      </c>
      <c r="G35" s="240" t="str">
        <f t="shared" si="31"/>
        <v>.</v>
      </c>
      <c r="H35" s="240" t="str">
        <f t="shared" si="31"/>
        <v>.</v>
      </c>
      <c r="I35" s="240" t="str">
        <f t="shared" si="31"/>
        <v>.</v>
      </c>
      <c r="J35" s="240" t="str">
        <f t="shared" si="31"/>
        <v>.</v>
      </c>
      <c r="K35" s="240" t="str">
        <f t="shared" si="31"/>
        <v>.</v>
      </c>
      <c r="L35" s="240" t="str">
        <f t="shared" si="31"/>
        <v>.</v>
      </c>
      <c r="M35" s="240" t="str">
        <f t="shared" si="31"/>
        <v>.</v>
      </c>
      <c r="N35" s="240" t="str">
        <f t="shared" si="31"/>
        <v>.</v>
      </c>
      <c r="O35" s="240" t="str">
        <f t="shared" si="31"/>
        <v>.</v>
      </c>
      <c r="P35" s="240" t="str">
        <f t="shared" si="31"/>
        <v>.</v>
      </c>
      <c r="Q35" s="240" t="str">
        <f t="shared" si="31"/>
        <v>.</v>
      </c>
      <c r="R35" s="240" t="str">
        <f t="shared" si="31"/>
        <v>.</v>
      </c>
      <c r="S35" s="240" t="str">
        <f t="shared" si="31"/>
        <v>.</v>
      </c>
      <c r="T35" s="240" t="str">
        <f t="shared" si="31"/>
        <v>.</v>
      </c>
      <c r="U35" s="240" t="str">
        <f t="shared" si="31"/>
        <v>.</v>
      </c>
      <c r="V35" s="240" t="str">
        <f t="shared" si="31"/>
        <v>.</v>
      </c>
      <c r="W35" s="240" t="str">
        <f t="shared" si="31"/>
        <v>.</v>
      </c>
      <c r="X35" s="240" t="str">
        <f t="shared" si="31"/>
        <v>.</v>
      </c>
      <c r="Y35" s="240" t="str">
        <f t="shared" si="31"/>
        <v>.</v>
      </c>
      <c r="Z35" s="240" t="str">
        <f t="shared" si="31"/>
        <v>.</v>
      </c>
      <c r="AA35" s="240" t="str">
        <f t="shared" si="31"/>
        <v>.</v>
      </c>
      <c r="AB35" s="240" t="str">
        <f t="shared" si="31"/>
        <v>.</v>
      </c>
      <c r="AC35" s="240" t="str">
        <f t="shared" si="31"/>
        <v>.</v>
      </c>
      <c r="AD35" s="240" t="str">
        <f t="shared" si="31"/>
        <v>.</v>
      </c>
      <c r="AE35" s="240" t="str">
        <f t="shared" si="31"/>
        <v>.</v>
      </c>
      <c r="AF35" s="240" t="str">
        <f t="shared" si="31"/>
        <v>.</v>
      </c>
      <c r="AG35" s="240" t="str">
        <f t="shared" si="31"/>
        <v>.</v>
      </c>
      <c r="AH35" s="240" t="str">
        <f t="shared" si="31"/>
        <v>.</v>
      </c>
      <c r="AI35" s="240" t="str">
        <f t="shared" si="31"/>
        <v>.</v>
      </c>
      <c r="AJ35" s="240" t="str">
        <f t="shared" si="31"/>
        <v>.</v>
      </c>
      <c r="AK35" s="240" t="str">
        <f t="shared" si="31"/>
        <v>.</v>
      </c>
      <c r="AL35" s="240" t="str">
        <f t="shared" si="31"/>
        <v>.</v>
      </c>
      <c r="AM35" s="240" t="str">
        <f t="shared" si="31"/>
        <v>.</v>
      </c>
      <c r="AN35" s="240" t="str">
        <f t="shared" si="31"/>
        <v>.</v>
      </c>
      <c r="AO35" s="240" t="str">
        <f t="shared" si="31"/>
        <v>.</v>
      </c>
      <c r="AP35" s="240" t="str">
        <f t="shared" si="31"/>
        <v>.</v>
      </c>
      <c r="AQ35" s="240" t="str">
        <f t="shared" si="31"/>
        <v>.</v>
      </c>
      <c r="AR35" s="46">
        <f t="shared" si="15"/>
        <v>0</v>
      </c>
    </row>
    <row r="36" spans="1:44" ht="10.5" customHeight="1">
      <c r="A36" s="263">
        <v>5</v>
      </c>
      <c r="B36" s="263" t="s">
        <v>196</v>
      </c>
      <c r="C36" s="239" t="s">
        <v>331</v>
      </c>
      <c r="D36" s="240" t="s">
        <v>118</v>
      </c>
      <c r="E36" s="240" t="str">
        <f t="shared" si="30"/>
        <v>.</v>
      </c>
      <c r="F36" s="240" t="str">
        <f t="shared" si="31"/>
        <v>.</v>
      </c>
      <c r="G36" s="240" t="str">
        <f t="shared" si="31"/>
        <v>.</v>
      </c>
      <c r="H36" s="240" t="str">
        <f t="shared" si="31"/>
        <v>.</v>
      </c>
      <c r="I36" s="240" t="str">
        <f t="shared" si="31"/>
        <v>.</v>
      </c>
      <c r="J36" s="240" t="str">
        <f t="shared" si="31"/>
        <v>.</v>
      </c>
      <c r="K36" s="240" t="str">
        <f t="shared" si="31"/>
        <v>.</v>
      </c>
      <c r="L36" s="240" t="str">
        <f t="shared" si="31"/>
        <v>.</v>
      </c>
      <c r="M36" s="240" t="str">
        <f t="shared" si="31"/>
        <v>.</v>
      </c>
      <c r="N36" s="240" t="str">
        <f t="shared" si="31"/>
        <v>.</v>
      </c>
      <c r="O36" s="240" t="str">
        <f t="shared" si="31"/>
        <v>.</v>
      </c>
      <c r="P36" s="240" t="str">
        <f t="shared" si="31"/>
        <v>.</v>
      </c>
      <c r="Q36" s="240" t="str">
        <f t="shared" si="31"/>
        <v>.</v>
      </c>
      <c r="R36" s="240" t="str">
        <f t="shared" si="31"/>
        <v>.</v>
      </c>
      <c r="S36" s="240" t="str">
        <f t="shared" si="31"/>
        <v>.</v>
      </c>
      <c r="T36" s="240" t="str">
        <f t="shared" si="31"/>
        <v>.</v>
      </c>
      <c r="U36" s="240" t="str">
        <f t="shared" si="31"/>
        <v>.</v>
      </c>
      <c r="V36" s="240" t="str">
        <f t="shared" si="31"/>
        <v>.</v>
      </c>
      <c r="W36" s="240" t="str">
        <f t="shared" si="31"/>
        <v>.</v>
      </c>
      <c r="X36" s="240" t="str">
        <f t="shared" si="31"/>
        <v>.</v>
      </c>
      <c r="Y36" s="240" t="str">
        <f t="shared" si="31"/>
        <v>.</v>
      </c>
      <c r="Z36" s="240" t="str">
        <f t="shared" si="31"/>
        <v>.</v>
      </c>
      <c r="AA36" s="240" t="str">
        <f t="shared" si="31"/>
        <v>.</v>
      </c>
      <c r="AB36" s="240" t="str">
        <f t="shared" si="31"/>
        <v>.</v>
      </c>
      <c r="AC36" s="240" t="str">
        <f t="shared" si="31"/>
        <v>.</v>
      </c>
      <c r="AD36" s="240" t="str">
        <f t="shared" si="31"/>
        <v>.</v>
      </c>
      <c r="AE36" s="240" t="str">
        <f t="shared" si="31"/>
        <v>.</v>
      </c>
      <c r="AF36" s="240" t="str">
        <f t="shared" si="31"/>
        <v>.</v>
      </c>
      <c r="AG36" s="240" t="str">
        <f t="shared" si="31"/>
        <v>.</v>
      </c>
      <c r="AH36" s="240" t="str">
        <f t="shared" si="31"/>
        <v>.</v>
      </c>
      <c r="AI36" s="240" t="str">
        <f t="shared" si="31"/>
        <v>.</v>
      </c>
      <c r="AJ36" s="240" t="str">
        <f t="shared" si="31"/>
        <v>.</v>
      </c>
      <c r="AK36" s="240" t="str">
        <f t="shared" si="31"/>
        <v>.</v>
      </c>
      <c r="AL36" s="240" t="str">
        <f t="shared" si="31"/>
        <v>.</v>
      </c>
      <c r="AM36" s="240" t="str">
        <f t="shared" si="31"/>
        <v>.</v>
      </c>
      <c r="AN36" s="240" t="str">
        <f t="shared" si="31"/>
        <v>.</v>
      </c>
      <c r="AO36" s="240" t="str">
        <f t="shared" si="31"/>
        <v>.</v>
      </c>
      <c r="AP36" s="240" t="str">
        <f t="shared" si="31"/>
        <v>.</v>
      </c>
      <c r="AQ36" s="240" t="str">
        <f t="shared" si="31"/>
        <v>.</v>
      </c>
      <c r="AR36" s="46">
        <f t="shared" si="15"/>
        <v>0</v>
      </c>
    </row>
    <row r="37" spans="1:44" ht="10.5" customHeight="1">
      <c r="A37" s="263">
        <v>19</v>
      </c>
      <c r="B37" s="263" t="s">
        <v>150</v>
      </c>
      <c r="C37" s="239" t="s">
        <v>332</v>
      </c>
      <c r="D37" s="240" t="s">
        <v>118</v>
      </c>
      <c r="E37" s="240" t="str">
        <f t="shared" si="30"/>
        <v>.</v>
      </c>
      <c r="F37" s="240" t="str">
        <f t="shared" si="31"/>
        <v>.</v>
      </c>
      <c r="G37" s="240" t="str">
        <f t="shared" si="31"/>
        <v>.</v>
      </c>
      <c r="H37" s="240" t="str">
        <f t="shared" si="31"/>
        <v>.</v>
      </c>
      <c r="I37" s="240" t="str">
        <f t="shared" si="31"/>
        <v>.</v>
      </c>
      <c r="J37" s="240" t="str">
        <f t="shared" si="31"/>
        <v>.</v>
      </c>
      <c r="K37" s="240" t="str">
        <f t="shared" si="31"/>
        <v>.</v>
      </c>
      <c r="L37" s="240" t="str">
        <f t="shared" si="31"/>
        <v>.</v>
      </c>
      <c r="M37" s="240" t="str">
        <f t="shared" si="31"/>
        <v>.</v>
      </c>
      <c r="N37" s="240" t="str">
        <f t="shared" si="31"/>
        <v>.</v>
      </c>
      <c r="O37" s="240" t="str">
        <f t="shared" si="31"/>
        <v>.</v>
      </c>
      <c r="P37" s="240" t="str">
        <f t="shared" si="31"/>
        <v>.</v>
      </c>
      <c r="Q37" s="240" t="str">
        <f t="shared" si="31"/>
        <v>.</v>
      </c>
      <c r="R37" s="240" t="str">
        <f t="shared" si="31"/>
        <v>.</v>
      </c>
      <c r="S37" s="240" t="str">
        <f t="shared" si="31"/>
        <v>.</v>
      </c>
      <c r="T37" s="240" t="str">
        <f t="shared" si="31"/>
        <v>.</v>
      </c>
      <c r="U37" s="240" t="str">
        <f t="shared" si="31"/>
        <v>.</v>
      </c>
      <c r="V37" s="240" t="str">
        <f t="shared" si="31"/>
        <v>.</v>
      </c>
      <c r="W37" s="240" t="str">
        <f t="shared" si="31"/>
        <v>.</v>
      </c>
      <c r="X37" s="240" t="str">
        <f t="shared" si="31"/>
        <v>.</v>
      </c>
      <c r="Y37" s="240" t="str">
        <f t="shared" si="31"/>
        <v>.</v>
      </c>
      <c r="Z37" s="240" t="str">
        <f t="shared" si="31"/>
        <v>.</v>
      </c>
      <c r="AA37" s="240" t="str">
        <f t="shared" si="31"/>
        <v>.</v>
      </c>
      <c r="AB37" s="240" t="str">
        <f t="shared" si="31"/>
        <v>.</v>
      </c>
      <c r="AC37" s="240" t="str">
        <f t="shared" si="31"/>
        <v>.</v>
      </c>
      <c r="AD37" s="240" t="str">
        <f t="shared" si="31"/>
        <v>.</v>
      </c>
      <c r="AE37" s="240" t="str">
        <f t="shared" si="31"/>
        <v>.</v>
      </c>
      <c r="AF37" s="240" t="str">
        <f t="shared" si="31"/>
        <v>.</v>
      </c>
      <c r="AG37" s="240" t="str">
        <f t="shared" si="31"/>
        <v>.</v>
      </c>
      <c r="AH37" s="240" t="str">
        <f t="shared" si="31"/>
        <v>.</v>
      </c>
      <c r="AI37" s="240" t="str">
        <f t="shared" si="31"/>
        <v>.</v>
      </c>
      <c r="AJ37" s="240" t="str">
        <f t="shared" si="31"/>
        <v>.</v>
      </c>
      <c r="AK37" s="240" t="str">
        <f t="shared" si="31"/>
        <v>.</v>
      </c>
      <c r="AL37" s="240" t="str">
        <f t="shared" si="31"/>
        <v>.</v>
      </c>
      <c r="AM37" s="240" t="str">
        <f t="shared" si="31"/>
        <v>.</v>
      </c>
      <c r="AN37" s="240" t="str">
        <f t="shared" si="31"/>
        <v>.</v>
      </c>
      <c r="AO37" s="240" t="str">
        <f t="shared" si="31"/>
        <v>.</v>
      </c>
      <c r="AP37" s="240" t="str">
        <f t="shared" si="31"/>
        <v>.</v>
      </c>
      <c r="AQ37" s="240" t="str">
        <f t="shared" si="31"/>
        <v>.</v>
      </c>
      <c r="AR37" s="46">
        <f t="shared" si="15"/>
        <v>0</v>
      </c>
    </row>
    <row r="38" spans="1:44" ht="10.5" customHeight="1">
      <c r="A38" s="263">
        <v>6</v>
      </c>
      <c r="B38" s="263" t="s">
        <v>196</v>
      </c>
      <c r="C38" s="239" t="s">
        <v>333</v>
      </c>
      <c r="D38" s="240" t="s">
        <v>118</v>
      </c>
      <c r="E38" s="240" t="str">
        <f t="shared" si="30"/>
        <v>.</v>
      </c>
      <c r="F38" s="240" t="str">
        <f t="shared" si="31"/>
        <v>.</v>
      </c>
      <c r="G38" s="240" t="str">
        <f t="shared" si="31"/>
        <v>.</v>
      </c>
      <c r="H38" s="240" t="str">
        <f t="shared" si="31"/>
        <v>.</v>
      </c>
      <c r="I38" s="240" t="str">
        <f t="shared" si="31"/>
        <v>.</v>
      </c>
      <c r="J38" s="240" t="str">
        <f t="shared" si="31"/>
        <v>.</v>
      </c>
      <c r="K38" s="240" t="str">
        <f t="shared" si="31"/>
        <v>.</v>
      </c>
      <c r="L38" s="240" t="str">
        <f t="shared" si="31"/>
        <v>.</v>
      </c>
      <c r="M38" s="240" t="str">
        <f t="shared" si="31"/>
        <v>.</v>
      </c>
      <c r="N38" s="240" t="str">
        <f t="shared" si="31"/>
        <v>.</v>
      </c>
      <c r="O38" s="240" t="str">
        <f t="shared" si="31"/>
        <v>.</v>
      </c>
      <c r="P38" s="240" t="str">
        <f t="shared" si="31"/>
        <v>.</v>
      </c>
      <c r="Q38" s="240" t="str">
        <f t="shared" si="31"/>
        <v>.</v>
      </c>
      <c r="R38" s="240" t="str">
        <f t="shared" si="31"/>
        <v>.</v>
      </c>
      <c r="S38" s="240" t="str">
        <f t="shared" si="31"/>
        <v>.</v>
      </c>
      <c r="T38" s="240" t="str">
        <f t="shared" si="31"/>
        <v>.</v>
      </c>
      <c r="U38" s="240" t="str">
        <f t="shared" si="31"/>
        <v>.</v>
      </c>
      <c r="V38" s="240" t="str">
        <f t="shared" si="31"/>
        <v>.</v>
      </c>
      <c r="W38" s="240" t="str">
        <f t="shared" si="31"/>
        <v>.</v>
      </c>
      <c r="X38" s="240" t="str">
        <f t="shared" si="31"/>
        <v>.</v>
      </c>
      <c r="Y38" s="240" t="str">
        <f t="shared" si="31"/>
        <v>.</v>
      </c>
      <c r="Z38" s="240" t="str">
        <f t="shared" si="31"/>
        <v>.</v>
      </c>
      <c r="AA38" s="240" t="str">
        <f t="shared" si="31"/>
        <v>.</v>
      </c>
      <c r="AB38" s="240" t="str">
        <f t="shared" si="31"/>
        <v>.</v>
      </c>
      <c r="AC38" s="240" t="str">
        <f t="shared" si="31"/>
        <v>.</v>
      </c>
      <c r="AD38" s="240" t="str">
        <f t="shared" si="31"/>
        <v>.</v>
      </c>
      <c r="AE38" s="240" t="str">
        <f t="shared" si="31"/>
        <v>.</v>
      </c>
      <c r="AF38" s="240" t="str">
        <f t="shared" si="31"/>
        <v>.</v>
      </c>
      <c r="AG38" s="240" t="str">
        <f t="shared" si="31"/>
        <v>.</v>
      </c>
      <c r="AH38" s="240" t="str">
        <f t="shared" si="31"/>
        <v>.</v>
      </c>
      <c r="AI38" s="240" t="str">
        <f t="shared" si="31"/>
        <v>.</v>
      </c>
      <c r="AJ38" s="240" t="str">
        <f t="shared" si="31"/>
        <v>.</v>
      </c>
      <c r="AK38" s="240" t="str">
        <f t="shared" ref="F38:AQ45" si="32">IF(AJ38="C","C",IF(AJ38="D","D",IF(AJ38="TR","TR",IF(AJ38="TC","TC","."))))</f>
        <v>.</v>
      </c>
      <c r="AL38" s="240" t="str">
        <f t="shared" si="32"/>
        <v>.</v>
      </c>
      <c r="AM38" s="240" t="str">
        <f t="shared" si="32"/>
        <v>.</v>
      </c>
      <c r="AN38" s="240" t="str">
        <f t="shared" si="32"/>
        <v>.</v>
      </c>
      <c r="AO38" s="240" t="str">
        <f t="shared" si="32"/>
        <v>.</v>
      </c>
      <c r="AP38" s="240" t="str">
        <f t="shared" si="32"/>
        <v>.</v>
      </c>
      <c r="AQ38" s="240" t="str">
        <f t="shared" si="32"/>
        <v>.</v>
      </c>
      <c r="AR38" s="46">
        <f t="shared" si="15"/>
        <v>0</v>
      </c>
    </row>
    <row r="39" spans="1:44" ht="10.5" customHeight="1">
      <c r="A39" s="263">
        <v>7</v>
      </c>
      <c r="B39" s="263" t="s">
        <v>196</v>
      </c>
      <c r="C39" s="239" t="s">
        <v>334</v>
      </c>
      <c r="D39" s="240" t="s">
        <v>118</v>
      </c>
      <c r="E39" s="240" t="str">
        <f t="shared" si="30"/>
        <v>.</v>
      </c>
      <c r="F39" s="240" t="str">
        <f t="shared" si="32"/>
        <v>.</v>
      </c>
      <c r="G39" s="240" t="str">
        <f t="shared" si="32"/>
        <v>.</v>
      </c>
      <c r="H39" s="240" t="str">
        <f t="shared" si="32"/>
        <v>.</v>
      </c>
      <c r="I39" s="240" t="str">
        <f t="shared" si="32"/>
        <v>.</v>
      </c>
      <c r="J39" s="240" t="str">
        <f t="shared" si="32"/>
        <v>.</v>
      </c>
      <c r="K39" s="240" t="str">
        <f t="shared" si="32"/>
        <v>.</v>
      </c>
      <c r="L39" s="240" t="str">
        <f t="shared" si="32"/>
        <v>.</v>
      </c>
      <c r="M39" s="240" t="str">
        <f t="shared" si="32"/>
        <v>.</v>
      </c>
      <c r="N39" s="240" t="str">
        <f t="shared" si="32"/>
        <v>.</v>
      </c>
      <c r="O39" s="240" t="str">
        <f t="shared" si="32"/>
        <v>.</v>
      </c>
      <c r="P39" s="240" t="str">
        <f t="shared" si="32"/>
        <v>.</v>
      </c>
      <c r="Q39" s="240" t="str">
        <f t="shared" si="32"/>
        <v>.</v>
      </c>
      <c r="R39" s="240" t="str">
        <f t="shared" si="32"/>
        <v>.</v>
      </c>
      <c r="S39" s="240" t="str">
        <f t="shared" si="32"/>
        <v>.</v>
      </c>
      <c r="T39" s="240" t="str">
        <f t="shared" si="32"/>
        <v>.</v>
      </c>
      <c r="U39" s="240" t="str">
        <f t="shared" si="32"/>
        <v>.</v>
      </c>
      <c r="V39" s="240" t="str">
        <f t="shared" si="32"/>
        <v>.</v>
      </c>
      <c r="W39" s="240" t="str">
        <f t="shared" si="32"/>
        <v>.</v>
      </c>
      <c r="X39" s="240" t="str">
        <f t="shared" si="32"/>
        <v>.</v>
      </c>
      <c r="Y39" s="240" t="str">
        <f t="shared" si="32"/>
        <v>.</v>
      </c>
      <c r="Z39" s="240" t="str">
        <f t="shared" si="32"/>
        <v>.</v>
      </c>
      <c r="AA39" s="240" t="str">
        <f t="shared" si="32"/>
        <v>.</v>
      </c>
      <c r="AB39" s="240" t="str">
        <f t="shared" si="32"/>
        <v>.</v>
      </c>
      <c r="AC39" s="240" t="str">
        <f t="shared" si="32"/>
        <v>.</v>
      </c>
      <c r="AD39" s="240" t="str">
        <f t="shared" si="32"/>
        <v>.</v>
      </c>
      <c r="AE39" s="240" t="str">
        <f t="shared" si="32"/>
        <v>.</v>
      </c>
      <c r="AF39" s="240" t="str">
        <f t="shared" si="32"/>
        <v>.</v>
      </c>
      <c r="AG39" s="240" t="str">
        <f t="shared" si="32"/>
        <v>.</v>
      </c>
      <c r="AH39" s="240" t="str">
        <f t="shared" si="32"/>
        <v>.</v>
      </c>
      <c r="AI39" s="240" t="str">
        <f t="shared" si="32"/>
        <v>.</v>
      </c>
      <c r="AJ39" s="240" t="str">
        <f t="shared" si="32"/>
        <v>.</v>
      </c>
      <c r="AK39" s="240" t="str">
        <f t="shared" si="32"/>
        <v>.</v>
      </c>
      <c r="AL39" s="240" t="str">
        <f t="shared" si="32"/>
        <v>.</v>
      </c>
      <c r="AM39" s="240" t="str">
        <f t="shared" si="32"/>
        <v>.</v>
      </c>
      <c r="AN39" s="240" t="str">
        <f t="shared" si="32"/>
        <v>.</v>
      </c>
      <c r="AO39" s="240" t="str">
        <f t="shared" si="32"/>
        <v>.</v>
      </c>
      <c r="AP39" s="240" t="str">
        <f t="shared" si="32"/>
        <v>.</v>
      </c>
      <c r="AQ39" s="240" t="str">
        <f t="shared" si="32"/>
        <v>.</v>
      </c>
      <c r="AR39" s="46">
        <f t="shared" si="15"/>
        <v>0</v>
      </c>
    </row>
    <row r="40" spans="1:44" ht="10.5" customHeight="1">
      <c r="A40" s="263">
        <v>17</v>
      </c>
      <c r="B40" s="263" t="s">
        <v>150</v>
      </c>
      <c r="C40" s="239" t="s">
        <v>335</v>
      </c>
      <c r="D40" s="240" t="s">
        <v>118</v>
      </c>
      <c r="E40" s="240" t="str">
        <f t="shared" si="30"/>
        <v>.</v>
      </c>
      <c r="F40" s="240" t="str">
        <f t="shared" si="32"/>
        <v>.</v>
      </c>
      <c r="G40" s="240" t="str">
        <f t="shared" si="32"/>
        <v>.</v>
      </c>
      <c r="H40" s="240" t="str">
        <f t="shared" si="32"/>
        <v>.</v>
      </c>
      <c r="I40" s="240" t="str">
        <f t="shared" si="32"/>
        <v>.</v>
      </c>
      <c r="J40" s="240" t="str">
        <f t="shared" si="32"/>
        <v>.</v>
      </c>
      <c r="K40" s="240" t="str">
        <f t="shared" si="32"/>
        <v>.</v>
      </c>
      <c r="L40" s="240" t="str">
        <f t="shared" si="32"/>
        <v>.</v>
      </c>
      <c r="M40" s="240" t="str">
        <f t="shared" si="32"/>
        <v>.</v>
      </c>
      <c r="N40" s="240" t="str">
        <f t="shared" si="32"/>
        <v>.</v>
      </c>
      <c r="O40" s="240" t="str">
        <f t="shared" si="32"/>
        <v>.</v>
      </c>
      <c r="P40" s="240" t="str">
        <f t="shared" si="32"/>
        <v>.</v>
      </c>
      <c r="Q40" s="240" t="str">
        <f t="shared" si="32"/>
        <v>.</v>
      </c>
      <c r="R40" s="240" t="str">
        <f t="shared" si="32"/>
        <v>.</v>
      </c>
      <c r="S40" s="240" t="str">
        <f t="shared" si="32"/>
        <v>.</v>
      </c>
      <c r="T40" s="240" t="str">
        <f t="shared" si="32"/>
        <v>.</v>
      </c>
      <c r="U40" s="240" t="str">
        <f t="shared" si="32"/>
        <v>.</v>
      </c>
      <c r="V40" s="240" t="str">
        <f t="shared" si="32"/>
        <v>.</v>
      </c>
      <c r="W40" s="240" t="str">
        <f t="shared" si="32"/>
        <v>.</v>
      </c>
      <c r="X40" s="240" t="str">
        <f t="shared" si="32"/>
        <v>.</v>
      </c>
      <c r="Y40" s="240" t="str">
        <f t="shared" si="32"/>
        <v>.</v>
      </c>
      <c r="Z40" s="240" t="str">
        <f t="shared" si="32"/>
        <v>.</v>
      </c>
      <c r="AA40" s="240" t="str">
        <f t="shared" si="32"/>
        <v>.</v>
      </c>
      <c r="AB40" s="240" t="str">
        <f t="shared" si="32"/>
        <v>.</v>
      </c>
      <c r="AC40" s="240" t="str">
        <f t="shared" si="32"/>
        <v>.</v>
      </c>
      <c r="AD40" s="240" t="str">
        <f t="shared" si="32"/>
        <v>.</v>
      </c>
      <c r="AE40" s="240" t="str">
        <f t="shared" si="32"/>
        <v>.</v>
      </c>
      <c r="AF40" s="240" t="str">
        <f t="shared" si="32"/>
        <v>.</v>
      </c>
      <c r="AG40" s="240" t="str">
        <f t="shared" si="32"/>
        <v>.</v>
      </c>
      <c r="AH40" s="240" t="str">
        <f t="shared" si="32"/>
        <v>.</v>
      </c>
      <c r="AI40" s="240" t="str">
        <f t="shared" si="32"/>
        <v>.</v>
      </c>
      <c r="AJ40" s="240" t="str">
        <f t="shared" si="32"/>
        <v>.</v>
      </c>
      <c r="AK40" s="240" t="str">
        <f t="shared" si="32"/>
        <v>.</v>
      </c>
      <c r="AL40" s="240" t="str">
        <f t="shared" si="32"/>
        <v>.</v>
      </c>
      <c r="AM40" s="240" t="str">
        <f t="shared" si="32"/>
        <v>.</v>
      </c>
      <c r="AN40" s="240" t="str">
        <f t="shared" si="32"/>
        <v>.</v>
      </c>
      <c r="AO40" s="240" t="str">
        <f t="shared" si="32"/>
        <v>.</v>
      </c>
      <c r="AP40" s="240" t="str">
        <f t="shared" si="32"/>
        <v>.</v>
      </c>
      <c r="AQ40" s="240" t="str">
        <f t="shared" si="32"/>
        <v>.</v>
      </c>
      <c r="AR40" s="46">
        <f t="shared" si="15"/>
        <v>0</v>
      </c>
    </row>
    <row r="41" spans="1:44" ht="10.5" customHeight="1">
      <c r="A41" s="263">
        <v>18</v>
      </c>
      <c r="B41" s="263" t="s">
        <v>150</v>
      </c>
      <c r="C41" s="239" t="s">
        <v>336</v>
      </c>
      <c r="D41" s="240" t="s">
        <v>118</v>
      </c>
      <c r="E41" s="240" t="str">
        <f t="shared" ref="E41:E45" si="33">IF(D41="C","C",IF(D41="D","D",IF(D41="TR","TR",IF(D41="TC","TC","."))))</f>
        <v>.</v>
      </c>
      <c r="F41" s="240" t="str">
        <f t="shared" si="32"/>
        <v>.</v>
      </c>
      <c r="G41" s="240" t="str">
        <f t="shared" si="32"/>
        <v>.</v>
      </c>
      <c r="H41" s="240" t="str">
        <f t="shared" si="32"/>
        <v>.</v>
      </c>
      <c r="I41" s="240" t="str">
        <f t="shared" si="32"/>
        <v>.</v>
      </c>
      <c r="J41" s="240" t="str">
        <f t="shared" si="32"/>
        <v>.</v>
      </c>
      <c r="K41" s="240" t="str">
        <f t="shared" si="32"/>
        <v>.</v>
      </c>
      <c r="L41" s="240" t="str">
        <f t="shared" si="32"/>
        <v>.</v>
      </c>
      <c r="M41" s="240" t="str">
        <f t="shared" si="32"/>
        <v>.</v>
      </c>
      <c r="N41" s="240" t="str">
        <f t="shared" si="32"/>
        <v>.</v>
      </c>
      <c r="O41" s="240" t="str">
        <f t="shared" si="32"/>
        <v>.</v>
      </c>
      <c r="P41" s="240" t="str">
        <f t="shared" si="32"/>
        <v>.</v>
      </c>
      <c r="Q41" s="240" t="str">
        <f t="shared" si="32"/>
        <v>.</v>
      </c>
      <c r="R41" s="240" t="str">
        <f t="shared" si="32"/>
        <v>.</v>
      </c>
      <c r="S41" s="240" t="str">
        <f t="shared" si="32"/>
        <v>.</v>
      </c>
      <c r="T41" s="240" t="str">
        <f t="shared" si="32"/>
        <v>.</v>
      </c>
      <c r="U41" s="240" t="str">
        <f t="shared" si="32"/>
        <v>.</v>
      </c>
      <c r="V41" s="240" t="str">
        <f t="shared" si="32"/>
        <v>.</v>
      </c>
      <c r="W41" s="240" t="str">
        <f t="shared" si="32"/>
        <v>.</v>
      </c>
      <c r="X41" s="240" t="str">
        <f t="shared" si="32"/>
        <v>.</v>
      </c>
      <c r="Y41" s="240" t="str">
        <f t="shared" si="32"/>
        <v>.</v>
      </c>
      <c r="Z41" s="240" t="str">
        <f t="shared" si="32"/>
        <v>.</v>
      </c>
      <c r="AA41" s="240" t="str">
        <f t="shared" si="32"/>
        <v>.</v>
      </c>
      <c r="AB41" s="240" t="str">
        <f t="shared" si="32"/>
        <v>.</v>
      </c>
      <c r="AC41" s="240" t="str">
        <f t="shared" si="32"/>
        <v>.</v>
      </c>
      <c r="AD41" s="240" t="str">
        <f t="shared" si="32"/>
        <v>.</v>
      </c>
      <c r="AE41" s="240" t="str">
        <f t="shared" si="32"/>
        <v>.</v>
      </c>
      <c r="AF41" s="240" t="str">
        <f t="shared" si="32"/>
        <v>.</v>
      </c>
      <c r="AG41" s="240" t="str">
        <f t="shared" si="32"/>
        <v>.</v>
      </c>
      <c r="AH41" s="240" t="str">
        <f t="shared" si="32"/>
        <v>.</v>
      </c>
      <c r="AI41" s="240" t="str">
        <f t="shared" si="32"/>
        <v>.</v>
      </c>
      <c r="AJ41" s="240" t="str">
        <f t="shared" si="32"/>
        <v>.</v>
      </c>
      <c r="AK41" s="240" t="str">
        <f t="shared" si="32"/>
        <v>.</v>
      </c>
      <c r="AL41" s="240" t="str">
        <f t="shared" si="32"/>
        <v>.</v>
      </c>
      <c r="AM41" s="240" t="str">
        <f t="shared" si="32"/>
        <v>.</v>
      </c>
      <c r="AN41" s="240" t="str">
        <f t="shared" si="32"/>
        <v>.</v>
      </c>
      <c r="AO41" s="240" t="str">
        <f t="shared" si="32"/>
        <v>.</v>
      </c>
      <c r="AP41" s="240" t="str">
        <f t="shared" si="32"/>
        <v>.</v>
      </c>
      <c r="AQ41" s="240" t="str">
        <f t="shared" si="32"/>
        <v>.</v>
      </c>
      <c r="AR41" s="46">
        <f t="shared" si="15"/>
        <v>0</v>
      </c>
    </row>
    <row r="42" spans="1:44" ht="10.5" customHeight="1">
      <c r="A42" s="263"/>
      <c r="B42" s="263"/>
      <c r="C42" s="239"/>
      <c r="D42" s="240" t="s">
        <v>118</v>
      </c>
      <c r="E42" s="240" t="str">
        <f t="shared" si="33"/>
        <v>.</v>
      </c>
      <c r="F42" s="240" t="str">
        <f t="shared" si="32"/>
        <v>.</v>
      </c>
      <c r="G42" s="240" t="str">
        <f t="shared" si="32"/>
        <v>.</v>
      </c>
      <c r="H42" s="240" t="str">
        <f t="shared" si="32"/>
        <v>.</v>
      </c>
      <c r="I42" s="240" t="str">
        <f t="shared" si="32"/>
        <v>.</v>
      </c>
      <c r="J42" s="240" t="str">
        <f t="shared" si="32"/>
        <v>.</v>
      </c>
      <c r="K42" s="240" t="str">
        <f t="shared" si="32"/>
        <v>.</v>
      </c>
      <c r="L42" s="240" t="str">
        <f t="shared" si="32"/>
        <v>.</v>
      </c>
      <c r="M42" s="240" t="str">
        <f t="shared" si="32"/>
        <v>.</v>
      </c>
      <c r="N42" s="240" t="str">
        <f t="shared" si="32"/>
        <v>.</v>
      </c>
      <c r="O42" s="240" t="str">
        <f t="shared" si="32"/>
        <v>.</v>
      </c>
      <c r="P42" s="240" t="str">
        <f t="shared" si="32"/>
        <v>.</v>
      </c>
      <c r="Q42" s="240" t="str">
        <f t="shared" si="32"/>
        <v>.</v>
      </c>
      <c r="R42" s="240" t="str">
        <f t="shared" si="32"/>
        <v>.</v>
      </c>
      <c r="S42" s="240" t="str">
        <f t="shared" si="32"/>
        <v>.</v>
      </c>
      <c r="T42" s="240" t="str">
        <f t="shared" si="32"/>
        <v>.</v>
      </c>
      <c r="U42" s="240" t="str">
        <f t="shared" si="32"/>
        <v>.</v>
      </c>
      <c r="V42" s="240" t="str">
        <f t="shared" si="32"/>
        <v>.</v>
      </c>
      <c r="W42" s="240" t="str">
        <f t="shared" si="32"/>
        <v>.</v>
      </c>
      <c r="X42" s="240" t="str">
        <f t="shared" si="32"/>
        <v>.</v>
      </c>
      <c r="Y42" s="240" t="str">
        <f t="shared" si="32"/>
        <v>.</v>
      </c>
      <c r="Z42" s="240" t="str">
        <f t="shared" si="32"/>
        <v>.</v>
      </c>
      <c r="AA42" s="240" t="str">
        <f t="shared" si="32"/>
        <v>.</v>
      </c>
      <c r="AB42" s="240" t="str">
        <f t="shared" si="32"/>
        <v>.</v>
      </c>
      <c r="AC42" s="240" t="str">
        <f t="shared" si="32"/>
        <v>.</v>
      </c>
      <c r="AD42" s="240" t="str">
        <f t="shared" si="32"/>
        <v>.</v>
      </c>
      <c r="AE42" s="240" t="str">
        <f t="shared" si="32"/>
        <v>.</v>
      </c>
      <c r="AF42" s="240" t="str">
        <f t="shared" si="32"/>
        <v>.</v>
      </c>
      <c r="AG42" s="240" t="str">
        <f t="shared" si="32"/>
        <v>.</v>
      </c>
      <c r="AH42" s="240" t="str">
        <f t="shared" si="32"/>
        <v>.</v>
      </c>
      <c r="AI42" s="240" t="str">
        <f t="shared" si="32"/>
        <v>.</v>
      </c>
      <c r="AJ42" s="240" t="str">
        <f t="shared" si="32"/>
        <v>.</v>
      </c>
      <c r="AK42" s="240" t="str">
        <f t="shared" si="32"/>
        <v>.</v>
      </c>
      <c r="AL42" s="240" t="str">
        <f t="shared" si="32"/>
        <v>.</v>
      </c>
      <c r="AM42" s="240" t="str">
        <f t="shared" si="32"/>
        <v>.</v>
      </c>
      <c r="AN42" s="240" t="str">
        <f t="shared" si="32"/>
        <v>.</v>
      </c>
      <c r="AO42" s="240" t="str">
        <f t="shared" si="32"/>
        <v>.</v>
      </c>
      <c r="AP42" s="240" t="str">
        <f t="shared" si="32"/>
        <v>.</v>
      </c>
      <c r="AQ42" s="240" t="str">
        <f t="shared" si="32"/>
        <v>.</v>
      </c>
      <c r="AR42" s="46">
        <f t="shared" si="15"/>
        <v>0</v>
      </c>
    </row>
    <row r="43" spans="1:44" ht="10.5" customHeight="1">
      <c r="A43" s="263"/>
      <c r="B43" s="263"/>
      <c r="C43" s="239"/>
      <c r="D43" s="240" t="s">
        <v>118</v>
      </c>
      <c r="E43" s="240" t="str">
        <f t="shared" si="33"/>
        <v>.</v>
      </c>
      <c r="F43" s="240" t="str">
        <f t="shared" si="32"/>
        <v>.</v>
      </c>
      <c r="G43" s="240" t="str">
        <f t="shared" si="32"/>
        <v>.</v>
      </c>
      <c r="H43" s="240" t="str">
        <f t="shared" si="32"/>
        <v>.</v>
      </c>
      <c r="I43" s="240" t="str">
        <f t="shared" si="32"/>
        <v>.</v>
      </c>
      <c r="J43" s="240" t="str">
        <f t="shared" si="32"/>
        <v>.</v>
      </c>
      <c r="K43" s="240" t="str">
        <f t="shared" si="32"/>
        <v>.</v>
      </c>
      <c r="L43" s="240" t="str">
        <f t="shared" si="32"/>
        <v>.</v>
      </c>
      <c r="M43" s="240" t="str">
        <f t="shared" si="32"/>
        <v>.</v>
      </c>
      <c r="N43" s="240" t="str">
        <f t="shared" si="32"/>
        <v>.</v>
      </c>
      <c r="O43" s="240" t="str">
        <f t="shared" si="32"/>
        <v>.</v>
      </c>
      <c r="P43" s="240" t="str">
        <f t="shared" si="32"/>
        <v>.</v>
      </c>
      <c r="Q43" s="240" t="str">
        <f t="shared" si="32"/>
        <v>.</v>
      </c>
      <c r="R43" s="240" t="str">
        <f t="shared" si="32"/>
        <v>.</v>
      </c>
      <c r="S43" s="240" t="str">
        <f t="shared" si="32"/>
        <v>.</v>
      </c>
      <c r="T43" s="240" t="str">
        <f t="shared" si="32"/>
        <v>.</v>
      </c>
      <c r="U43" s="240" t="str">
        <f t="shared" si="32"/>
        <v>.</v>
      </c>
      <c r="V43" s="240" t="str">
        <f t="shared" si="32"/>
        <v>.</v>
      </c>
      <c r="W43" s="240" t="str">
        <f t="shared" si="32"/>
        <v>.</v>
      </c>
      <c r="X43" s="240" t="str">
        <f t="shared" si="32"/>
        <v>.</v>
      </c>
      <c r="Y43" s="240" t="str">
        <f t="shared" si="32"/>
        <v>.</v>
      </c>
      <c r="Z43" s="240" t="str">
        <f t="shared" si="32"/>
        <v>.</v>
      </c>
      <c r="AA43" s="240" t="str">
        <f t="shared" si="32"/>
        <v>.</v>
      </c>
      <c r="AB43" s="240" t="str">
        <f t="shared" si="32"/>
        <v>.</v>
      </c>
      <c r="AC43" s="240" t="str">
        <f t="shared" si="32"/>
        <v>.</v>
      </c>
      <c r="AD43" s="240" t="str">
        <f t="shared" si="32"/>
        <v>.</v>
      </c>
      <c r="AE43" s="240" t="str">
        <f t="shared" si="32"/>
        <v>.</v>
      </c>
      <c r="AF43" s="240" t="str">
        <f t="shared" si="32"/>
        <v>.</v>
      </c>
      <c r="AG43" s="240" t="str">
        <f t="shared" si="32"/>
        <v>.</v>
      </c>
      <c r="AH43" s="240" t="str">
        <f t="shared" si="32"/>
        <v>.</v>
      </c>
      <c r="AI43" s="240" t="str">
        <f t="shared" si="32"/>
        <v>.</v>
      </c>
      <c r="AJ43" s="240" t="str">
        <f t="shared" si="32"/>
        <v>.</v>
      </c>
      <c r="AK43" s="240" t="str">
        <f t="shared" si="32"/>
        <v>.</v>
      </c>
      <c r="AL43" s="240" t="str">
        <f t="shared" si="32"/>
        <v>.</v>
      </c>
      <c r="AM43" s="240" t="str">
        <f t="shared" si="32"/>
        <v>.</v>
      </c>
      <c r="AN43" s="240" t="str">
        <f t="shared" si="32"/>
        <v>.</v>
      </c>
      <c r="AO43" s="240" t="str">
        <f t="shared" si="32"/>
        <v>.</v>
      </c>
      <c r="AP43" s="240" t="str">
        <f t="shared" si="32"/>
        <v>.</v>
      </c>
      <c r="AQ43" s="240" t="str">
        <f t="shared" si="32"/>
        <v>.</v>
      </c>
      <c r="AR43" s="46">
        <f t="shared" ref="AR43:AR55" si="34">COUNTIF(D43:AQ43,"F")</f>
        <v>0</v>
      </c>
    </row>
    <row r="44" spans="1:44" ht="10.5" customHeight="1">
      <c r="A44" s="263"/>
      <c r="B44" s="263"/>
      <c r="C44" s="239"/>
      <c r="D44" s="240" t="s">
        <v>118</v>
      </c>
      <c r="E44" s="240" t="str">
        <f t="shared" si="33"/>
        <v>.</v>
      </c>
      <c r="F44" s="240" t="str">
        <f t="shared" si="32"/>
        <v>.</v>
      </c>
      <c r="G44" s="240" t="str">
        <f t="shared" si="32"/>
        <v>.</v>
      </c>
      <c r="H44" s="240" t="str">
        <f t="shared" si="32"/>
        <v>.</v>
      </c>
      <c r="I44" s="240" t="str">
        <f t="shared" si="32"/>
        <v>.</v>
      </c>
      <c r="J44" s="240" t="str">
        <f t="shared" si="32"/>
        <v>.</v>
      </c>
      <c r="K44" s="240" t="str">
        <f t="shared" si="32"/>
        <v>.</v>
      </c>
      <c r="L44" s="240" t="str">
        <f t="shared" si="32"/>
        <v>.</v>
      </c>
      <c r="M44" s="240" t="str">
        <f t="shared" si="32"/>
        <v>.</v>
      </c>
      <c r="N44" s="240" t="str">
        <f t="shared" si="32"/>
        <v>.</v>
      </c>
      <c r="O44" s="240" t="str">
        <f t="shared" si="32"/>
        <v>.</v>
      </c>
      <c r="P44" s="240" t="str">
        <f t="shared" si="32"/>
        <v>.</v>
      </c>
      <c r="Q44" s="240" t="str">
        <f t="shared" si="32"/>
        <v>.</v>
      </c>
      <c r="R44" s="240" t="str">
        <f t="shared" si="32"/>
        <v>.</v>
      </c>
      <c r="S44" s="240" t="str">
        <f t="shared" si="32"/>
        <v>.</v>
      </c>
      <c r="T44" s="240" t="str">
        <f t="shared" si="32"/>
        <v>.</v>
      </c>
      <c r="U44" s="240" t="str">
        <f t="shared" si="32"/>
        <v>.</v>
      </c>
      <c r="V44" s="240" t="str">
        <f t="shared" si="32"/>
        <v>.</v>
      </c>
      <c r="W44" s="240" t="str">
        <f t="shared" si="32"/>
        <v>.</v>
      </c>
      <c r="X44" s="240" t="str">
        <f t="shared" si="32"/>
        <v>.</v>
      </c>
      <c r="Y44" s="240" t="str">
        <f t="shared" si="32"/>
        <v>.</v>
      </c>
      <c r="Z44" s="240" t="str">
        <f t="shared" si="32"/>
        <v>.</v>
      </c>
      <c r="AA44" s="240" t="str">
        <f t="shared" si="32"/>
        <v>.</v>
      </c>
      <c r="AB44" s="240" t="str">
        <f t="shared" si="32"/>
        <v>.</v>
      </c>
      <c r="AC44" s="240" t="str">
        <f t="shared" si="32"/>
        <v>.</v>
      </c>
      <c r="AD44" s="240" t="str">
        <f t="shared" si="32"/>
        <v>.</v>
      </c>
      <c r="AE44" s="240" t="str">
        <f t="shared" si="32"/>
        <v>.</v>
      </c>
      <c r="AF44" s="240" t="str">
        <f t="shared" si="32"/>
        <v>.</v>
      </c>
      <c r="AG44" s="240" t="str">
        <f t="shared" si="32"/>
        <v>.</v>
      </c>
      <c r="AH44" s="240" t="str">
        <f t="shared" si="32"/>
        <v>.</v>
      </c>
      <c r="AI44" s="240" t="str">
        <f t="shared" si="32"/>
        <v>.</v>
      </c>
      <c r="AJ44" s="240" t="str">
        <f t="shared" si="32"/>
        <v>.</v>
      </c>
      <c r="AK44" s="240" t="str">
        <f t="shared" si="32"/>
        <v>.</v>
      </c>
      <c r="AL44" s="240" t="str">
        <f t="shared" si="32"/>
        <v>.</v>
      </c>
      <c r="AM44" s="240" t="str">
        <f t="shared" si="32"/>
        <v>.</v>
      </c>
      <c r="AN44" s="240" t="str">
        <f t="shared" si="32"/>
        <v>.</v>
      </c>
      <c r="AO44" s="240" t="str">
        <f t="shared" si="32"/>
        <v>.</v>
      </c>
      <c r="AP44" s="240" t="str">
        <f t="shared" si="32"/>
        <v>.</v>
      </c>
      <c r="AQ44" s="240" t="str">
        <f t="shared" si="32"/>
        <v>.</v>
      </c>
      <c r="AR44" s="46">
        <f t="shared" si="34"/>
        <v>0</v>
      </c>
    </row>
    <row r="45" spans="1:44" ht="10.5" customHeight="1">
      <c r="A45" s="263"/>
      <c r="B45" s="263"/>
      <c r="C45" s="239"/>
      <c r="D45" s="240" t="s">
        <v>118</v>
      </c>
      <c r="E45" s="240" t="str">
        <f t="shared" si="33"/>
        <v>.</v>
      </c>
      <c r="F45" s="240" t="str">
        <f t="shared" si="32"/>
        <v>.</v>
      </c>
      <c r="G45" s="240" t="str">
        <f t="shared" si="32"/>
        <v>.</v>
      </c>
      <c r="H45" s="240" t="str">
        <f t="shared" si="32"/>
        <v>.</v>
      </c>
      <c r="I45" s="240" t="str">
        <f t="shared" si="32"/>
        <v>.</v>
      </c>
      <c r="J45" s="240" t="str">
        <f t="shared" si="32"/>
        <v>.</v>
      </c>
      <c r="K45" s="240" t="str">
        <f t="shared" si="32"/>
        <v>.</v>
      </c>
      <c r="L45" s="240" t="str">
        <f t="shared" si="32"/>
        <v>.</v>
      </c>
      <c r="M45" s="240" t="str">
        <f t="shared" si="32"/>
        <v>.</v>
      </c>
      <c r="N45" s="240" t="str">
        <f t="shared" si="32"/>
        <v>.</v>
      </c>
      <c r="O45" s="240" t="str">
        <f t="shared" si="32"/>
        <v>.</v>
      </c>
      <c r="P45" s="240" t="str">
        <f t="shared" si="32"/>
        <v>.</v>
      </c>
      <c r="Q45" s="240" t="str">
        <f t="shared" si="32"/>
        <v>.</v>
      </c>
      <c r="R45" s="240" t="str">
        <f t="shared" si="32"/>
        <v>.</v>
      </c>
      <c r="S45" s="240" t="str">
        <f t="shared" si="32"/>
        <v>.</v>
      </c>
      <c r="T45" s="240" t="str">
        <f t="shared" si="32"/>
        <v>.</v>
      </c>
      <c r="U45" s="240" t="str">
        <f t="shared" si="32"/>
        <v>.</v>
      </c>
      <c r="V45" s="240" t="str">
        <f t="shared" si="32"/>
        <v>.</v>
      </c>
      <c r="W45" s="240" t="str">
        <f t="shared" si="32"/>
        <v>.</v>
      </c>
      <c r="X45" s="240" t="str">
        <f t="shared" si="32"/>
        <v>.</v>
      </c>
      <c r="Y45" s="240" t="str">
        <f t="shared" si="32"/>
        <v>.</v>
      </c>
      <c r="Z45" s="240" t="str">
        <f t="shared" ref="E45:AQ48" si="35">IF(Y45="C","C",IF(Y45="D","D",IF(Y45="TR","TR",IF(Y45="TC","TC","."))))</f>
        <v>.</v>
      </c>
      <c r="AA45" s="240" t="str">
        <f t="shared" si="35"/>
        <v>.</v>
      </c>
      <c r="AB45" s="240" t="str">
        <f t="shared" si="35"/>
        <v>.</v>
      </c>
      <c r="AC45" s="240" t="str">
        <f t="shared" si="35"/>
        <v>.</v>
      </c>
      <c r="AD45" s="240" t="str">
        <f t="shared" si="35"/>
        <v>.</v>
      </c>
      <c r="AE45" s="240" t="str">
        <f t="shared" si="35"/>
        <v>.</v>
      </c>
      <c r="AF45" s="240" t="str">
        <f t="shared" si="35"/>
        <v>.</v>
      </c>
      <c r="AG45" s="240" t="str">
        <f t="shared" si="35"/>
        <v>.</v>
      </c>
      <c r="AH45" s="240" t="str">
        <f t="shared" si="35"/>
        <v>.</v>
      </c>
      <c r="AI45" s="240" t="str">
        <f t="shared" si="35"/>
        <v>.</v>
      </c>
      <c r="AJ45" s="240" t="str">
        <f t="shared" si="35"/>
        <v>.</v>
      </c>
      <c r="AK45" s="240" t="str">
        <f t="shared" si="35"/>
        <v>.</v>
      </c>
      <c r="AL45" s="240" t="str">
        <f t="shared" si="35"/>
        <v>.</v>
      </c>
      <c r="AM45" s="240" t="str">
        <f t="shared" si="35"/>
        <v>.</v>
      </c>
      <c r="AN45" s="240" t="str">
        <f t="shared" si="35"/>
        <v>.</v>
      </c>
      <c r="AO45" s="240" t="str">
        <f t="shared" si="35"/>
        <v>.</v>
      </c>
      <c r="AP45" s="240" t="str">
        <f t="shared" si="35"/>
        <v>.</v>
      </c>
      <c r="AQ45" s="240" t="str">
        <f t="shared" si="35"/>
        <v>.</v>
      </c>
      <c r="AR45" s="46">
        <f t="shared" si="34"/>
        <v>0</v>
      </c>
    </row>
    <row r="46" spans="1:44" ht="10.5" customHeight="1">
      <c r="A46" s="263"/>
      <c r="B46" s="263"/>
      <c r="C46" s="239"/>
      <c r="D46" s="240" t="s">
        <v>118</v>
      </c>
      <c r="E46" s="240" t="str">
        <f t="shared" si="35"/>
        <v>.</v>
      </c>
      <c r="F46" s="240" t="str">
        <f t="shared" si="35"/>
        <v>.</v>
      </c>
      <c r="G46" s="240" t="str">
        <f t="shared" si="35"/>
        <v>.</v>
      </c>
      <c r="H46" s="240" t="str">
        <f t="shared" si="35"/>
        <v>.</v>
      </c>
      <c r="I46" s="240" t="str">
        <f t="shared" si="35"/>
        <v>.</v>
      </c>
      <c r="J46" s="240" t="str">
        <f t="shared" si="35"/>
        <v>.</v>
      </c>
      <c r="K46" s="240" t="str">
        <f t="shared" si="35"/>
        <v>.</v>
      </c>
      <c r="L46" s="240" t="str">
        <f t="shared" si="35"/>
        <v>.</v>
      </c>
      <c r="M46" s="240" t="str">
        <f t="shared" si="35"/>
        <v>.</v>
      </c>
      <c r="N46" s="240" t="str">
        <f t="shared" si="35"/>
        <v>.</v>
      </c>
      <c r="O46" s="240" t="str">
        <f t="shared" si="35"/>
        <v>.</v>
      </c>
      <c r="P46" s="240" t="str">
        <f t="shared" si="35"/>
        <v>.</v>
      </c>
      <c r="Q46" s="240" t="str">
        <f t="shared" si="35"/>
        <v>.</v>
      </c>
      <c r="R46" s="240" t="str">
        <f t="shared" si="35"/>
        <v>.</v>
      </c>
      <c r="S46" s="240" t="str">
        <f t="shared" si="35"/>
        <v>.</v>
      </c>
      <c r="T46" s="240" t="str">
        <f t="shared" si="35"/>
        <v>.</v>
      </c>
      <c r="U46" s="240" t="str">
        <f t="shared" si="35"/>
        <v>.</v>
      </c>
      <c r="V46" s="240" t="str">
        <f t="shared" si="35"/>
        <v>.</v>
      </c>
      <c r="W46" s="240" t="str">
        <f t="shared" si="35"/>
        <v>.</v>
      </c>
      <c r="X46" s="240" t="str">
        <f t="shared" si="35"/>
        <v>.</v>
      </c>
      <c r="Y46" s="240" t="str">
        <f t="shared" si="35"/>
        <v>.</v>
      </c>
      <c r="Z46" s="240" t="str">
        <f t="shared" si="35"/>
        <v>.</v>
      </c>
      <c r="AA46" s="240" t="str">
        <f t="shared" si="35"/>
        <v>.</v>
      </c>
      <c r="AB46" s="240" t="str">
        <f t="shared" si="35"/>
        <v>.</v>
      </c>
      <c r="AC46" s="240" t="str">
        <f t="shared" si="35"/>
        <v>.</v>
      </c>
      <c r="AD46" s="240" t="str">
        <f t="shared" si="35"/>
        <v>.</v>
      </c>
      <c r="AE46" s="240" t="str">
        <f t="shared" si="35"/>
        <v>.</v>
      </c>
      <c r="AF46" s="240" t="str">
        <f t="shared" si="35"/>
        <v>.</v>
      </c>
      <c r="AG46" s="240" t="str">
        <f t="shared" si="35"/>
        <v>.</v>
      </c>
      <c r="AH46" s="240" t="str">
        <f t="shared" si="35"/>
        <v>.</v>
      </c>
      <c r="AI46" s="240" t="str">
        <f t="shared" si="35"/>
        <v>.</v>
      </c>
      <c r="AJ46" s="240" t="str">
        <f t="shared" si="35"/>
        <v>.</v>
      </c>
      <c r="AK46" s="240" t="str">
        <f t="shared" si="35"/>
        <v>.</v>
      </c>
      <c r="AL46" s="240" t="str">
        <f t="shared" si="35"/>
        <v>.</v>
      </c>
      <c r="AM46" s="240" t="str">
        <f t="shared" si="35"/>
        <v>.</v>
      </c>
      <c r="AN46" s="240" t="str">
        <f t="shared" si="35"/>
        <v>.</v>
      </c>
      <c r="AO46" s="240" t="str">
        <f t="shared" si="35"/>
        <v>.</v>
      </c>
      <c r="AP46" s="240" t="str">
        <f t="shared" si="35"/>
        <v>.</v>
      </c>
      <c r="AQ46" s="240" t="str">
        <f t="shared" si="35"/>
        <v>.</v>
      </c>
      <c r="AR46" s="46">
        <f t="shared" si="34"/>
        <v>0</v>
      </c>
    </row>
    <row r="47" spans="1:44" ht="10.5" customHeight="1">
      <c r="A47" s="263"/>
      <c r="B47" s="263"/>
      <c r="C47" s="239"/>
      <c r="D47" s="240" t="s">
        <v>118</v>
      </c>
      <c r="E47" s="240" t="str">
        <f t="shared" si="35"/>
        <v>.</v>
      </c>
      <c r="F47" s="240" t="str">
        <f t="shared" si="35"/>
        <v>.</v>
      </c>
      <c r="G47" s="240" t="str">
        <f t="shared" si="35"/>
        <v>.</v>
      </c>
      <c r="H47" s="240" t="str">
        <f t="shared" si="35"/>
        <v>.</v>
      </c>
      <c r="I47" s="240" t="str">
        <f t="shared" si="35"/>
        <v>.</v>
      </c>
      <c r="J47" s="240" t="str">
        <f t="shared" si="35"/>
        <v>.</v>
      </c>
      <c r="K47" s="240" t="str">
        <f t="shared" si="35"/>
        <v>.</v>
      </c>
      <c r="L47" s="240" t="str">
        <f t="shared" si="35"/>
        <v>.</v>
      </c>
      <c r="M47" s="240" t="str">
        <f t="shared" si="35"/>
        <v>.</v>
      </c>
      <c r="N47" s="240" t="str">
        <f t="shared" si="35"/>
        <v>.</v>
      </c>
      <c r="O47" s="240" t="str">
        <f t="shared" si="35"/>
        <v>.</v>
      </c>
      <c r="P47" s="240" t="str">
        <f t="shared" si="35"/>
        <v>.</v>
      </c>
      <c r="Q47" s="240" t="str">
        <f t="shared" si="35"/>
        <v>.</v>
      </c>
      <c r="R47" s="240" t="str">
        <f t="shared" si="35"/>
        <v>.</v>
      </c>
      <c r="S47" s="240" t="str">
        <f t="shared" si="35"/>
        <v>.</v>
      </c>
      <c r="T47" s="240" t="str">
        <f t="shared" si="35"/>
        <v>.</v>
      </c>
      <c r="U47" s="240" t="str">
        <f t="shared" si="35"/>
        <v>.</v>
      </c>
      <c r="V47" s="240" t="str">
        <f t="shared" si="35"/>
        <v>.</v>
      </c>
      <c r="W47" s="240" t="str">
        <f t="shared" si="35"/>
        <v>.</v>
      </c>
      <c r="X47" s="240" t="str">
        <f t="shared" si="35"/>
        <v>.</v>
      </c>
      <c r="Y47" s="240" t="str">
        <f t="shared" si="35"/>
        <v>.</v>
      </c>
      <c r="Z47" s="240" t="str">
        <f t="shared" si="35"/>
        <v>.</v>
      </c>
      <c r="AA47" s="240" t="str">
        <f t="shared" si="35"/>
        <v>.</v>
      </c>
      <c r="AB47" s="240" t="str">
        <f t="shared" si="35"/>
        <v>.</v>
      </c>
      <c r="AC47" s="240" t="str">
        <f t="shared" si="35"/>
        <v>.</v>
      </c>
      <c r="AD47" s="240" t="str">
        <f t="shared" si="35"/>
        <v>.</v>
      </c>
      <c r="AE47" s="240" t="str">
        <f t="shared" si="35"/>
        <v>.</v>
      </c>
      <c r="AF47" s="240" t="str">
        <f t="shared" si="35"/>
        <v>.</v>
      </c>
      <c r="AG47" s="240" t="str">
        <f t="shared" si="35"/>
        <v>.</v>
      </c>
      <c r="AH47" s="240" t="str">
        <f t="shared" si="35"/>
        <v>.</v>
      </c>
      <c r="AI47" s="240" t="str">
        <f t="shared" si="35"/>
        <v>.</v>
      </c>
      <c r="AJ47" s="240" t="str">
        <f t="shared" si="35"/>
        <v>.</v>
      </c>
      <c r="AK47" s="240" t="str">
        <f t="shared" si="35"/>
        <v>.</v>
      </c>
      <c r="AL47" s="240" t="str">
        <f t="shared" si="35"/>
        <v>.</v>
      </c>
      <c r="AM47" s="240" t="str">
        <f t="shared" si="35"/>
        <v>.</v>
      </c>
      <c r="AN47" s="240" t="str">
        <f t="shared" si="35"/>
        <v>.</v>
      </c>
      <c r="AO47" s="240" t="str">
        <f t="shared" si="35"/>
        <v>.</v>
      </c>
      <c r="AP47" s="240" t="str">
        <f t="shared" si="35"/>
        <v>.</v>
      </c>
      <c r="AQ47" s="240" t="str">
        <f t="shared" si="35"/>
        <v>.</v>
      </c>
      <c r="AR47" s="46">
        <f t="shared" si="34"/>
        <v>0</v>
      </c>
    </row>
    <row r="48" spans="1:44" ht="10.5" customHeight="1">
      <c r="A48" s="263"/>
      <c r="B48" s="263"/>
      <c r="C48" s="239"/>
      <c r="D48" s="240" t="s">
        <v>118</v>
      </c>
      <c r="E48" s="240" t="str">
        <f t="shared" si="35"/>
        <v>.</v>
      </c>
      <c r="F48" s="240" t="str">
        <f t="shared" si="35"/>
        <v>.</v>
      </c>
      <c r="G48" s="240" t="str">
        <f t="shared" si="35"/>
        <v>.</v>
      </c>
      <c r="H48" s="240" t="str">
        <f t="shared" si="35"/>
        <v>.</v>
      </c>
      <c r="I48" s="240" t="str">
        <f t="shared" si="35"/>
        <v>.</v>
      </c>
      <c r="J48" s="240" t="str">
        <f t="shared" si="35"/>
        <v>.</v>
      </c>
      <c r="K48" s="240" t="str">
        <f t="shared" si="35"/>
        <v>.</v>
      </c>
      <c r="L48" s="240" t="str">
        <f t="shared" si="35"/>
        <v>.</v>
      </c>
      <c r="M48" s="240" t="str">
        <f t="shared" si="35"/>
        <v>.</v>
      </c>
      <c r="N48" s="240" t="str">
        <f t="shared" si="35"/>
        <v>.</v>
      </c>
      <c r="O48" s="240" t="str">
        <f t="shared" si="35"/>
        <v>.</v>
      </c>
      <c r="P48" s="240" t="str">
        <f t="shared" si="35"/>
        <v>.</v>
      </c>
      <c r="Q48" s="240" t="str">
        <f t="shared" si="35"/>
        <v>.</v>
      </c>
      <c r="R48" s="240" t="str">
        <f t="shared" si="35"/>
        <v>.</v>
      </c>
      <c r="S48" s="240" t="str">
        <f t="shared" si="35"/>
        <v>.</v>
      </c>
      <c r="T48" s="240" t="str">
        <f t="shared" si="35"/>
        <v>.</v>
      </c>
      <c r="U48" s="240" t="str">
        <f t="shared" si="35"/>
        <v>.</v>
      </c>
      <c r="V48" s="240" t="str">
        <f t="shared" si="35"/>
        <v>.</v>
      </c>
      <c r="W48" s="240" t="str">
        <f t="shared" si="35"/>
        <v>.</v>
      </c>
      <c r="X48" s="240" t="str">
        <f t="shared" si="35"/>
        <v>.</v>
      </c>
      <c r="Y48" s="240" t="str">
        <f t="shared" si="35"/>
        <v>.</v>
      </c>
      <c r="Z48" s="240" t="str">
        <f t="shared" si="35"/>
        <v>.</v>
      </c>
      <c r="AA48" s="240" t="str">
        <f t="shared" si="35"/>
        <v>.</v>
      </c>
      <c r="AB48" s="240" t="str">
        <f t="shared" si="35"/>
        <v>.</v>
      </c>
      <c r="AC48" s="240" t="str">
        <f t="shared" si="35"/>
        <v>.</v>
      </c>
      <c r="AD48" s="240" t="str">
        <f t="shared" si="35"/>
        <v>.</v>
      </c>
      <c r="AE48" s="240" t="str">
        <f t="shared" si="35"/>
        <v>.</v>
      </c>
      <c r="AF48" s="240" t="str">
        <f t="shared" si="35"/>
        <v>.</v>
      </c>
      <c r="AG48" s="240" t="str">
        <f t="shared" si="35"/>
        <v>.</v>
      </c>
      <c r="AH48" s="240" t="str">
        <f t="shared" si="35"/>
        <v>.</v>
      </c>
      <c r="AI48" s="240" t="str">
        <f t="shared" si="35"/>
        <v>.</v>
      </c>
      <c r="AJ48" s="240" t="str">
        <f t="shared" si="35"/>
        <v>.</v>
      </c>
      <c r="AK48" s="240" t="str">
        <f t="shared" si="35"/>
        <v>.</v>
      </c>
      <c r="AL48" s="240" t="str">
        <f t="shared" si="35"/>
        <v>.</v>
      </c>
      <c r="AM48" s="240" t="str">
        <f t="shared" si="35"/>
        <v>.</v>
      </c>
      <c r="AN48" s="240" t="str">
        <f t="shared" si="35"/>
        <v>.</v>
      </c>
      <c r="AO48" s="240" t="str">
        <f t="shared" si="35"/>
        <v>.</v>
      </c>
      <c r="AP48" s="240" t="str">
        <f t="shared" si="35"/>
        <v>.</v>
      </c>
      <c r="AQ48" s="240" t="str">
        <f t="shared" si="35"/>
        <v>.</v>
      </c>
      <c r="AR48" s="46">
        <f t="shared" si="34"/>
        <v>0</v>
      </c>
    </row>
    <row r="49" spans="1:44" ht="10.5" customHeight="1">
      <c r="A49" s="263"/>
      <c r="B49" s="263"/>
      <c r="C49" s="239"/>
      <c r="D49" s="240" t="s">
        <v>118</v>
      </c>
      <c r="E49" s="240" t="str">
        <f t="shared" ref="E49:F55" si="36">IF(D49="C","C",IF(D49="D","D",IF(D49="TR","TR",IF(D49="TC","TC","."))))</f>
        <v>.</v>
      </c>
      <c r="F49" s="240" t="str">
        <f t="shared" si="36"/>
        <v>.</v>
      </c>
      <c r="G49" s="240" t="str">
        <f t="shared" ref="G49:G55" si="37">IF(F49="C","C",IF(F49="D","D",IF(F49="TR","TR",IF(F49="TC","TC","."))))</f>
        <v>.</v>
      </c>
      <c r="H49" s="240" t="str">
        <f t="shared" ref="H49:H55" si="38">IF(G49="C","C",IF(G49="D","D",IF(G49="TR","TR",IF(G49="TC","TC","."))))</f>
        <v>.</v>
      </c>
      <c r="I49" s="240" t="str">
        <f t="shared" ref="I49:I55" si="39">IF(H49="C","C",IF(H49="D","D",IF(H49="TR","TR",IF(H49="TC","TC","."))))</f>
        <v>.</v>
      </c>
      <c r="J49" s="240" t="str">
        <f t="shared" ref="J49:J55" si="40">IF(I49="C","C",IF(I49="D","D",IF(I49="TR","TR",IF(I49="TC","TC","."))))</f>
        <v>.</v>
      </c>
      <c r="K49" s="240" t="str">
        <f t="shared" ref="K49:K55" si="41">IF(J49="C","C",IF(J49="D","D",IF(J49="TR","TR",IF(J49="TC","TC","."))))</f>
        <v>.</v>
      </c>
      <c r="L49" s="240" t="str">
        <f t="shared" ref="L49:L55" si="42">IF(K49="C","C",IF(K49="D","D",IF(K49="TR","TR",IF(K49="TC","TC","."))))</f>
        <v>.</v>
      </c>
      <c r="M49" s="240" t="str">
        <f t="shared" ref="M49:M55" si="43">IF(L49="C","C",IF(L49="D","D",IF(L49="TR","TR",IF(L49="TC","TC","."))))</f>
        <v>.</v>
      </c>
      <c r="N49" s="240" t="str">
        <f t="shared" ref="N49:N55" si="44">IF(M49="C","C",IF(M49="D","D",IF(M49="TR","TR",IF(M49="TC","TC","."))))</f>
        <v>.</v>
      </c>
      <c r="O49" s="240" t="str">
        <f t="shared" ref="O49:O55" si="45">IF(N49="C","C",IF(N49="D","D",IF(N49="TR","TR",IF(N49="TC","TC","."))))</f>
        <v>.</v>
      </c>
      <c r="P49" s="240" t="str">
        <f t="shared" ref="P49:P55" si="46">IF(O49="C","C",IF(O49="D","D",IF(O49="TR","TR",IF(O49="TC","TC","."))))</f>
        <v>.</v>
      </c>
      <c r="Q49" s="240" t="str">
        <f t="shared" ref="Q49:Q55" si="47">IF(P49="C","C",IF(P49="D","D",IF(P49="TR","TR",IF(P49="TC","TC","."))))</f>
        <v>.</v>
      </c>
      <c r="R49" s="240" t="str">
        <f t="shared" ref="R49:R55" si="48">IF(Q49="C","C",IF(Q49="D","D",IF(Q49="TR","TR",IF(Q49="TC","TC","."))))</f>
        <v>.</v>
      </c>
      <c r="S49" s="240" t="str">
        <f t="shared" ref="S49:S55" si="49">IF(R49="C","C",IF(R49="D","D",IF(R49="TR","TR",IF(R49="TC","TC","."))))</f>
        <v>.</v>
      </c>
      <c r="T49" s="240" t="str">
        <f t="shared" ref="T49:T55" si="50">IF(S49="C","C",IF(S49="D","D",IF(S49="TR","TR",IF(S49="TC","TC","."))))</f>
        <v>.</v>
      </c>
      <c r="U49" s="240" t="str">
        <f t="shared" ref="U49:U55" si="51">IF(T49="C","C",IF(T49="D","D",IF(T49="TR","TR",IF(T49="TC","TC","."))))</f>
        <v>.</v>
      </c>
      <c r="V49" s="240" t="str">
        <f t="shared" ref="V49:V55" si="52">IF(U49="C","C",IF(U49="D","D",IF(U49="TR","TR",IF(U49="TC","TC","."))))</f>
        <v>.</v>
      </c>
      <c r="W49" s="240" t="str">
        <f t="shared" ref="W49:W55" si="53">IF(V49="C","C",IF(V49="D","D",IF(V49="TR","TR",IF(V49="TC","TC","."))))</f>
        <v>.</v>
      </c>
      <c r="X49" s="240" t="str">
        <f t="shared" ref="X49:X55" si="54">IF(W49="C","C",IF(W49="D","D",IF(W49="TR","TR",IF(W49="TC","TC","."))))</f>
        <v>.</v>
      </c>
      <c r="Y49" s="240" t="str">
        <f t="shared" ref="Y49:Y55" si="55">IF(X49="C","C",IF(X49="D","D",IF(X49="TR","TR",IF(X49="TC","TC","."))))</f>
        <v>.</v>
      </c>
      <c r="Z49" s="240" t="str">
        <f t="shared" ref="Z49:Z55" si="56">IF(Y49="C","C",IF(Y49="D","D",IF(Y49="TR","TR",IF(Y49="TC","TC","."))))</f>
        <v>.</v>
      </c>
      <c r="AA49" s="240" t="str">
        <f t="shared" ref="AA49:AA55" si="57">IF(Z49="C","C",IF(Z49="D","D",IF(Z49="TR","TR",IF(Z49="TC","TC","."))))</f>
        <v>.</v>
      </c>
      <c r="AB49" s="240" t="str">
        <f t="shared" ref="AB49:AB55" si="58">IF(AA49="C","C",IF(AA49="D","D",IF(AA49="TR","TR",IF(AA49="TC","TC","."))))</f>
        <v>.</v>
      </c>
      <c r="AC49" s="240" t="str">
        <f t="shared" ref="AC49:AC55" si="59">IF(AB49="C","C",IF(AB49="D","D",IF(AB49="TR","TR",IF(AB49="TC","TC","."))))</f>
        <v>.</v>
      </c>
      <c r="AD49" s="240" t="str">
        <f t="shared" ref="AD49:AD55" si="60">IF(AC49="C","C",IF(AC49="D","D",IF(AC49="TR","TR",IF(AC49="TC","TC","."))))</f>
        <v>.</v>
      </c>
      <c r="AE49" s="240" t="str">
        <f t="shared" ref="AE49:AE55" si="61">IF(AD49="C","C",IF(AD49="D","D",IF(AD49="TR","TR",IF(AD49="TC","TC","."))))</f>
        <v>.</v>
      </c>
      <c r="AF49" s="240" t="str">
        <f t="shared" ref="AF49:AF55" si="62">IF(AE49="C","C",IF(AE49="D","D",IF(AE49="TR","TR",IF(AE49="TC","TC","."))))</f>
        <v>.</v>
      </c>
      <c r="AG49" s="240" t="str">
        <f t="shared" ref="AG49:AG55" si="63">IF(AF49="C","C",IF(AF49="D","D",IF(AF49="TR","TR",IF(AF49="TC","TC","."))))</f>
        <v>.</v>
      </c>
      <c r="AH49" s="240" t="str">
        <f t="shared" ref="AH49:AH55" si="64">IF(AG49="C","C",IF(AG49="D","D",IF(AG49="TR","TR",IF(AG49="TC","TC","."))))</f>
        <v>.</v>
      </c>
      <c r="AI49" s="240" t="str">
        <f t="shared" ref="AI49:AI55" si="65">IF(AH49="C","C",IF(AH49="D","D",IF(AH49="TR","TR",IF(AH49="TC","TC","."))))</f>
        <v>.</v>
      </c>
      <c r="AJ49" s="240" t="str">
        <f t="shared" ref="AJ49:AJ55" si="66">IF(AI49="C","C",IF(AI49="D","D",IF(AI49="TR","TR",IF(AI49="TC","TC","."))))</f>
        <v>.</v>
      </c>
      <c r="AK49" s="240" t="str">
        <f t="shared" ref="AK49:AK55" si="67">IF(AJ49="C","C",IF(AJ49="D","D",IF(AJ49="TR","TR",IF(AJ49="TC","TC","."))))</f>
        <v>.</v>
      </c>
      <c r="AL49" s="240" t="str">
        <f t="shared" ref="AL49:AL55" si="68">IF(AK49="C","C",IF(AK49="D","D",IF(AK49="TR","TR",IF(AK49="TC","TC","."))))</f>
        <v>.</v>
      </c>
      <c r="AM49" s="240" t="str">
        <f t="shared" ref="AM49:AM55" si="69">IF(AL49="C","C",IF(AL49="D","D",IF(AL49="TR","TR",IF(AL49="TC","TC","."))))</f>
        <v>.</v>
      </c>
      <c r="AN49" s="240" t="str">
        <f t="shared" ref="AN49:AN55" si="70">IF(AM49="C","C",IF(AM49="D","D",IF(AM49="TR","TR",IF(AM49="TC","TC","."))))</f>
        <v>.</v>
      </c>
      <c r="AO49" s="240" t="str">
        <f t="shared" ref="AO49:AO55" si="71">IF(AN49="C","C",IF(AN49="D","D",IF(AN49="TR","TR",IF(AN49="TC","TC","."))))</f>
        <v>.</v>
      </c>
      <c r="AP49" s="240" t="str">
        <f t="shared" ref="AP49:AP55" si="72">IF(AO49="C","C",IF(AO49="D","D",IF(AO49="TR","TR",IF(AO49="TC","TC","."))))</f>
        <v>.</v>
      </c>
      <c r="AQ49" s="240" t="str">
        <f t="shared" ref="AQ49:AQ55" si="73">IF(AP49="C","C",IF(AP49="D","D",IF(AP49="TR","TR",IF(AP49="TC","TC","."))))</f>
        <v>.</v>
      </c>
      <c r="AR49" s="46">
        <f t="shared" si="34"/>
        <v>0</v>
      </c>
    </row>
    <row r="50" spans="1:44" ht="10.5" customHeight="1">
      <c r="A50" s="263"/>
      <c r="B50" s="263"/>
      <c r="C50" s="239"/>
      <c r="D50" s="240" t="s">
        <v>118</v>
      </c>
      <c r="E50" s="240" t="str">
        <f t="shared" si="36"/>
        <v>.</v>
      </c>
      <c r="F50" s="240" t="str">
        <f t="shared" si="36"/>
        <v>.</v>
      </c>
      <c r="G50" s="240" t="str">
        <f t="shared" si="37"/>
        <v>.</v>
      </c>
      <c r="H50" s="240" t="str">
        <f t="shared" si="38"/>
        <v>.</v>
      </c>
      <c r="I50" s="240" t="str">
        <f t="shared" si="39"/>
        <v>.</v>
      </c>
      <c r="J50" s="240" t="str">
        <f t="shared" si="40"/>
        <v>.</v>
      </c>
      <c r="K50" s="240" t="str">
        <f t="shared" si="41"/>
        <v>.</v>
      </c>
      <c r="L50" s="240" t="str">
        <f t="shared" si="42"/>
        <v>.</v>
      </c>
      <c r="M50" s="240" t="str">
        <f t="shared" si="43"/>
        <v>.</v>
      </c>
      <c r="N50" s="240" t="str">
        <f t="shared" si="44"/>
        <v>.</v>
      </c>
      <c r="O50" s="240" t="str">
        <f t="shared" si="45"/>
        <v>.</v>
      </c>
      <c r="P50" s="240" t="str">
        <f t="shared" si="46"/>
        <v>.</v>
      </c>
      <c r="Q50" s="240" t="str">
        <f t="shared" si="47"/>
        <v>.</v>
      </c>
      <c r="R50" s="240" t="str">
        <f t="shared" si="48"/>
        <v>.</v>
      </c>
      <c r="S50" s="240" t="str">
        <f t="shared" si="49"/>
        <v>.</v>
      </c>
      <c r="T50" s="240" t="str">
        <f t="shared" si="50"/>
        <v>.</v>
      </c>
      <c r="U50" s="240" t="str">
        <f t="shared" si="51"/>
        <v>.</v>
      </c>
      <c r="V50" s="240" t="str">
        <f t="shared" si="52"/>
        <v>.</v>
      </c>
      <c r="W50" s="240" t="str">
        <f t="shared" si="53"/>
        <v>.</v>
      </c>
      <c r="X50" s="240" t="str">
        <f t="shared" si="54"/>
        <v>.</v>
      </c>
      <c r="Y50" s="240" t="str">
        <f t="shared" si="55"/>
        <v>.</v>
      </c>
      <c r="Z50" s="240" t="str">
        <f t="shared" si="56"/>
        <v>.</v>
      </c>
      <c r="AA50" s="240" t="str">
        <f t="shared" si="57"/>
        <v>.</v>
      </c>
      <c r="AB50" s="240" t="str">
        <f t="shared" si="58"/>
        <v>.</v>
      </c>
      <c r="AC50" s="240" t="str">
        <f t="shared" si="59"/>
        <v>.</v>
      </c>
      <c r="AD50" s="240" t="str">
        <f t="shared" si="60"/>
        <v>.</v>
      </c>
      <c r="AE50" s="240" t="str">
        <f t="shared" si="61"/>
        <v>.</v>
      </c>
      <c r="AF50" s="240" t="str">
        <f t="shared" si="62"/>
        <v>.</v>
      </c>
      <c r="AG50" s="240" t="str">
        <f t="shared" si="63"/>
        <v>.</v>
      </c>
      <c r="AH50" s="240" t="str">
        <f t="shared" si="64"/>
        <v>.</v>
      </c>
      <c r="AI50" s="240" t="str">
        <f t="shared" si="65"/>
        <v>.</v>
      </c>
      <c r="AJ50" s="240" t="str">
        <f t="shared" si="66"/>
        <v>.</v>
      </c>
      <c r="AK50" s="240" t="str">
        <f t="shared" si="67"/>
        <v>.</v>
      </c>
      <c r="AL50" s="240" t="str">
        <f t="shared" si="68"/>
        <v>.</v>
      </c>
      <c r="AM50" s="240" t="str">
        <f t="shared" si="69"/>
        <v>.</v>
      </c>
      <c r="AN50" s="240" t="str">
        <f t="shared" si="70"/>
        <v>.</v>
      </c>
      <c r="AO50" s="240" t="str">
        <f t="shared" si="71"/>
        <v>.</v>
      </c>
      <c r="AP50" s="240" t="str">
        <f t="shared" si="72"/>
        <v>.</v>
      </c>
      <c r="AQ50" s="240" t="str">
        <f t="shared" si="73"/>
        <v>.</v>
      </c>
      <c r="AR50" s="46">
        <f t="shared" si="34"/>
        <v>0</v>
      </c>
    </row>
    <row r="51" spans="1:44" ht="10.5" customHeight="1">
      <c r="A51" s="263"/>
      <c r="B51" s="263"/>
      <c r="C51" s="239"/>
      <c r="D51" s="240" t="s">
        <v>118</v>
      </c>
      <c r="E51" s="240" t="str">
        <f t="shared" si="36"/>
        <v>.</v>
      </c>
      <c r="F51" s="240" t="str">
        <f t="shared" si="36"/>
        <v>.</v>
      </c>
      <c r="G51" s="240" t="str">
        <f t="shared" si="37"/>
        <v>.</v>
      </c>
      <c r="H51" s="240" t="str">
        <f t="shared" si="38"/>
        <v>.</v>
      </c>
      <c r="I51" s="240" t="str">
        <f t="shared" si="39"/>
        <v>.</v>
      </c>
      <c r="J51" s="240" t="str">
        <f t="shared" si="40"/>
        <v>.</v>
      </c>
      <c r="K51" s="240" t="str">
        <f t="shared" si="41"/>
        <v>.</v>
      </c>
      <c r="L51" s="240" t="str">
        <f t="shared" si="42"/>
        <v>.</v>
      </c>
      <c r="M51" s="240" t="str">
        <f t="shared" si="43"/>
        <v>.</v>
      </c>
      <c r="N51" s="240" t="str">
        <f t="shared" si="44"/>
        <v>.</v>
      </c>
      <c r="O51" s="240" t="str">
        <f t="shared" si="45"/>
        <v>.</v>
      </c>
      <c r="P51" s="240" t="str">
        <f t="shared" si="46"/>
        <v>.</v>
      </c>
      <c r="Q51" s="240" t="str">
        <f t="shared" si="47"/>
        <v>.</v>
      </c>
      <c r="R51" s="240" t="str">
        <f t="shared" si="48"/>
        <v>.</v>
      </c>
      <c r="S51" s="240" t="str">
        <f t="shared" si="49"/>
        <v>.</v>
      </c>
      <c r="T51" s="240" t="str">
        <f t="shared" si="50"/>
        <v>.</v>
      </c>
      <c r="U51" s="240" t="str">
        <f t="shared" si="51"/>
        <v>.</v>
      </c>
      <c r="V51" s="240" t="str">
        <f t="shared" si="52"/>
        <v>.</v>
      </c>
      <c r="W51" s="240" t="str">
        <f t="shared" si="53"/>
        <v>.</v>
      </c>
      <c r="X51" s="240" t="str">
        <f t="shared" si="54"/>
        <v>.</v>
      </c>
      <c r="Y51" s="240" t="str">
        <f t="shared" si="55"/>
        <v>.</v>
      </c>
      <c r="Z51" s="240" t="str">
        <f t="shared" si="56"/>
        <v>.</v>
      </c>
      <c r="AA51" s="240" t="str">
        <f t="shared" si="57"/>
        <v>.</v>
      </c>
      <c r="AB51" s="240" t="str">
        <f t="shared" si="58"/>
        <v>.</v>
      </c>
      <c r="AC51" s="240" t="str">
        <f t="shared" si="59"/>
        <v>.</v>
      </c>
      <c r="AD51" s="240" t="str">
        <f t="shared" si="60"/>
        <v>.</v>
      </c>
      <c r="AE51" s="240" t="str">
        <f t="shared" si="61"/>
        <v>.</v>
      </c>
      <c r="AF51" s="240" t="str">
        <f t="shared" si="62"/>
        <v>.</v>
      </c>
      <c r="AG51" s="240" t="str">
        <f t="shared" si="63"/>
        <v>.</v>
      </c>
      <c r="AH51" s="240" t="str">
        <f t="shared" si="64"/>
        <v>.</v>
      </c>
      <c r="AI51" s="240" t="str">
        <f t="shared" si="65"/>
        <v>.</v>
      </c>
      <c r="AJ51" s="240" t="str">
        <f t="shared" si="66"/>
        <v>.</v>
      </c>
      <c r="AK51" s="240" t="str">
        <f t="shared" si="67"/>
        <v>.</v>
      </c>
      <c r="AL51" s="240" t="str">
        <f t="shared" si="68"/>
        <v>.</v>
      </c>
      <c r="AM51" s="240" t="str">
        <f t="shared" si="69"/>
        <v>.</v>
      </c>
      <c r="AN51" s="240" t="str">
        <f t="shared" si="70"/>
        <v>.</v>
      </c>
      <c r="AO51" s="240" t="str">
        <f t="shared" si="71"/>
        <v>.</v>
      </c>
      <c r="AP51" s="240" t="str">
        <f t="shared" si="72"/>
        <v>.</v>
      </c>
      <c r="AQ51" s="240" t="str">
        <f t="shared" si="73"/>
        <v>.</v>
      </c>
      <c r="AR51" s="46">
        <f t="shared" si="34"/>
        <v>0</v>
      </c>
    </row>
    <row r="52" spans="1:44" ht="10.5" customHeight="1">
      <c r="A52" s="263"/>
      <c r="B52" s="263"/>
      <c r="C52" s="239"/>
      <c r="D52" s="240" t="s">
        <v>118</v>
      </c>
      <c r="E52" s="240" t="str">
        <f t="shared" si="36"/>
        <v>.</v>
      </c>
      <c r="F52" s="240" t="str">
        <f t="shared" si="36"/>
        <v>.</v>
      </c>
      <c r="G52" s="240" t="str">
        <f t="shared" si="37"/>
        <v>.</v>
      </c>
      <c r="H52" s="240" t="str">
        <f t="shared" si="38"/>
        <v>.</v>
      </c>
      <c r="I52" s="240" t="str">
        <f t="shared" si="39"/>
        <v>.</v>
      </c>
      <c r="J52" s="240" t="str">
        <f t="shared" si="40"/>
        <v>.</v>
      </c>
      <c r="K52" s="240" t="str">
        <f t="shared" si="41"/>
        <v>.</v>
      </c>
      <c r="L52" s="240" t="str">
        <f t="shared" si="42"/>
        <v>.</v>
      </c>
      <c r="M52" s="240" t="str">
        <f t="shared" si="43"/>
        <v>.</v>
      </c>
      <c r="N52" s="240" t="str">
        <f t="shared" si="44"/>
        <v>.</v>
      </c>
      <c r="O52" s="240" t="str">
        <f t="shared" si="45"/>
        <v>.</v>
      </c>
      <c r="P52" s="240" t="str">
        <f t="shared" si="46"/>
        <v>.</v>
      </c>
      <c r="Q52" s="240" t="str">
        <f t="shared" si="47"/>
        <v>.</v>
      </c>
      <c r="R52" s="240" t="str">
        <f t="shared" si="48"/>
        <v>.</v>
      </c>
      <c r="S52" s="240" t="str">
        <f t="shared" si="49"/>
        <v>.</v>
      </c>
      <c r="T52" s="240" t="str">
        <f t="shared" si="50"/>
        <v>.</v>
      </c>
      <c r="U52" s="240" t="str">
        <f t="shared" si="51"/>
        <v>.</v>
      </c>
      <c r="V52" s="240" t="str">
        <f t="shared" si="52"/>
        <v>.</v>
      </c>
      <c r="W52" s="240" t="str">
        <f t="shared" si="53"/>
        <v>.</v>
      </c>
      <c r="X52" s="240" t="str">
        <f t="shared" si="54"/>
        <v>.</v>
      </c>
      <c r="Y52" s="240" t="str">
        <f t="shared" si="55"/>
        <v>.</v>
      </c>
      <c r="Z52" s="240" t="str">
        <f t="shared" si="56"/>
        <v>.</v>
      </c>
      <c r="AA52" s="240" t="str">
        <f t="shared" si="57"/>
        <v>.</v>
      </c>
      <c r="AB52" s="240" t="str">
        <f t="shared" si="58"/>
        <v>.</v>
      </c>
      <c r="AC52" s="240" t="str">
        <f t="shared" si="59"/>
        <v>.</v>
      </c>
      <c r="AD52" s="240" t="str">
        <f t="shared" si="60"/>
        <v>.</v>
      </c>
      <c r="AE52" s="240" t="str">
        <f t="shared" si="61"/>
        <v>.</v>
      </c>
      <c r="AF52" s="240" t="str">
        <f t="shared" si="62"/>
        <v>.</v>
      </c>
      <c r="AG52" s="240" t="str">
        <f t="shared" si="63"/>
        <v>.</v>
      </c>
      <c r="AH52" s="240" t="str">
        <f t="shared" si="64"/>
        <v>.</v>
      </c>
      <c r="AI52" s="240" t="str">
        <f t="shared" si="65"/>
        <v>.</v>
      </c>
      <c r="AJ52" s="240" t="str">
        <f t="shared" si="66"/>
        <v>.</v>
      </c>
      <c r="AK52" s="240" t="str">
        <f t="shared" si="67"/>
        <v>.</v>
      </c>
      <c r="AL52" s="240" t="str">
        <f t="shared" si="68"/>
        <v>.</v>
      </c>
      <c r="AM52" s="240" t="str">
        <f t="shared" si="69"/>
        <v>.</v>
      </c>
      <c r="AN52" s="240" t="str">
        <f t="shared" si="70"/>
        <v>.</v>
      </c>
      <c r="AO52" s="240" t="str">
        <f t="shared" si="71"/>
        <v>.</v>
      </c>
      <c r="AP52" s="240" t="str">
        <f t="shared" si="72"/>
        <v>.</v>
      </c>
      <c r="AQ52" s="240" t="str">
        <f t="shared" si="73"/>
        <v>.</v>
      </c>
      <c r="AR52" s="46">
        <f t="shared" si="34"/>
        <v>0</v>
      </c>
    </row>
    <row r="53" spans="1:44" ht="10.5" customHeight="1">
      <c r="A53" s="263"/>
      <c r="B53" s="263"/>
      <c r="C53" s="239"/>
      <c r="D53" s="240" t="s">
        <v>118</v>
      </c>
      <c r="E53" s="240" t="str">
        <f t="shared" si="36"/>
        <v>.</v>
      </c>
      <c r="F53" s="240" t="str">
        <f t="shared" si="36"/>
        <v>.</v>
      </c>
      <c r="G53" s="240" t="str">
        <f t="shared" si="37"/>
        <v>.</v>
      </c>
      <c r="H53" s="240" t="str">
        <f t="shared" si="38"/>
        <v>.</v>
      </c>
      <c r="I53" s="240" t="str">
        <f t="shared" si="39"/>
        <v>.</v>
      </c>
      <c r="J53" s="240" t="str">
        <f t="shared" si="40"/>
        <v>.</v>
      </c>
      <c r="K53" s="240" t="str">
        <f t="shared" si="41"/>
        <v>.</v>
      </c>
      <c r="L53" s="240" t="str">
        <f t="shared" si="42"/>
        <v>.</v>
      </c>
      <c r="M53" s="240" t="str">
        <f t="shared" si="43"/>
        <v>.</v>
      </c>
      <c r="N53" s="240" t="str">
        <f t="shared" si="44"/>
        <v>.</v>
      </c>
      <c r="O53" s="240" t="str">
        <f t="shared" si="45"/>
        <v>.</v>
      </c>
      <c r="P53" s="240" t="str">
        <f t="shared" si="46"/>
        <v>.</v>
      </c>
      <c r="Q53" s="240" t="str">
        <f t="shared" si="47"/>
        <v>.</v>
      </c>
      <c r="R53" s="240" t="str">
        <f t="shared" si="48"/>
        <v>.</v>
      </c>
      <c r="S53" s="240" t="str">
        <f t="shared" si="49"/>
        <v>.</v>
      </c>
      <c r="T53" s="240" t="str">
        <f t="shared" si="50"/>
        <v>.</v>
      </c>
      <c r="U53" s="240" t="str">
        <f t="shared" si="51"/>
        <v>.</v>
      </c>
      <c r="V53" s="240" t="str">
        <f t="shared" si="52"/>
        <v>.</v>
      </c>
      <c r="W53" s="240" t="str">
        <f t="shared" si="53"/>
        <v>.</v>
      </c>
      <c r="X53" s="240" t="str">
        <f t="shared" si="54"/>
        <v>.</v>
      </c>
      <c r="Y53" s="240" t="str">
        <f t="shared" si="55"/>
        <v>.</v>
      </c>
      <c r="Z53" s="240" t="str">
        <f t="shared" si="56"/>
        <v>.</v>
      </c>
      <c r="AA53" s="240" t="str">
        <f t="shared" si="57"/>
        <v>.</v>
      </c>
      <c r="AB53" s="240" t="str">
        <f t="shared" si="58"/>
        <v>.</v>
      </c>
      <c r="AC53" s="240" t="str">
        <f t="shared" si="59"/>
        <v>.</v>
      </c>
      <c r="AD53" s="240" t="str">
        <f t="shared" si="60"/>
        <v>.</v>
      </c>
      <c r="AE53" s="240" t="str">
        <f t="shared" si="61"/>
        <v>.</v>
      </c>
      <c r="AF53" s="240" t="str">
        <f t="shared" si="62"/>
        <v>.</v>
      </c>
      <c r="AG53" s="240" t="str">
        <f t="shared" si="63"/>
        <v>.</v>
      </c>
      <c r="AH53" s="240" t="str">
        <f t="shared" si="64"/>
        <v>.</v>
      </c>
      <c r="AI53" s="240" t="str">
        <f t="shared" si="65"/>
        <v>.</v>
      </c>
      <c r="AJ53" s="240" t="str">
        <f t="shared" si="66"/>
        <v>.</v>
      </c>
      <c r="AK53" s="240" t="str">
        <f t="shared" si="67"/>
        <v>.</v>
      </c>
      <c r="AL53" s="240" t="str">
        <f t="shared" si="68"/>
        <v>.</v>
      </c>
      <c r="AM53" s="240" t="str">
        <f t="shared" si="69"/>
        <v>.</v>
      </c>
      <c r="AN53" s="240" t="str">
        <f t="shared" si="70"/>
        <v>.</v>
      </c>
      <c r="AO53" s="240" t="str">
        <f t="shared" si="71"/>
        <v>.</v>
      </c>
      <c r="AP53" s="240" t="str">
        <f t="shared" si="72"/>
        <v>.</v>
      </c>
      <c r="AQ53" s="240" t="str">
        <f t="shared" si="73"/>
        <v>.</v>
      </c>
      <c r="AR53" s="46">
        <f t="shared" si="34"/>
        <v>0</v>
      </c>
    </row>
    <row r="54" spans="1:44" ht="10.5" customHeight="1">
      <c r="A54" s="263"/>
      <c r="B54" s="263"/>
      <c r="C54" s="239"/>
      <c r="D54" s="240" t="s">
        <v>118</v>
      </c>
      <c r="E54" s="240" t="str">
        <f t="shared" si="36"/>
        <v>.</v>
      </c>
      <c r="F54" s="240" t="str">
        <f t="shared" si="36"/>
        <v>.</v>
      </c>
      <c r="G54" s="240" t="str">
        <f t="shared" si="37"/>
        <v>.</v>
      </c>
      <c r="H54" s="240" t="str">
        <f t="shared" si="38"/>
        <v>.</v>
      </c>
      <c r="I54" s="240" t="str">
        <f t="shared" si="39"/>
        <v>.</v>
      </c>
      <c r="J54" s="240" t="str">
        <f t="shared" si="40"/>
        <v>.</v>
      </c>
      <c r="K54" s="240" t="str">
        <f t="shared" si="41"/>
        <v>.</v>
      </c>
      <c r="L54" s="240" t="str">
        <f t="shared" si="42"/>
        <v>.</v>
      </c>
      <c r="M54" s="240" t="str">
        <f t="shared" si="43"/>
        <v>.</v>
      </c>
      <c r="N54" s="240" t="str">
        <f t="shared" si="44"/>
        <v>.</v>
      </c>
      <c r="O54" s="240" t="str">
        <f t="shared" si="45"/>
        <v>.</v>
      </c>
      <c r="P54" s="240" t="str">
        <f t="shared" si="46"/>
        <v>.</v>
      </c>
      <c r="Q54" s="240" t="str">
        <f t="shared" si="47"/>
        <v>.</v>
      </c>
      <c r="R54" s="240" t="str">
        <f t="shared" si="48"/>
        <v>.</v>
      </c>
      <c r="S54" s="240" t="str">
        <f t="shared" si="49"/>
        <v>.</v>
      </c>
      <c r="T54" s="240" t="str">
        <f t="shared" si="50"/>
        <v>.</v>
      </c>
      <c r="U54" s="240" t="str">
        <f t="shared" si="51"/>
        <v>.</v>
      </c>
      <c r="V54" s="240" t="str">
        <f t="shared" si="52"/>
        <v>.</v>
      </c>
      <c r="W54" s="240" t="str">
        <f t="shared" si="53"/>
        <v>.</v>
      </c>
      <c r="X54" s="240" t="str">
        <f t="shared" si="54"/>
        <v>.</v>
      </c>
      <c r="Y54" s="240" t="str">
        <f t="shared" si="55"/>
        <v>.</v>
      </c>
      <c r="Z54" s="240" t="str">
        <f t="shared" si="56"/>
        <v>.</v>
      </c>
      <c r="AA54" s="240" t="str">
        <f t="shared" si="57"/>
        <v>.</v>
      </c>
      <c r="AB54" s="240" t="str">
        <f t="shared" si="58"/>
        <v>.</v>
      </c>
      <c r="AC54" s="240" t="str">
        <f t="shared" si="59"/>
        <v>.</v>
      </c>
      <c r="AD54" s="240" t="str">
        <f t="shared" si="60"/>
        <v>.</v>
      </c>
      <c r="AE54" s="240" t="str">
        <f t="shared" si="61"/>
        <v>.</v>
      </c>
      <c r="AF54" s="240" t="str">
        <f t="shared" si="62"/>
        <v>.</v>
      </c>
      <c r="AG54" s="240" t="str">
        <f t="shared" si="63"/>
        <v>.</v>
      </c>
      <c r="AH54" s="240" t="str">
        <f t="shared" si="64"/>
        <v>.</v>
      </c>
      <c r="AI54" s="240" t="str">
        <f t="shared" si="65"/>
        <v>.</v>
      </c>
      <c r="AJ54" s="240" t="str">
        <f t="shared" si="66"/>
        <v>.</v>
      </c>
      <c r="AK54" s="240" t="str">
        <f t="shared" si="67"/>
        <v>.</v>
      </c>
      <c r="AL54" s="240" t="str">
        <f t="shared" si="68"/>
        <v>.</v>
      </c>
      <c r="AM54" s="240" t="str">
        <f t="shared" si="69"/>
        <v>.</v>
      </c>
      <c r="AN54" s="240" t="str">
        <f t="shared" si="70"/>
        <v>.</v>
      </c>
      <c r="AO54" s="240" t="str">
        <f t="shared" si="71"/>
        <v>.</v>
      </c>
      <c r="AP54" s="240" t="str">
        <f t="shared" si="72"/>
        <v>.</v>
      </c>
      <c r="AQ54" s="240" t="str">
        <f t="shared" si="73"/>
        <v>.</v>
      </c>
      <c r="AR54" s="46">
        <f t="shared" si="34"/>
        <v>0</v>
      </c>
    </row>
    <row r="55" spans="1:44" ht="10.5" customHeight="1">
      <c r="A55" s="263"/>
      <c r="B55" s="263"/>
      <c r="C55" s="239"/>
      <c r="D55" s="240" t="s">
        <v>118</v>
      </c>
      <c r="E55" s="240" t="str">
        <f t="shared" si="36"/>
        <v>.</v>
      </c>
      <c r="F55" s="240" t="str">
        <f t="shared" si="36"/>
        <v>.</v>
      </c>
      <c r="G55" s="240" t="str">
        <f t="shared" si="37"/>
        <v>.</v>
      </c>
      <c r="H55" s="240" t="str">
        <f t="shared" si="38"/>
        <v>.</v>
      </c>
      <c r="I55" s="240" t="str">
        <f t="shared" si="39"/>
        <v>.</v>
      </c>
      <c r="J55" s="240" t="str">
        <f t="shared" si="40"/>
        <v>.</v>
      </c>
      <c r="K55" s="240" t="str">
        <f t="shared" si="41"/>
        <v>.</v>
      </c>
      <c r="L55" s="240" t="str">
        <f t="shared" si="42"/>
        <v>.</v>
      </c>
      <c r="M55" s="240" t="str">
        <f t="shared" si="43"/>
        <v>.</v>
      </c>
      <c r="N55" s="240" t="str">
        <f t="shared" si="44"/>
        <v>.</v>
      </c>
      <c r="O55" s="240" t="str">
        <f t="shared" si="45"/>
        <v>.</v>
      </c>
      <c r="P55" s="240" t="str">
        <f t="shared" si="46"/>
        <v>.</v>
      </c>
      <c r="Q55" s="240" t="str">
        <f t="shared" si="47"/>
        <v>.</v>
      </c>
      <c r="R55" s="240" t="str">
        <f t="shared" si="48"/>
        <v>.</v>
      </c>
      <c r="S55" s="240" t="str">
        <f t="shared" si="49"/>
        <v>.</v>
      </c>
      <c r="T55" s="240" t="str">
        <f t="shared" si="50"/>
        <v>.</v>
      </c>
      <c r="U55" s="240" t="str">
        <f t="shared" si="51"/>
        <v>.</v>
      </c>
      <c r="V55" s="240" t="str">
        <f t="shared" si="52"/>
        <v>.</v>
      </c>
      <c r="W55" s="240" t="str">
        <f t="shared" si="53"/>
        <v>.</v>
      </c>
      <c r="X55" s="240" t="str">
        <f t="shared" si="54"/>
        <v>.</v>
      </c>
      <c r="Y55" s="240" t="str">
        <f t="shared" si="55"/>
        <v>.</v>
      </c>
      <c r="Z55" s="240" t="str">
        <f t="shared" si="56"/>
        <v>.</v>
      </c>
      <c r="AA55" s="240" t="str">
        <f t="shared" si="57"/>
        <v>.</v>
      </c>
      <c r="AB55" s="240" t="str">
        <f t="shared" si="58"/>
        <v>.</v>
      </c>
      <c r="AC55" s="240" t="str">
        <f t="shared" si="59"/>
        <v>.</v>
      </c>
      <c r="AD55" s="240" t="str">
        <f t="shared" si="60"/>
        <v>.</v>
      </c>
      <c r="AE55" s="240" t="str">
        <f t="shared" si="61"/>
        <v>.</v>
      </c>
      <c r="AF55" s="240" t="str">
        <f t="shared" si="62"/>
        <v>.</v>
      </c>
      <c r="AG55" s="240" t="str">
        <f t="shared" si="63"/>
        <v>.</v>
      </c>
      <c r="AH55" s="240" t="str">
        <f t="shared" si="64"/>
        <v>.</v>
      </c>
      <c r="AI55" s="240" t="str">
        <f t="shared" si="65"/>
        <v>.</v>
      </c>
      <c r="AJ55" s="240" t="str">
        <f t="shared" si="66"/>
        <v>.</v>
      </c>
      <c r="AK55" s="240" t="str">
        <f t="shared" si="67"/>
        <v>.</v>
      </c>
      <c r="AL55" s="240" t="str">
        <f t="shared" si="68"/>
        <v>.</v>
      </c>
      <c r="AM55" s="240" t="str">
        <f t="shared" si="69"/>
        <v>.</v>
      </c>
      <c r="AN55" s="240" t="str">
        <f t="shared" si="70"/>
        <v>.</v>
      </c>
      <c r="AO55" s="240" t="str">
        <f t="shared" si="71"/>
        <v>.</v>
      </c>
      <c r="AP55" s="240" t="str">
        <f t="shared" si="72"/>
        <v>.</v>
      </c>
      <c r="AQ55" s="240" t="str">
        <f t="shared" si="73"/>
        <v>.</v>
      </c>
      <c r="AR55" s="46">
        <f t="shared" si="34"/>
        <v>0</v>
      </c>
    </row>
    <row r="56" spans="1:44" ht="12.4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30"/>
    </row>
    <row r="57" spans="1:44" s="77" customFormat="1">
      <c r="A57" s="318" t="s">
        <v>208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30"/>
    </row>
    <row r="59" spans="1:44" ht="14.1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30"/>
    </row>
    <row r="60" spans="1:44" ht="12.6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30"/>
    </row>
    <row r="61" spans="1:44" ht="17.100000000000001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30"/>
    </row>
    <row r="62" spans="1:44" ht="17.100000000000001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30"/>
    </row>
    <row r="63" spans="1:44" ht="17.100000000000001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30"/>
    </row>
    <row r="64" spans="1:44" ht="17.100000000000001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30"/>
    </row>
    <row r="65" spans="1:44" ht="17.100000000000001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30"/>
    </row>
    <row r="66" spans="1:44" ht="17.100000000000001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30"/>
    </row>
    <row r="67" spans="1:44" ht="17.100000000000001" customHeight="1"/>
  </sheetData>
  <sheetProtection sheet="1" objects="1" scenarios="1" formatCells="0" sort="0" autoFilter="0" pivotTables="0"/>
  <autoFilter ref="B15:B55"/>
  <dataConsolidate/>
  <mergeCells count="36">
    <mergeCell ref="AJ12:AM12"/>
    <mergeCell ref="AN12:AQ12"/>
    <mergeCell ref="AC9:AI9"/>
    <mergeCell ref="AP8:AR8"/>
    <mergeCell ref="AC8:AI8"/>
    <mergeCell ref="AJ9:AR9"/>
    <mergeCell ref="AN8:AO8"/>
    <mergeCell ref="AJ11:AL11"/>
    <mergeCell ref="AJ10:AR10"/>
    <mergeCell ref="AM11:AN11"/>
    <mergeCell ref="Y10:AD10"/>
    <mergeCell ref="AC11:AI11"/>
    <mergeCell ref="X12:AA12"/>
    <mergeCell ref="AB12:AE12"/>
    <mergeCell ref="AF12:AI12"/>
    <mergeCell ref="A1:AR5"/>
    <mergeCell ref="AP11:AR11"/>
    <mergeCell ref="A6:Q7"/>
    <mergeCell ref="R6:AR7"/>
    <mergeCell ref="AJ8:AM8"/>
    <mergeCell ref="J11:K11"/>
    <mergeCell ref="A8:C8"/>
    <mergeCell ref="D9:AB9"/>
    <mergeCell ref="A11:C11"/>
    <mergeCell ref="AE10:AI10"/>
    <mergeCell ref="A14:C14"/>
    <mergeCell ref="D11:H11"/>
    <mergeCell ref="D8:AB8"/>
    <mergeCell ref="K10:P10"/>
    <mergeCell ref="D10:I10"/>
    <mergeCell ref="R10:W10"/>
    <mergeCell ref="D12:G12"/>
    <mergeCell ref="H12:K12"/>
    <mergeCell ref="L12:O12"/>
    <mergeCell ref="P12:S12"/>
    <mergeCell ref="T12:W12"/>
  </mergeCells>
  <phoneticPr fontId="10" type="noConversion"/>
  <conditionalFormatting sqref="D8:AB9 D11:H11 AP11:AR11 AJ9:AR10 D10:I10 D15:AQ15 AJ11:AN11">
    <cfRule type="containsBlanks" dxfId="199" priority="22" stopIfTrue="1">
      <formula>LEN(TRIM(D8))=0</formula>
    </cfRule>
  </conditionalFormatting>
  <conditionalFormatting sqref="AP8:AR8 AJ8:AM8 D15 H15 L15 P15 T15 X15 AB15 AF15 AJ15 AN15">
    <cfRule type="containsBlanks" dxfId="198" priority="14" stopIfTrue="1">
      <formula>LEN(TRIM(D8))=0</formula>
    </cfRule>
  </conditionalFormatting>
  <conditionalFormatting sqref="D15:AQ15">
    <cfRule type="containsErrors" dxfId="197" priority="23" stopIfTrue="1">
      <formula>ISERROR(D15)</formula>
    </cfRule>
  </conditionalFormatting>
  <conditionalFormatting sqref="D12 H12 L12 P12 T12 X12 AB12 AF12 AJ12 AN12">
    <cfRule type="containsErrors" dxfId="196" priority="2" stopIfTrue="1">
      <formula>ISERROR(D12)</formula>
    </cfRule>
  </conditionalFormatting>
  <conditionalFormatting sqref="K10:AD10">
    <cfRule type="cellIs" dxfId="195" priority="1" stopIfTrue="1" operator="equal">
      <formula>0</formula>
    </cfRule>
  </conditionalFormatting>
  <dataValidations count="8">
    <dataValidation type="list" allowBlank="1" showInputMessage="1" showErrorMessage="1" sqref="D8:AB8">
      <formula1>Módulo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D16:AQ55">
      <formula1>DC</formula1>
    </dataValidation>
    <dataValidation type="list" allowBlank="1" showInputMessage="1" showErrorMessage="1" sqref="R6:AR7">
      <formula1>Curso_EXT</formula1>
    </dataValidation>
  </dataValidations>
  <printOptions horizontalCentered="1" verticalCentered="1"/>
  <pageMargins left="0.55118110236220474" right="0.55118110236220474" top="0.78740157480314965" bottom="0.19685039370078741" header="0.51181102362204722" footer="0.51181102362204722"/>
  <pageSetup paperSize="9" scale="81" orientation="landscape" useFirstPageNumber="1" horizontalDpi="300" verticalDpi="300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Listas!$I$3:$I$7</xm:f>
          </x14:formula1>
          <xm:sqref>B16:B55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F30"/>
  <sheetViews>
    <sheetView showGridLines="0" topLeftCell="A7" workbookViewId="0">
      <selection activeCell="E35" sqref="E35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31" t="s">
        <v>68</v>
      </c>
      <c r="B1" s="64" t="str">
        <f>'7'!D11</f>
        <v>Julho</v>
      </c>
      <c r="C1" s="27"/>
      <c r="D1" s="26"/>
      <c r="E1" s="26"/>
      <c r="F1" s="26"/>
    </row>
    <row r="2" spans="1:6" ht="26.1" customHeight="1">
      <c r="A2" s="32" t="s">
        <v>3</v>
      </c>
      <c r="B2" s="367" t="s">
        <v>4</v>
      </c>
      <c r="C2" s="367"/>
      <c r="D2" s="367"/>
      <c r="E2" s="367"/>
      <c r="F2" s="33" t="s">
        <v>5</v>
      </c>
    </row>
    <row r="3" spans="1:6" ht="17.100000000000001" customHeight="1">
      <c r="A3" s="65" t="e">
        <f>'7'!D$15</f>
        <v>#N/A</v>
      </c>
      <c r="B3" s="363" t="e">
        <f>VLOOKUP(1,Plano!$A$24:$H$57,8,FALSE)</f>
        <v>#N/A</v>
      </c>
      <c r="C3" s="363"/>
      <c r="D3" s="363"/>
      <c r="E3" s="363"/>
      <c r="F3" s="123" t="e">
        <f>'7'!D$12</f>
        <v>#N/A</v>
      </c>
    </row>
    <row r="4" spans="1:6" ht="17.100000000000001" customHeight="1">
      <c r="A4" s="65" t="e">
        <f>'7'!H$15</f>
        <v>#N/A</v>
      </c>
      <c r="B4" s="363" t="e">
        <f>VLOOKUP(2,Plano!$A$24:$H$57,8,FALSE)</f>
        <v>#N/A</v>
      </c>
      <c r="C4" s="363"/>
      <c r="D4" s="363"/>
      <c r="E4" s="363"/>
      <c r="F4" s="123" t="e">
        <f>'7'!H$12</f>
        <v>#N/A</v>
      </c>
    </row>
    <row r="5" spans="1:6" ht="17.100000000000001" customHeight="1">
      <c r="A5" s="65" t="e">
        <f>'7'!L$15</f>
        <v>#N/A</v>
      </c>
      <c r="B5" s="363" t="e">
        <f>VLOOKUP(3,Plano!$A$24:$H$57,8,FALSE)</f>
        <v>#N/A</v>
      </c>
      <c r="C5" s="363"/>
      <c r="D5" s="363"/>
      <c r="E5" s="363"/>
      <c r="F5" s="123" t="e">
        <f>'7'!L$12</f>
        <v>#N/A</v>
      </c>
    </row>
    <row r="6" spans="1:6" ht="17.100000000000001" customHeight="1">
      <c r="A6" s="65" t="e">
        <f>'7'!P$15</f>
        <v>#N/A</v>
      </c>
      <c r="B6" s="363" t="e">
        <f>VLOOKUP(4,Plano!$A$24:$H$57,8,FALSE)</f>
        <v>#N/A</v>
      </c>
      <c r="C6" s="363"/>
      <c r="D6" s="363"/>
      <c r="E6" s="363"/>
      <c r="F6" s="123" t="e">
        <f>'7'!P$12</f>
        <v>#N/A</v>
      </c>
    </row>
    <row r="7" spans="1:6" ht="17.100000000000001" customHeight="1">
      <c r="A7" s="65" t="e">
        <f>'7'!T$15</f>
        <v>#N/A</v>
      </c>
      <c r="B7" s="363" t="e">
        <f>VLOOKUP(5,Plano!$A$24:$H$57,8,FALSE)</f>
        <v>#N/A</v>
      </c>
      <c r="C7" s="363"/>
      <c r="D7" s="363"/>
      <c r="E7" s="363"/>
      <c r="F7" s="123" t="e">
        <f>'7'!T$12</f>
        <v>#N/A</v>
      </c>
    </row>
    <row r="8" spans="1:6" ht="17.100000000000001" customHeight="1">
      <c r="A8" s="65" t="e">
        <f>'7'!X$15</f>
        <v>#N/A</v>
      </c>
      <c r="B8" s="363" t="e">
        <f>VLOOKUP(6,Plano!$A$24:$H$57,8,FALSE)</f>
        <v>#N/A</v>
      </c>
      <c r="C8" s="363"/>
      <c r="D8" s="363"/>
      <c r="E8" s="363"/>
      <c r="F8" s="123" t="e">
        <f>'7'!X$12</f>
        <v>#N/A</v>
      </c>
    </row>
    <row r="9" spans="1:6" ht="17.100000000000001" customHeight="1">
      <c r="A9" s="65" t="e">
        <f>'7'!AB$15</f>
        <v>#N/A</v>
      </c>
      <c r="B9" s="363" t="e">
        <f>VLOOKUP(7,Plano!$A$24:$H$57,8,FALSE)</f>
        <v>#N/A</v>
      </c>
      <c r="C9" s="363"/>
      <c r="D9" s="363"/>
      <c r="E9" s="363"/>
      <c r="F9" s="123" t="e">
        <f>'7'!AB$12</f>
        <v>#N/A</v>
      </c>
    </row>
    <row r="10" spans="1:6" ht="17.100000000000001" customHeight="1">
      <c r="A10" s="65" t="e">
        <f>'7'!AF$15</f>
        <v>#N/A</v>
      </c>
      <c r="B10" s="363" t="e">
        <f>VLOOKUP(8,Plano!$A$24:$H$57,8,FALSE)</f>
        <v>#N/A</v>
      </c>
      <c r="C10" s="363"/>
      <c r="D10" s="363"/>
      <c r="E10" s="363"/>
      <c r="F10" s="123" t="e">
        <f>'7'!AF$12</f>
        <v>#N/A</v>
      </c>
    </row>
    <row r="11" spans="1:6" ht="17.100000000000001" customHeight="1">
      <c r="A11" s="65" t="e">
        <f>'7'!AJ$15</f>
        <v>#N/A</v>
      </c>
      <c r="B11" s="363" t="e">
        <f>VLOOKUP(9,Plano!$A$24:$H$57,8,FALSE)</f>
        <v>#N/A</v>
      </c>
      <c r="C11" s="363"/>
      <c r="D11" s="363"/>
      <c r="E11" s="363"/>
      <c r="F11" s="123" t="e">
        <f>'7'!AJ$12</f>
        <v>#N/A</v>
      </c>
    </row>
    <row r="12" spans="1:6" ht="17.100000000000001" customHeight="1">
      <c r="A12" s="65" t="e">
        <f>'7'!AN$15</f>
        <v>#N/A</v>
      </c>
      <c r="B12" s="363" t="e">
        <f>VLOOKUP(10,Plano!$A$24:$H$57,8,FALSE)</f>
        <v>#N/A</v>
      </c>
      <c r="C12" s="363"/>
      <c r="D12" s="363"/>
      <c r="E12" s="363"/>
      <c r="F12" s="123" t="e">
        <f>'7'!AN$12</f>
        <v>#N/A</v>
      </c>
    </row>
    <row r="13" spans="1:6" ht="17.100000000000001" customHeight="1">
      <c r="A13" s="34"/>
      <c r="B13" s="363"/>
      <c r="C13" s="363"/>
      <c r="D13" s="363"/>
      <c r="E13" s="363"/>
      <c r="F13" s="35"/>
    </row>
    <row r="14" spans="1:6" ht="17.100000000000001" customHeight="1">
      <c r="A14" s="34"/>
      <c r="B14" s="363"/>
      <c r="C14" s="363"/>
      <c r="D14" s="363"/>
      <c r="E14" s="363"/>
      <c r="F14" s="35"/>
    </row>
    <row r="15" spans="1:6" ht="17.100000000000001" customHeight="1">
      <c r="A15" s="34"/>
      <c r="B15" s="363"/>
      <c r="C15" s="363"/>
      <c r="D15" s="363"/>
      <c r="E15" s="363"/>
      <c r="F15" s="35"/>
    </row>
    <row r="16" spans="1:6" ht="17.100000000000001" customHeight="1">
      <c r="A16" s="34"/>
      <c r="B16" s="363"/>
      <c r="C16" s="363"/>
      <c r="D16" s="363"/>
      <c r="E16" s="363"/>
      <c r="F16" s="35"/>
    </row>
    <row r="17" spans="1:6" ht="17.100000000000001" customHeight="1">
      <c r="A17" s="34"/>
      <c r="B17" s="363"/>
      <c r="C17" s="363"/>
      <c r="D17" s="363"/>
      <c r="E17" s="363"/>
      <c r="F17" s="35"/>
    </row>
    <row r="18" spans="1:6" ht="17.100000000000001" customHeight="1">
      <c r="A18" s="34"/>
      <c r="B18" s="363"/>
      <c r="C18" s="363"/>
      <c r="D18" s="363"/>
      <c r="E18" s="363"/>
      <c r="F18" s="35"/>
    </row>
    <row r="19" spans="1:6" ht="17.100000000000001" customHeight="1">
      <c r="A19" s="34"/>
      <c r="B19" s="363"/>
      <c r="C19" s="363"/>
      <c r="D19" s="363"/>
      <c r="E19" s="363"/>
      <c r="F19" s="35"/>
    </row>
    <row r="20" spans="1:6" ht="17.100000000000001" customHeight="1">
      <c r="A20" s="34"/>
      <c r="B20" s="363"/>
      <c r="C20" s="363"/>
      <c r="D20" s="363"/>
      <c r="E20" s="363"/>
      <c r="F20" s="35"/>
    </row>
    <row r="21" spans="1:6" ht="17.100000000000001" customHeight="1">
      <c r="A21" s="34"/>
      <c r="B21" s="363"/>
      <c r="C21" s="363"/>
      <c r="D21" s="363"/>
      <c r="E21" s="363"/>
      <c r="F21" s="35"/>
    </row>
    <row r="22" spans="1:6" ht="17.100000000000001" customHeight="1">
      <c r="A22" s="34"/>
      <c r="B22" s="363"/>
      <c r="C22" s="363"/>
      <c r="D22" s="363"/>
      <c r="E22" s="363"/>
      <c r="F22" s="35"/>
    </row>
    <row r="23" spans="1:6" ht="17.100000000000001" customHeight="1">
      <c r="A23" s="34"/>
      <c r="B23" s="363"/>
      <c r="C23" s="363"/>
      <c r="D23" s="363"/>
      <c r="E23" s="363"/>
      <c r="F23" s="35"/>
    </row>
    <row r="24" spans="1:6" ht="17.100000000000001" customHeight="1">
      <c r="A24" s="36"/>
      <c r="B24" s="363"/>
      <c r="C24" s="363"/>
      <c r="D24" s="363"/>
      <c r="E24" s="36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39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26"/>
      <c r="B28" s="66">
        <f>'7'!K10</f>
        <v>0</v>
      </c>
      <c r="C28" s="364" t="s">
        <v>74</v>
      </c>
      <c r="D28" s="364"/>
      <c r="E28" s="69" t="s">
        <v>202</v>
      </c>
      <c r="F28" s="41"/>
    </row>
    <row r="29" spans="1:6" ht="17.100000000000001" customHeight="1">
      <c r="A29" s="42"/>
      <c r="B29" s="66">
        <f>'7'!R10</f>
        <v>0</v>
      </c>
      <c r="C29" s="364" t="s">
        <v>75</v>
      </c>
      <c r="D29" s="364"/>
      <c r="E29" s="41" t="s">
        <v>108</v>
      </c>
      <c r="F29" s="43"/>
    </row>
    <row r="30" spans="1:6" ht="17.100000000000001" customHeight="1">
      <c r="A30" s="42"/>
      <c r="B30" s="66">
        <f>'7'!Y10</f>
        <v>0</v>
      </c>
      <c r="C30" s="81"/>
      <c r="D30" s="82"/>
      <c r="E30" s="83" t="s">
        <v>45</v>
      </c>
      <c r="F30" s="44">
        <f>'7'!$AP$8</f>
        <v>41991</v>
      </c>
    </row>
  </sheetData>
  <sheetProtection sheet="1" objects="1" scenarios="1"/>
  <mergeCells count="27">
    <mergeCell ref="B2:E2"/>
    <mergeCell ref="B3:E3"/>
    <mergeCell ref="B4:E4"/>
    <mergeCell ref="B5:E5"/>
    <mergeCell ref="B6:E6"/>
    <mergeCell ref="B16:E16"/>
    <mergeCell ref="B12:E12"/>
    <mergeCell ref="B14:E14"/>
    <mergeCell ref="B15:E15"/>
    <mergeCell ref="C29:D29"/>
    <mergeCell ref="B25:F25"/>
    <mergeCell ref="B26:F26"/>
    <mergeCell ref="C28:D28"/>
    <mergeCell ref="B24:E24"/>
    <mergeCell ref="B20:E20"/>
    <mergeCell ref="B22:E22"/>
    <mergeCell ref="B21:E21"/>
    <mergeCell ref="B23:E23"/>
    <mergeCell ref="B19:E19"/>
    <mergeCell ref="B17:E17"/>
    <mergeCell ref="B18:E18"/>
    <mergeCell ref="B7:E7"/>
    <mergeCell ref="B10:E10"/>
    <mergeCell ref="B11:E11"/>
    <mergeCell ref="B13:E13"/>
    <mergeCell ref="B8:E8"/>
    <mergeCell ref="B9:E9"/>
  </mergeCells>
  <phoneticPr fontId="10" type="noConversion"/>
  <conditionalFormatting sqref="B27:B30">
    <cfRule type="containsBlanks" dxfId="194" priority="6" stopIfTrue="1">
      <formula>LEN(TRIM(B27))=0</formula>
    </cfRule>
  </conditionalFormatting>
  <conditionalFormatting sqref="F30">
    <cfRule type="containsBlanks" dxfId="193" priority="7" stopIfTrue="1">
      <formula>LEN(TRIM(F30))=0</formula>
    </cfRule>
  </conditionalFormatting>
  <conditionalFormatting sqref="B13:B24">
    <cfRule type="containsErrors" dxfId="192" priority="2" stopIfTrue="1">
      <formula>ISERROR(B13)</formula>
    </cfRule>
  </conditionalFormatting>
  <conditionalFormatting sqref="A3:F12">
    <cfRule type="containsErrors" dxfId="191" priority="1" stopIfTrue="1">
      <formula>ISERROR(A3)</formula>
    </cfRule>
  </conditionalFormatting>
  <dataValidations count="2">
    <dataValidation type="list" allowBlank="1" showInputMessage="1" showErrorMessage="1" sqref="B27:B30">
      <formula1>Professor</formula1>
    </dataValidation>
    <dataValidation type="list" allowBlank="1" showInputMessage="1" showErrorMessage="1" sqref="E29">
      <formula1>Coordenador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fitToPage="1"/>
  </sheetPr>
  <dimension ref="A1:AR90"/>
  <sheetViews>
    <sheetView showGridLines="0" view="pageBreakPreview" zoomScaleNormal="125" zoomScaleSheetLayoutView="100" workbookViewId="0">
      <pane ySplit="5" topLeftCell="A6" activePane="bottomLeft" state="frozen"/>
      <selection activeCell="B12" sqref="B12:E12"/>
      <selection pane="bottomLeft" activeCell="U16" sqref="U16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45" width="8.7109375" style="1" customWidth="1"/>
    <col min="46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72" t="s">
        <v>9</v>
      </c>
      <c r="B8" s="372"/>
      <c r="C8" s="372"/>
      <c r="D8" s="373">
        <f>'7'!D8:AB8</f>
        <v>0</v>
      </c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41" t="s">
        <v>11</v>
      </c>
      <c r="B9" s="341"/>
      <c r="C9" s="341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Agosto</v>
      </c>
      <c r="E11" s="377"/>
      <c r="F11" s="377"/>
      <c r="G11" s="377"/>
      <c r="H11" s="377"/>
      <c r="I11" s="58" t="s">
        <v>64</v>
      </c>
      <c r="J11" s="379">
        <f>'7'!J11+1</f>
        <v>8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380" t="s">
        <v>6</v>
      </c>
      <c r="AD11" s="380"/>
      <c r="AE11" s="380"/>
      <c r="AF11" s="380"/>
      <c r="AG11" s="380"/>
      <c r="AH11" s="380"/>
      <c r="AI11" s="380"/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str">
        <f>VLOOKUP(1,Plano!$A$60:$F$93,6,FALSE)</f>
        <v>Guil</v>
      </c>
      <c r="E12" s="348"/>
      <c r="F12" s="348"/>
      <c r="G12" s="348"/>
      <c r="H12" s="348" t="str">
        <f>VLOOKUP(2,Plano!$A$60:$F$93,6,FALSE)</f>
        <v>Guil</v>
      </c>
      <c r="I12" s="348" t="str">
        <f>H12</f>
        <v>Guil</v>
      </c>
      <c r="J12" s="348" t="str">
        <f>H12</f>
        <v>Guil</v>
      </c>
      <c r="K12" s="348" t="str">
        <f>H12</f>
        <v>Guil</v>
      </c>
      <c r="L12" s="348" t="str">
        <f>VLOOKUP(3,Plano!$A$60:$F$93,6,FALSE)</f>
        <v>Guil</v>
      </c>
      <c r="M12" s="348" t="str">
        <f>L12</f>
        <v>Guil</v>
      </c>
      <c r="N12" s="348" t="str">
        <f>L12</f>
        <v>Guil</v>
      </c>
      <c r="O12" s="348" t="str">
        <f>L12</f>
        <v>Guil</v>
      </c>
      <c r="P12" s="348" t="str">
        <f>VLOOKUP(4,Plano!$A$60:$F$93,6,FALSE)</f>
        <v>Guil</v>
      </c>
      <c r="Q12" s="348" t="str">
        <f>P12</f>
        <v>Guil</v>
      </c>
      <c r="R12" s="348" t="str">
        <f>P12</f>
        <v>Guil</v>
      </c>
      <c r="S12" s="348" t="str">
        <f>P12</f>
        <v>Guil</v>
      </c>
      <c r="T12" s="348" t="e">
        <f>VLOOKUP(5,Plano!$A$60:$F$93,6,FALSE)</f>
        <v>#N/A</v>
      </c>
      <c r="U12" s="348" t="e">
        <f>T12</f>
        <v>#N/A</v>
      </c>
      <c r="V12" s="348" t="e">
        <f>T12</f>
        <v>#N/A</v>
      </c>
      <c r="W12" s="348" t="e">
        <f>T12</f>
        <v>#N/A</v>
      </c>
      <c r="X12" s="348" t="e">
        <f>VLOOKUP(6,Plano!$A$60:$F$93,6,FALSE)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VLOOKUP(7,Plano!$A$60:$F$93,6,FALSE)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VLOOKUP(8,Plano!$A$60:$F$93,6,FALSE)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VLOOKUP(9,Plano!$A$60:$F$93,6,FALSE)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VLOOKUP(10,Plano!$A$60:$F$93,6,FALSE)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8"/>
      <c r="B13" s="48"/>
      <c r="C13" s="48"/>
      <c r="D13" s="54">
        <f>'7'!$D$13+1</f>
        <v>8</v>
      </c>
      <c r="E13" s="54">
        <f>'7'!$D$13+1</f>
        <v>8</v>
      </c>
      <c r="F13" s="54">
        <f>'7'!$D$13+1</f>
        <v>8</v>
      </c>
      <c r="G13" s="54">
        <f>'7'!$D$13+1</f>
        <v>8</v>
      </c>
      <c r="H13" s="54">
        <f>'7'!$D$13+1</f>
        <v>8</v>
      </c>
      <c r="I13" s="54">
        <f>'7'!$D$13+1</f>
        <v>8</v>
      </c>
      <c r="J13" s="54">
        <f>'7'!$D$13+1</f>
        <v>8</v>
      </c>
      <c r="K13" s="54">
        <f>'7'!$D$13+1</f>
        <v>8</v>
      </c>
      <c r="L13" s="54">
        <f>'7'!$D$13+1</f>
        <v>8</v>
      </c>
      <c r="M13" s="54">
        <f>'7'!$D$13+1</f>
        <v>8</v>
      </c>
      <c r="N13" s="54">
        <f>'7'!$D$13+1</f>
        <v>8</v>
      </c>
      <c r="O13" s="54">
        <f>'7'!$D$13+1</f>
        <v>8</v>
      </c>
      <c r="P13" s="54">
        <f>'7'!$D$13+1</f>
        <v>8</v>
      </c>
      <c r="Q13" s="54">
        <f>'7'!$D$13+1</f>
        <v>8</v>
      </c>
      <c r="R13" s="54">
        <f>'7'!$D$13+1</f>
        <v>8</v>
      </c>
      <c r="S13" s="54">
        <f>'7'!$D$13+1</f>
        <v>8</v>
      </c>
      <c r="T13" s="54">
        <f>'7'!$D$13+1</f>
        <v>8</v>
      </c>
      <c r="U13" s="54">
        <f>'7'!$D$13+1</f>
        <v>8</v>
      </c>
      <c r="V13" s="54">
        <f>'7'!$D$13+1</f>
        <v>8</v>
      </c>
      <c r="W13" s="54">
        <f>'7'!$D$13+1</f>
        <v>8</v>
      </c>
      <c r="X13" s="54">
        <f>'7'!$D$13+1</f>
        <v>8</v>
      </c>
      <c r="Y13" s="54">
        <f>'7'!$D$13+1</f>
        <v>8</v>
      </c>
      <c r="Z13" s="54">
        <f>'7'!$D$13+1</f>
        <v>8</v>
      </c>
      <c r="AA13" s="54">
        <f>'7'!$D$13+1</f>
        <v>8</v>
      </c>
      <c r="AB13" s="54">
        <f>'7'!$D$13+1</f>
        <v>8</v>
      </c>
      <c r="AC13" s="54">
        <f>'7'!$D$13+1</f>
        <v>8</v>
      </c>
      <c r="AD13" s="54">
        <f>'7'!$D$13+1</f>
        <v>8</v>
      </c>
      <c r="AE13" s="54">
        <f>'7'!$D$13+1</f>
        <v>8</v>
      </c>
      <c r="AF13" s="54">
        <f>'7'!$D$13+1</f>
        <v>8</v>
      </c>
      <c r="AG13" s="54">
        <f>'7'!$D$13+1</f>
        <v>8</v>
      </c>
      <c r="AH13" s="54">
        <f>'7'!$D$13+1</f>
        <v>8</v>
      </c>
      <c r="AI13" s="54">
        <f>'7'!$D$13+1</f>
        <v>8</v>
      </c>
      <c r="AJ13" s="54">
        <f>'7'!$D$13+1</f>
        <v>8</v>
      </c>
      <c r="AK13" s="54">
        <f>'7'!$D$13+1</f>
        <v>8</v>
      </c>
      <c r="AL13" s="54">
        <f>'7'!$D$13+1</f>
        <v>8</v>
      </c>
      <c r="AM13" s="54">
        <f>'7'!$D$13+1</f>
        <v>8</v>
      </c>
      <c r="AN13" s="54">
        <f>'7'!$D$13+1</f>
        <v>8</v>
      </c>
      <c r="AO13" s="54">
        <f>'7'!$D$13+1</f>
        <v>8</v>
      </c>
      <c r="AP13" s="54">
        <f>'7'!$D$13+1</f>
        <v>8</v>
      </c>
      <c r="AQ13" s="54">
        <f>'7'!$D$13+1</f>
        <v>8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>
        <f>VLOOKUP(1,Plano!$A$60:$D$93,4,FALSE)</f>
        <v>5</v>
      </c>
      <c r="E15" s="57">
        <f>D15</f>
        <v>5</v>
      </c>
      <c r="F15" s="57">
        <f>D15</f>
        <v>5</v>
      </c>
      <c r="G15" s="57">
        <f>D15</f>
        <v>5</v>
      </c>
      <c r="H15" s="56">
        <f>VLOOKUP(2,Plano!$A$60:$D$93,4,FALSE)</f>
        <v>12</v>
      </c>
      <c r="I15" s="57">
        <f>H15</f>
        <v>12</v>
      </c>
      <c r="J15" s="57">
        <f>H15</f>
        <v>12</v>
      </c>
      <c r="K15" s="57">
        <f>H15</f>
        <v>12</v>
      </c>
      <c r="L15" s="56">
        <f>VLOOKUP(3,Plano!$A$60:$D$93,4,FALSE)</f>
        <v>19</v>
      </c>
      <c r="M15" s="57">
        <f>L15</f>
        <v>19</v>
      </c>
      <c r="N15" s="57">
        <f>L15</f>
        <v>19</v>
      </c>
      <c r="O15" s="57">
        <f>L15</f>
        <v>19</v>
      </c>
      <c r="P15" s="56">
        <f>VLOOKUP(4,Plano!$A$60:$D$93,4,FALSE)</f>
        <v>26</v>
      </c>
      <c r="Q15" s="57">
        <f>P15</f>
        <v>26</v>
      </c>
      <c r="R15" s="57">
        <f>P15</f>
        <v>26</v>
      </c>
      <c r="S15" s="57">
        <f>P15</f>
        <v>26</v>
      </c>
      <c r="T15" s="56" t="e">
        <f>VLOOKUP(5,Plano!$A$60:$D$93,4,FALSE)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VLOOKUP(6,Plano!$A$60:$D$93,4,FALSE)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VLOOKUP(7,Plano!$A$60:$D$93,4,FALSE)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VLOOKUP(8,Plano!$A$60:$D$93,4,FALSE)</f>
        <v>#N/A</v>
      </c>
      <c r="AG15" s="57" t="e">
        <f>AF15</f>
        <v>#N/A</v>
      </c>
      <c r="AH15" s="57" t="e">
        <f>AF15</f>
        <v>#N/A</v>
      </c>
      <c r="AI15" s="57" t="e">
        <f>AF15</f>
        <v>#N/A</v>
      </c>
      <c r="AJ15" s="56" t="e">
        <f>VLOOKUP(9,Plano!$A$60:$D$93,4,FALSE)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VLOOKUP(10,Plano!$A$60:$D$93,4,FALSE)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66" t="str">
        <f>'7'!C16</f>
        <v>ABNER BORDA FONSECA</v>
      </c>
      <c r="D16" s="264" t="str">
        <f>IF('7'!AQ16="C","C",IF('7'!AQ16="D","D",IF('7'!AQ16="TR","TR",IF('7'!AQ16="TC","TC","."))))</f>
        <v>.</v>
      </c>
      <c r="E16" s="264" t="str">
        <f t="shared" ref="E16:F21" si="0">IF(D16="C","C",IF(D16="D","D",IF(D16="TR","TR",IF(D16="TC","TC","."))))</f>
        <v>.</v>
      </c>
      <c r="F16" s="264" t="str">
        <f t="shared" si="0"/>
        <v>.</v>
      </c>
      <c r="G16" s="264" t="str">
        <f t="shared" ref="G16:G21" si="1">IF(F16="C","C",IF(F16="D","D",IF(F16="TR","TR",IF(F16="TC","TC","."))))</f>
        <v>.</v>
      </c>
      <c r="H16" s="264" t="str">
        <f t="shared" ref="H16:H21" si="2">IF(G16="C","C",IF(G16="D","D",IF(G16="TR","TR",IF(G16="TC","TC","."))))</f>
        <v>.</v>
      </c>
      <c r="I16" s="264" t="str">
        <f t="shared" ref="I16:I21" si="3">IF(H16="C","C",IF(H16="D","D",IF(H16="TR","TR",IF(H16="TC","TC","."))))</f>
        <v>.</v>
      </c>
      <c r="J16" s="264" t="str">
        <f t="shared" ref="J16:J21" si="4">IF(I16="C","C",IF(I16="D","D",IF(I16="TR","TR",IF(I16="TC","TC","."))))</f>
        <v>.</v>
      </c>
      <c r="K16" s="264" t="str">
        <f t="shared" ref="K16:K21" si="5">IF(J16="C","C",IF(J16="D","D",IF(J16="TR","TR",IF(J16="TC","TC","."))))</f>
        <v>.</v>
      </c>
      <c r="L16" s="264" t="s">
        <v>123</v>
      </c>
      <c r="M16" s="264" t="s">
        <v>123</v>
      </c>
      <c r="N16" s="264" t="s">
        <v>123</v>
      </c>
      <c r="O16" s="264" t="s">
        <v>123</v>
      </c>
      <c r="P16" s="264" t="s">
        <v>123</v>
      </c>
      <c r="Q16" s="264" t="s">
        <v>123</v>
      </c>
      <c r="R16" s="264" t="s">
        <v>123</v>
      </c>
      <c r="S16" s="264" t="s">
        <v>123</v>
      </c>
      <c r="T16" s="264" t="s">
        <v>123</v>
      </c>
      <c r="U16" s="264" t="str">
        <f t="shared" ref="U16:U21" si="6">IF(T16="C","C",IF(T16="D","D",IF(T16="TR","TR",IF(T16="TC","TC","."))))</f>
        <v>C</v>
      </c>
      <c r="V16" s="264" t="str">
        <f t="shared" ref="V16:V21" si="7">IF(U16="C","C",IF(U16="D","D",IF(U16="TR","TR",IF(U16="TC","TC","."))))</f>
        <v>C</v>
      </c>
      <c r="W16" s="264" t="str">
        <f t="shared" ref="W16:W21" si="8">IF(V16="C","C",IF(V16="D","D",IF(V16="TR","TR",IF(V16="TC","TC","."))))</f>
        <v>C</v>
      </c>
      <c r="X16" s="264" t="str">
        <f t="shared" ref="X16:X21" si="9">IF(W16="C","C",IF(W16="D","D",IF(W16="TR","TR",IF(W16="TC","TC","."))))</f>
        <v>C</v>
      </c>
      <c r="Y16" s="264" t="str">
        <f t="shared" ref="Y16:Y21" si="10">IF(X16="C","C",IF(X16="D","D",IF(X16="TR","TR",IF(X16="TC","TC","."))))</f>
        <v>C</v>
      </c>
      <c r="Z16" s="264" t="str">
        <f t="shared" ref="Z16:Z21" si="11">IF(Y16="C","C",IF(Y16="D","D",IF(Y16="TR","TR",IF(Y16="TC","TC","."))))</f>
        <v>C</v>
      </c>
      <c r="AA16" s="264" t="str">
        <f t="shared" ref="AA16:AA21" si="12">IF(Z16="C","C",IF(Z16="D","D",IF(Z16="TR","TR",IF(Z16="TC","TC","."))))</f>
        <v>C</v>
      </c>
      <c r="AB16" s="264" t="str">
        <f t="shared" ref="AB16:AB21" si="13">IF(AA16="C","C",IF(AA16="D","D",IF(AA16="TR","TR",IF(AA16="TC","TC","."))))</f>
        <v>C</v>
      </c>
      <c r="AC16" s="264" t="str">
        <f t="shared" ref="AC16:AC21" si="14">IF(AB16="C","C",IF(AB16="D","D",IF(AB16="TR","TR",IF(AB16="TC","TC","."))))</f>
        <v>C</v>
      </c>
      <c r="AD16" s="264" t="str">
        <f t="shared" ref="AD16:AD21" si="15">IF(AC16="C","C",IF(AC16="D","D",IF(AC16="TR","TR",IF(AC16="TC","TC","."))))</f>
        <v>C</v>
      </c>
      <c r="AE16" s="264" t="str">
        <f t="shared" ref="AE16:AE27" si="16">IF(AD16="C","C",IF(AD16="D","D",IF(AD16="TR","TR",IF(AD16="TC","TC","."))))</f>
        <v>C</v>
      </c>
      <c r="AF16" s="264" t="str">
        <f t="shared" ref="AF16:AF26" si="17">IF(AE16="C","C",IF(AE16="D","D",IF(AE16="TR","TR",IF(AE16="TC","TC","."))))</f>
        <v>C</v>
      </c>
      <c r="AG16" s="264" t="str">
        <f t="shared" ref="AG16:AG26" si="18">IF(AF16="C","C",IF(AF16="D","D",IF(AF16="TR","TR",IF(AF16="TC","TC","."))))</f>
        <v>C</v>
      </c>
      <c r="AH16" s="264" t="str">
        <f t="shared" ref="AH16:AH26" si="19">IF(AG16="C","C",IF(AG16="D","D",IF(AG16="TR","TR",IF(AG16="TC","TC","."))))</f>
        <v>C</v>
      </c>
      <c r="AI16" s="264" t="str">
        <f t="shared" ref="AI16:AI26" si="20">IF(AH16="C","C",IF(AH16="D","D",IF(AH16="TR","TR",IF(AH16="TC","TC","."))))</f>
        <v>C</v>
      </c>
      <c r="AJ16" s="264" t="str">
        <f t="shared" ref="AJ16:AJ26" si="21">IF(AI16="C","C",IF(AI16="D","D",IF(AI16="TR","TR",IF(AI16="TC","TC","."))))</f>
        <v>C</v>
      </c>
      <c r="AK16" s="264" t="str">
        <f t="shared" ref="AK16:AK26" si="22">IF(AJ16="C","C",IF(AJ16="D","D",IF(AJ16="TR","TR",IF(AJ16="TC","TC","."))))</f>
        <v>C</v>
      </c>
      <c r="AL16" s="264" t="str">
        <f t="shared" ref="AL16:AL26" si="23">IF(AK16="C","C",IF(AK16="D","D",IF(AK16="TR","TR",IF(AK16="TC","TC","."))))</f>
        <v>C</v>
      </c>
      <c r="AM16" s="264" t="str">
        <f t="shared" ref="AM16:AM25" si="24">IF(AL16="C","C",IF(AL16="D","D",IF(AL16="TR","TR",IF(AL16="TC","TC","."))))</f>
        <v>C</v>
      </c>
      <c r="AN16" s="264" t="str">
        <f t="shared" ref="AN16:AN26" si="25">IF(AM16="C","C",IF(AM16="D","D",IF(AM16="TR","TR",IF(AM16="TC","TC","."))))</f>
        <v>C</v>
      </c>
      <c r="AO16" s="264" t="str">
        <f t="shared" ref="AO16:AO26" si="26">IF(AN16="C","C",IF(AN16="D","D",IF(AN16="TR","TR",IF(AN16="TC","TC","."))))</f>
        <v>C</v>
      </c>
      <c r="AP16" s="264" t="str">
        <f t="shared" ref="AP16:AP26" si="27">IF(AO16="C","C",IF(AO16="D","D",IF(AO16="TR","TR",IF(AO16="TC","TC","."))))</f>
        <v>C</v>
      </c>
      <c r="AQ16" s="264" t="str">
        <f t="shared" ref="AQ16:AQ26" si="28">IF(AP16="C","C",IF(AP16="D","D",IF(AP16="TR","TR",IF(AP16="TC","TC","."))))</f>
        <v>C</v>
      </c>
      <c r="AR16" s="267">
        <f t="shared" ref="AR16:AR43" si="29">COUNTIF(D16:AQ16,"F")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66" t="str">
        <f>'7'!C17</f>
        <v>ADRIAN RUBILAR LEMES CAETANO</v>
      </c>
      <c r="D17" s="240" t="str">
        <f>IF('7'!AQ17="C","C",IF('7'!AQ17="D","D",IF('7'!AQ17="TR","TR",IF('7'!AQ17="TC","TC","."))))</f>
        <v>.</v>
      </c>
      <c r="E17" s="240" t="str">
        <f t="shared" si="0"/>
        <v>.</v>
      </c>
      <c r="F17" s="240" t="str">
        <f t="shared" si="0"/>
        <v>.</v>
      </c>
      <c r="G17" s="240" t="str">
        <f t="shared" si="1"/>
        <v>.</v>
      </c>
      <c r="H17" s="240" t="str">
        <f t="shared" si="2"/>
        <v>.</v>
      </c>
      <c r="I17" s="240" t="str">
        <f t="shared" si="3"/>
        <v>.</v>
      </c>
      <c r="J17" s="240" t="str">
        <f t="shared" si="4"/>
        <v>.</v>
      </c>
      <c r="K17" s="240" t="str">
        <f t="shared" si="5"/>
        <v>.</v>
      </c>
      <c r="L17" s="240" t="str">
        <f t="shared" ref="L17:L21" si="30">IF(K17="C","C",IF(K17="D","D",IF(K17="TR","TR",IF(K17="TC","TC","."))))</f>
        <v>.</v>
      </c>
      <c r="M17" s="240" t="str">
        <f t="shared" ref="M17:M21" si="31">IF(L17="C","C",IF(L17="D","D",IF(L17="TR","TR",IF(L17="TC","TC","."))))</f>
        <v>.</v>
      </c>
      <c r="N17" s="240" t="str">
        <f t="shared" ref="N17:N21" si="32">IF(M17="C","C",IF(M17="D","D",IF(M17="TR","TR",IF(M17="TC","TC","."))))</f>
        <v>.</v>
      </c>
      <c r="O17" s="240" t="str">
        <f t="shared" ref="O17:O21" si="33">IF(N17="C","C",IF(N17="D","D",IF(N17="TR","TR",IF(N17="TC","TC","."))))</f>
        <v>.</v>
      </c>
      <c r="P17" s="264" t="s">
        <v>338</v>
      </c>
      <c r="Q17" s="264" t="s">
        <v>338</v>
      </c>
      <c r="R17" s="264" t="s">
        <v>338</v>
      </c>
      <c r="S17" s="264" t="s">
        <v>338</v>
      </c>
      <c r="T17" s="240" t="str">
        <f t="shared" ref="T17:T21" si="34">IF(S17="C","C",IF(S17="D","D",IF(S17="TR","TR",IF(S17="TC","TC","."))))</f>
        <v>.</v>
      </c>
      <c r="U17" s="240" t="str">
        <f t="shared" si="6"/>
        <v>.</v>
      </c>
      <c r="V17" s="240" t="str">
        <f t="shared" si="7"/>
        <v>.</v>
      </c>
      <c r="W17" s="240" t="str">
        <f t="shared" si="8"/>
        <v>.</v>
      </c>
      <c r="X17" s="240" t="str">
        <f t="shared" si="9"/>
        <v>.</v>
      </c>
      <c r="Y17" s="240" t="str">
        <f t="shared" si="10"/>
        <v>.</v>
      </c>
      <c r="Z17" s="240" t="str">
        <f t="shared" si="11"/>
        <v>.</v>
      </c>
      <c r="AA17" s="240" t="str">
        <f t="shared" si="12"/>
        <v>.</v>
      </c>
      <c r="AB17" s="240" t="str">
        <f t="shared" si="13"/>
        <v>.</v>
      </c>
      <c r="AC17" s="240" t="str">
        <f t="shared" si="14"/>
        <v>.</v>
      </c>
      <c r="AD17" s="240" t="str">
        <f t="shared" si="15"/>
        <v>.</v>
      </c>
      <c r="AE17" s="240" t="str">
        <f t="shared" si="16"/>
        <v>.</v>
      </c>
      <c r="AF17" s="240" t="str">
        <f t="shared" si="17"/>
        <v>.</v>
      </c>
      <c r="AG17" s="240" t="str">
        <f t="shared" si="18"/>
        <v>.</v>
      </c>
      <c r="AH17" s="240" t="str">
        <f t="shared" si="19"/>
        <v>.</v>
      </c>
      <c r="AI17" s="240" t="str">
        <f t="shared" si="20"/>
        <v>.</v>
      </c>
      <c r="AJ17" s="240" t="str">
        <f t="shared" si="21"/>
        <v>.</v>
      </c>
      <c r="AK17" s="240" t="str">
        <f t="shared" si="22"/>
        <v>.</v>
      </c>
      <c r="AL17" s="240" t="str">
        <f t="shared" si="23"/>
        <v>.</v>
      </c>
      <c r="AM17" s="240" t="str">
        <f t="shared" si="24"/>
        <v>.</v>
      </c>
      <c r="AN17" s="240" t="str">
        <f t="shared" si="25"/>
        <v>.</v>
      </c>
      <c r="AO17" s="240" t="str">
        <f t="shared" si="26"/>
        <v>.</v>
      </c>
      <c r="AP17" s="240" t="str">
        <f t="shared" si="27"/>
        <v>.</v>
      </c>
      <c r="AQ17" s="240" t="str">
        <f t="shared" si="28"/>
        <v>.</v>
      </c>
      <c r="AR17" s="3">
        <f t="shared" si="29"/>
        <v>4</v>
      </c>
    </row>
    <row r="18" spans="1:44" ht="10.5" customHeight="1">
      <c r="A18" s="265">
        <f>'7'!A18</f>
        <v>3</v>
      </c>
      <c r="B18" s="265" t="str">
        <f>'7'!B18</f>
        <v>ADS</v>
      </c>
      <c r="C18" s="266" t="str">
        <f>'7'!C18</f>
        <v>ALEXANDRE GABIATTI VIEIRA</v>
      </c>
      <c r="D18" s="264" t="str">
        <f>IF('7'!AQ18="C","C",IF('7'!AQ18="D","D",IF('7'!AQ18="TR","TR",IF('7'!AQ18="TC","TC","."))))</f>
        <v>.</v>
      </c>
      <c r="E18" s="264" t="str">
        <f t="shared" si="0"/>
        <v>.</v>
      </c>
      <c r="F18" s="264" t="str">
        <f t="shared" si="0"/>
        <v>.</v>
      </c>
      <c r="G18" s="264" t="str">
        <f t="shared" si="1"/>
        <v>.</v>
      </c>
      <c r="H18" s="264" t="str">
        <f t="shared" si="2"/>
        <v>.</v>
      </c>
      <c r="I18" s="264" t="str">
        <f t="shared" si="3"/>
        <v>.</v>
      </c>
      <c r="J18" s="264" t="str">
        <f t="shared" si="4"/>
        <v>.</v>
      </c>
      <c r="K18" s="264" t="str">
        <f t="shared" si="5"/>
        <v>.</v>
      </c>
      <c r="L18" s="264" t="str">
        <f t="shared" si="30"/>
        <v>.</v>
      </c>
      <c r="M18" s="264" t="str">
        <f t="shared" si="31"/>
        <v>.</v>
      </c>
      <c r="N18" s="264" t="str">
        <f t="shared" si="32"/>
        <v>.</v>
      </c>
      <c r="O18" s="264" t="str">
        <f t="shared" si="33"/>
        <v>.</v>
      </c>
      <c r="P18" s="264" t="str">
        <f t="shared" ref="P18:P21" si="35">IF(O18="C","C",IF(O18="D","D",IF(O18="TR","TR",IF(O18="TC","TC","."))))</f>
        <v>.</v>
      </c>
      <c r="Q18" s="264" t="str">
        <f t="shared" ref="Q18:Q21" si="36">IF(P18="C","C",IF(P18="D","D",IF(P18="TR","TR",IF(P18="TC","TC","."))))</f>
        <v>.</v>
      </c>
      <c r="R18" s="264" t="str">
        <f t="shared" ref="R18:R21" si="37">IF(Q18="C","C",IF(Q18="D","D",IF(Q18="TR","TR",IF(Q18="TC","TC","."))))</f>
        <v>.</v>
      </c>
      <c r="S18" s="264" t="str">
        <f t="shared" ref="S18:S21" si="38">IF(R18="C","C",IF(R18="D","D",IF(R18="TR","TR",IF(R18="TC","TC","."))))</f>
        <v>.</v>
      </c>
      <c r="T18" s="264" t="str">
        <f t="shared" si="34"/>
        <v>.</v>
      </c>
      <c r="U18" s="264" t="str">
        <f t="shared" si="6"/>
        <v>.</v>
      </c>
      <c r="V18" s="264" t="str">
        <f t="shared" si="7"/>
        <v>.</v>
      </c>
      <c r="W18" s="264" t="str">
        <f t="shared" si="8"/>
        <v>.</v>
      </c>
      <c r="X18" s="264" t="str">
        <f t="shared" si="9"/>
        <v>.</v>
      </c>
      <c r="Y18" s="264" t="str">
        <f t="shared" si="10"/>
        <v>.</v>
      </c>
      <c r="Z18" s="264" t="str">
        <f t="shared" si="11"/>
        <v>.</v>
      </c>
      <c r="AA18" s="264" t="str">
        <f t="shared" si="12"/>
        <v>.</v>
      </c>
      <c r="AB18" s="264" t="str">
        <f t="shared" si="13"/>
        <v>.</v>
      </c>
      <c r="AC18" s="264" t="str">
        <f t="shared" si="14"/>
        <v>.</v>
      </c>
      <c r="AD18" s="264" t="str">
        <f t="shared" si="15"/>
        <v>.</v>
      </c>
      <c r="AE18" s="264" t="str">
        <f t="shared" si="16"/>
        <v>.</v>
      </c>
      <c r="AF18" s="264" t="str">
        <f t="shared" si="17"/>
        <v>.</v>
      </c>
      <c r="AG18" s="264" t="str">
        <f t="shared" si="18"/>
        <v>.</v>
      </c>
      <c r="AH18" s="264" t="str">
        <f t="shared" si="19"/>
        <v>.</v>
      </c>
      <c r="AI18" s="264" t="str">
        <f t="shared" si="20"/>
        <v>.</v>
      </c>
      <c r="AJ18" s="264" t="str">
        <f t="shared" si="21"/>
        <v>.</v>
      </c>
      <c r="AK18" s="264" t="str">
        <f t="shared" si="22"/>
        <v>.</v>
      </c>
      <c r="AL18" s="264" t="str">
        <f t="shared" si="23"/>
        <v>.</v>
      </c>
      <c r="AM18" s="264" t="str">
        <f t="shared" si="24"/>
        <v>.</v>
      </c>
      <c r="AN18" s="264" t="str">
        <f t="shared" si="25"/>
        <v>.</v>
      </c>
      <c r="AO18" s="264" t="str">
        <f t="shared" si="26"/>
        <v>.</v>
      </c>
      <c r="AP18" s="264" t="str">
        <f t="shared" si="27"/>
        <v>.</v>
      </c>
      <c r="AQ18" s="264" t="str">
        <f t="shared" si="28"/>
        <v>.</v>
      </c>
      <c r="AR18" s="268">
        <f t="shared" si="29"/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66" t="str">
        <f>'7'!C19</f>
        <v>ALEXSANDRO GIOVANNI DA SILVA DIAS</v>
      </c>
      <c r="D19" s="240" t="str">
        <f>IF('7'!AQ19="C","C",IF('7'!AQ19="D","D",IF('7'!AQ19="TR","TR",IF('7'!AQ19="TC","TC","."))))</f>
        <v>.</v>
      </c>
      <c r="E19" s="240" t="str">
        <f t="shared" si="0"/>
        <v>.</v>
      </c>
      <c r="F19" s="240" t="str">
        <f t="shared" si="0"/>
        <v>.</v>
      </c>
      <c r="G19" s="240" t="str">
        <f t="shared" si="1"/>
        <v>.</v>
      </c>
      <c r="H19" s="240" t="str">
        <f t="shared" si="2"/>
        <v>.</v>
      </c>
      <c r="I19" s="240" t="str">
        <f t="shared" si="3"/>
        <v>.</v>
      </c>
      <c r="J19" s="240" t="str">
        <f t="shared" si="4"/>
        <v>.</v>
      </c>
      <c r="K19" s="240" t="str">
        <f t="shared" si="5"/>
        <v>.</v>
      </c>
      <c r="L19" s="240" t="str">
        <f t="shared" si="30"/>
        <v>.</v>
      </c>
      <c r="M19" s="240" t="str">
        <f t="shared" si="31"/>
        <v>.</v>
      </c>
      <c r="N19" s="240" t="str">
        <f t="shared" si="32"/>
        <v>.</v>
      </c>
      <c r="O19" s="240" t="str">
        <f t="shared" si="33"/>
        <v>.</v>
      </c>
      <c r="P19" s="240" t="str">
        <f t="shared" si="35"/>
        <v>.</v>
      </c>
      <c r="Q19" s="240" t="str">
        <f t="shared" si="36"/>
        <v>.</v>
      </c>
      <c r="R19" s="240" t="str">
        <f t="shared" si="37"/>
        <v>.</v>
      </c>
      <c r="S19" s="240" t="str">
        <f t="shared" si="38"/>
        <v>.</v>
      </c>
      <c r="T19" s="240" t="str">
        <f t="shared" si="34"/>
        <v>.</v>
      </c>
      <c r="U19" s="240" t="str">
        <f t="shared" si="6"/>
        <v>.</v>
      </c>
      <c r="V19" s="240" t="str">
        <f t="shared" si="7"/>
        <v>.</v>
      </c>
      <c r="W19" s="240" t="str">
        <f t="shared" si="8"/>
        <v>.</v>
      </c>
      <c r="X19" s="240" t="str">
        <f t="shared" si="9"/>
        <v>.</v>
      </c>
      <c r="Y19" s="240" t="str">
        <f t="shared" si="10"/>
        <v>.</v>
      </c>
      <c r="Z19" s="240" t="str">
        <f t="shared" si="11"/>
        <v>.</v>
      </c>
      <c r="AA19" s="240" t="str">
        <f t="shared" si="12"/>
        <v>.</v>
      </c>
      <c r="AB19" s="240" t="str">
        <f t="shared" si="13"/>
        <v>.</v>
      </c>
      <c r="AC19" s="240" t="str">
        <f t="shared" si="14"/>
        <v>.</v>
      </c>
      <c r="AD19" s="240" t="str">
        <f t="shared" si="15"/>
        <v>.</v>
      </c>
      <c r="AE19" s="240" t="str">
        <f t="shared" si="16"/>
        <v>.</v>
      </c>
      <c r="AF19" s="240" t="str">
        <f t="shared" si="17"/>
        <v>.</v>
      </c>
      <c r="AG19" s="240" t="str">
        <f t="shared" si="18"/>
        <v>.</v>
      </c>
      <c r="AH19" s="240" t="str">
        <f t="shared" si="19"/>
        <v>.</v>
      </c>
      <c r="AI19" s="240" t="str">
        <f t="shared" si="20"/>
        <v>.</v>
      </c>
      <c r="AJ19" s="240" t="str">
        <f t="shared" si="21"/>
        <v>.</v>
      </c>
      <c r="AK19" s="240" t="str">
        <f t="shared" si="22"/>
        <v>.</v>
      </c>
      <c r="AL19" s="240" t="str">
        <f t="shared" si="23"/>
        <v>.</v>
      </c>
      <c r="AM19" s="240" t="str">
        <f t="shared" si="24"/>
        <v>.</v>
      </c>
      <c r="AN19" s="240" t="str">
        <f t="shared" si="25"/>
        <v>.</v>
      </c>
      <c r="AO19" s="240" t="str">
        <f t="shared" si="26"/>
        <v>.</v>
      </c>
      <c r="AP19" s="240" t="str">
        <f t="shared" si="27"/>
        <v>.</v>
      </c>
      <c r="AQ19" s="240" t="str">
        <f t="shared" si="28"/>
        <v>.</v>
      </c>
      <c r="AR19" s="3">
        <f t="shared" si="29"/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66" t="str">
        <f>'7'!C20</f>
        <v>ANA CARLA MESSIAS DE MOURA</v>
      </c>
      <c r="D20" s="240" t="str">
        <f>IF('7'!AQ20="C","C",IF('7'!AQ20="D","D",IF('7'!AQ20="TR","TR",IF('7'!AQ20="TC","TC","."))))</f>
        <v>.</v>
      </c>
      <c r="E20" s="240" t="str">
        <f t="shared" si="0"/>
        <v>.</v>
      </c>
      <c r="F20" s="240" t="str">
        <f t="shared" si="0"/>
        <v>.</v>
      </c>
      <c r="G20" s="240" t="str">
        <f t="shared" si="1"/>
        <v>.</v>
      </c>
      <c r="H20" s="240" t="str">
        <f t="shared" si="2"/>
        <v>.</v>
      </c>
      <c r="I20" s="240" t="str">
        <f t="shared" si="3"/>
        <v>.</v>
      </c>
      <c r="J20" s="240" t="str">
        <f t="shared" si="4"/>
        <v>.</v>
      </c>
      <c r="K20" s="240" t="str">
        <f t="shared" si="5"/>
        <v>.</v>
      </c>
      <c r="L20" s="240" t="str">
        <f t="shared" si="30"/>
        <v>.</v>
      </c>
      <c r="M20" s="240" t="str">
        <f t="shared" si="31"/>
        <v>.</v>
      </c>
      <c r="N20" s="240" t="str">
        <f t="shared" si="32"/>
        <v>.</v>
      </c>
      <c r="O20" s="240" t="str">
        <f t="shared" si="33"/>
        <v>.</v>
      </c>
      <c r="P20" s="264" t="s">
        <v>338</v>
      </c>
      <c r="Q20" s="264" t="s">
        <v>338</v>
      </c>
      <c r="R20" s="264" t="s">
        <v>338</v>
      </c>
      <c r="S20" s="264" t="s">
        <v>338</v>
      </c>
      <c r="T20" s="240" t="str">
        <f t="shared" si="34"/>
        <v>.</v>
      </c>
      <c r="U20" s="240" t="str">
        <f t="shared" si="6"/>
        <v>.</v>
      </c>
      <c r="V20" s="240" t="str">
        <f t="shared" si="7"/>
        <v>.</v>
      </c>
      <c r="W20" s="240" t="str">
        <f t="shared" si="8"/>
        <v>.</v>
      </c>
      <c r="X20" s="240" t="str">
        <f t="shared" si="9"/>
        <v>.</v>
      </c>
      <c r="Y20" s="240" t="str">
        <f t="shared" si="10"/>
        <v>.</v>
      </c>
      <c r="Z20" s="240" t="str">
        <f t="shared" si="11"/>
        <v>.</v>
      </c>
      <c r="AA20" s="240" t="str">
        <f t="shared" si="12"/>
        <v>.</v>
      </c>
      <c r="AB20" s="240" t="str">
        <f t="shared" si="13"/>
        <v>.</v>
      </c>
      <c r="AC20" s="240" t="str">
        <f t="shared" si="14"/>
        <v>.</v>
      </c>
      <c r="AD20" s="240" t="str">
        <f t="shared" si="15"/>
        <v>.</v>
      </c>
      <c r="AE20" s="240" t="str">
        <f t="shared" si="16"/>
        <v>.</v>
      </c>
      <c r="AF20" s="240" t="str">
        <f t="shared" si="17"/>
        <v>.</v>
      </c>
      <c r="AG20" s="240" t="str">
        <f t="shared" si="18"/>
        <v>.</v>
      </c>
      <c r="AH20" s="240" t="str">
        <f t="shared" si="19"/>
        <v>.</v>
      </c>
      <c r="AI20" s="240" t="str">
        <f t="shared" si="20"/>
        <v>.</v>
      </c>
      <c r="AJ20" s="240" t="str">
        <f t="shared" si="21"/>
        <v>.</v>
      </c>
      <c r="AK20" s="240" t="str">
        <f t="shared" si="22"/>
        <v>.</v>
      </c>
      <c r="AL20" s="240" t="str">
        <f t="shared" si="23"/>
        <v>.</v>
      </c>
      <c r="AM20" s="240" t="str">
        <f t="shared" si="24"/>
        <v>.</v>
      </c>
      <c r="AN20" s="240" t="str">
        <f t="shared" si="25"/>
        <v>.</v>
      </c>
      <c r="AO20" s="240" t="str">
        <f t="shared" si="26"/>
        <v>.</v>
      </c>
      <c r="AP20" s="240" t="str">
        <f t="shared" si="27"/>
        <v>.</v>
      </c>
      <c r="AQ20" s="240" t="str">
        <f t="shared" si="28"/>
        <v>.</v>
      </c>
      <c r="AR20" s="4">
        <f t="shared" si="29"/>
        <v>4</v>
      </c>
    </row>
    <row r="21" spans="1:44" ht="10.5" customHeight="1">
      <c r="A21" s="265">
        <f>'7'!A21</f>
        <v>6</v>
      </c>
      <c r="B21" s="265" t="str">
        <f>'7'!B21</f>
        <v>ADS</v>
      </c>
      <c r="C21" s="266" t="str">
        <f>'7'!C21</f>
        <v>ANGELO VICTOR ISRAEL MUNIZ</v>
      </c>
      <c r="D21" s="240" t="str">
        <f>IF('7'!AQ21="C","C",IF('7'!AQ21="D","D",IF('7'!AQ21="TR","TR",IF('7'!AQ21="TC","TC","."))))</f>
        <v>.</v>
      </c>
      <c r="E21" s="240" t="str">
        <f t="shared" si="0"/>
        <v>.</v>
      </c>
      <c r="F21" s="240" t="str">
        <f t="shared" si="0"/>
        <v>.</v>
      </c>
      <c r="G21" s="240" t="str">
        <f t="shared" si="1"/>
        <v>.</v>
      </c>
      <c r="H21" s="240" t="str">
        <f t="shared" si="2"/>
        <v>.</v>
      </c>
      <c r="I21" s="240" t="str">
        <f t="shared" si="3"/>
        <v>.</v>
      </c>
      <c r="J21" s="240" t="str">
        <f t="shared" si="4"/>
        <v>.</v>
      </c>
      <c r="K21" s="240" t="str">
        <f t="shared" si="5"/>
        <v>.</v>
      </c>
      <c r="L21" s="240" t="str">
        <f t="shared" si="30"/>
        <v>.</v>
      </c>
      <c r="M21" s="240" t="str">
        <f t="shared" si="31"/>
        <v>.</v>
      </c>
      <c r="N21" s="240" t="str">
        <f t="shared" si="32"/>
        <v>.</v>
      </c>
      <c r="O21" s="240" t="str">
        <f t="shared" si="33"/>
        <v>.</v>
      </c>
      <c r="P21" s="240" t="str">
        <f t="shared" si="35"/>
        <v>.</v>
      </c>
      <c r="Q21" s="240" t="str">
        <f t="shared" si="36"/>
        <v>.</v>
      </c>
      <c r="R21" s="240" t="str">
        <f t="shared" si="37"/>
        <v>.</v>
      </c>
      <c r="S21" s="240" t="str">
        <f t="shared" si="38"/>
        <v>.</v>
      </c>
      <c r="T21" s="240" t="str">
        <f t="shared" si="34"/>
        <v>.</v>
      </c>
      <c r="U21" s="240" t="str">
        <f t="shared" si="6"/>
        <v>.</v>
      </c>
      <c r="V21" s="240" t="str">
        <f t="shared" si="7"/>
        <v>.</v>
      </c>
      <c r="W21" s="240" t="str">
        <f t="shared" si="8"/>
        <v>.</v>
      </c>
      <c r="X21" s="240" t="str">
        <f t="shared" si="9"/>
        <v>.</v>
      </c>
      <c r="Y21" s="240" t="str">
        <f t="shared" si="10"/>
        <v>.</v>
      </c>
      <c r="Z21" s="240" t="str">
        <f t="shared" si="11"/>
        <v>.</v>
      </c>
      <c r="AA21" s="240" t="str">
        <f t="shared" si="12"/>
        <v>.</v>
      </c>
      <c r="AB21" s="240" t="str">
        <f t="shared" si="13"/>
        <v>.</v>
      </c>
      <c r="AC21" s="240" t="str">
        <f t="shared" si="14"/>
        <v>.</v>
      </c>
      <c r="AD21" s="240" t="str">
        <f t="shared" si="15"/>
        <v>.</v>
      </c>
      <c r="AE21" s="240" t="str">
        <f t="shared" si="16"/>
        <v>.</v>
      </c>
      <c r="AF21" s="240" t="str">
        <f t="shared" si="17"/>
        <v>.</v>
      </c>
      <c r="AG21" s="240" t="str">
        <f t="shared" si="18"/>
        <v>.</v>
      </c>
      <c r="AH21" s="240" t="str">
        <f t="shared" si="19"/>
        <v>.</v>
      </c>
      <c r="AI21" s="240" t="str">
        <f t="shared" si="20"/>
        <v>.</v>
      </c>
      <c r="AJ21" s="240" t="str">
        <f t="shared" si="21"/>
        <v>.</v>
      </c>
      <c r="AK21" s="240" t="str">
        <f t="shared" si="22"/>
        <v>.</v>
      </c>
      <c r="AL21" s="240" t="str">
        <f t="shared" si="23"/>
        <v>.</v>
      </c>
      <c r="AM21" s="240" t="str">
        <f t="shared" si="24"/>
        <v>.</v>
      </c>
      <c r="AN21" s="240" t="str">
        <f t="shared" si="25"/>
        <v>.</v>
      </c>
      <c r="AO21" s="240" t="str">
        <f t="shared" si="26"/>
        <v>.</v>
      </c>
      <c r="AP21" s="240" t="str">
        <f t="shared" si="27"/>
        <v>.</v>
      </c>
      <c r="AQ21" s="240" t="str">
        <f t="shared" si="28"/>
        <v>.</v>
      </c>
      <c r="AR21" s="4">
        <f t="shared" si="29"/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66" t="str">
        <f>'7'!C22</f>
        <v>BRUNO DA SILVA BRIXIUS</v>
      </c>
      <c r="D22" s="240" t="str">
        <f>IF('7'!AQ22="C","C",IF('7'!AQ22="D","D",IF('7'!AQ22="TR","TR",IF('7'!AQ22="TC","TC","."))))</f>
        <v>.</v>
      </c>
      <c r="E22" s="240" t="str">
        <f t="shared" ref="E22:S24" si="39">IF(D22="C","C",IF(D22="D","D",IF(D22="TR","TR",IF(D22="TC","TC","."))))</f>
        <v>.</v>
      </c>
      <c r="F22" s="240" t="str">
        <f t="shared" si="39"/>
        <v>.</v>
      </c>
      <c r="G22" s="240" t="str">
        <f t="shared" si="39"/>
        <v>.</v>
      </c>
      <c r="H22" s="240" t="str">
        <f t="shared" si="39"/>
        <v>.</v>
      </c>
      <c r="I22" s="240" t="str">
        <f t="shared" si="39"/>
        <v>.</v>
      </c>
      <c r="J22" s="240" t="str">
        <f t="shared" si="39"/>
        <v>.</v>
      </c>
      <c r="K22" s="240" t="str">
        <f t="shared" si="39"/>
        <v>.</v>
      </c>
      <c r="L22" s="264" t="s">
        <v>338</v>
      </c>
      <c r="M22" s="264" t="s">
        <v>338</v>
      </c>
      <c r="N22" s="264" t="s">
        <v>338</v>
      </c>
      <c r="O22" s="264" t="s">
        <v>338</v>
      </c>
      <c r="P22" s="240" t="str">
        <f t="shared" ref="P22:P23" si="40">IF(O22="C","C",IF(O22="D","D",IF(O22="TR","TR",IF(O22="TC","TC","."))))</f>
        <v>.</v>
      </c>
      <c r="Q22" s="240" t="str">
        <f t="shared" ref="Q22:Q23" si="41">IF(P22="C","C",IF(P22="D","D",IF(P22="TR","TR",IF(P22="TC","TC","."))))</f>
        <v>.</v>
      </c>
      <c r="R22" s="240" t="str">
        <f t="shared" ref="R22:R23" si="42">IF(Q22="C","C",IF(Q22="D","D",IF(Q22="TR","TR",IF(Q22="TC","TC","."))))</f>
        <v>.</v>
      </c>
      <c r="S22" s="240" t="str">
        <f t="shared" ref="S22:S23" si="43">IF(R22="C","C",IF(R22="D","D",IF(R22="TR","TR",IF(R22="TC","TC","."))))</f>
        <v>.</v>
      </c>
      <c r="T22" s="240" t="str">
        <f t="shared" ref="T22:T27" si="44">IF(S22="C","C",IF(S22="D","D",IF(S22="TR","TR",IF(S22="TC","TC","."))))</f>
        <v>.</v>
      </c>
      <c r="U22" s="240" t="str">
        <f t="shared" ref="U22:U27" si="45">IF(T22="C","C",IF(T22="D","D",IF(T22="TR","TR",IF(T22="TC","TC","."))))</f>
        <v>.</v>
      </c>
      <c r="V22" s="240" t="str">
        <f t="shared" ref="V22:V27" si="46">IF(U22="C","C",IF(U22="D","D",IF(U22="TR","TR",IF(U22="TC","TC","."))))</f>
        <v>.</v>
      </c>
      <c r="W22" s="240" t="str">
        <f t="shared" ref="W22:W27" si="47">IF(V22="C","C",IF(V22="D","D",IF(V22="TR","TR",IF(V22="TC","TC","."))))</f>
        <v>.</v>
      </c>
      <c r="X22" s="240" t="str">
        <f t="shared" ref="X22:X27" si="48">IF(W22="C","C",IF(W22="D","D",IF(W22="TR","TR",IF(W22="TC","TC","."))))</f>
        <v>.</v>
      </c>
      <c r="Y22" s="240" t="str">
        <f t="shared" ref="Y22:Y27" si="49">IF(X22="C","C",IF(X22="D","D",IF(X22="TR","TR",IF(X22="TC","TC","."))))</f>
        <v>.</v>
      </c>
      <c r="Z22" s="240" t="str">
        <f t="shared" ref="Z22:Z27" si="50">IF(Y22="C","C",IF(Y22="D","D",IF(Y22="TR","TR",IF(Y22="TC","TC","."))))</f>
        <v>.</v>
      </c>
      <c r="AA22" s="240" t="str">
        <f t="shared" ref="AA22:AA27" si="51">IF(Z22="C","C",IF(Z22="D","D",IF(Z22="TR","TR",IF(Z22="TC","TC","."))))</f>
        <v>.</v>
      </c>
      <c r="AB22" s="240" t="str">
        <f t="shared" ref="AB22:AB27" si="52">IF(AA22="C","C",IF(AA22="D","D",IF(AA22="TR","TR",IF(AA22="TC","TC","."))))</f>
        <v>.</v>
      </c>
      <c r="AC22" s="240" t="str">
        <f t="shared" ref="AC22:AC27" si="53">IF(AB22="C","C",IF(AB22="D","D",IF(AB22="TR","TR",IF(AB22="TC","TC","."))))</f>
        <v>.</v>
      </c>
      <c r="AD22" s="240" t="str">
        <f t="shared" ref="AD22:AD27" si="54">IF(AC22="C","C",IF(AC22="D","D",IF(AC22="TR","TR",IF(AC22="TC","TC","."))))</f>
        <v>.</v>
      </c>
      <c r="AE22" s="240" t="str">
        <f t="shared" si="16"/>
        <v>.</v>
      </c>
      <c r="AF22" s="240" t="str">
        <f t="shared" si="17"/>
        <v>.</v>
      </c>
      <c r="AG22" s="240" t="str">
        <f t="shared" si="18"/>
        <v>.</v>
      </c>
      <c r="AH22" s="240" t="str">
        <f t="shared" si="19"/>
        <v>.</v>
      </c>
      <c r="AI22" s="240" t="str">
        <f t="shared" si="20"/>
        <v>.</v>
      </c>
      <c r="AJ22" s="240" t="str">
        <f t="shared" si="21"/>
        <v>.</v>
      </c>
      <c r="AK22" s="240" t="str">
        <f t="shared" si="22"/>
        <v>.</v>
      </c>
      <c r="AL22" s="240" t="str">
        <f t="shared" si="23"/>
        <v>.</v>
      </c>
      <c r="AM22" s="240" t="str">
        <f t="shared" si="24"/>
        <v>.</v>
      </c>
      <c r="AN22" s="240" t="str">
        <f t="shared" si="25"/>
        <v>.</v>
      </c>
      <c r="AO22" s="240" t="str">
        <f t="shared" si="26"/>
        <v>.</v>
      </c>
      <c r="AP22" s="240" t="str">
        <f t="shared" si="27"/>
        <v>.</v>
      </c>
      <c r="AQ22" s="240" t="str">
        <f t="shared" si="28"/>
        <v>.</v>
      </c>
      <c r="AR22" s="4">
        <f t="shared" si="29"/>
        <v>4</v>
      </c>
    </row>
    <row r="23" spans="1:44" ht="10.5" customHeight="1">
      <c r="A23" s="265">
        <f>'7'!A23</f>
        <v>1</v>
      </c>
      <c r="B23" s="265" t="str">
        <f>'7'!B23</f>
        <v>TEL</v>
      </c>
      <c r="C23" s="266" t="str">
        <f>'7'!C23</f>
        <v>CRISTIANO DE MOURA</v>
      </c>
      <c r="D23" s="240" t="str">
        <f>IF('7'!AQ23="C","C",IF('7'!AQ23="D","D",IF('7'!AQ23="TR","TR",IF('7'!AQ23="TC","TC","."))))</f>
        <v>.</v>
      </c>
      <c r="E23" s="240" t="str">
        <f t="shared" si="39"/>
        <v>.</v>
      </c>
      <c r="F23" s="240" t="str">
        <f t="shared" si="39"/>
        <v>.</v>
      </c>
      <c r="G23" s="240" t="str">
        <f t="shared" si="39"/>
        <v>.</v>
      </c>
      <c r="H23" s="240" t="str">
        <f t="shared" si="39"/>
        <v>.</v>
      </c>
      <c r="I23" s="240" t="str">
        <f t="shared" si="39"/>
        <v>.</v>
      </c>
      <c r="J23" s="240" t="str">
        <f t="shared" si="39"/>
        <v>.</v>
      </c>
      <c r="K23" s="240" t="str">
        <f t="shared" si="39"/>
        <v>.</v>
      </c>
      <c r="L23" s="240" t="str">
        <f t="shared" si="39"/>
        <v>.</v>
      </c>
      <c r="M23" s="240" t="str">
        <f t="shared" si="39"/>
        <v>.</v>
      </c>
      <c r="N23" s="240" t="str">
        <f t="shared" si="39"/>
        <v>.</v>
      </c>
      <c r="O23" s="240" t="str">
        <f t="shared" si="39"/>
        <v>.</v>
      </c>
      <c r="P23" s="240" t="str">
        <f t="shared" si="40"/>
        <v>.</v>
      </c>
      <c r="Q23" s="240" t="str">
        <f t="shared" si="41"/>
        <v>.</v>
      </c>
      <c r="R23" s="240" t="str">
        <f t="shared" si="42"/>
        <v>.</v>
      </c>
      <c r="S23" s="240" t="str">
        <f t="shared" si="43"/>
        <v>.</v>
      </c>
      <c r="T23" s="240" t="str">
        <f t="shared" si="44"/>
        <v>.</v>
      </c>
      <c r="U23" s="240" t="str">
        <f t="shared" si="45"/>
        <v>.</v>
      </c>
      <c r="V23" s="240" t="str">
        <f t="shared" si="46"/>
        <v>.</v>
      </c>
      <c r="W23" s="240" t="str">
        <f t="shared" si="47"/>
        <v>.</v>
      </c>
      <c r="X23" s="240" t="str">
        <f t="shared" si="48"/>
        <v>.</v>
      </c>
      <c r="Y23" s="240" t="str">
        <f t="shared" si="49"/>
        <v>.</v>
      </c>
      <c r="Z23" s="240" t="str">
        <f t="shared" si="50"/>
        <v>.</v>
      </c>
      <c r="AA23" s="240" t="str">
        <f t="shared" si="51"/>
        <v>.</v>
      </c>
      <c r="AB23" s="240" t="str">
        <f t="shared" si="52"/>
        <v>.</v>
      </c>
      <c r="AC23" s="240" t="str">
        <f t="shared" si="53"/>
        <v>.</v>
      </c>
      <c r="AD23" s="240" t="str">
        <f t="shared" si="54"/>
        <v>.</v>
      </c>
      <c r="AE23" s="240" t="str">
        <f t="shared" si="16"/>
        <v>.</v>
      </c>
      <c r="AF23" s="240" t="str">
        <f t="shared" si="17"/>
        <v>.</v>
      </c>
      <c r="AG23" s="240" t="str">
        <f t="shared" si="18"/>
        <v>.</v>
      </c>
      <c r="AH23" s="240" t="str">
        <f t="shared" si="19"/>
        <v>.</v>
      </c>
      <c r="AI23" s="240" t="str">
        <f t="shared" si="20"/>
        <v>.</v>
      </c>
      <c r="AJ23" s="240" t="str">
        <f t="shared" si="21"/>
        <v>.</v>
      </c>
      <c r="AK23" s="240" t="str">
        <f t="shared" si="22"/>
        <v>.</v>
      </c>
      <c r="AL23" s="240" t="str">
        <f t="shared" si="23"/>
        <v>.</v>
      </c>
      <c r="AM23" s="240" t="str">
        <f t="shared" si="24"/>
        <v>.</v>
      </c>
      <c r="AN23" s="240" t="str">
        <f t="shared" si="25"/>
        <v>.</v>
      </c>
      <c r="AO23" s="240" t="str">
        <f t="shared" si="26"/>
        <v>.</v>
      </c>
      <c r="AP23" s="240" t="str">
        <f t="shared" si="27"/>
        <v>.</v>
      </c>
      <c r="AQ23" s="240" t="str">
        <f t="shared" si="28"/>
        <v>.</v>
      </c>
      <c r="AR23" s="4">
        <f t="shared" si="29"/>
        <v>0</v>
      </c>
    </row>
    <row r="24" spans="1:44" ht="10.5" customHeight="1">
      <c r="A24" s="265">
        <f>'7'!A24</f>
        <v>6</v>
      </c>
      <c r="B24" s="265" t="str">
        <f>'7'!B24</f>
        <v>ADS</v>
      </c>
      <c r="C24" s="266" t="str">
        <f>'7'!C24</f>
        <v>DANIEL OLIVEIRA RODRIGUES</v>
      </c>
      <c r="D24" s="264" t="s">
        <v>338</v>
      </c>
      <c r="E24" s="264" t="s">
        <v>338</v>
      </c>
      <c r="F24" s="264" t="s">
        <v>338</v>
      </c>
      <c r="G24" s="264" t="s">
        <v>338</v>
      </c>
      <c r="H24" s="240" t="str">
        <f t="shared" si="39"/>
        <v>.</v>
      </c>
      <c r="I24" s="240" t="str">
        <f t="shared" si="39"/>
        <v>.</v>
      </c>
      <c r="J24" s="240" t="str">
        <f t="shared" si="39"/>
        <v>.</v>
      </c>
      <c r="K24" s="240" t="str">
        <f t="shared" si="39"/>
        <v>.</v>
      </c>
      <c r="L24" s="264" t="s">
        <v>338</v>
      </c>
      <c r="M24" s="264" t="s">
        <v>338</v>
      </c>
      <c r="N24" s="264" t="s">
        <v>338</v>
      </c>
      <c r="O24" s="264" t="s">
        <v>338</v>
      </c>
      <c r="P24" s="240" t="str">
        <f t="shared" si="39"/>
        <v>.</v>
      </c>
      <c r="Q24" s="240" t="str">
        <f t="shared" si="39"/>
        <v>.</v>
      </c>
      <c r="R24" s="240" t="str">
        <f t="shared" si="39"/>
        <v>.</v>
      </c>
      <c r="S24" s="240" t="str">
        <f t="shared" si="39"/>
        <v>.</v>
      </c>
      <c r="T24" s="240" t="str">
        <f t="shared" si="44"/>
        <v>.</v>
      </c>
      <c r="U24" s="240" t="str">
        <f t="shared" si="45"/>
        <v>.</v>
      </c>
      <c r="V24" s="240" t="str">
        <f t="shared" si="46"/>
        <v>.</v>
      </c>
      <c r="W24" s="240" t="str">
        <f t="shared" si="47"/>
        <v>.</v>
      </c>
      <c r="X24" s="240" t="str">
        <f t="shared" si="48"/>
        <v>.</v>
      </c>
      <c r="Y24" s="240" t="str">
        <f t="shared" si="49"/>
        <v>.</v>
      </c>
      <c r="Z24" s="240" t="str">
        <f t="shared" si="50"/>
        <v>.</v>
      </c>
      <c r="AA24" s="240" t="str">
        <f t="shared" si="51"/>
        <v>.</v>
      </c>
      <c r="AB24" s="240" t="str">
        <f t="shared" si="52"/>
        <v>.</v>
      </c>
      <c r="AC24" s="240" t="str">
        <f t="shared" si="53"/>
        <v>.</v>
      </c>
      <c r="AD24" s="240" t="str">
        <f t="shared" si="54"/>
        <v>.</v>
      </c>
      <c r="AE24" s="240" t="str">
        <f t="shared" si="16"/>
        <v>.</v>
      </c>
      <c r="AF24" s="240" t="str">
        <f t="shared" si="17"/>
        <v>.</v>
      </c>
      <c r="AG24" s="240" t="str">
        <f t="shared" si="18"/>
        <v>.</v>
      </c>
      <c r="AH24" s="240" t="str">
        <f t="shared" si="19"/>
        <v>.</v>
      </c>
      <c r="AI24" s="240" t="str">
        <f t="shared" si="20"/>
        <v>.</v>
      </c>
      <c r="AJ24" s="240" t="str">
        <f t="shared" si="21"/>
        <v>.</v>
      </c>
      <c r="AK24" s="240" t="str">
        <f t="shared" si="22"/>
        <v>.</v>
      </c>
      <c r="AL24" s="240" t="str">
        <f t="shared" si="23"/>
        <v>.</v>
      </c>
      <c r="AM24" s="240" t="str">
        <f t="shared" si="24"/>
        <v>.</v>
      </c>
      <c r="AN24" s="240" t="str">
        <f t="shared" si="25"/>
        <v>.</v>
      </c>
      <c r="AO24" s="240" t="str">
        <f t="shared" si="26"/>
        <v>.</v>
      </c>
      <c r="AP24" s="240" t="str">
        <f t="shared" si="27"/>
        <v>.</v>
      </c>
      <c r="AQ24" s="240" t="str">
        <f t="shared" si="28"/>
        <v>.</v>
      </c>
      <c r="AR24" s="4">
        <f t="shared" si="29"/>
        <v>8</v>
      </c>
    </row>
    <row r="25" spans="1:44" ht="10.5" customHeight="1">
      <c r="A25" s="265">
        <f>'7'!A25</f>
        <v>7</v>
      </c>
      <c r="B25" s="265" t="str">
        <f>'7'!B25</f>
        <v>ADS</v>
      </c>
      <c r="C25" s="266" t="str">
        <f>'7'!C25</f>
        <v>DIONATA LEONEL MACHADO FERRAZ</v>
      </c>
      <c r="D25" s="240" t="str">
        <f>IF('7'!AQ25="C","C",IF('7'!AQ25="D","D",IF('7'!AQ25="TR","TR",IF('7'!AQ25="TC","TC","."))))</f>
        <v>.</v>
      </c>
      <c r="E25" s="240" t="str">
        <f t="shared" ref="E25:S25" si="55">IF(D25="C","C",IF(D25="D","D",IF(D25="TR","TR",IF(D25="TC","TC","."))))</f>
        <v>.</v>
      </c>
      <c r="F25" s="240" t="str">
        <f t="shared" si="55"/>
        <v>.</v>
      </c>
      <c r="G25" s="240" t="str">
        <f t="shared" si="55"/>
        <v>.</v>
      </c>
      <c r="H25" s="240" t="str">
        <f t="shared" si="55"/>
        <v>.</v>
      </c>
      <c r="I25" s="240" t="str">
        <f t="shared" si="55"/>
        <v>.</v>
      </c>
      <c r="J25" s="240" t="str">
        <f t="shared" si="55"/>
        <v>.</v>
      </c>
      <c r="K25" s="240" t="str">
        <f t="shared" si="55"/>
        <v>.</v>
      </c>
      <c r="L25" s="240" t="str">
        <f t="shared" si="55"/>
        <v>.</v>
      </c>
      <c r="M25" s="240" t="str">
        <f t="shared" si="55"/>
        <v>.</v>
      </c>
      <c r="N25" s="240" t="str">
        <f t="shared" si="55"/>
        <v>.</v>
      </c>
      <c r="O25" s="240" t="str">
        <f t="shared" si="55"/>
        <v>.</v>
      </c>
      <c r="P25" s="240" t="str">
        <f t="shared" si="55"/>
        <v>.</v>
      </c>
      <c r="Q25" s="240" t="str">
        <f t="shared" si="55"/>
        <v>.</v>
      </c>
      <c r="R25" s="240" t="str">
        <f t="shared" si="55"/>
        <v>.</v>
      </c>
      <c r="S25" s="240" t="str">
        <f t="shared" si="55"/>
        <v>.</v>
      </c>
      <c r="T25" s="240" t="str">
        <f t="shared" si="44"/>
        <v>.</v>
      </c>
      <c r="U25" s="240" t="str">
        <f t="shared" si="45"/>
        <v>.</v>
      </c>
      <c r="V25" s="240" t="str">
        <f t="shared" si="46"/>
        <v>.</v>
      </c>
      <c r="W25" s="240" t="str">
        <f t="shared" si="47"/>
        <v>.</v>
      </c>
      <c r="X25" s="240" t="str">
        <f t="shared" si="48"/>
        <v>.</v>
      </c>
      <c r="Y25" s="240" t="str">
        <f t="shared" si="49"/>
        <v>.</v>
      </c>
      <c r="Z25" s="240" t="str">
        <f t="shared" si="50"/>
        <v>.</v>
      </c>
      <c r="AA25" s="240" t="str">
        <f t="shared" si="51"/>
        <v>.</v>
      </c>
      <c r="AB25" s="240" t="str">
        <f t="shared" si="52"/>
        <v>.</v>
      </c>
      <c r="AC25" s="240" t="str">
        <f t="shared" si="53"/>
        <v>.</v>
      </c>
      <c r="AD25" s="240" t="str">
        <f t="shared" si="54"/>
        <v>.</v>
      </c>
      <c r="AE25" s="240" t="str">
        <f t="shared" si="16"/>
        <v>.</v>
      </c>
      <c r="AF25" s="240" t="str">
        <f t="shared" si="17"/>
        <v>.</v>
      </c>
      <c r="AG25" s="240" t="str">
        <f t="shared" si="18"/>
        <v>.</v>
      </c>
      <c r="AH25" s="240" t="str">
        <f t="shared" si="19"/>
        <v>.</v>
      </c>
      <c r="AI25" s="240" t="str">
        <f t="shared" si="20"/>
        <v>.</v>
      </c>
      <c r="AJ25" s="240" t="str">
        <f t="shared" si="21"/>
        <v>.</v>
      </c>
      <c r="AK25" s="240" t="str">
        <f t="shared" si="22"/>
        <v>.</v>
      </c>
      <c r="AL25" s="240" t="str">
        <f t="shared" si="23"/>
        <v>.</v>
      </c>
      <c r="AM25" s="240" t="str">
        <f t="shared" si="24"/>
        <v>.</v>
      </c>
      <c r="AN25" s="240" t="str">
        <f t="shared" si="25"/>
        <v>.</v>
      </c>
      <c r="AO25" s="240" t="str">
        <f t="shared" si="26"/>
        <v>.</v>
      </c>
      <c r="AP25" s="240" t="str">
        <f t="shared" si="27"/>
        <v>.</v>
      </c>
      <c r="AQ25" s="240" t="str">
        <f t="shared" si="28"/>
        <v>.</v>
      </c>
      <c r="AR25" s="4">
        <f t="shared" si="29"/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66" t="str">
        <f>'7'!C26</f>
        <v>DOUGLAS COSTA DA ROCHA</v>
      </c>
      <c r="D26" s="240" t="str">
        <f>IF('7'!AQ26="C","C",IF('7'!AQ26="D","D",IF('7'!AQ26="TR","TR",IF('7'!AQ26="TC","TC","."))))</f>
        <v>.</v>
      </c>
      <c r="E26" s="240" t="str">
        <f t="shared" ref="E26:S26" si="56">IF(D26="C","C",IF(D26="D","D",IF(D26="TR","TR",IF(D26="TC","TC","."))))</f>
        <v>.</v>
      </c>
      <c r="F26" s="240" t="str">
        <f t="shared" si="56"/>
        <v>.</v>
      </c>
      <c r="G26" s="240" t="str">
        <f t="shared" si="56"/>
        <v>.</v>
      </c>
      <c r="H26" s="240" t="str">
        <f t="shared" si="56"/>
        <v>.</v>
      </c>
      <c r="I26" s="240" t="str">
        <f t="shared" si="56"/>
        <v>.</v>
      </c>
      <c r="J26" s="240" t="str">
        <f t="shared" si="56"/>
        <v>.</v>
      </c>
      <c r="K26" s="240" t="str">
        <f t="shared" si="56"/>
        <v>.</v>
      </c>
      <c r="L26" s="264" t="s">
        <v>338</v>
      </c>
      <c r="M26" s="264" t="s">
        <v>338</v>
      </c>
      <c r="N26" s="264" t="s">
        <v>338</v>
      </c>
      <c r="O26" s="264" t="s">
        <v>338</v>
      </c>
      <c r="P26" s="240" t="str">
        <f t="shared" si="56"/>
        <v>.</v>
      </c>
      <c r="Q26" s="240" t="str">
        <f t="shared" si="56"/>
        <v>.</v>
      </c>
      <c r="R26" s="240" t="str">
        <f t="shared" si="56"/>
        <v>.</v>
      </c>
      <c r="S26" s="240" t="str">
        <f t="shared" si="56"/>
        <v>.</v>
      </c>
      <c r="T26" s="240" t="str">
        <f t="shared" si="44"/>
        <v>.</v>
      </c>
      <c r="U26" s="240" t="str">
        <f t="shared" si="45"/>
        <v>.</v>
      </c>
      <c r="V26" s="240" t="str">
        <f t="shared" si="46"/>
        <v>.</v>
      </c>
      <c r="W26" s="240" t="str">
        <f t="shared" si="47"/>
        <v>.</v>
      </c>
      <c r="X26" s="240" t="str">
        <f t="shared" si="48"/>
        <v>.</v>
      </c>
      <c r="Y26" s="240" t="str">
        <f t="shared" si="49"/>
        <v>.</v>
      </c>
      <c r="Z26" s="240" t="str">
        <f t="shared" si="50"/>
        <v>.</v>
      </c>
      <c r="AA26" s="240" t="str">
        <f t="shared" si="51"/>
        <v>.</v>
      </c>
      <c r="AB26" s="240" t="str">
        <f t="shared" si="52"/>
        <v>.</v>
      </c>
      <c r="AC26" s="240" t="str">
        <f t="shared" si="53"/>
        <v>.</v>
      </c>
      <c r="AD26" s="240" t="str">
        <f t="shared" si="54"/>
        <v>.</v>
      </c>
      <c r="AE26" s="240" t="str">
        <f t="shared" si="16"/>
        <v>.</v>
      </c>
      <c r="AF26" s="240" t="str">
        <f t="shared" si="17"/>
        <v>.</v>
      </c>
      <c r="AG26" s="240" t="str">
        <f t="shared" si="18"/>
        <v>.</v>
      </c>
      <c r="AH26" s="240" t="str">
        <f t="shared" si="19"/>
        <v>.</v>
      </c>
      <c r="AI26" s="240" t="str">
        <f t="shared" si="20"/>
        <v>.</v>
      </c>
      <c r="AJ26" s="240" t="str">
        <f t="shared" si="21"/>
        <v>.</v>
      </c>
      <c r="AK26" s="240" t="str">
        <f t="shared" si="22"/>
        <v>.</v>
      </c>
      <c r="AL26" s="240" t="str">
        <f t="shared" si="23"/>
        <v>.</v>
      </c>
      <c r="AM26" s="240" t="str">
        <f>IF(AL26="C","C",IF(AL26="D","D",IF(AL26="TR","TR",IF(AL26="TC","TC","."))))</f>
        <v>.</v>
      </c>
      <c r="AN26" s="240" t="str">
        <f t="shared" si="25"/>
        <v>.</v>
      </c>
      <c r="AO26" s="240" t="str">
        <f t="shared" si="26"/>
        <v>.</v>
      </c>
      <c r="AP26" s="240" t="str">
        <f t="shared" si="27"/>
        <v>.</v>
      </c>
      <c r="AQ26" s="240" t="str">
        <f t="shared" si="28"/>
        <v>.</v>
      </c>
      <c r="AR26" s="4">
        <f t="shared" si="29"/>
        <v>4</v>
      </c>
    </row>
    <row r="27" spans="1:44" ht="10.5" customHeight="1">
      <c r="A27" s="265">
        <f>'7'!A27</f>
        <v>3</v>
      </c>
      <c r="B27" s="265" t="str">
        <f>'7'!B27</f>
        <v>REDES</v>
      </c>
      <c r="C27" s="266" t="str">
        <f>'7'!C27</f>
        <v>FABIANO BORBA VIANA FEIJÓ</v>
      </c>
      <c r="D27" s="240" t="str">
        <f>IF('7'!AQ27="C","C",IF('7'!AQ27="D","D",IF('7'!AQ27="TR","TR",IF('7'!AQ27="TC","TC","."))))</f>
        <v>.</v>
      </c>
      <c r="E27" s="240" t="str">
        <f t="shared" ref="E27:L30" si="57">IF(D27="C","C",IF(D27="D","D",IF(D27="TR","TR",IF(D27="TC","TC","."))))</f>
        <v>.</v>
      </c>
      <c r="F27" s="240" t="str">
        <f t="shared" si="57"/>
        <v>.</v>
      </c>
      <c r="G27" s="240" t="str">
        <f t="shared" si="57"/>
        <v>.</v>
      </c>
      <c r="H27" s="240" t="str">
        <f t="shared" si="57"/>
        <v>.</v>
      </c>
      <c r="I27" s="240" t="str">
        <f t="shared" si="57"/>
        <v>.</v>
      </c>
      <c r="J27" s="240" t="str">
        <f t="shared" si="57"/>
        <v>.</v>
      </c>
      <c r="K27" s="240" t="str">
        <f t="shared" si="57"/>
        <v>.</v>
      </c>
      <c r="L27" s="264" t="s">
        <v>123</v>
      </c>
      <c r="M27" s="264" t="s">
        <v>123</v>
      </c>
      <c r="N27" s="264" t="s">
        <v>123</v>
      </c>
      <c r="O27" s="264" t="s">
        <v>123</v>
      </c>
      <c r="P27" s="240" t="str">
        <f t="shared" ref="P27:S28" si="58">IF(O27="C","C",IF(O27="D","D",IF(O27="TR","TR",IF(O27="TC","TC","."))))</f>
        <v>C</v>
      </c>
      <c r="Q27" s="240" t="str">
        <f t="shared" si="58"/>
        <v>C</v>
      </c>
      <c r="R27" s="240" t="str">
        <f t="shared" si="58"/>
        <v>C</v>
      </c>
      <c r="S27" s="240" t="str">
        <f t="shared" si="58"/>
        <v>C</v>
      </c>
      <c r="T27" s="240" t="str">
        <f t="shared" si="44"/>
        <v>C</v>
      </c>
      <c r="U27" s="240" t="str">
        <f t="shared" si="45"/>
        <v>C</v>
      </c>
      <c r="V27" s="240" t="str">
        <f t="shared" si="46"/>
        <v>C</v>
      </c>
      <c r="W27" s="240" t="str">
        <f t="shared" si="47"/>
        <v>C</v>
      </c>
      <c r="X27" s="240" t="str">
        <f t="shared" si="48"/>
        <v>C</v>
      </c>
      <c r="Y27" s="240" t="str">
        <f t="shared" si="49"/>
        <v>C</v>
      </c>
      <c r="Z27" s="240" t="str">
        <f t="shared" si="50"/>
        <v>C</v>
      </c>
      <c r="AA27" s="240" t="str">
        <f t="shared" si="51"/>
        <v>C</v>
      </c>
      <c r="AB27" s="240" t="str">
        <f t="shared" si="52"/>
        <v>C</v>
      </c>
      <c r="AC27" s="240" t="str">
        <f t="shared" si="53"/>
        <v>C</v>
      </c>
      <c r="AD27" s="240" t="str">
        <f t="shared" si="54"/>
        <v>C</v>
      </c>
      <c r="AE27" s="240" t="str">
        <f t="shared" si="16"/>
        <v>C</v>
      </c>
      <c r="AF27" s="240" t="str">
        <f t="shared" ref="AF27:AL30" si="59">IF(AE27="C","C",IF(AE27="D","D",IF(AE27="TR","TR",IF(AE27="TC","TC","."))))</f>
        <v>C</v>
      </c>
      <c r="AG27" s="240" t="str">
        <f t="shared" si="59"/>
        <v>C</v>
      </c>
      <c r="AH27" s="240" t="str">
        <f t="shared" si="59"/>
        <v>C</v>
      </c>
      <c r="AI27" s="240" t="str">
        <f t="shared" si="59"/>
        <v>C</v>
      </c>
      <c r="AJ27" s="240" t="str">
        <f t="shared" si="59"/>
        <v>C</v>
      </c>
      <c r="AK27" s="240" t="str">
        <f t="shared" si="59"/>
        <v>C</v>
      </c>
      <c r="AL27" s="240" t="str">
        <f t="shared" si="59"/>
        <v>C</v>
      </c>
      <c r="AM27" s="240" t="str">
        <f>IF(AL27="C","C",IF(AL27="D","D",IF(AL27="TR","TR",IF(AL27="TC","TC","."))))</f>
        <v>C</v>
      </c>
      <c r="AN27" s="240" t="str">
        <f t="shared" ref="AN27:AQ30" si="60">IF(AM27="C","C",IF(AM27="D","D",IF(AM27="TR","TR",IF(AM27="TC","TC","."))))</f>
        <v>C</v>
      </c>
      <c r="AO27" s="240" t="str">
        <f t="shared" si="60"/>
        <v>C</v>
      </c>
      <c r="AP27" s="240" t="str">
        <f t="shared" si="60"/>
        <v>C</v>
      </c>
      <c r="AQ27" s="240" t="str">
        <f t="shared" si="60"/>
        <v>C</v>
      </c>
      <c r="AR27" s="4">
        <f t="shared" si="29"/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66" t="str">
        <f>'7'!C28</f>
        <v>FELIPE DA SILVA PACHECO</v>
      </c>
      <c r="D28" s="240" t="str">
        <f>IF('7'!AQ28="C","C",IF('7'!AQ28="D","D",IF('7'!AQ28="TR","TR",IF('7'!AQ28="TC","TC","."))))</f>
        <v>.</v>
      </c>
      <c r="E28" s="240" t="str">
        <f t="shared" si="57"/>
        <v>.</v>
      </c>
      <c r="F28" s="240" t="str">
        <f t="shared" si="57"/>
        <v>.</v>
      </c>
      <c r="G28" s="240" t="str">
        <f t="shared" si="57"/>
        <v>.</v>
      </c>
      <c r="H28" s="240" t="str">
        <f t="shared" si="57"/>
        <v>.</v>
      </c>
      <c r="I28" s="240" t="str">
        <f t="shared" si="57"/>
        <v>.</v>
      </c>
      <c r="J28" s="240" t="str">
        <f t="shared" si="57"/>
        <v>.</v>
      </c>
      <c r="K28" s="240" t="str">
        <f t="shared" si="57"/>
        <v>.</v>
      </c>
      <c r="L28" s="240" t="str">
        <f t="shared" si="57"/>
        <v>.</v>
      </c>
      <c r="M28" s="240" t="str">
        <f t="shared" ref="M28:AE28" si="61">IF(L28="C","C",IF(L28="D","D",IF(L28="TR","TR",IF(L28="TC","TC","."))))</f>
        <v>.</v>
      </c>
      <c r="N28" s="240" t="str">
        <f t="shared" si="61"/>
        <v>.</v>
      </c>
      <c r="O28" s="240" t="str">
        <f t="shared" si="61"/>
        <v>.</v>
      </c>
      <c r="P28" s="240" t="str">
        <f t="shared" si="58"/>
        <v>.</v>
      </c>
      <c r="Q28" s="240" t="str">
        <f t="shared" si="58"/>
        <v>.</v>
      </c>
      <c r="R28" s="240" t="str">
        <f t="shared" si="58"/>
        <v>.</v>
      </c>
      <c r="S28" s="240" t="str">
        <f t="shared" si="58"/>
        <v>.</v>
      </c>
      <c r="T28" s="240" t="str">
        <f t="shared" si="61"/>
        <v>.</v>
      </c>
      <c r="U28" s="240" t="str">
        <f t="shared" si="61"/>
        <v>.</v>
      </c>
      <c r="V28" s="240" t="str">
        <f t="shared" si="61"/>
        <v>.</v>
      </c>
      <c r="W28" s="240" t="str">
        <f t="shared" si="61"/>
        <v>.</v>
      </c>
      <c r="X28" s="240" t="str">
        <f t="shared" si="61"/>
        <v>.</v>
      </c>
      <c r="Y28" s="240" t="str">
        <f t="shared" si="61"/>
        <v>.</v>
      </c>
      <c r="Z28" s="240" t="str">
        <f t="shared" si="61"/>
        <v>.</v>
      </c>
      <c r="AA28" s="240" t="str">
        <f t="shared" si="61"/>
        <v>.</v>
      </c>
      <c r="AB28" s="240" t="str">
        <f t="shared" si="61"/>
        <v>.</v>
      </c>
      <c r="AC28" s="240" t="str">
        <f t="shared" si="61"/>
        <v>.</v>
      </c>
      <c r="AD28" s="240" t="str">
        <f t="shared" si="61"/>
        <v>.</v>
      </c>
      <c r="AE28" s="240" t="str">
        <f t="shared" si="61"/>
        <v>.</v>
      </c>
      <c r="AF28" s="240" t="str">
        <f t="shared" si="59"/>
        <v>.</v>
      </c>
      <c r="AG28" s="240" t="str">
        <f t="shared" si="59"/>
        <v>.</v>
      </c>
      <c r="AH28" s="240" t="str">
        <f t="shared" si="59"/>
        <v>.</v>
      </c>
      <c r="AI28" s="240" t="str">
        <f t="shared" si="59"/>
        <v>.</v>
      </c>
      <c r="AJ28" s="240" t="str">
        <f t="shared" si="59"/>
        <v>.</v>
      </c>
      <c r="AK28" s="240" t="str">
        <f t="shared" si="59"/>
        <v>.</v>
      </c>
      <c r="AL28" s="240" t="str">
        <f t="shared" si="59"/>
        <v>.</v>
      </c>
      <c r="AM28" s="240" t="str">
        <f>IF(AL28="C","C",IF(AL28="D","D",IF(AL28="TR","TR",IF(AL28="TC","TC","."))))</f>
        <v>.</v>
      </c>
      <c r="AN28" s="240" t="str">
        <f t="shared" si="60"/>
        <v>.</v>
      </c>
      <c r="AO28" s="240" t="str">
        <f t="shared" si="60"/>
        <v>.</v>
      </c>
      <c r="AP28" s="240" t="str">
        <f t="shared" si="60"/>
        <v>.</v>
      </c>
      <c r="AQ28" s="240" t="str">
        <f t="shared" si="60"/>
        <v>.</v>
      </c>
      <c r="AR28" s="4">
        <f t="shared" si="29"/>
        <v>0</v>
      </c>
    </row>
    <row r="29" spans="1:44" ht="10.5" customHeight="1">
      <c r="A29" s="265">
        <f>'7'!A29</f>
        <v>10</v>
      </c>
      <c r="B29" s="265" t="str">
        <f>'7'!B29</f>
        <v>ADS</v>
      </c>
      <c r="C29" s="266" t="str">
        <f>'7'!C29</f>
        <v>FERNANDO LEITE SZEZECINSKI</v>
      </c>
      <c r="D29" s="240" t="str">
        <f>IF('7'!AQ29="C","C",IF('7'!AQ29="D","D",IF('7'!AQ29="TR","TR",IF('7'!AQ29="TC","TC","."))))</f>
        <v>.</v>
      </c>
      <c r="E29" s="240" t="str">
        <f t="shared" si="57"/>
        <v>.</v>
      </c>
      <c r="F29" s="240" t="str">
        <f t="shared" si="57"/>
        <v>.</v>
      </c>
      <c r="G29" s="240" t="str">
        <f t="shared" si="57"/>
        <v>.</v>
      </c>
      <c r="H29" s="240" t="str">
        <f t="shared" si="57"/>
        <v>.</v>
      </c>
      <c r="I29" s="240" t="str">
        <f t="shared" si="57"/>
        <v>.</v>
      </c>
      <c r="J29" s="240" t="str">
        <f t="shared" si="57"/>
        <v>.</v>
      </c>
      <c r="K29" s="240" t="str">
        <f t="shared" si="57"/>
        <v>.</v>
      </c>
      <c r="L29" s="240" t="str">
        <f t="shared" si="57"/>
        <v>.</v>
      </c>
      <c r="M29" s="240" t="str">
        <f t="shared" ref="M29:AE29" si="62">IF(L29="C","C",IF(L29="D","D",IF(L29="TR","TR",IF(L29="TC","TC","."))))</f>
        <v>.</v>
      </c>
      <c r="N29" s="240" t="str">
        <f t="shared" si="62"/>
        <v>.</v>
      </c>
      <c r="O29" s="240" t="str">
        <f t="shared" si="62"/>
        <v>.</v>
      </c>
      <c r="P29" s="264" t="s">
        <v>338</v>
      </c>
      <c r="Q29" s="264" t="s">
        <v>338</v>
      </c>
      <c r="R29" s="264" t="s">
        <v>338</v>
      </c>
      <c r="S29" s="264" t="s">
        <v>338</v>
      </c>
      <c r="T29" s="240" t="str">
        <f t="shared" si="62"/>
        <v>.</v>
      </c>
      <c r="U29" s="240" t="str">
        <f t="shared" si="62"/>
        <v>.</v>
      </c>
      <c r="V29" s="240" t="str">
        <f t="shared" si="62"/>
        <v>.</v>
      </c>
      <c r="W29" s="240" t="str">
        <f t="shared" si="62"/>
        <v>.</v>
      </c>
      <c r="X29" s="240" t="str">
        <f t="shared" si="62"/>
        <v>.</v>
      </c>
      <c r="Y29" s="240" t="str">
        <f t="shared" si="62"/>
        <v>.</v>
      </c>
      <c r="Z29" s="240" t="str">
        <f t="shared" si="62"/>
        <v>.</v>
      </c>
      <c r="AA29" s="240" t="str">
        <f t="shared" si="62"/>
        <v>.</v>
      </c>
      <c r="AB29" s="240" t="str">
        <f t="shared" si="62"/>
        <v>.</v>
      </c>
      <c r="AC29" s="240" t="str">
        <f t="shared" si="62"/>
        <v>.</v>
      </c>
      <c r="AD29" s="240" t="str">
        <f t="shared" si="62"/>
        <v>.</v>
      </c>
      <c r="AE29" s="240" t="str">
        <f t="shared" si="62"/>
        <v>.</v>
      </c>
      <c r="AF29" s="240" t="str">
        <f t="shared" si="59"/>
        <v>.</v>
      </c>
      <c r="AG29" s="240" t="str">
        <f t="shared" si="59"/>
        <v>.</v>
      </c>
      <c r="AH29" s="240" t="str">
        <f t="shared" si="59"/>
        <v>.</v>
      </c>
      <c r="AI29" s="240" t="str">
        <f t="shared" si="59"/>
        <v>.</v>
      </c>
      <c r="AJ29" s="240" t="str">
        <f t="shared" si="59"/>
        <v>.</v>
      </c>
      <c r="AK29" s="240" t="str">
        <f t="shared" si="59"/>
        <v>.</v>
      </c>
      <c r="AL29" s="240" t="str">
        <f t="shared" si="59"/>
        <v>.</v>
      </c>
      <c r="AM29" s="240" t="str">
        <f>IF(AL29="C","C",IF(AL29="D","D",IF(AL29="TR","TR",IF(AL29="TC","TC","."))))</f>
        <v>.</v>
      </c>
      <c r="AN29" s="240" t="str">
        <f t="shared" si="60"/>
        <v>.</v>
      </c>
      <c r="AO29" s="240" t="str">
        <f t="shared" si="60"/>
        <v>.</v>
      </c>
      <c r="AP29" s="240" t="str">
        <f t="shared" si="60"/>
        <v>.</v>
      </c>
      <c r="AQ29" s="240" t="str">
        <f t="shared" si="60"/>
        <v>.</v>
      </c>
      <c r="AR29" s="4">
        <f t="shared" si="29"/>
        <v>4</v>
      </c>
    </row>
    <row r="30" spans="1:44" ht="10.5" customHeight="1">
      <c r="A30" s="265">
        <f>'7'!A30</f>
        <v>11</v>
      </c>
      <c r="B30" s="265" t="str">
        <f>'7'!B30</f>
        <v>ADS</v>
      </c>
      <c r="C30" s="266" t="str">
        <f>'7'!C30</f>
        <v>GUILHERME PEREIRA SILVEIRA</v>
      </c>
      <c r="D30" s="240" t="str">
        <f>IF('7'!AQ30="C","C",IF('7'!AQ30="D","D",IF('7'!AQ30="TR","TR",IF('7'!AQ30="TC","TC","."))))</f>
        <v>.</v>
      </c>
      <c r="E30" s="240" t="str">
        <f t="shared" si="57"/>
        <v>.</v>
      </c>
      <c r="F30" s="240" t="str">
        <f t="shared" si="57"/>
        <v>.</v>
      </c>
      <c r="G30" s="240" t="str">
        <f t="shared" si="57"/>
        <v>.</v>
      </c>
      <c r="H30" s="240" t="str">
        <f t="shared" si="57"/>
        <v>.</v>
      </c>
      <c r="I30" s="240" t="str">
        <f t="shared" si="57"/>
        <v>.</v>
      </c>
      <c r="J30" s="240" t="str">
        <f t="shared" si="57"/>
        <v>.</v>
      </c>
      <c r="K30" s="240" t="str">
        <f t="shared" si="57"/>
        <v>.</v>
      </c>
      <c r="L30" s="240" t="str">
        <f t="shared" si="57"/>
        <v>.</v>
      </c>
      <c r="M30" s="240" t="str">
        <f t="shared" ref="M30:AE30" si="63">IF(L30="C","C",IF(L30="D","D",IF(L30="TR","TR",IF(L30="TC","TC","."))))</f>
        <v>.</v>
      </c>
      <c r="N30" s="240" t="str">
        <f t="shared" si="63"/>
        <v>.</v>
      </c>
      <c r="O30" s="240" t="str">
        <f t="shared" si="63"/>
        <v>.</v>
      </c>
      <c r="P30" s="264" t="s">
        <v>338</v>
      </c>
      <c r="Q30" s="264" t="s">
        <v>338</v>
      </c>
      <c r="R30" s="264" t="s">
        <v>338</v>
      </c>
      <c r="S30" s="264" t="s">
        <v>338</v>
      </c>
      <c r="T30" s="240" t="str">
        <f t="shared" si="63"/>
        <v>.</v>
      </c>
      <c r="U30" s="240" t="str">
        <f t="shared" si="63"/>
        <v>.</v>
      </c>
      <c r="V30" s="240" t="str">
        <f t="shared" si="63"/>
        <v>.</v>
      </c>
      <c r="W30" s="240" t="str">
        <f t="shared" si="63"/>
        <v>.</v>
      </c>
      <c r="X30" s="240" t="str">
        <f t="shared" si="63"/>
        <v>.</v>
      </c>
      <c r="Y30" s="240" t="str">
        <f t="shared" si="63"/>
        <v>.</v>
      </c>
      <c r="Z30" s="240" t="str">
        <f t="shared" si="63"/>
        <v>.</v>
      </c>
      <c r="AA30" s="240" t="str">
        <f t="shared" si="63"/>
        <v>.</v>
      </c>
      <c r="AB30" s="240" t="str">
        <f t="shared" si="63"/>
        <v>.</v>
      </c>
      <c r="AC30" s="240" t="str">
        <f t="shared" si="63"/>
        <v>.</v>
      </c>
      <c r="AD30" s="240" t="str">
        <f t="shared" si="63"/>
        <v>.</v>
      </c>
      <c r="AE30" s="240" t="str">
        <f t="shared" si="63"/>
        <v>.</v>
      </c>
      <c r="AF30" s="240" t="str">
        <f t="shared" si="59"/>
        <v>.</v>
      </c>
      <c r="AG30" s="240" t="str">
        <f t="shared" si="59"/>
        <v>.</v>
      </c>
      <c r="AH30" s="240" t="str">
        <f t="shared" si="59"/>
        <v>.</v>
      </c>
      <c r="AI30" s="240" t="str">
        <f t="shared" si="59"/>
        <v>.</v>
      </c>
      <c r="AJ30" s="240" t="str">
        <f t="shared" si="59"/>
        <v>.</v>
      </c>
      <c r="AK30" s="240" t="str">
        <f t="shared" si="59"/>
        <v>.</v>
      </c>
      <c r="AL30" s="240" t="str">
        <f t="shared" si="59"/>
        <v>.</v>
      </c>
      <c r="AM30" s="240" t="str">
        <f>IF(AL30="C","C",IF(AL30="D","D",IF(AL30="TR","TR",IF(AL30="TC","TC","."))))</f>
        <v>.</v>
      </c>
      <c r="AN30" s="240" t="str">
        <f t="shared" si="60"/>
        <v>.</v>
      </c>
      <c r="AO30" s="240" t="str">
        <f t="shared" si="60"/>
        <v>.</v>
      </c>
      <c r="AP30" s="240" t="str">
        <f t="shared" si="60"/>
        <v>.</v>
      </c>
      <c r="AQ30" s="240" t="str">
        <f t="shared" si="60"/>
        <v>.</v>
      </c>
      <c r="AR30" s="4">
        <f>COUNTIF(D30:AQ30,"F")</f>
        <v>4</v>
      </c>
    </row>
    <row r="31" spans="1:44" ht="10.5" customHeight="1">
      <c r="A31" s="265">
        <f>'7'!A31</f>
        <v>12</v>
      </c>
      <c r="B31" s="265" t="str">
        <f>'7'!B31</f>
        <v>ADS</v>
      </c>
      <c r="C31" s="266" t="str">
        <f>'7'!C31</f>
        <v>LEONARDO GOMES MONTEIRO MIGUEIS CERQUEIRA</v>
      </c>
      <c r="D31" s="240" t="str">
        <f>IF('7'!AQ31="C","C",IF('7'!AQ31="D","D",IF('7'!AQ31="TR","TR",IF('7'!AQ31="TC","TC","."))))</f>
        <v>.</v>
      </c>
      <c r="E31" s="240" t="str">
        <f t="shared" ref="E31:AF45" si="64">IF(D31="C","C",IF(D31="D","D",IF(D31="TR","TR",IF(D31="TC","TC","."))))</f>
        <v>.</v>
      </c>
      <c r="F31" s="240" t="str">
        <f t="shared" si="64"/>
        <v>.</v>
      </c>
      <c r="G31" s="240" t="str">
        <f t="shared" si="64"/>
        <v>.</v>
      </c>
      <c r="H31" s="264" t="s">
        <v>338</v>
      </c>
      <c r="I31" s="264" t="s">
        <v>338</v>
      </c>
      <c r="J31" s="264" t="s">
        <v>338</v>
      </c>
      <c r="K31" s="264" t="s">
        <v>338</v>
      </c>
      <c r="L31" s="240" t="str">
        <f t="shared" ref="L31" si="65">IF(K31="C","C",IF(K31="D","D",IF(K31="TR","TR",IF(K31="TC","TC","."))))</f>
        <v>.</v>
      </c>
      <c r="M31" s="240" t="str">
        <f t="shared" ref="M31" si="66">IF(L31="C","C",IF(L31="D","D",IF(L31="TR","TR",IF(L31="TC","TC","."))))</f>
        <v>.</v>
      </c>
      <c r="N31" s="240" t="str">
        <f t="shared" ref="N31" si="67">IF(M31="C","C",IF(M31="D","D",IF(M31="TR","TR",IF(M31="TC","TC","."))))</f>
        <v>.</v>
      </c>
      <c r="O31" s="240" t="str">
        <f t="shared" ref="O31" si="68">IF(N31="C","C",IF(N31="D","D",IF(N31="TR","TR",IF(N31="TC","TC","."))))</f>
        <v>.</v>
      </c>
      <c r="P31" s="264" t="s">
        <v>338</v>
      </c>
      <c r="Q31" s="264" t="s">
        <v>338</v>
      </c>
      <c r="R31" s="264" t="s">
        <v>338</v>
      </c>
      <c r="S31" s="264" t="s">
        <v>338</v>
      </c>
      <c r="T31" s="240" t="str">
        <f t="shared" si="64"/>
        <v>.</v>
      </c>
      <c r="U31" s="240" t="str">
        <f t="shared" si="64"/>
        <v>.</v>
      </c>
      <c r="V31" s="240" t="str">
        <f t="shared" si="64"/>
        <v>.</v>
      </c>
      <c r="W31" s="240" t="str">
        <f t="shared" si="64"/>
        <v>.</v>
      </c>
      <c r="X31" s="240" t="str">
        <f t="shared" si="64"/>
        <v>.</v>
      </c>
      <c r="Y31" s="240" t="str">
        <f t="shared" si="64"/>
        <v>.</v>
      </c>
      <c r="Z31" s="240" t="str">
        <f t="shared" si="64"/>
        <v>.</v>
      </c>
      <c r="AA31" s="240" t="str">
        <f t="shared" si="64"/>
        <v>.</v>
      </c>
      <c r="AB31" s="240" t="str">
        <f t="shared" si="64"/>
        <v>.</v>
      </c>
      <c r="AC31" s="240" t="str">
        <f t="shared" si="64"/>
        <v>.</v>
      </c>
      <c r="AD31" s="240" t="str">
        <f t="shared" si="64"/>
        <v>.</v>
      </c>
      <c r="AE31" s="240" t="str">
        <f t="shared" si="64"/>
        <v>.</v>
      </c>
      <c r="AF31" s="240" t="str">
        <f t="shared" si="64"/>
        <v>.</v>
      </c>
      <c r="AG31" s="240" t="str">
        <f t="shared" ref="F31:AQ38" si="69">IF(AF31="C","C",IF(AF31="D","D",IF(AF31="TR","TR",IF(AF31="TC","TC","."))))</f>
        <v>.</v>
      </c>
      <c r="AH31" s="240" t="str">
        <f t="shared" si="69"/>
        <v>.</v>
      </c>
      <c r="AI31" s="240" t="str">
        <f t="shared" si="69"/>
        <v>.</v>
      </c>
      <c r="AJ31" s="240" t="str">
        <f t="shared" si="69"/>
        <v>.</v>
      </c>
      <c r="AK31" s="240" t="str">
        <f t="shared" si="69"/>
        <v>.</v>
      </c>
      <c r="AL31" s="240" t="str">
        <f t="shared" si="69"/>
        <v>.</v>
      </c>
      <c r="AM31" s="240" t="str">
        <f t="shared" si="69"/>
        <v>.</v>
      </c>
      <c r="AN31" s="240" t="str">
        <f t="shared" si="69"/>
        <v>.</v>
      </c>
      <c r="AO31" s="240" t="str">
        <f t="shared" si="69"/>
        <v>.</v>
      </c>
      <c r="AP31" s="240" t="str">
        <f t="shared" si="69"/>
        <v>.</v>
      </c>
      <c r="AQ31" s="240" t="str">
        <f t="shared" si="69"/>
        <v>.</v>
      </c>
      <c r="AR31" s="4">
        <f>COUNTIF(D31:AQ31,"F")</f>
        <v>8</v>
      </c>
    </row>
    <row r="32" spans="1:44" ht="10.5" customHeight="1">
      <c r="A32" s="265">
        <f>'7'!A32</f>
        <v>13</v>
      </c>
      <c r="B32" s="265" t="str">
        <f>'7'!B32</f>
        <v>ADS</v>
      </c>
      <c r="C32" s="266" t="str">
        <f>'7'!C32</f>
        <v>LOGAN OLIVEIRA LOUREIRO</v>
      </c>
      <c r="D32" s="240" t="str">
        <f>IF('7'!AQ32="C","C",IF('7'!AQ32="D","D",IF('7'!AQ32="TR","TR",IF('7'!AQ32="TC","TC","."))))</f>
        <v>.</v>
      </c>
      <c r="E32" s="240" t="str">
        <f t="shared" si="64"/>
        <v>.</v>
      </c>
      <c r="F32" s="240" t="str">
        <f t="shared" si="69"/>
        <v>.</v>
      </c>
      <c r="G32" s="240" t="str">
        <f t="shared" si="69"/>
        <v>.</v>
      </c>
      <c r="H32" s="240" t="str">
        <f t="shared" si="69"/>
        <v>.</v>
      </c>
      <c r="I32" s="240" t="str">
        <f t="shared" si="69"/>
        <v>.</v>
      </c>
      <c r="J32" s="240" t="str">
        <f t="shared" si="69"/>
        <v>.</v>
      </c>
      <c r="K32" s="240" t="str">
        <f t="shared" si="69"/>
        <v>.</v>
      </c>
      <c r="L32" s="264" t="s">
        <v>338</v>
      </c>
      <c r="M32" s="264" t="s">
        <v>338</v>
      </c>
      <c r="N32" s="264" t="s">
        <v>338</v>
      </c>
      <c r="O32" s="264" t="s">
        <v>338</v>
      </c>
      <c r="P32" s="240" t="str">
        <f t="shared" si="69"/>
        <v>.</v>
      </c>
      <c r="Q32" s="240" t="str">
        <f t="shared" si="69"/>
        <v>.</v>
      </c>
      <c r="R32" s="240" t="str">
        <f t="shared" si="69"/>
        <v>.</v>
      </c>
      <c r="S32" s="240" t="str">
        <f t="shared" si="69"/>
        <v>.</v>
      </c>
      <c r="T32" s="240" t="str">
        <f t="shared" si="69"/>
        <v>.</v>
      </c>
      <c r="U32" s="240" t="str">
        <f t="shared" si="69"/>
        <v>.</v>
      </c>
      <c r="V32" s="240" t="str">
        <f t="shared" si="69"/>
        <v>.</v>
      </c>
      <c r="W32" s="240" t="str">
        <f t="shared" si="69"/>
        <v>.</v>
      </c>
      <c r="X32" s="240" t="str">
        <f t="shared" si="69"/>
        <v>.</v>
      </c>
      <c r="Y32" s="240" t="str">
        <f t="shared" si="69"/>
        <v>.</v>
      </c>
      <c r="Z32" s="240" t="str">
        <f t="shared" si="69"/>
        <v>.</v>
      </c>
      <c r="AA32" s="240" t="str">
        <f t="shared" si="69"/>
        <v>.</v>
      </c>
      <c r="AB32" s="240" t="str">
        <f t="shared" si="69"/>
        <v>.</v>
      </c>
      <c r="AC32" s="240" t="str">
        <f t="shared" si="69"/>
        <v>.</v>
      </c>
      <c r="AD32" s="240" t="str">
        <f t="shared" si="69"/>
        <v>.</v>
      </c>
      <c r="AE32" s="240" t="str">
        <f t="shared" si="69"/>
        <v>.</v>
      </c>
      <c r="AF32" s="240" t="str">
        <f t="shared" si="69"/>
        <v>.</v>
      </c>
      <c r="AG32" s="240" t="str">
        <f t="shared" si="69"/>
        <v>.</v>
      </c>
      <c r="AH32" s="240" t="str">
        <f t="shared" si="69"/>
        <v>.</v>
      </c>
      <c r="AI32" s="240" t="str">
        <f t="shared" si="69"/>
        <v>.</v>
      </c>
      <c r="AJ32" s="240" t="str">
        <f t="shared" si="69"/>
        <v>.</v>
      </c>
      <c r="AK32" s="240" t="str">
        <f t="shared" si="69"/>
        <v>.</v>
      </c>
      <c r="AL32" s="240" t="str">
        <f t="shared" si="69"/>
        <v>.</v>
      </c>
      <c r="AM32" s="240" t="str">
        <f t="shared" si="69"/>
        <v>.</v>
      </c>
      <c r="AN32" s="240" t="str">
        <f t="shared" si="69"/>
        <v>.</v>
      </c>
      <c r="AO32" s="240" t="str">
        <f t="shared" si="69"/>
        <v>.</v>
      </c>
      <c r="AP32" s="240" t="str">
        <f t="shared" si="69"/>
        <v>.</v>
      </c>
      <c r="AQ32" s="240" t="str">
        <f t="shared" si="69"/>
        <v>.</v>
      </c>
      <c r="AR32" s="4">
        <f t="shared" si="29"/>
        <v>4</v>
      </c>
    </row>
    <row r="33" spans="1:44" ht="10.5" customHeight="1">
      <c r="A33" s="265">
        <f>'7'!A33</f>
        <v>14</v>
      </c>
      <c r="B33" s="265" t="str">
        <f>'7'!B33</f>
        <v>ADS</v>
      </c>
      <c r="C33" s="266" t="str">
        <f>'7'!C33</f>
        <v>NÍKOLAS MARTINS VARGAS</v>
      </c>
      <c r="D33" s="240" t="str">
        <f>IF('7'!AQ33="C","C",IF('7'!AQ33="D","D",IF('7'!AQ33="TR","TR",IF('7'!AQ33="TC","TC","."))))</f>
        <v>.</v>
      </c>
      <c r="E33" s="240" t="str">
        <f t="shared" si="64"/>
        <v>.</v>
      </c>
      <c r="F33" s="240" t="str">
        <f t="shared" si="69"/>
        <v>.</v>
      </c>
      <c r="G33" s="240" t="str">
        <f t="shared" si="69"/>
        <v>.</v>
      </c>
      <c r="H33" s="240" t="str">
        <f t="shared" si="69"/>
        <v>.</v>
      </c>
      <c r="I33" s="240" t="str">
        <f t="shared" si="69"/>
        <v>.</v>
      </c>
      <c r="J33" s="240" t="str">
        <f t="shared" si="69"/>
        <v>.</v>
      </c>
      <c r="K33" s="240" t="str">
        <f t="shared" si="69"/>
        <v>.</v>
      </c>
      <c r="L33" s="240" t="str">
        <f t="shared" si="69"/>
        <v>.</v>
      </c>
      <c r="M33" s="240" t="str">
        <f t="shared" si="69"/>
        <v>.</v>
      </c>
      <c r="N33" s="240" t="str">
        <f t="shared" si="69"/>
        <v>.</v>
      </c>
      <c r="O33" s="240" t="str">
        <f t="shared" si="69"/>
        <v>.</v>
      </c>
      <c r="P33" s="240" t="str">
        <f t="shared" si="69"/>
        <v>.</v>
      </c>
      <c r="Q33" s="240" t="str">
        <f t="shared" si="69"/>
        <v>.</v>
      </c>
      <c r="R33" s="240" t="str">
        <f t="shared" si="69"/>
        <v>.</v>
      </c>
      <c r="S33" s="240" t="str">
        <f t="shared" si="69"/>
        <v>.</v>
      </c>
      <c r="T33" s="240" t="str">
        <f t="shared" si="69"/>
        <v>.</v>
      </c>
      <c r="U33" s="240" t="str">
        <f t="shared" si="69"/>
        <v>.</v>
      </c>
      <c r="V33" s="240" t="str">
        <f t="shared" si="69"/>
        <v>.</v>
      </c>
      <c r="W33" s="240" t="str">
        <f t="shared" si="69"/>
        <v>.</v>
      </c>
      <c r="X33" s="240" t="str">
        <f t="shared" si="69"/>
        <v>.</v>
      </c>
      <c r="Y33" s="240" t="str">
        <f t="shared" si="69"/>
        <v>.</v>
      </c>
      <c r="Z33" s="240" t="str">
        <f t="shared" si="69"/>
        <v>.</v>
      </c>
      <c r="AA33" s="240" t="str">
        <f t="shared" si="69"/>
        <v>.</v>
      </c>
      <c r="AB33" s="240" t="str">
        <f t="shared" si="69"/>
        <v>.</v>
      </c>
      <c r="AC33" s="240" t="str">
        <f t="shared" si="69"/>
        <v>.</v>
      </c>
      <c r="AD33" s="240" t="str">
        <f t="shared" si="69"/>
        <v>.</v>
      </c>
      <c r="AE33" s="240" t="str">
        <f t="shared" si="69"/>
        <v>.</v>
      </c>
      <c r="AF33" s="240" t="str">
        <f t="shared" si="69"/>
        <v>.</v>
      </c>
      <c r="AG33" s="240" t="str">
        <f t="shared" si="69"/>
        <v>.</v>
      </c>
      <c r="AH33" s="240" t="str">
        <f t="shared" si="69"/>
        <v>.</v>
      </c>
      <c r="AI33" s="240" t="str">
        <f t="shared" si="69"/>
        <v>.</v>
      </c>
      <c r="AJ33" s="240" t="str">
        <f t="shared" si="69"/>
        <v>.</v>
      </c>
      <c r="AK33" s="240" t="str">
        <f t="shared" si="69"/>
        <v>.</v>
      </c>
      <c r="AL33" s="240" t="str">
        <f t="shared" si="69"/>
        <v>.</v>
      </c>
      <c r="AM33" s="240" t="str">
        <f t="shared" si="69"/>
        <v>.</v>
      </c>
      <c r="AN33" s="240" t="str">
        <f t="shared" si="69"/>
        <v>.</v>
      </c>
      <c r="AO33" s="240" t="str">
        <f t="shared" si="69"/>
        <v>.</v>
      </c>
      <c r="AP33" s="240" t="str">
        <f t="shared" si="69"/>
        <v>.</v>
      </c>
      <c r="AQ33" s="240" t="str">
        <f t="shared" si="69"/>
        <v>.</v>
      </c>
      <c r="AR33" s="4">
        <f t="shared" si="29"/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66" t="str">
        <f>'7'!C34</f>
        <v>PEDRO LUIZ SROCZYNSKI</v>
      </c>
      <c r="D34" s="240" t="str">
        <f>IF('7'!AQ34="C","C",IF('7'!AQ34="D","D",IF('7'!AQ34="TR","TR",IF('7'!AQ34="TC","TC","."))))</f>
        <v>.</v>
      </c>
      <c r="E34" s="240" t="str">
        <f t="shared" si="64"/>
        <v>.</v>
      </c>
      <c r="F34" s="240" t="str">
        <f t="shared" si="69"/>
        <v>.</v>
      </c>
      <c r="G34" s="240" t="str">
        <f t="shared" si="69"/>
        <v>.</v>
      </c>
      <c r="H34" s="240" t="str">
        <f t="shared" si="69"/>
        <v>.</v>
      </c>
      <c r="I34" s="240" t="str">
        <f t="shared" si="69"/>
        <v>.</v>
      </c>
      <c r="J34" s="240" t="str">
        <f t="shared" si="69"/>
        <v>.</v>
      </c>
      <c r="K34" s="240" t="str">
        <f t="shared" si="69"/>
        <v>.</v>
      </c>
      <c r="L34" s="240" t="str">
        <f t="shared" si="69"/>
        <v>.</v>
      </c>
      <c r="M34" s="240" t="str">
        <f t="shared" si="69"/>
        <v>.</v>
      </c>
      <c r="N34" s="240" t="str">
        <f t="shared" si="69"/>
        <v>.</v>
      </c>
      <c r="O34" s="240" t="str">
        <f t="shared" si="69"/>
        <v>.</v>
      </c>
      <c r="P34" s="240" t="str">
        <f t="shared" si="69"/>
        <v>.</v>
      </c>
      <c r="Q34" s="240" t="str">
        <f t="shared" si="69"/>
        <v>.</v>
      </c>
      <c r="R34" s="240" t="str">
        <f t="shared" si="69"/>
        <v>.</v>
      </c>
      <c r="S34" s="240" t="str">
        <f t="shared" si="69"/>
        <v>.</v>
      </c>
      <c r="T34" s="240" t="str">
        <f t="shared" si="69"/>
        <v>.</v>
      </c>
      <c r="U34" s="240" t="str">
        <f t="shared" si="69"/>
        <v>.</v>
      </c>
      <c r="V34" s="240" t="str">
        <f t="shared" si="69"/>
        <v>.</v>
      </c>
      <c r="W34" s="240" t="str">
        <f t="shared" si="69"/>
        <v>.</v>
      </c>
      <c r="X34" s="240" t="str">
        <f t="shared" si="69"/>
        <v>.</v>
      </c>
      <c r="Y34" s="240" t="str">
        <f t="shared" si="69"/>
        <v>.</v>
      </c>
      <c r="Z34" s="240" t="str">
        <f t="shared" si="69"/>
        <v>.</v>
      </c>
      <c r="AA34" s="240" t="str">
        <f t="shared" si="69"/>
        <v>.</v>
      </c>
      <c r="AB34" s="240" t="str">
        <f t="shared" si="69"/>
        <v>.</v>
      </c>
      <c r="AC34" s="240" t="str">
        <f t="shared" si="69"/>
        <v>.</v>
      </c>
      <c r="AD34" s="240" t="str">
        <f t="shared" si="69"/>
        <v>.</v>
      </c>
      <c r="AE34" s="240" t="str">
        <f t="shared" si="69"/>
        <v>.</v>
      </c>
      <c r="AF34" s="240" t="str">
        <f t="shared" si="69"/>
        <v>.</v>
      </c>
      <c r="AG34" s="240" t="str">
        <f t="shared" si="69"/>
        <v>.</v>
      </c>
      <c r="AH34" s="240" t="str">
        <f t="shared" si="69"/>
        <v>.</v>
      </c>
      <c r="AI34" s="240" t="str">
        <f t="shared" si="69"/>
        <v>.</v>
      </c>
      <c r="AJ34" s="240" t="str">
        <f t="shared" si="69"/>
        <v>.</v>
      </c>
      <c r="AK34" s="240" t="str">
        <f t="shared" si="69"/>
        <v>.</v>
      </c>
      <c r="AL34" s="240" t="str">
        <f t="shared" si="69"/>
        <v>.</v>
      </c>
      <c r="AM34" s="240" t="str">
        <f t="shared" si="69"/>
        <v>.</v>
      </c>
      <c r="AN34" s="240" t="str">
        <f t="shared" si="69"/>
        <v>.</v>
      </c>
      <c r="AO34" s="240" t="str">
        <f t="shared" si="69"/>
        <v>.</v>
      </c>
      <c r="AP34" s="240" t="str">
        <f t="shared" si="69"/>
        <v>.</v>
      </c>
      <c r="AQ34" s="240" t="str">
        <f t="shared" si="69"/>
        <v>.</v>
      </c>
      <c r="AR34" s="269">
        <f t="shared" si="29"/>
        <v>0</v>
      </c>
    </row>
    <row r="35" spans="1:44" ht="10.5" customHeight="1">
      <c r="A35" s="265">
        <f>'7'!A35</f>
        <v>4</v>
      </c>
      <c r="B35" s="265" t="str">
        <f>'7'!B35</f>
        <v>REDES</v>
      </c>
      <c r="C35" s="266" t="str">
        <f>'7'!C35</f>
        <v>RAFAEL LOPES SANTOS</v>
      </c>
      <c r="D35" s="240" t="str">
        <f>IF('7'!AQ35="C","C",IF('7'!AQ35="D","D",IF('7'!AQ35="TR","TR",IF('7'!AQ35="TC","TC","."))))</f>
        <v>.</v>
      </c>
      <c r="E35" s="240" t="str">
        <f t="shared" si="64"/>
        <v>.</v>
      </c>
      <c r="F35" s="240" t="str">
        <f t="shared" si="69"/>
        <v>.</v>
      </c>
      <c r="G35" s="240" t="str">
        <f t="shared" si="69"/>
        <v>.</v>
      </c>
      <c r="H35" s="240" t="str">
        <f t="shared" si="69"/>
        <v>.</v>
      </c>
      <c r="I35" s="240" t="str">
        <f t="shared" si="69"/>
        <v>.</v>
      </c>
      <c r="J35" s="240" t="str">
        <f t="shared" si="69"/>
        <v>.</v>
      </c>
      <c r="K35" s="240" t="str">
        <f t="shared" si="69"/>
        <v>.</v>
      </c>
      <c r="L35" s="240" t="str">
        <f t="shared" si="69"/>
        <v>.</v>
      </c>
      <c r="M35" s="240" t="str">
        <f t="shared" si="69"/>
        <v>.</v>
      </c>
      <c r="N35" s="240" t="str">
        <f t="shared" si="69"/>
        <v>.</v>
      </c>
      <c r="O35" s="240" t="str">
        <f t="shared" si="69"/>
        <v>.</v>
      </c>
      <c r="P35" s="240" t="str">
        <f t="shared" si="69"/>
        <v>.</v>
      </c>
      <c r="Q35" s="240" t="str">
        <f t="shared" si="69"/>
        <v>.</v>
      </c>
      <c r="R35" s="240" t="str">
        <f t="shared" si="69"/>
        <v>.</v>
      </c>
      <c r="S35" s="240" t="str">
        <f t="shared" si="69"/>
        <v>.</v>
      </c>
      <c r="T35" s="240" t="str">
        <f t="shared" si="69"/>
        <v>.</v>
      </c>
      <c r="U35" s="240" t="str">
        <f t="shared" si="69"/>
        <v>.</v>
      </c>
      <c r="V35" s="240" t="str">
        <f t="shared" si="69"/>
        <v>.</v>
      </c>
      <c r="W35" s="240" t="str">
        <f t="shared" si="69"/>
        <v>.</v>
      </c>
      <c r="X35" s="240" t="str">
        <f t="shared" si="69"/>
        <v>.</v>
      </c>
      <c r="Y35" s="240" t="str">
        <f t="shared" si="69"/>
        <v>.</v>
      </c>
      <c r="Z35" s="240" t="str">
        <f t="shared" si="69"/>
        <v>.</v>
      </c>
      <c r="AA35" s="240" t="str">
        <f t="shared" si="69"/>
        <v>.</v>
      </c>
      <c r="AB35" s="240" t="str">
        <f t="shared" si="69"/>
        <v>.</v>
      </c>
      <c r="AC35" s="240" t="str">
        <f t="shared" si="69"/>
        <v>.</v>
      </c>
      <c r="AD35" s="240" t="str">
        <f t="shared" si="69"/>
        <v>.</v>
      </c>
      <c r="AE35" s="240" t="str">
        <f t="shared" si="69"/>
        <v>.</v>
      </c>
      <c r="AF35" s="240" t="str">
        <f t="shared" si="69"/>
        <v>.</v>
      </c>
      <c r="AG35" s="240" t="str">
        <f t="shared" si="69"/>
        <v>.</v>
      </c>
      <c r="AH35" s="240" t="str">
        <f t="shared" si="69"/>
        <v>.</v>
      </c>
      <c r="AI35" s="240" t="str">
        <f t="shared" si="69"/>
        <v>.</v>
      </c>
      <c r="AJ35" s="240" t="str">
        <f t="shared" si="69"/>
        <v>.</v>
      </c>
      <c r="AK35" s="240" t="str">
        <f t="shared" si="69"/>
        <v>.</v>
      </c>
      <c r="AL35" s="240" t="str">
        <f t="shared" si="69"/>
        <v>.</v>
      </c>
      <c r="AM35" s="240" t="str">
        <f t="shared" si="69"/>
        <v>.</v>
      </c>
      <c r="AN35" s="240" t="str">
        <f t="shared" si="69"/>
        <v>.</v>
      </c>
      <c r="AO35" s="240" t="str">
        <f t="shared" si="69"/>
        <v>.</v>
      </c>
      <c r="AP35" s="240" t="str">
        <f t="shared" si="69"/>
        <v>.</v>
      </c>
      <c r="AQ35" s="240" t="str">
        <f t="shared" si="69"/>
        <v>.</v>
      </c>
      <c r="AR35" s="4">
        <f t="shared" si="29"/>
        <v>0</v>
      </c>
    </row>
    <row r="36" spans="1:44" ht="10.5" customHeight="1">
      <c r="A36" s="265">
        <f>'7'!A36</f>
        <v>5</v>
      </c>
      <c r="B36" s="265" t="str">
        <f>'7'!B36</f>
        <v>REDES</v>
      </c>
      <c r="C36" s="266" t="str">
        <f>'7'!C36</f>
        <v>RENAN AGUIAR OLIVEIRA</v>
      </c>
      <c r="D36" s="240" t="str">
        <f>IF('7'!AQ36="C","C",IF('7'!AQ36="D","D",IF('7'!AQ36="TR","TR",IF('7'!AQ36="TC","TC","."))))</f>
        <v>.</v>
      </c>
      <c r="E36" s="240" t="str">
        <f t="shared" si="64"/>
        <v>.</v>
      </c>
      <c r="F36" s="240" t="str">
        <f t="shared" si="69"/>
        <v>.</v>
      </c>
      <c r="G36" s="240" t="str">
        <f t="shared" si="69"/>
        <v>.</v>
      </c>
      <c r="H36" s="240" t="str">
        <f t="shared" si="69"/>
        <v>.</v>
      </c>
      <c r="I36" s="240" t="str">
        <f t="shared" si="69"/>
        <v>.</v>
      </c>
      <c r="J36" s="240" t="str">
        <f t="shared" si="69"/>
        <v>.</v>
      </c>
      <c r="K36" s="240" t="str">
        <f t="shared" si="69"/>
        <v>.</v>
      </c>
      <c r="L36" s="240" t="str">
        <f t="shared" si="69"/>
        <v>.</v>
      </c>
      <c r="M36" s="240" t="str">
        <f t="shared" si="69"/>
        <v>.</v>
      </c>
      <c r="N36" s="240" t="str">
        <f t="shared" si="69"/>
        <v>.</v>
      </c>
      <c r="O36" s="240" t="str">
        <f t="shared" si="69"/>
        <v>.</v>
      </c>
      <c r="P36" s="240" t="str">
        <f t="shared" si="69"/>
        <v>.</v>
      </c>
      <c r="Q36" s="240" t="str">
        <f t="shared" si="69"/>
        <v>.</v>
      </c>
      <c r="R36" s="240" t="str">
        <f t="shared" si="69"/>
        <v>.</v>
      </c>
      <c r="S36" s="240" t="str">
        <f t="shared" si="69"/>
        <v>.</v>
      </c>
      <c r="T36" s="240" t="str">
        <f t="shared" si="69"/>
        <v>.</v>
      </c>
      <c r="U36" s="240" t="str">
        <f t="shared" si="69"/>
        <v>.</v>
      </c>
      <c r="V36" s="240" t="str">
        <f t="shared" si="69"/>
        <v>.</v>
      </c>
      <c r="W36" s="240" t="str">
        <f t="shared" si="69"/>
        <v>.</v>
      </c>
      <c r="X36" s="240" t="str">
        <f t="shared" si="69"/>
        <v>.</v>
      </c>
      <c r="Y36" s="240" t="str">
        <f t="shared" si="69"/>
        <v>.</v>
      </c>
      <c r="Z36" s="240" t="str">
        <f t="shared" si="69"/>
        <v>.</v>
      </c>
      <c r="AA36" s="240" t="str">
        <f t="shared" si="69"/>
        <v>.</v>
      </c>
      <c r="AB36" s="240" t="str">
        <f t="shared" si="69"/>
        <v>.</v>
      </c>
      <c r="AC36" s="240" t="str">
        <f t="shared" si="69"/>
        <v>.</v>
      </c>
      <c r="AD36" s="240" t="str">
        <f t="shared" si="69"/>
        <v>.</v>
      </c>
      <c r="AE36" s="240" t="str">
        <f t="shared" si="69"/>
        <v>.</v>
      </c>
      <c r="AF36" s="240" t="str">
        <f t="shared" si="69"/>
        <v>.</v>
      </c>
      <c r="AG36" s="240" t="str">
        <f t="shared" si="69"/>
        <v>.</v>
      </c>
      <c r="AH36" s="240" t="str">
        <f t="shared" si="69"/>
        <v>.</v>
      </c>
      <c r="AI36" s="240" t="str">
        <f t="shared" si="69"/>
        <v>.</v>
      </c>
      <c r="AJ36" s="240" t="str">
        <f t="shared" si="69"/>
        <v>.</v>
      </c>
      <c r="AK36" s="240" t="str">
        <f t="shared" si="69"/>
        <v>.</v>
      </c>
      <c r="AL36" s="240" t="str">
        <f t="shared" si="69"/>
        <v>.</v>
      </c>
      <c r="AM36" s="240" t="str">
        <f t="shared" si="69"/>
        <v>.</v>
      </c>
      <c r="AN36" s="240" t="str">
        <f t="shared" si="69"/>
        <v>.</v>
      </c>
      <c r="AO36" s="240" t="str">
        <f t="shared" si="69"/>
        <v>.</v>
      </c>
      <c r="AP36" s="240" t="str">
        <f t="shared" si="69"/>
        <v>.</v>
      </c>
      <c r="AQ36" s="240" t="str">
        <f t="shared" si="69"/>
        <v>.</v>
      </c>
      <c r="AR36" s="4">
        <f t="shared" si="29"/>
        <v>0</v>
      </c>
    </row>
    <row r="37" spans="1:44" ht="10.5" customHeight="1">
      <c r="A37" s="265">
        <f>'7'!A37</f>
        <v>19</v>
      </c>
      <c r="B37" s="265" t="str">
        <f>'7'!B37</f>
        <v>ADS</v>
      </c>
      <c r="C37" s="266" t="str">
        <f>'7'!C37</f>
        <v>STEFANI SILVA DE LIMA</v>
      </c>
      <c r="D37" s="240" t="str">
        <f>IF('7'!AQ37="C","C",IF('7'!AQ37="D","D",IF('7'!AQ37="TR","TR",IF('7'!AQ37="TC","TC","."))))</f>
        <v>.</v>
      </c>
      <c r="E37" s="240" t="str">
        <f t="shared" si="64"/>
        <v>.</v>
      </c>
      <c r="F37" s="240" t="str">
        <f t="shared" si="69"/>
        <v>.</v>
      </c>
      <c r="G37" s="240" t="str">
        <f t="shared" si="69"/>
        <v>.</v>
      </c>
      <c r="H37" s="240" t="str">
        <f t="shared" si="69"/>
        <v>.</v>
      </c>
      <c r="I37" s="240" t="str">
        <f t="shared" si="69"/>
        <v>.</v>
      </c>
      <c r="J37" s="240" t="str">
        <f t="shared" si="69"/>
        <v>.</v>
      </c>
      <c r="K37" s="240" t="str">
        <f t="shared" si="69"/>
        <v>.</v>
      </c>
      <c r="L37" s="240" t="str">
        <f t="shared" si="69"/>
        <v>.</v>
      </c>
      <c r="M37" s="240" t="str">
        <f t="shared" si="69"/>
        <v>.</v>
      </c>
      <c r="N37" s="240" t="str">
        <f t="shared" si="69"/>
        <v>.</v>
      </c>
      <c r="O37" s="240" t="str">
        <f t="shared" si="69"/>
        <v>.</v>
      </c>
      <c r="P37" s="240" t="str">
        <f t="shared" si="69"/>
        <v>.</v>
      </c>
      <c r="Q37" s="240" t="str">
        <f t="shared" si="69"/>
        <v>.</v>
      </c>
      <c r="R37" s="240" t="str">
        <f t="shared" si="69"/>
        <v>.</v>
      </c>
      <c r="S37" s="240" t="str">
        <f t="shared" si="69"/>
        <v>.</v>
      </c>
      <c r="T37" s="240" t="str">
        <f t="shared" si="69"/>
        <v>.</v>
      </c>
      <c r="U37" s="240" t="str">
        <f t="shared" si="69"/>
        <v>.</v>
      </c>
      <c r="V37" s="240" t="str">
        <f t="shared" si="69"/>
        <v>.</v>
      </c>
      <c r="W37" s="240" t="str">
        <f t="shared" si="69"/>
        <v>.</v>
      </c>
      <c r="X37" s="240" t="str">
        <f t="shared" si="69"/>
        <v>.</v>
      </c>
      <c r="Y37" s="240" t="str">
        <f t="shared" si="69"/>
        <v>.</v>
      </c>
      <c r="Z37" s="240" t="str">
        <f t="shared" si="69"/>
        <v>.</v>
      </c>
      <c r="AA37" s="240" t="str">
        <f t="shared" si="69"/>
        <v>.</v>
      </c>
      <c r="AB37" s="240" t="str">
        <f t="shared" si="69"/>
        <v>.</v>
      </c>
      <c r="AC37" s="240" t="str">
        <f t="shared" si="69"/>
        <v>.</v>
      </c>
      <c r="AD37" s="240" t="str">
        <f t="shared" si="69"/>
        <v>.</v>
      </c>
      <c r="AE37" s="240" t="str">
        <f t="shared" si="69"/>
        <v>.</v>
      </c>
      <c r="AF37" s="240" t="str">
        <f t="shared" si="69"/>
        <v>.</v>
      </c>
      <c r="AG37" s="240" t="str">
        <f t="shared" si="69"/>
        <v>.</v>
      </c>
      <c r="AH37" s="240" t="str">
        <f t="shared" si="69"/>
        <v>.</v>
      </c>
      <c r="AI37" s="240" t="str">
        <f t="shared" si="69"/>
        <v>.</v>
      </c>
      <c r="AJ37" s="240" t="str">
        <f t="shared" si="69"/>
        <v>.</v>
      </c>
      <c r="AK37" s="240" t="str">
        <f t="shared" si="69"/>
        <v>.</v>
      </c>
      <c r="AL37" s="240" t="str">
        <f t="shared" si="69"/>
        <v>.</v>
      </c>
      <c r="AM37" s="240" t="str">
        <f t="shared" si="69"/>
        <v>.</v>
      </c>
      <c r="AN37" s="240" t="str">
        <f t="shared" si="69"/>
        <v>.</v>
      </c>
      <c r="AO37" s="240" t="str">
        <f t="shared" si="69"/>
        <v>.</v>
      </c>
      <c r="AP37" s="240" t="str">
        <f t="shared" si="69"/>
        <v>.</v>
      </c>
      <c r="AQ37" s="240" t="str">
        <f t="shared" si="69"/>
        <v>.</v>
      </c>
      <c r="AR37" s="4">
        <f t="shared" si="29"/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66" t="str">
        <f>'7'!C38</f>
        <v>VITHOR SAMPAIO MARQUES</v>
      </c>
      <c r="D38" s="240" t="str">
        <f>IF('7'!AQ38="C","C",IF('7'!AQ38="D","D",IF('7'!AQ38="TR","TR",IF('7'!AQ38="TC","TC","."))))</f>
        <v>.</v>
      </c>
      <c r="E38" s="240" t="str">
        <f t="shared" si="64"/>
        <v>.</v>
      </c>
      <c r="F38" s="240" t="str">
        <f t="shared" si="69"/>
        <v>.</v>
      </c>
      <c r="G38" s="240" t="str">
        <f t="shared" si="69"/>
        <v>.</v>
      </c>
      <c r="H38" s="240" t="str">
        <f t="shared" si="69"/>
        <v>.</v>
      </c>
      <c r="I38" s="240" t="str">
        <f t="shared" si="69"/>
        <v>.</v>
      </c>
      <c r="J38" s="240" t="str">
        <f t="shared" si="69"/>
        <v>.</v>
      </c>
      <c r="K38" s="240" t="str">
        <f t="shared" si="69"/>
        <v>.</v>
      </c>
      <c r="L38" s="240" t="str">
        <f t="shared" si="69"/>
        <v>.</v>
      </c>
      <c r="M38" s="240" t="str">
        <f t="shared" si="69"/>
        <v>.</v>
      </c>
      <c r="N38" s="240" t="str">
        <f t="shared" si="69"/>
        <v>.</v>
      </c>
      <c r="O38" s="240" t="str">
        <f t="shared" si="69"/>
        <v>.</v>
      </c>
      <c r="P38" s="240" t="str">
        <f t="shared" si="69"/>
        <v>.</v>
      </c>
      <c r="Q38" s="240" t="str">
        <f t="shared" si="69"/>
        <v>.</v>
      </c>
      <c r="R38" s="240" t="str">
        <f t="shared" si="69"/>
        <v>.</v>
      </c>
      <c r="S38" s="240" t="str">
        <f t="shared" si="69"/>
        <v>.</v>
      </c>
      <c r="T38" s="240" t="str">
        <f t="shared" si="69"/>
        <v>.</v>
      </c>
      <c r="U38" s="240" t="str">
        <f t="shared" si="69"/>
        <v>.</v>
      </c>
      <c r="V38" s="240" t="str">
        <f t="shared" ref="F38:AQ45" si="70">IF(U38="C","C",IF(U38="D","D",IF(U38="TR","TR",IF(U38="TC","TC","."))))</f>
        <v>.</v>
      </c>
      <c r="W38" s="240" t="str">
        <f t="shared" si="70"/>
        <v>.</v>
      </c>
      <c r="X38" s="240" t="str">
        <f t="shared" si="70"/>
        <v>.</v>
      </c>
      <c r="Y38" s="240" t="str">
        <f t="shared" si="70"/>
        <v>.</v>
      </c>
      <c r="Z38" s="240" t="str">
        <f t="shared" si="70"/>
        <v>.</v>
      </c>
      <c r="AA38" s="240" t="str">
        <f t="shared" si="70"/>
        <v>.</v>
      </c>
      <c r="AB38" s="240" t="str">
        <f t="shared" si="70"/>
        <v>.</v>
      </c>
      <c r="AC38" s="240" t="str">
        <f t="shared" si="70"/>
        <v>.</v>
      </c>
      <c r="AD38" s="240" t="str">
        <f t="shared" si="70"/>
        <v>.</v>
      </c>
      <c r="AE38" s="240" t="str">
        <f t="shared" si="70"/>
        <v>.</v>
      </c>
      <c r="AF38" s="240" t="str">
        <f t="shared" si="70"/>
        <v>.</v>
      </c>
      <c r="AG38" s="240" t="str">
        <f t="shared" si="70"/>
        <v>.</v>
      </c>
      <c r="AH38" s="240" t="str">
        <f t="shared" si="70"/>
        <v>.</v>
      </c>
      <c r="AI38" s="240" t="str">
        <f t="shared" si="70"/>
        <v>.</v>
      </c>
      <c r="AJ38" s="240" t="str">
        <f t="shared" si="70"/>
        <v>.</v>
      </c>
      <c r="AK38" s="240" t="str">
        <f t="shared" si="70"/>
        <v>.</v>
      </c>
      <c r="AL38" s="240" t="str">
        <f t="shared" si="70"/>
        <v>.</v>
      </c>
      <c r="AM38" s="240" t="str">
        <f t="shared" si="70"/>
        <v>.</v>
      </c>
      <c r="AN38" s="240" t="str">
        <f t="shared" si="70"/>
        <v>.</v>
      </c>
      <c r="AO38" s="240" t="str">
        <f t="shared" si="70"/>
        <v>.</v>
      </c>
      <c r="AP38" s="240" t="str">
        <f t="shared" si="70"/>
        <v>.</v>
      </c>
      <c r="AQ38" s="240" t="str">
        <f t="shared" si="70"/>
        <v>.</v>
      </c>
      <c r="AR38" s="4">
        <f t="shared" si="29"/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66" t="str">
        <f>'7'!C39</f>
        <v>VITOR DA SILVA BRIXIUS</v>
      </c>
      <c r="D39" s="240" t="str">
        <f>IF('7'!AQ39="C","C",IF('7'!AQ39="D","D",IF('7'!AQ39="TR","TR",IF('7'!AQ39="TC","TC","."))))</f>
        <v>.</v>
      </c>
      <c r="E39" s="240" t="str">
        <f t="shared" si="64"/>
        <v>.</v>
      </c>
      <c r="F39" s="240" t="str">
        <f t="shared" si="70"/>
        <v>.</v>
      </c>
      <c r="G39" s="240" t="str">
        <f t="shared" si="70"/>
        <v>.</v>
      </c>
      <c r="H39" s="240" t="str">
        <f t="shared" si="70"/>
        <v>.</v>
      </c>
      <c r="I39" s="240" t="str">
        <f t="shared" si="70"/>
        <v>.</v>
      </c>
      <c r="J39" s="240" t="str">
        <f t="shared" si="70"/>
        <v>.</v>
      </c>
      <c r="K39" s="240" t="str">
        <f t="shared" si="70"/>
        <v>.</v>
      </c>
      <c r="L39" s="240" t="str">
        <f t="shared" si="70"/>
        <v>.</v>
      </c>
      <c r="M39" s="240" t="str">
        <f t="shared" si="70"/>
        <v>.</v>
      </c>
      <c r="N39" s="240" t="str">
        <f t="shared" si="70"/>
        <v>.</v>
      </c>
      <c r="O39" s="240" t="str">
        <f t="shared" si="70"/>
        <v>.</v>
      </c>
      <c r="P39" s="240" t="str">
        <f t="shared" si="70"/>
        <v>.</v>
      </c>
      <c r="Q39" s="240" t="str">
        <f t="shared" si="70"/>
        <v>.</v>
      </c>
      <c r="R39" s="240" t="str">
        <f t="shared" si="70"/>
        <v>.</v>
      </c>
      <c r="S39" s="240" t="str">
        <f t="shared" si="70"/>
        <v>.</v>
      </c>
      <c r="T39" s="240" t="str">
        <f t="shared" si="70"/>
        <v>.</v>
      </c>
      <c r="U39" s="240" t="str">
        <f t="shared" si="70"/>
        <v>.</v>
      </c>
      <c r="V39" s="240" t="str">
        <f t="shared" si="70"/>
        <v>.</v>
      </c>
      <c r="W39" s="240" t="str">
        <f t="shared" si="70"/>
        <v>.</v>
      </c>
      <c r="X39" s="240" t="str">
        <f t="shared" si="70"/>
        <v>.</v>
      </c>
      <c r="Y39" s="240" t="str">
        <f t="shared" si="70"/>
        <v>.</v>
      </c>
      <c r="Z39" s="240" t="str">
        <f t="shared" si="70"/>
        <v>.</v>
      </c>
      <c r="AA39" s="240" t="str">
        <f t="shared" si="70"/>
        <v>.</v>
      </c>
      <c r="AB39" s="240" t="str">
        <f t="shared" si="70"/>
        <v>.</v>
      </c>
      <c r="AC39" s="240" t="str">
        <f t="shared" si="70"/>
        <v>.</v>
      </c>
      <c r="AD39" s="240" t="str">
        <f t="shared" si="70"/>
        <v>.</v>
      </c>
      <c r="AE39" s="240" t="str">
        <f t="shared" si="70"/>
        <v>.</v>
      </c>
      <c r="AF39" s="240" t="str">
        <f t="shared" si="70"/>
        <v>.</v>
      </c>
      <c r="AG39" s="240" t="str">
        <f t="shared" si="70"/>
        <v>.</v>
      </c>
      <c r="AH39" s="240" t="str">
        <f t="shared" si="70"/>
        <v>.</v>
      </c>
      <c r="AI39" s="240" t="str">
        <f t="shared" si="70"/>
        <v>.</v>
      </c>
      <c r="AJ39" s="240" t="str">
        <f t="shared" si="70"/>
        <v>.</v>
      </c>
      <c r="AK39" s="240" t="str">
        <f t="shared" si="70"/>
        <v>.</v>
      </c>
      <c r="AL39" s="240" t="str">
        <f t="shared" si="70"/>
        <v>.</v>
      </c>
      <c r="AM39" s="240" t="str">
        <f t="shared" si="70"/>
        <v>.</v>
      </c>
      <c r="AN39" s="240" t="str">
        <f t="shared" si="70"/>
        <v>.</v>
      </c>
      <c r="AO39" s="240" t="str">
        <f t="shared" si="70"/>
        <v>.</v>
      </c>
      <c r="AP39" s="240" t="str">
        <f t="shared" si="70"/>
        <v>.</v>
      </c>
      <c r="AQ39" s="240" t="str">
        <f t="shared" si="70"/>
        <v>.</v>
      </c>
      <c r="AR39" s="4">
        <f t="shared" si="29"/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66" t="str">
        <f>'7'!C40</f>
        <v>WELLYNTON LOPES TOZON</v>
      </c>
      <c r="D40" s="240" t="str">
        <f>IF('7'!AQ40="C","C",IF('7'!AQ40="D","D",IF('7'!AQ40="TR","TR",IF('7'!AQ40="TC","TC","."))))</f>
        <v>.</v>
      </c>
      <c r="E40" s="240" t="str">
        <f t="shared" si="64"/>
        <v>.</v>
      </c>
      <c r="F40" s="240" t="str">
        <f t="shared" si="70"/>
        <v>.</v>
      </c>
      <c r="G40" s="240" t="str">
        <f t="shared" si="70"/>
        <v>.</v>
      </c>
      <c r="H40" s="240" t="str">
        <f t="shared" si="70"/>
        <v>.</v>
      </c>
      <c r="I40" s="240" t="str">
        <f t="shared" si="70"/>
        <v>.</v>
      </c>
      <c r="J40" s="240" t="str">
        <f t="shared" si="70"/>
        <v>.</v>
      </c>
      <c r="K40" s="240" t="str">
        <f t="shared" si="70"/>
        <v>.</v>
      </c>
      <c r="L40" s="240" t="str">
        <f t="shared" si="70"/>
        <v>.</v>
      </c>
      <c r="M40" s="240" t="str">
        <f t="shared" si="70"/>
        <v>.</v>
      </c>
      <c r="N40" s="240" t="str">
        <f t="shared" si="70"/>
        <v>.</v>
      </c>
      <c r="O40" s="240" t="str">
        <f t="shared" si="70"/>
        <v>.</v>
      </c>
      <c r="P40" s="240" t="str">
        <f t="shared" si="70"/>
        <v>.</v>
      </c>
      <c r="Q40" s="240" t="str">
        <f t="shared" si="70"/>
        <v>.</v>
      </c>
      <c r="R40" s="240" t="str">
        <f t="shared" si="70"/>
        <v>.</v>
      </c>
      <c r="S40" s="240" t="str">
        <f t="shared" si="70"/>
        <v>.</v>
      </c>
      <c r="T40" s="240" t="str">
        <f t="shared" si="70"/>
        <v>.</v>
      </c>
      <c r="U40" s="240" t="str">
        <f t="shared" si="70"/>
        <v>.</v>
      </c>
      <c r="V40" s="240" t="str">
        <f t="shared" si="70"/>
        <v>.</v>
      </c>
      <c r="W40" s="240" t="str">
        <f t="shared" si="70"/>
        <v>.</v>
      </c>
      <c r="X40" s="240" t="str">
        <f t="shared" si="70"/>
        <v>.</v>
      </c>
      <c r="Y40" s="240" t="str">
        <f t="shared" si="70"/>
        <v>.</v>
      </c>
      <c r="Z40" s="240" t="str">
        <f t="shared" si="70"/>
        <v>.</v>
      </c>
      <c r="AA40" s="240" t="str">
        <f t="shared" si="70"/>
        <v>.</v>
      </c>
      <c r="AB40" s="240" t="str">
        <f t="shared" si="70"/>
        <v>.</v>
      </c>
      <c r="AC40" s="240" t="str">
        <f t="shared" si="70"/>
        <v>.</v>
      </c>
      <c r="AD40" s="240" t="str">
        <f t="shared" si="70"/>
        <v>.</v>
      </c>
      <c r="AE40" s="240" t="str">
        <f t="shared" si="70"/>
        <v>.</v>
      </c>
      <c r="AF40" s="240" t="str">
        <f t="shared" si="70"/>
        <v>.</v>
      </c>
      <c r="AG40" s="240" t="str">
        <f t="shared" si="70"/>
        <v>.</v>
      </c>
      <c r="AH40" s="240" t="str">
        <f t="shared" si="70"/>
        <v>.</v>
      </c>
      <c r="AI40" s="240" t="str">
        <f t="shared" si="70"/>
        <v>.</v>
      </c>
      <c r="AJ40" s="240" t="str">
        <f t="shared" si="70"/>
        <v>.</v>
      </c>
      <c r="AK40" s="240" t="str">
        <f t="shared" si="70"/>
        <v>.</v>
      </c>
      <c r="AL40" s="240" t="str">
        <f t="shared" si="70"/>
        <v>.</v>
      </c>
      <c r="AM40" s="240" t="str">
        <f t="shared" si="70"/>
        <v>.</v>
      </c>
      <c r="AN40" s="240" t="str">
        <f t="shared" si="70"/>
        <v>.</v>
      </c>
      <c r="AO40" s="240" t="str">
        <f t="shared" si="70"/>
        <v>.</v>
      </c>
      <c r="AP40" s="240" t="str">
        <f t="shared" si="70"/>
        <v>.</v>
      </c>
      <c r="AQ40" s="240" t="str">
        <f t="shared" si="70"/>
        <v>.</v>
      </c>
      <c r="AR40" s="4">
        <f t="shared" si="29"/>
        <v>0</v>
      </c>
    </row>
    <row r="41" spans="1:44" ht="10.5" customHeight="1">
      <c r="A41" s="265">
        <f>'7'!A41</f>
        <v>18</v>
      </c>
      <c r="B41" s="265" t="str">
        <f>'7'!B41</f>
        <v>ADS</v>
      </c>
      <c r="C41" s="266" t="str">
        <f>'7'!C41</f>
        <v>WILLIAN FERREIRA PEIXOTO</v>
      </c>
      <c r="D41" s="240" t="str">
        <f>IF('7'!AQ41="C","C",IF('7'!AQ41="D","D",IF('7'!AQ41="TR","TR",IF('7'!AQ41="TC","TC","."))))</f>
        <v>.</v>
      </c>
      <c r="E41" s="240" t="str">
        <f t="shared" si="64"/>
        <v>.</v>
      </c>
      <c r="F41" s="240" t="str">
        <f t="shared" si="70"/>
        <v>.</v>
      </c>
      <c r="G41" s="240" t="str">
        <f t="shared" si="70"/>
        <v>.</v>
      </c>
      <c r="H41" s="240" t="str">
        <f t="shared" si="70"/>
        <v>.</v>
      </c>
      <c r="I41" s="240" t="str">
        <f t="shared" si="70"/>
        <v>.</v>
      </c>
      <c r="J41" s="240" t="str">
        <f t="shared" si="70"/>
        <v>.</v>
      </c>
      <c r="K41" s="240" t="str">
        <f t="shared" si="70"/>
        <v>.</v>
      </c>
      <c r="L41" s="240" t="str">
        <f t="shared" si="70"/>
        <v>.</v>
      </c>
      <c r="M41" s="240" t="str">
        <f t="shared" si="70"/>
        <v>.</v>
      </c>
      <c r="N41" s="240" t="str">
        <f t="shared" si="70"/>
        <v>.</v>
      </c>
      <c r="O41" s="240" t="str">
        <f t="shared" si="70"/>
        <v>.</v>
      </c>
      <c r="P41" s="240" t="str">
        <f t="shared" si="70"/>
        <v>.</v>
      </c>
      <c r="Q41" s="240" t="str">
        <f t="shared" si="70"/>
        <v>.</v>
      </c>
      <c r="R41" s="240" t="s">
        <v>338</v>
      </c>
      <c r="S41" s="240" t="s">
        <v>338</v>
      </c>
      <c r="T41" s="240" t="str">
        <f t="shared" si="70"/>
        <v>.</v>
      </c>
      <c r="U41" s="240" t="str">
        <f t="shared" si="70"/>
        <v>.</v>
      </c>
      <c r="V41" s="240" t="str">
        <f t="shared" si="70"/>
        <v>.</v>
      </c>
      <c r="W41" s="240" t="str">
        <f t="shared" si="70"/>
        <v>.</v>
      </c>
      <c r="X41" s="240" t="str">
        <f t="shared" si="70"/>
        <v>.</v>
      </c>
      <c r="Y41" s="240" t="str">
        <f t="shared" si="70"/>
        <v>.</v>
      </c>
      <c r="Z41" s="240" t="str">
        <f t="shared" si="70"/>
        <v>.</v>
      </c>
      <c r="AA41" s="240" t="str">
        <f t="shared" si="70"/>
        <v>.</v>
      </c>
      <c r="AB41" s="240" t="str">
        <f t="shared" si="70"/>
        <v>.</v>
      </c>
      <c r="AC41" s="240" t="str">
        <f t="shared" si="70"/>
        <v>.</v>
      </c>
      <c r="AD41" s="240" t="str">
        <f t="shared" si="70"/>
        <v>.</v>
      </c>
      <c r="AE41" s="240" t="str">
        <f t="shared" si="70"/>
        <v>.</v>
      </c>
      <c r="AF41" s="240" t="str">
        <f t="shared" si="70"/>
        <v>.</v>
      </c>
      <c r="AG41" s="240" t="str">
        <f t="shared" si="70"/>
        <v>.</v>
      </c>
      <c r="AH41" s="240" t="str">
        <f t="shared" si="70"/>
        <v>.</v>
      </c>
      <c r="AI41" s="240" t="str">
        <f t="shared" si="70"/>
        <v>.</v>
      </c>
      <c r="AJ41" s="240" t="str">
        <f t="shared" si="70"/>
        <v>.</v>
      </c>
      <c r="AK41" s="240" t="str">
        <f t="shared" si="70"/>
        <v>.</v>
      </c>
      <c r="AL41" s="240" t="str">
        <f t="shared" si="70"/>
        <v>.</v>
      </c>
      <c r="AM41" s="240" t="str">
        <f t="shared" si="70"/>
        <v>.</v>
      </c>
      <c r="AN41" s="240" t="str">
        <f t="shared" si="70"/>
        <v>.</v>
      </c>
      <c r="AO41" s="240" t="str">
        <f t="shared" si="70"/>
        <v>.</v>
      </c>
      <c r="AP41" s="240" t="str">
        <f t="shared" si="70"/>
        <v>.</v>
      </c>
      <c r="AQ41" s="240" t="str">
        <f t="shared" si="70"/>
        <v>.</v>
      </c>
      <c r="AR41" s="4">
        <f t="shared" si="29"/>
        <v>2</v>
      </c>
    </row>
    <row r="42" spans="1:44" ht="10.5" customHeight="1">
      <c r="A42" s="265">
        <f>'7'!A42</f>
        <v>0</v>
      </c>
      <c r="B42" s="265">
        <f>'7'!B42</f>
        <v>0</v>
      </c>
      <c r="C42" s="266">
        <f>'7'!C42</f>
        <v>0</v>
      </c>
      <c r="D42" s="240" t="str">
        <f>IF('7'!AQ42="C","C",IF('7'!AQ42="D","D",IF('7'!AQ42="TR","TR",IF('7'!AQ42="TC","TC","."))))</f>
        <v>.</v>
      </c>
      <c r="E42" s="240" t="str">
        <f t="shared" si="64"/>
        <v>.</v>
      </c>
      <c r="F42" s="240" t="str">
        <f t="shared" si="70"/>
        <v>.</v>
      </c>
      <c r="G42" s="240" t="str">
        <f t="shared" si="70"/>
        <v>.</v>
      </c>
      <c r="H42" s="240" t="str">
        <f t="shared" si="70"/>
        <v>.</v>
      </c>
      <c r="I42" s="240" t="str">
        <f t="shared" si="70"/>
        <v>.</v>
      </c>
      <c r="J42" s="240" t="str">
        <f t="shared" si="70"/>
        <v>.</v>
      </c>
      <c r="K42" s="240" t="str">
        <f t="shared" si="70"/>
        <v>.</v>
      </c>
      <c r="L42" s="240" t="str">
        <f t="shared" si="70"/>
        <v>.</v>
      </c>
      <c r="M42" s="240" t="str">
        <f t="shared" si="70"/>
        <v>.</v>
      </c>
      <c r="N42" s="240" t="str">
        <f t="shared" si="70"/>
        <v>.</v>
      </c>
      <c r="O42" s="240" t="str">
        <f t="shared" si="70"/>
        <v>.</v>
      </c>
      <c r="P42" s="240" t="str">
        <f t="shared" si="70"/>
        <v>.</v>
      </c>
      <c r="Q42" s="240" t="str">
        <f t="shared" si="70"/>
        <v>.</v>
      </c>
      <c r="R42" s="240" t="str">
        <f t="shared" si="70"/>
        <v>.</v>
      </c>
      <c r="S42" s="240" t="str">
        <f t="shared" si="70"/>
        <v>.</v>
      </c>
      <c r="T42" s="240" t="str">
        <f t="shared" si="70"/>
        <v>.</v>
      </c>
      <c r="U42" s="240" t="str">
        <f t="shared" si="70"/>
        <v>.</v>
      </c>
      <c r="V42" s="240" t="str">
        <f t="shared" si="70"/>
        <v>.</v>
      </c>
      <c r="W42" s="240" t="str">
        <f t="shared" si="70"/>
        <v>.</v>
      </c>
      <c r="X42" s="240" t="str">
        <f t="shared" si="70"/>
        <v>.</v>
      </c>
      <c r="Y42" s="240" t="str">
        <f t="shared" si="70"/>
        <v>.</v>
      </c>
      <c r="Z42" s="240" t="str">
        <f t="shared" si="70"/>
        <v>.</v>
      </c>
      <c r="AA42" s="240" t="str">
        <f t="shared" si="70"/>
        <v>.</v>
      </c>
      <c r="AB42" s="240" t="str">
        <f t="shared" si="70"/>
        <v>.</v>
      </c>
      <c r="AC42" s="240" t="str">
        <f t="shared" si="70"/>
        <v>.</v>
      </c>
      <c r="AD42" s="240" t="str">
        <f t="shared" si="70"/>
        <v>.</v>
      </c>
      <c r="AE42" s="240" t="str">
        <f t="shared" si="70"/>
        <v>.</v>
      </c>
      <c r="AF42" s="240" t="str">
        <f t="shared" si="70"/>
        <v>.</v>
      </c>
      <c r="AG42" s="240" t="str">
        <f t="shared" si="70"/>
        <v>.</v>
      </c>
      <c r="AH42" s="240" t="str">
        <f t="shared" si="70"/>
        <v>.</v>
      </c>
      <c r="AI42" s="240" t="str">
        <f t="shared" si="70"/>
        <v>.</v>
      </c>
      <c r="AJ42" s="240" t="str">
        <f t="shared" si="70"/>
        <v>.</v>
      </c>
      <c r="AK42" s="240" t="str">
        <f t="shared" si="70"/>
        <v>.</v>
      </c>
      <c r="AL42" s="240" t="str">
        <f t="shared" si="70"/>
        <v>.</v>
      </c>
      <c r="AM42" s="240" t="str">
        <f t="shared" si="70"/>
        <v>.</v>
      </c>
      <c r="AN42" s="240" t="str">
        <f t="shared" si="70"/>
        <v>.</v>
      </c>
      <c r="AO42" s="240" t="str">
        <f t="shared" si="70"/>
        <v>.</v>
      </c>
      <c r="AP42" s="240" t="str">
        <f t="shared" si="70"/>
        <v>.</v>
      </c>
      <c r="AQ42" s="240" t="str">
        <f t="shared" si="70"/>
        <v>.</v>
      </c>
      <c r="AR42" s="4">
        <f t="shared" si="29"/>
        <v>0</v>
      </c>
    </row>
    <row r="43" spans="1:44" ht="10.5" customHeight="1">
      <c r="A43" s="265">
        <f>'7'!A43</f>
        <v>0</v>
      </c>
      <c r="B43" s="265">
        <f>'7'!B43</f>
        <v>0</v>
      </c>
      <c r="C43" s="266">
        <f>'7'!C43</f>
        <v>0</v>
      </c>
      <c r="D43" s="240" t="str">
        <f>IF('7'!AQ43="C","C",IF('7'!AQ43="D","D",IF('7'!AQ43="TR","TR",IF('7'!AQ43="TC","TC","."))))</f>
        <v>.</v>
      </c>
      <c r="E43" s="240" t="str">
        <f t="shared" si="64"/>
        <v>.</v>
      </c>
      <c r="F43" s="240" t="str">
        <f t="shared" si="70"/>
        <v>.</v>
      </c>
      <c r="G43" s="240" t="str">
        <f t="shared" si="70"/>
        <v>.</v>
      </c>
      <c r="H43" s="240" t="str">
        <f t="shared" si="70"/>
        <v>.</v>
      </c>
      <c r="I43" s="240" t="str">
        <f t="shared" si="70"/>
        <v>.</v>
      </c>
      <c r="J43" s="240" t="str">
        <f t="shared" si="70"/>
        <v>.</v>
      </c>
      <c r="K43" s="240" t="str">
        <f t="shared" si="70"/>
        <v>.</v>
      </c>
      <c r="L43" s="240" t="str">
        <f t="shared" si="70"/>
        <v>.</v>
      </c>
      <c r="M43" s="240" t="str">
        <f t="shared" si="70"/>
        <v>.</v>
      </c>
      <c r="N43" s="240" t="str">
        <f t="shared" si="70"/>
        <v>.</v>
      </c>
      <c r="O43" s="240" t="str">
        <f t="shared" si="70"/>
        <v>.</v>
      </c>
      <c r="P43" s="240" t="str">
        <f t="shared" si="70"/>
        <v>.</v>
      </c>
      <c r="Q43" s="240" t="str">
        <f t="shared" si="70"/>
        <v>.</v>
      </c>
      <c r="R43" s="240" t="str">
        <f t="shared" si="70"/>
        <v>.</v>
      </c>
      <c r="S43" s="240" t="str">
        <f t="shared" si="70"/>
        <v>.</v>
      </c>
      <c r="T43" s="240" t="str">
        <f t="shared" si="70"/>
        <v>.</v>
      </c>
      <c r="U43" s="240" t="str">
        <f t="shared" si="70"/>
        <v>.</v>
      </c>
      <c r="V43" s="240" t="str">
        <f t="shared" si="70"/>
        <v>.</v>
      </c>
      <c r="W43" s="240" t="str">
        <f t="shared" si="70"/>
        <v>.</v>
      </c>
      <c r="X43" s="240" t="str">
        <f t="shared" si="70"/>
        <v>.</v>
      </c>
      <c r="Y43" s="240" t="str">
        <f t="shared" si="70"/>
        <v>.</v>
      </c>
      <c r="Z43" s="240" t="str">
        <f t="shared" si="70"/>
        <v>.</v>
      </c>
      <c r="AA43" s="240" t="str">
        <f t="shared" si="70"/>
        <v>.</v>
      </c>
      <c r="AB43" s="240" t="str">
        <f t="shared" si="70"/>
        <v>.</v>
      </c>
      <c r="AC43" s="240" t="str">
        <f t="shared" si="70"/>
        <v>.</v>
      </c>
      <c r="AD43" s="240" t="str">
        <f t="shared" si="70"/>
        <v>.</v>
      </c>
      <c r="AE43" s="240" t="str">
        <f t="shared" si="70"/>
        <v>.</v>
      </c>
      <c r="AF43" s="240" t="str">
        <f t="shared" si="70"/>
        <v>.</v>
      </c>
      <c r="AG43" s="240" t="str">
        <f t="shared" si="70"/>
        <v>.</v>
      </c>
      <c r="AH43" s="240" t="str">
        <f t="shared" si="70"/>
        <v>.</v>
      </c>
      <c r="AI43" s="240" t="str">
        <f t="shared" si="70"/>
        <v>.</v>
      </c>
      <c r="AJ43" s="240" t="str">
        <f t="shared" si="70"/>
        <v>.</v>
      </c>
      <c r="AK43" s="240" t="str">
        <f t="shared" si="70"/>
        <v>.</v>
      </c>
      <c r="AL43" s="240" t="str">
        <f t="shared" si="70"/>
        <v>.</v>
      </c>
      <c r="AM43" s="240" t="str">
        <f t="shared" si="70"/>
        <v>.</v>
      </c>
      <c r="AN43" s="240" t="str">
        <f t="shared" si="70"/>
        <v>.</v>
      </c>
      <c r="AO43" s="240" t="str">
        <f t="shared" si="70"/>
        <v>.</v>
      </c>
      <c r="AP43" s="240" t="str">
        <f t="shared" si="70"/>
        <v>.</v>
      </c>
      <c r="AQ43" s="240" t="str">
        <f t="shared" si="70"/>
        <v>.</v>
      </c>
      <c r="AR43" s="4">
        <f t="shared" si="29"/>
        <v>0</v>
      </c>
    </row>
    <row r="44" spans="1:44" ht="10.5" customHeight="1">
      <c r="A44" s="265">
        <f>'7'!A44</f>
        <v>0</v>
      </c>
      <c r="B44" s="265">
        <f>'7'!B44</f>
        <v>0</v>
      </c>
      <c r="C44" s="266">
        <f>'7'!C44</f>
        <v>0</v>
      </c>
      <c r="D44" s="240" t="str">
        <f>IF('7'!AQ44="C","C",IF('7'!AQ44="D","D",IF('7'!AQ44="TR","TR",IF('7'!AQ44="TC","TC","."))))</f>
        <v>.</v>
      </c>
      <c r="E44" s="240" t="str">
        <f t="shared" si="64"/>
        <v>.</v>
      </c>
      <c r="F44" s="240" t="str">
        <f t="shared" si="70"/>
        <v>.</v>
      </c>
      <c r="G44" s="240" t="str">
        <f t="shared" si="70"/>
        <v>.</v>
      </c>
      <c r="H44" s="240" t="str">
        <f t="shared" si="70"/>
        <v>.</v>
      </c>
      <c r="I44" s="240" t="str">
        <f t="shared" si="70"/>
        <v>.</v>
      </c>
      <c r="J44" s="240" t="str">
        <f t="shared" si="70"/>
        <v>.</v>
      </c>
      <c r="K44" s="240" t="str">
        <f t="shared" si="70"/>
        <v>.</v>
      </c>
      <c r="L44" s="240" t="str">
        <f t="shared" si="70"/>
        <v>.</v>
      </c>
      <c r="M44" s="240" t="str">
        <f t="shared" si="70"/>
        <v>.</v>
      </c>
      <c r="N44" s="240" t="str">
        <f t="shared" si="70"/>
        <v>.</v>
      </c>
      <c r="O44" s="240" t="str">
        <f t="shared" si="70"/>
        <v>.</v>
      </c>
      <c r="P44" s="240" t="str">
        <f t="shared" si="70"/>
        <v>.</v>
      </c>
      <c r="Q44" s="240" t="str">
        <f t="shared" si="70"/>
        <v>.</v>
      </c>
      <c r="R44" s="240" t="str">
        <f t="shared" si="70"/>
        <v>.</v>
      </c>
      <c r="S44" s="240" t="str">
        <f t="shared" si="70"/>
        <v>.</v>
      </c>
      <c r="T44" s="240" t="str">
        <f t="shared" si="70"/>
        <v>.</v>
      </c>
      <c r="U44" s="240" t="str">
        <f t="shared" si="70"/>
        <v>.</v>
      </c>
      <c r="V44" s="240" t="str">
        <f t="shared" si="70"/>
        <v>.</v>
      </c>
      <c r="W44" s="240" t="str">
        <f t="shared" si="70"/>
        <v>.</v>
      </c>
      <c r="X44" s="240" t="str">
        <f t="shared" si="70"/>
        <v>.</v>
      </c>
      <c r="Y44" s="240" t="str">
        <f t="shared" si="70"/>
        <v>.</v>
      </c>
      <c r="Z44" s="240" t="str">
        <f t="shared" si="70"/>
        <v>.</v>
      </c>
      <c r="AA44" s="240" t="str">
        <f t="shared" si="70"/>
        <v>.</v>
      </c>
      <c r="AB44" s="240" t="str">
        <f t="shared" si="70"/>
        <v>.</v>
      </c>
      <c r="AC44" s="240" t="str">
        <f t="shared" si="70"/>
        <v>.</v>
      </c>
      <c r="AD44" s="240" t="str">
        <f t="shared" si="70"/>
        <v>.</v>
      </c>
      <c r="AE44" s="240" t="str">
        <f t="shared" si="70"/>
        <v>.</v>
      </c>
      <c r="AF44" s="240" t="str">
        <f t="shared" si="70"/>
        <v>.</v>
      </c>
      <c r="AG44" s="240" t="str">
        <f t="shared" si="70"/>
        <v>.</v>
      </c>
      <c r="AH44" s="240" t="str">
        <f t="shared" si="70"/>
        <v>.</v>
      </c>
      <c r="AI44" s="240" t="str">
        <f t="shared" si="70"/>
        <v>.</v>
      </c>
      <c r="AJ44" s="240" t="str">
        <f t="shared" si="70"/>
        <v>.</v>
      </c>
      <c r="AK44" s="240" t="str">
        <f t="shared" si="70"/>
        <v>.</v>
      </c>
      <c r="AL44" s="240" t="str">
        <f t="shared" si="70"/>
        <v>.</v>
      </c>
      <c r="AM44" s="240" t="str">
        <f t="shared" si="70"/>
        <v>.</v>
      </c>
      <c r="AN44" s="240" t="str">
        <f t="shared" si="70"/>
        <v>.</v>
      </c>
      <c r="AO44" s="240" t="str">
        <f t="shared" si="70"/>
        <v>.</v>
      </c>
      <c r="AP44" s="240" t="str">
        <f t="shared" si="70"/>
        <v>.</v>
      </c>
      <c r="AQ44" s="240" t="str">
        <f t="shared" si="70"/>
        <v>.</v>
      </c>
      <c r="AR44" s="4">
        <f t="shared" ref="AR44:AR50" si="71">COUNTIF(D44:AQ44,"F")</f>
        <v>0</v>
      </c>
    </row>
    <row r="45" spans="1:44" ht="10.5" customHeight="1">
      <c r="A45" s="265">
        <f>'7'!A45</f>
        <v>0</v>
      </c>
      <c r="B45" s="265">
        <f>'7'!B45</f>
        <v>0</v>
      </c>
      <c r="C45" s="266">
        <f>'7'!C45</f>
        <v>0</v>
      </c>
      <c r="D45" s="240" t="str">
        <f>IF('7'!AQ45="C","C",IF('7'!AQ45="D","D",IF('7'!AQ45="TR","TR",IF('7'!AQ45="TC","TC","."))))</f>
        <v>.</v>
      </c>
      <c r="E45" s="240" t="str">
        <f t="shared" si="64"/>
        <v>.</v>
      </c>
      <c r="F45" s="240" t="str">
        <f t="shared" si="70"/>
        <v>.</v>
      </c>
      <c r="G45" s="240" t="str">
        <f t="shared" si="70"/>
        <v>.</v>
      </c>
      <c r="H45" s="240" t="str">
        <f t="shared" si="70"/>
        <v>.</v>
      </c>
      <c r="I45" s="240" t="str">
        <f t="shared" si="70"/>
        <v>.</v>
      </c>
      <c r="J45" s="240" t="str">
        <f t="shared" si="70"/>
        <v>.</v>
      </c>
      <c r="K45" s="240" t="str">
        <f t="shared" ref="K45:AQ45" si="72">IF(J45="C","C",IF(J45="D","D",IF(J45="TR","TR",IF(J45="TC","TC","."))))</f>
        <v>.</v>
      </c>
      <c r="L45" s="240" t="str">
        <f t="shared" si="72"/>
        <v>.</v>
      </c>
      <c r="M45" s="240" t="str">
        <f t="shared" si="72"/>
        <v>.</v>
      </c>
      <c r="N45" s="240" t="str">
        <f t="shared" si="72"/>
        <v>.</v>
      </c>
      <c r="O45" s="240" t="str">
        <f t="shared" si="72"/>
        <v>.</v>
      </c>
      <c r="P45" s="240" t="str">
        <f t="shared" si="72"/>
        <v>.</v>
      </c>
      <c r="Q45" s="240" t="str">
        <f t="shared" si="72"/>
        <v>.</v>
      </c>
      <c r="R45" s="240" t="str">
        <f t="shared" si="72"/>
        <v>.</v>
      </c>
      <c r="S45" s="240" t="str">
        <f t="shared" si="72"/>
        <v>.</v>
      </c>
      <c r="T45" s="240" t="str">
        <f t="shared" si="72"/>
        <v>.</v>
      </c>
      <c r="U45" s="240" t="str">
        <f t="shared" si="72"/>
        <v>.</v>
      </c>
      <c r="V45" s="240" t="str">
        <f t="shared" si="72"/>
        <v>.</v>
      </c>
      <c r="W45" s="240" t="str">
        <f t="shared" si="72"/>
        <v>.</v>
      </c>
      <c r="X45" s="240" t="str">
        <f t="shared" si="72"/>
        <v>.</v>
      </c>
      <c r="Y45" s="240" t="str">
        <f t="shared" si="72"/>
        <v>.</v>
      </c>
      <c r="Z45" s="240" t="str">
        <f t="shared" si="72"/>
        <v>.</v>
      </c>
      <c r="AA45" s="240" t="str">
        <f t="shared" si="72"/>
        <v>.</v>
      </c>
      <c r="AB45" s="240" t="str">
        <f t="shared" si="72"/>
        <v>.</v>
      </c>
      <c r="AC45" s="240" t="str">
        <f t="shared" si="72"/>
        <v>.</v>
      </c>
      <c r="AD45" s="240" t="str">
        <f t="shared" si="72"/>
        <v>.</v>
      </c>
      <c r="AE45" s="240" t="str">
        <f t="shared" si="72"/>
        <v>.</v>
      </c>
      <c r="AF45" s="240" t="str">
        <f t="shared" si="72"/>
        <v>.</v>
      </c>
      <c r="AG45" s="240" t="str">
        <f t="shared" si="72"/>
        <v>.</v>
      </c>
      <c r="AH45" s="240" t="str">
        <f t="shared" si="72"/>
        <v>.</v>
      </c>
      <c r="AI45" s="240" t="str">
        <f t="shared" si="72"/>
        <v>.</v>
      </c>
      <c r="AJ45" s="240" t="str">
        <f t="shared" si="72"/>
        <v>.</v>
      </c>
      <c r="AK45" s="240" t="str">
        <f t="shared" si="72"/>
        <v>.</v>
      </c>
      <c r="AL45" s="240" t="str">
        <f t="shared" si="72"/>
        <v>.</v>
      </c>
      <c r="AM45" s="240" t="str">
        <f t="shared" si="72"/>
        <v>.</v>
      </c>
      <c r="AN45" s="240" t="str">
        <f t="shared" si="72"/>
        <v>.</v>
      </c>
      <c r="AO45" s="240" t="str">
        <f t="shared" si="72"/>
        <v>.</v>
      </c>
      <c r="AP45" s="240" t="str">
        <f t="shared" si="72"/>
        <v>.</v>
      </c>
      <c r="AQ45" s="240" t="str">
        <f t="shared" si="72"/>
        <v>.</v>
      </c>
      <c r="AR45" s="4">
        <f t="shared" si="71"/>
        <v>0</v>
      </c>
    </row>
    <row r="46" spans="1:44" ht="10.5" customHeight="1">
      <c r="A46" s="265">
        <f>'7'!A46</f>
        <v>0</v>
      </c>
      <c r="B46" s="265">
        <f>'7'!B46</f>
        <v>0</v>
      </c>
      <c r="C46" s="266">
        <f>'7'!C46</f>
        <v>0</v>
      </c>
      <c r="D46" s="240" t="str">
        <f>IF('7'!AQ46="C","C",IF('7'!AQ46="D","D",IF('7'!AQ46="TR","TR",IF('7'!AQ46="TC","TC","."))))</f>
        <v>.</v>
      </c>
      <c r="E46" s="240" t="str">
        <f t="shared" ref="E46:AQ46" si="73">IF(D46="C","C",IF(D46="D","D",IF(D46="TR","TR",IF(D46="TC","TC","."))))</f>
        <v>.</v>
      </c>
      <c r="F46" s="240" t="str">
        <f t="shared" si="73"/>
        <v>.</v>
      </c>
      <c r="G46" s="240" t="str">
        <f t="shared" si="73"/>
        <v>.</v>
      </c>
      <c r="H46" s="240" t="str">
        <f t="shared" si="73"/>
        <v>.</v>
      </c>
      <c r="I46" s="240" t="str">
        <f t="shared" si="73"/>
        <v>.</v>
      </c>
      <c r="J46" s="240" t="str">
        <f t="shared" si="73"/>
        <v>.</v>
      </c>
      <c r="K46" s="240" t="str">
        <f t="shared" si="73"/>
        <v>.</v>
      </c>
      <c r="L46" s="240" t="str">
        <f t="shared" si="73"/>
        <v>.</v>
      </c>
      <c r="M46" s="240" t="str">
        <f t="shared" si="73"/>
        <v>.</v>
      </c>
      <c r="N46" s="240" t="str">
        <f t="shared" si="73"/>
        <v>.</v>
      </c>
      <c r="O46" s="240" t="str">
        <f t="shared" si="73"/>
        <v>.</v>
      </c>
      <c r="P46" s="240" t="str">
        <f t="shared" si="73"/>
        <v>.</v>
      </c>
      <c r="Q46" s="240" t="str">
        <f t="shared" si="73"/>
        <v>.</v>
      </c>
      <c r="R46" s="240" t="str">
        <f t="shared" si="73"/>
        <v>.</v>
      </c>
      <c r="S46" s="240" t="str">
        <f t="shared" si="73"/>
        <v>.</v>
      </c>
      <c r="T46" s="240" t="str">
        <f t="shared" si="73"/>
        <v>.</v>
      </c>
      <c r="U46" s="240" t="str">
        <f t="shared" si="73"/>
        <v>.</v>
      </c>
      <c r="V46" s="240" t="str">
        <f t="shared" si="73"/>
        <v>.</v>
      </c>
      <c r="W46" s="240" t="str">
        <f t="shared" si="73"/>
        <v>.</v>
      </c>
      <c r="X46" s="240" t="str">
        <f t="shared" si="73"/>
        <v>.</v>
      </c>
      <c r="Y46" s="240" t="str">
        <f t="shared" si="73"/>
        <v>.</v>
      </c>
      <c r="Z46" s="240" t="str">
        <f t="shared" si="73"/>
        <v>.</v>
      </c>
      <c r="AA46" s="240" t="str">
        <f t="shared" si="73"/>
        <v>.</v>
      </c>
      <c r="AB46" s="240" t="str">
        <f t="shared" si="73"/>
        <v>.</v>
      </c>
      <c r="AC46" s="240" t="str">
        <f t="shared" si="73"/>
        <v>.</v>
      </c>
      <c r="AD46" s="240" t="str">
        <f t="shared" si="73"/>
        <v>.</v>
      </c>
      <c r="AE46" s="240" t="str">
        <f t="shared" si="73"/>
        <v>.</v>
      </c>
      <c r="AF46" s="240" t="str">
        <f t="shared" si="73"/>
        <v>.</v>
      </c>
      <c r="AG46" s="240" t="str">
        <f t="shared" si="73"/>
        <v>.</v>
      </c>
      <c r="AH46" s="240" t="str">
        <f t="shared" si="73"/>
        <v>.</v>
      </c>
      <c r="AI46" s="240" t="str">
        <f t="shared" si="73"/>
        <v>.</v>
      </c>
      <c r="AJ46" s="240" t="str">
        <f t="shared" si="73"/>
        <v>.</v>
      </c>
      <c r="AK46" s="240" t="str">
        <f t="shared" si="73"/>
        <v>.</v>
      </c>
      <c r="AL46" s="240" t="str">
        <f t="shared" si="73"/>
        <v>.</v>
      </c>
      <c r="AM46" s="240" t="str">
        <f t="shared" si="73"/>
        <v>.</v>
      </c>
      <c r="AN46" s="240" t="str">
        <f t="shared" si="73"/>
        <v>.</v>
      </c>
      <c r="AO46" s="240" t="str">
        <f t="shared" si="73"/>
        <v>.</v>
      </c>
      <c r="AP46" s="240" t="str">
        <f t="shared" si="73"/>
        <v>.</v>
      </c>
      <c r="AQ46" s="240" t="str">
        <f t="shared" si="73"/>
        <v>.</v>
      </c>
      <c r="AR46" s="4">
        <f t="shared" si="71"/>
        <v>0</v>
      </c>
    </row>
    <row r="47" spans="1:44" ht="10.5" customHeight="1">
      <c r="A47" s="265">
        <f>'7'!A47</f>
        <v>0</v>
      </c>
      <c r="B47" s="265">
        <f>'7'!B47</f>
        <v>0</v>
      </c>
      <c r="C47" s="266">
        <f>'7'!C47</f>
        <v>0</v>
      </c>
      <c r="D47" s="240" t="str">
        <f>IF('7'!AQ47="C","C",IF('7'!AQ47="D","D",IF('7'!AQ47="TR","TR",IF('7'!AQ47="TC","TC","."))))</f>
        <v>.</v>
      </c>
      <c r="E47" s="240" t="str">
        <f t="shared" ref="E47:AQ47" si="74">IF(D47="C","C",IF(D47="D","D",IF(D47="TR","TR",IF(D47="TC","TC","."))))</f>
        <v>.</v>
      </c>
      <c r="F47" s="240" t="str">
        <f t="shared" si="74"/>
        <v>.</v>
      </c>
      <c r="G47" s="240" t="str">
        <f t="shared" si="74"/>
        <v>.</v>
      </c>
      <c r="H47" s="240" t="str">
        <f t="shared" si="74"/>
        <v>.</v>
      </c>
      <c r="I47" s="240" t="str">
        <f t="shared" si="74"/>
        <v>.</v>
      </c>
      <c r="J47" s="240" t="str">
        <f t="shared" si="74"/>
        <v>.</v>
      </c>
      <c r="K47" s="240" t="str">
        <f t="shared" si="74"/>
        <v>.</v>
      </c>
      <c r="L47" s="240" t="str">
        <f t="shared" si="74"/>
        <v>.</v>
      </c>
      <c r="M47" s="240" t="str">
        <f t="shared" si="74"/>
        <v>.</v>
      </c>
      <c r="N47" s="240" t="str">
        <f t="shared" si="74"/>
        <v>.</v>
      </c>
      <c r="O47" s="240" t="str">
        <f t="shared" si="74"/>
        <v>.</v>
      </c>
      <c r="P47" s="240" t="str">
        <f t="shared" si="74"/>
        <v>.</v>
      </c>
      <c r="Q47" s="240" t="str">
        <f t="shared" si="74"/>
        <v>.</v>
      </c>
      <c r="R47" s="240" t="str">
        <f t="shared" si="74"/>
        <v>.</v>
      </c>
      <c r="S47" s="240" t="str">
        <f t="shared" si="74"/>
        <v>.</v>
      </c>
      <c r="T47" s="240" t="str">
        <f t="shared" si="74"/>
        <v>.</v>
      </c>
      <c r="U47" s="240" t="str">
        <f t="shared" si="74"/>
        <v>.</v>
      </c>
      <c r="V47" s="240" t="str">
        <f t="shared" si="74"/>
        <v>.</v>
      </c>
      <c r="W47" s="240" t="str">
        <f t="shared" si="74"/>
        <v>.</v>
      </c>
      <c r="X47" s="240" t="str">
        <f t="shared" si="74"/>
        <v>.</v>
      </c>
      <c r="Y47" s="240" t="str">
        <f t="shared" si="74"/>
        <v>.</v>
      </c>
      <c r="Z47" s="240" t="str">
        <f t="shared" si="74"/>
        <v>.</v>
      </c>
      <c r="AA47" s="240" t="str">
        <f t="shared" si="74"/>
        <v>.</v>
      </c>
      <c r="AB47" s="240" t="str">
        <f t="shared" si="74"/>
        <v>.</v>
      </c>
      <c r="AC47" s="240" t="str">
        <f t="shared" si="74"/>
        <v>.</v>
      </c>
      <c r="AD47" s="240" t="str">
        <f t="shared" si="74"/>
        <v>.</v>
      </c>
      <c r="AE47" s="240" t="str">
        <f t="shared" si="74"/>
        <v>.</v>
      </c>
      <c r="AF47" s="240" t="str">
        <f t="shared" si="74"/>
        <v>.</v>
      </c>
      <c r="AG47" s="240" t="str">
        <f t="shared" si="74"/>
        <v>.</v>
      </c>
      <c r="AH47" s="240" t="str">
        <f t="shared" si="74"/>
        <v>.</v>
      </c>
      <c r="AI47" s="240" t="str">
        <f t="shared" si="74"/>
        <v>.</v>
      </c>
      <c r="AJ47" s="240" t="str">
        <f t="shared" si="74"/>
        <v>.</v>
      </c>
      <c r="AK47" s="240" t="str">
        <f t="shared" si="74"/>
        <v>.</v>
      </c>
      <c r="AL47" s="240" t="str">
        <f t="shared" si="74"/>
        <v>.</v>
      </c>
      <c r="AM47" s="240" t="str">
        <f t="shared" si="74"/>
        <v>.</v>
      </c>
      <c r="AN47" s="240" t="str">
        <f t="shared" si="74"/>
        <v>.</v>
      </c>
      <c r="AO47" s="240" t="str">
        <f t="shared" si="74"/>
        <v>.</v>
      </c>
      <c r="AP47" s="240" t="str">
        <f t="shared" si="74"/>
        <v>.</v>
      </c>
      <c r="AQ47" s="240" t="str">
        <f t="shared" si="74"/>
        <v>.</v>
      </c>
      <c r="AR47" s="4">
        <f t="shared" si="71"/>
        <v>0</v>
      </c>
    </row>
    <row r="48" spans="1:44" ht="10.5" customHeight="1">
      <c r="A48" s="265">
        <f>'7'!A48</f>
        <v>0</v>
      </c>
      <c r="B48" s="265">
        <f>'7'!B48</f>
        <v>0</v>
      </c>
      <c r="C48" s="266">
        <f>'7'!C48</f>
        <v>0</v>
      </c>
      <c r="D48" s="240" t="str">
        <f>IF('7'!AQ48="C","C",IF('7'!AQ48="D","D",IF('7'!AQ48="TR","TR",IF('7'!AQ48="TC","TC","."))))</f>
        <v>.</v>
      </c>
      <c r="E48" s="240" t="str">
        <f t="shared" ref="E48:AQ48" si="75">IF(D48="C","C",IF(D48="D","D",IF(D48="TR","TR",IF(D48="TC","TC","."))))</f>
        <v>.</v>
      </c>
      <c r="F48" s="240" t="str">
        <f t="shared" si="75"/>
        <v>.</v>
      </c>
      <c r="G48" s="240" t="str">
        <f t="shared" si="75"/>
        <v>.</v>
      </c>
      <c r="H48" s="240" t="str">
        <f t="shared" si="75"/>
        <v>.</v>
      </c>
      <c r="I48" s="240" t="str">
        <f t="shared" si="75"/>
        <v>.</v>
      </c>
      <c r="J48" s="240" t="str">
        <f t="shared" si="75"/>
        <v>.</v>
      </c>
      <c r="K48" s="240" t="str">
        <f t="shared" si="75"/>
        <v>.</v>
      </c>
      <c r="L48" s="240" t="str">
        <f t="shared" si="75"/>
        <v>.</v>
      </c>
      <c r="M48" s="240" t="str">
        <f t="shared" si="75"/>
        <v>.</v>
      </c>
      <c r="N48" s="240" t="str">
        <f t="shared" si="75"/>
        <v>.</v>
      </c>
      <c r="O48" s="240" t="str">
        <f t="shared" si="75"/>
        <v>.</v>
      </c>
      <c r="P48" s="240" t="str">
        <f t="shared" si="75"/>
        <v>.</v>
      </c>
      <c r="Q48" s="240" t="str">
        <f t="shared" si="75"/>
        <v>.</v>
      </c>
      <c r="R48" s="240" t="str">
        <f t="shared" si="75"/>
        <v>.</v>
      </c>
      <c r="S48" s="240" t="str">
        <f t="shared" si="75"/>
        <v>.</v>
      </c>
      <c r="T48" s="240" t="str">
        <f t="shared" si="75"/>
        <v>.</v>
      </c>
      <c r="U48" s="240" t="str">
        <f t="shared" si="75"/>
        <v>.</v>
      </c>
      <c r="V48" s="240" t="str">
        <f t="shared" si="75"/>
        <v>.</v>
      </c>
      <c r="W48" s="240" t="str">
        <f t="shared" si="75"/>
        <v>.</v>
      </c>
      <c r="X48" s="240" t="str">
        <f t="shared" si="75"/>
        <v>.</v>
      </c>
      <c r="Y48" s="240" t="str">
        <f t="shared" si="75"/>
        <v>.</v>
      </c>
      <c r="Z48" s="240" t="str">
        <f t="shared" si="75"/>
        <v>.</v>
      </c>
      <c r="AA48" s="240" t="str">
        <f t="shared" si="75"/>
        <v>.</v>
      </c>
      <c r="AB48" s="240" t="str">
        <f t="shared" si="75"/>
        <v>.</v>
      </c>
      <c r="AC48" s="240" t="str">
        <f t="shared" si="75"/>
        <v>.</v>
      </c>
      <c r="AD48" s="240" t="str">
        <f t="shared" si="75"/>
        <v>.</v>
      </c>
      <c r="AE48" s="240" t="str">
        <f t="shared" si="75"/>
        <v>.</v>
      </c>
      <c r="AF48" s="240" t="str">
        <f t="shared" si="75"/>
        <v>.</v>
      </c>
      <c r="AG48" s="240" t="str">
        <f t="shared" si="75"/>
        <v>.</v>
      </c>
      <c r="AH48" s="240" t="str">
        <f t="shared" si="75"/>
        <v>.</v>
      </c>
      <c r="AI48" s="240" t="str">
        <f t="shared" si="75"/>
        <v>.</v>
      </c>
      <c r="AJ48" s="240" t="str">
        <f t="shared" si="75"/>
        <v>.</v>
      </c>
      <c r="AK48" s="240" t="str">
        <f t="shared" si="75"/>
        <v>.</v>
      </c>
      <c r="AL48" s="240" t="str">
        <f t="shared" si="75"/>
        <v>.</v>
      </c>
      <c r="AM48" s="240" t="str">
        <f t="shared" si="75"/>
        <v>.</v>
      </c>
      <c r="AN48" s="240" t="str">
        <f t="shared" si="75"/>
        <v>.</v>
      </c>
      <c r="AO48" s="240" t="str">
        <f t="shared" si="75"/>
        <v>.</v>
      </c>
      <c r="AP48" s="240" t="str">
        <f t="shared" si="75"/>
        <v>.</v>
      </c>
      <c r="AQ48" s="240" t="str">
        <f t="shared" si="75"/>
        <v>.</v>
      </c>
      <c r="AR48" s="4">
        <f t="shared" si="71"/>
        <v>0</v>
      </c>
    </row>
    <row r="49" spans="1:44" ht="10.5" customHeight="1">
      <c r="A49" s="265">
        <f>'7'!A49</f>
        <v>0</v>
      </c>
      <c r="B49" s="265">
        <f>'7'!B49</f>
        <v>0</v>
      </c>
      <c r="C49" s="266">
        <f>'7'!C49</f>
        <v>0</v>
      </c>
      <c r="D49" s="240" t="str">
        <f>IF('7'!AQ49="C","C",IF('7'!AQ49="D","D",IF('7'!AQ49="TR","TR",IF('7'!AQ49="TC","TC","."))))</f>
        <v>.</v>
      </c>
      <c r="E49" s="240" t="str">
        <f t="shared" ref="E49:F55" si="76">IF(D49="C","C",IF(D49="D","D",IF(D49="TR","TR",IF(D49="TC","TC","."))))</f>
        <v>.</v>
      </c>
      <c r="F49" s="240" t="str">
        <f t="shared" si="76"/>
        <v>.</v>
      </c>
      <c r="G49" s="240" t="str">
        <f t="shared" ref="G49:G55" si="77">IF(F49="C","C",IF(F49="D","D",IF(F49="TR","TR",IF(F49="TC","TC","."))))</f>
        <v>.</v>
      </c>
      <c r="H49" s="240" t="str">
        <f t="shared" ref="H49:H55" si="78">IF(G49="C","C",IF(G49="D","D",IF(G49="TR","TR",IF(G49="TC","TC","."))))</f>
        <v>.</v>
      </c>
      <c r="I49" s="240" t="str">
        <f t="shared" ref="I49:I55" si="79">IF(H49="C","C",IF(H49="D","D",IF(H49="TR","TR",IF(H49="TC","TC","."))))</f>
        <v>.</v>
      </c>
      <c r="J49" s="240" t="str">
        <f t="shared" ref="J49:J55" si="80">IF(I49="C","C",IF(I49="D","D",IF(I49="TR","TR",IF(I49="TC","TC","."))))</f>
        <v>.</v>
      </c>
      <c r="K49" s="240" t="str">
        <f t="shared" ref="K49:K55" si="81">IF(J49="C","C",IF(J49="D","D",IF(J49="TR","TR",IF(J49="TC","TC","."))))</f>
        <v>.</v>
      </c>
      <c r="L49" s="240" t="str">
        <f t="shared" ref="L49:L55" si="82">IF(K49="C","C",IF(K49="D","D",IF(K49="TR","TR",IF(K49="TC","TC","."))))</f>
        <v>.</v>
      </c>
      <c r="M49" s="240" t="str">
        <f t="shared" ref="M49:M55" si="83">IF(L49="C","C",IF(L49="D","D",IF(L49="TR","TR",IF(L49="TC","TC","."))))</f>
        <v>.</v>
      </c>
      <c r="N49" s="240" t="str">
        <f t="shared" ref="N49:N55" si="84">IF(M49="C","C",IF(M49="D","D",IF(M49="TR","TR",IF(M49="TC","TC","."))))</f>
        <v>.</v>
      </c>
      <c r="O49" s="240" t="str">
        <f t="shared" ref="O49:O55" si="85">IF(N49="C","C",IF(N49="D","D",IF(N49="TR","TR",IF(N49="TC","TC","."))))</f>
        <v>.</v>
      </c>
      <c r="P49" s="240" t="str">
        <f t="shared" ref="P49:P55" si="86">IF(O49="C","C",IF(O49="D","D",IF(O49="TR","TR",IF(O49="TC","TC","."))))</f>
        <v>.</v>
      </c>
      <c r="Q49" s="240" t="str">
        <f t="shared" ref="Q49:Q55" si="87">IF(P49="C","C",IF(P49="D","D",IF(P49="TR","TR",IF(P49="TC","TC","."))))</f>
        <v>.</v>
      </c>
      <c r="R49" s="240" t="str">
        <f t="shared" ref="R49:R55" si="88">IF(Q49="C","C",IF(Q49="D","D",IF(Q49="TR","TR",IF(Q49="TC","TC","."))))</f>
        <v>.</v>
      </c>
      <c r="S49" s="240" t="str">
        <f t="shared" ref="S49:S55" si="89">IF(R49="C","C",IF(R49="D","D",IF(R49="TR","TR",IF(R49="TC","TC","."))))</f>
        <v>.</v>
      </c>
      <c r="T49" s="240" t="str">
        <f t="shared" ref="T49:T55" si="90">IF(S49="C","C",IF(S49="D","D",IF(S49="TR","TR",IF(S49="TC","TC","."))))</f>
        <v>.</v>
      </c>
      <c r="U49" s="240" t="str">
        <f t="shared" ref="U49:U55" si="91">IF(T49="C","C",IF(T49="D","D",IF(T49="TR","TR",IF(T49="TC","TC","."))))</f>
        <v>.</v>
      </c>
      <c r="V49" s="240" t="str">
        <f t="shared" ref="V49:V55" si="92">IF(U49="C","C",IF(U49="D","D",IF(U49="TR","TR",IF(U49="TC","TC","."))))</f>
        <v>.</v>
      </c>
      <c r="W49" s="240" t="str">
        <f t="shared" ref="W49:W55" si="93">IF(V49="C","C",IF(V49="D","D",IF(V49="TR","TR",IF(V49="TC","TC","."))))</f>
        <v>.</v>
      </c>
      <c r="X49" s="240" t="str">
        <f t="shared" ref="X49:X55" si="94">IF(W49="C","C",IF(W49="D","D",IF(W49="TR","TR",IF(W49="TC","TC","."))))</f>
        <v>.</v>
      </c>
      <c r="Y49" s="240" t="str">
        <f t="shared" ref="Y49:Y55" si="95">IF(X49="C","C",IF(X49="D","D",IF(X49="TR","TR",IF(X49="TC","TC","."))))</f>
        <v>.</v>
      </c>
      <c r="Z49" s="240" t="str">
        <f t="shared" ref="Z49:Z55" si="96">IF(Y49="C","C",IF(Y49="D","D",IF(Y49="TR","TR",IF(Y49="TC","TC","."))))</f>
        <v>.</v>
      </c>
      <c r="AA49" s="240" t="str">
        <f t="shared" ref="AA49:AA55" si="97">IF(Z49="C","C",IF(Z49="D","D",IF(Z49="TR","TR",IF(Z49="TC","TC","."))))</f>
        <v>.</v>
      </c>
      <c r="AB49" s="240" t="str">
        <f t="shared" ref="AB49:AB55" si="98">IF(AA49="C","C",IF(AA49="D","D",IF(AA49="TR","TR",IF(AA49="TC","TC","."))))</f>
        <v>.</v>
      </c>
      <c r="AC49" s="240" t="str">
        <f t="shared" ref="AC49:AC55" si="99">IF(AB49="C","C",IF(AB49="D","D",IF(AB49="TR","TR",IF(AB49="TC","TC","."))))</f>
        <v>.</v>
      </c>
      <c r="AD49" s="240" t="str">
        <f t="shared" ref="AD49:AD55" si="100">IF(AC49="C","C",IF(AC49="D","D",IF(AC49="TR","TR",IF(AC49="TC","TC","."))))</f>
        <v>.</v>
      </c>
      <c r="AE49" s="240" t="str">
        <f t="shared" ref="AE49:AE55" si="101">IF(AD49="C","C",IF(AD49="D","D",IF(AD49="TR","TR",IF(AD49="TC","TC","."))))</f>
        <v>.</v>
      </c>
      <c r="AF49" s="240" t="str">
        <f t="shared" ref="AF49:AF55" si="102">IF(AE49="C","C",IF(AE49="D","D",IF(AE49="TR","TR",IF(AE49="TC","TC","."))))</f>
        <v>.</v>
      </c>
      <c r="AG49" s="240" t="str">
        <f t="shared" ref="AG49:AG55" si="103">IF(AF49="C","C",IF(AF49="D","D",IF(AF49="TR","TR",IF(AF49="TC","TC","."))))</f>
        <v>.</v>
      </c>
      <c r="AH49" s="240" t="str">
        <f t="shared" ref="AH49:AH55" si="104">IF(AG49="C","C",IF(AG49="D","D",IF(AG49="TR","TR",IF(AG49="TC","TC","."))))</f>
        <v>.</v>
      </c>
      <c r="AI49" s="240" t="str">
        <f t="shared" ref="AI49:AI55" si="105">IF(AH49="C","C",IF(AH49="D","D",IF(AH49="TR","TR",IF(AH49="TC","TC","."))))</f>
        <v>.</v>
      </c>
      <c r="AJ49" s="240" t="str">
        <f t="shared" ref="AJ49:AJ55" si="106">IF(AI49="C","C",IF(AI49="D","D",IF(AI49="TR","TR",IF(AI49="TC","TC","."))))</f>
        <v>.</v>
      </c>
      <c r="AK49" s="240" t="str">
        <f t="shared" ref="AK49:AK55" si="107">IF(AJ49="C","C",IF(AJ49="D","D",IF(AJ49="TR","TR",IF(AJ49="TC","TC","."))))</f>
        <v>.</v>
      </c>
      <c r="AL49" s="240" t="str">
        <f t="shared" ref="AL49:AL55" si="108">IF(AK49="C","C",IF(AK49="D","D",IF(AK49="TR","TR",IF(AK49="TC","TC","."))))</f>
        <v>.</v>
      </c>
      <c r="AM49" s="240" t="str">
        <f t="shared" ref="AM49:AM55" si="109">IF(AL49="C","C",IF(AL49="D","D",IF(AL49="TR","TR",IF(AL49="TC","TC","."))))</f>
        <v>.</v>
      </c>
      <c r="AN49" s="240" t="str">
        <f t="shared" ref="AN49:AN55" si="110">IF(AM49="C","C",IF(AM49="D","D",IF(AM49="TR","TR",IF(AM49="TC","TC","."))))</f>
        <v>.</v>
      </c>
      <c r="AO49" s="240" t="str">
        <f t="shared" ref="AO49:AO55" si="111">IF(AN49="C","C",IF(AN49="D","D",IF(AN49="TR","TR",IF(AN49="TC","TC","."))))</f>
        <v>.</v>
      </c>
      <c r="AP49" s="240" t="str">
        <f t="shared" ref="AP49:AP55" si="112">IF(AO49="C","C",IF(AO49="D","D",IF(AO49="TR","TR",IF(AO49="TC","TC","."))))</f>
        <v>.</v>
      </c>
      <c r="AQ49" s="240" t="str">
        <f t="shared" ref="AQ49:AQ55" si="113">IF(AP49="C","C",IF(AP49="D","D",IF(AP49="TR","TR",IF(AP49="TC","TC","."))))</f>
        <v>.</v>
      </c>
      <c r="AR49" s="4">
        <f t="shared" si="71"/>
        <v>0</v>
      </c>
    </row>
    <row r="50" spans="1:44" ht="10.5" customHeight="1">
      <c r="A50" s="265">
        <f>'7'!A50</f>
        <v>0</v>
      </c>
      <c r="B50" s="265">
        <f>'7'!B50</f>
        <v>0</v>
      </c>
      <c r="C50" s="266">
        <f>'7'!C50</f>
        <v>0</v>
      </c>
      <c r="D50" s="240" t="str">
        <f>IF('7'!AQ50="C","C",IF('7'!AQ50="D","D",IF('7'!AQ50="TR","TR",IF('7'!AQ50="TC","TC","."))))</f>
        <v>.</v>
      </c>
      <c r="E50" s="240" t="str">
        <f t="shared" si="76"/>
        <v>.</v>
      </c>
      <c r="F50" s="240" t="str">
        <f t="shared" si="76"/>
        <v>.</v>
      </c>
      <c r="G50" s="240" t="str">
        <f t="shared" si="77"/>
        <v>.</v>
      </c>
      <c r="H50" s="240" t="str">
        <f t="shared" si="78"/>
        <v>.</v>
      </c>
      <c r="I50" s="240" t="str">
        <f t="shared" si="79"/>
        <v>.</v>
      </c>
      <c r="J50" s="240" t="str">
        <f t="shared" si="80"/>
        <v>.</v>
      </c>
      <c r="K50" s="240" t="str">
        <f t="shared" si="81"/>
        <v>.</v>
      </c>
      <c r="L50" s="240" t="str">
        <f t="shared" si="82"/>
        <v>.</v>
      </c>
      <c r="M50" s="240" t="str">
        <f t="shared" si="83"/>
        <v>.</v>
      </c>
      <c r="N50" s="240" t="str">
        <f t="shared" si="84"/>
        <v>.</v>
      </c>
      <c r="O50" s="240" t="str">
        <f t="shared" si="85"/>
        <v>.</v>
      </c>
      <c r="P50" s="240" t="str">
        <f t="shared" si="86"/>
        <v>.</v>
      </c>
      <c r="Q50" s="240" t="str">
        <f t="shared" si="87"/>
        <v>.</v>
      </c>
      <c r="R50" s="240" t="str">
        <f t="shared" si="88"/>
        <v>.</v>
      </c>
      <c r="S50" s="240" t="str">
        <f t="shared" si="89"/>
        <v>.</v>
      </c>
      <c r="T50" s="240" t="str">
        <f t="shared" si="90"/>
        <v>.</v>
      </c>
      <c r="U50" s="240" t="str">
        <f t="shared" si="91"/>
        <v>.</v>
      </c>
      <c r="V50" s="240" t="str">
        <f t="shared" si="92"/>
        <v>.</v>
      </c>
      <c r="W50" s="240" t="str">
        <f t="shared" si="93"/>
        <v>.</v>
      </c>
      <c r="X50" s="240" t="str">
        <f t="shared" si="94"/>
        <v>.</v>
      </c>
      <c r="Y50" s="240" t="str">
        <f t="shared" si="95"/>
        <v>.</v>
      </c>
      <c r="Z50" s="240" t="str">
        <f t="shared" si="96"/>
        <v>.</v>
      </c>
      <c r="AA50" s="240" t="str">
        <f t="shared" si="97"/>
        <v>.</v>
      </c>
      <c r="AB50" s="240" t="str">
        <f t="shared" si="98"/>
        <v>.</v>
      </c>
      <c r="AC50" s="240" t="str">
        <f t="shared" si="99"/>
        <v>.</v>
      </c>
      <c r="AD50" s="240" t="str">
        <f t="shared" si="100"/>
        <v>.</v>
      </c>
      <c r="AE50" s="240" t="str">
        <f t="shared" si="101"/>
        <v>.</v>
      </c>
      <c r="AF50" s="240" t="str">
        <f t="shared" si="102"/>
        <v>.</v>
      </c>
      <c r="AG50" s="240" t="str">
        <f t="shared" si="103"/>
        <v>.</v>
      </c>
      <c r="AH50" s="240" t="str">
        <f t="shared" si="104"/>
        <v>.</v>
      </c>
      <c r="AI50" s="240" t="str">
        <f t="shared" si="105"/>
        <v>.</v>
      </c>
      <c r="AJ50" s="240" t="str">
        <f t="shared" si="106"/>
        <v>.</v>
      </c>
      <c r="AK50" s="240" t="str">
        <f t="shared" si="107"/>
        <v>.</v>
      </c>
      <c r="AL50" s="240" t="str">
        <f t="shared" si="108"/>
        <v>.</v>
      </c>
      <c r="AM50" s="240" t="str">
        <f t="shared" si="109"/>
        <v>.</v>
      </c>
      <c r="AN50" s="240" t="str">
        <f t="shared" si="110"/>
        <v>.</v>
      </c>
      <c r="AO50" s="240" t="str">
        <f t="shared" si="111"/>
        <v>.</v>
      </c>
      <c r="AP50" s="240" t="str">
        <f t="shared" si="112"/>
        <v>.</v>
      </c>
      <c r="AQ50" s="240" t="str">
        <f t="shared" si="113"/>
        <v>.</v>
      </c>
      <c r="AR50" s="4">
        <f t="shared" si="71"/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'7'!C51</f>
        <v>0</v>
      </c>
      <c r="D51" s="240" t="str">
        <f>IF('7'!AQ51="C","C",IF('7'!AQ51="D","D",IF('7'!AQ51="TR","TR",IF('7'!AQ51="TC","TC","."))))</f>
        <v>.</v>
      </c>
      <c r="E51" s="240" t="str">
        <f t="shared" si="76"/>
        <v>.</v>
      </c>
      <c r="F51" s="240" t="str">
        <f t="shared" si="76"/>
        <v>.</v>
      </c>
      <c r="G51" s="240" t="str">
        <f t="shared" si="77"/>
        <v>.</v>
      </c>
      <c r="H51" s="240" t="str">
        <f t="shared" si="78"/>
        <v>.</v>
      </c>
      <c r="I51" s="240" t="str">
        <f t="shared" si="79"/>
        <v>.</v>
      </c>
      <c r="J51" s="240" t="str">
        <f t="shared" si="80"/>
        <v>.</v>
      </c>
      <c r="K51" s="240" t="str">
        <f t="shared" si="81"/>
        <v>.</v>
      </c>
      <c r="L51" s="240" t="str">
        <f t="shared" si="82"/>
        <v>.</v>
      </c>
      <c r="M51" s="240" t="str">
        <f t="shared" si="83"/>
        <v>.</v>
      </c>
      <c r="N51" s="240" t="str">
        <f t="shared" si="84"/>
        <v>.</v>
      </c>
      <c r="O51" s="240" t="str">
        <f t="shared" si="85"/>
        <v>.</v>
      </c>
      <c r="P51" s="240" t="str">
        <f t="shared" si="86"/>
        <v>.</v>
      </c>
      <c r="Q51" s="240" t="str">
        <f t="shared" si="87"/>
        <v>.</v>
      </c>
      <c r="R51" s="240" t="str">
        <f t="shared" si="88"/>
        <v>.</v>
      </c>
      <c r="S51" s="240" t="str">
        <f t="shared" si="89"/>
        <v>.</v>
      </c>
      <c r="T51" s="240" t="str">
        <f t="shared" si="90"/>
        <v>.</v>
      </c>
      <c r="U51" s="240" t="str">
        <f t="shared" si="91"/>
        <v>.</v>
      </c>
      <c r="V51" s="240" t="str">
        <f t="shared" si="92"/>
        <v>.</v>
      </c>
      <c r="W51" s="240" t="str">
        <f t="shared" si="93"/>
        <v>.</v>
      </c>
      <c r="X51" s="240" t="str">
        <f t="shared" si="94"/>
        <v>.</v>
      </c>
      <c r="Y51" s="240" t="str">
        <f t="shared" si="95"/>
        <v>.</v>
      </c>
      <c r="Z51" s="240" t="str">
        <f t="shared" si="96"/>
        <v>.</v>
      </c>
      <c r="AA51" s="240" t="str">
        <f t="shared" si="97"/>
        <v>.</v>
      </c>
      <c r="AB51" s="240" t="str">
        <f t="shared" si="98"/>
        <v>.</v>
      </c>
      <c r="AC51" s="240" t="str">
        <f t="shared" si="99"/>
        <v>.</v>
      </c>
      <c r="AD51" s="240" t="str">
        <f t="shared" si="100"/>
        <v>.</v>
      </c>
      <c r="AE51" s="240" t="str">
        <f t="shared" si="101"/>
        <v>.</v>
      </c>
      <c r="AF51" s="240" t="str">
        <f t="shared" si="102"/>
        <v>.</v>
      </c>
      <c r="AG51" s="240" t="str">
        <f t="shared" si="103"/>
        <v>.</v>
      </c>
      <c r="AH51" s="240" t="str">
        <f t="shared" si="104"/>
        <v>.</v>
      </c>
      <c r="AI51" s="240" t="str">
        <f t="shared" si="105"/>
        <v>.</v>
      </c>
      <c r="AJ51" s="240" t="str">
        <f t="shared" si="106"/>
        <v>.</v>
      </c>
      <c r="AK51" s="240" t="str">
        <f t="shared" si="107"/>
        <v>.</v>
      </c>
      <c r="AL51" s="240" t="str">
        <f t="shared" si="108"/>
        <v>.</v>
      </c>
      <c r="AM51" s="240" t="str">
        <f t="shared" si="109"/>
        <v>.</v>
      </c>
      <c r="AN51" s="240" t="str">
        <f t="shared" si="110"/>
        <v>.</v>
      </c>
      <c r="AO51" s="240" t="str">
        <f t="shared" si="111"/>
        <v>.</v>
      </c>
      <c r="AP51" s="240" t="str">
        <f t="shared" si="112"/>
        <v>.</v>
      </c>
      <c r="AQ51" s="240" t="str">
        <f t="shared" si="113"/>
        <v>.</v>
      </c>
      <c r="AR51" s="46">
        <f t="shared" ref="AR51:AR55" si="114">COUNTIF(D51:AQ51,"F")</f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'7'!C52</f>
        <v>0</v>
      </c>
      <c r="D52" s="240" t="str">
        <f>IF('7'!AQ52="C","C",IF('7'!AQ52="D","D",IF('7'!AQ52="TR","TR",IF('7'!AQ52="TC","TC","."))))</f>
        <v>.</v>
      </c>
      <c r="E52" s="240" t="str">
        <f t="shared" si="76"/>
        <v>.</v>
      </c>
      <c r="F52" s="240" t="str">
        <f t="shared" si="76"/>
        <v>.</v>
      </c>
      <c r="G52" s="240" t="str">
        <f t="shared" si="77"/>
        <v>.</v>
      </c>
      <c r="H52" s="240" t="str">
        <f t="shared" si="78"/>
        <v>.</v>
      </c>
      <c r="I52" s="240" t="str">
        <f t="shared" si="79"/>
        <v>.</v>
      </c>
      <c r="J52" s="240" t="str">
        <f t="shared" si="80"/>
        <v>.</v>
      </c>
      <c r="K52" s="240" t="str">
        <f t="shared" si="81"/>
        <v>.</v>
      </c>
      <c r="L52" s="240" t="str">
        <f t="shared" si="82"/>
        <v>.</v>
      </c>
      <c r="M52" s="240" t="str">
        <f t="shared" si="83"/>
        <v>.</v>
      </c>
      <c r="N52" s="240" t="str">
        <f t="shared" si="84"/>
        <v>.</v>
      </c>
      <c r="O52" s="240" t="str">
        <f t="shared" si="85"/>
        <v>.</v>
      </c>
      <c r="P52" s="240" t="str">
        <f t="shared" si="86"/>
        <v>.</v>
      </c>
      <c r="Q52" s="240" t="str">
        <f t="shared" si="87"/>
        <v>.</v>
      </c>
      <c r="R52" s="240" t="str">
        <f t="shared" si="88"/>
        <v>.</v>
      </c>
      <c r="S52" s="240" t="str">
        <f t="shared" si="89"/>
        <v>.</v>
      </c>
      <c r="T52" s="240" t="str">
        <f t="shared" si="90"/>
        <v>.</v>
      </c>
      <c r="U52" s="240" t="str">
        <f t="shared" si="91"/>
        <v>.</v>
      </c>
      <c r="V52" s="240" t="str">
        <f t="shared" si="92"/>
        <v>.</v>
      </c>
      <c r="W52" s="240" t="str">
        <f t="shared" si="93"/>
        <v>.</v>
      </c>
      <c r="X52" s="240" t="str">
        <f t="shared" si="94"/>
        <v>.</v>
      </c>
      <c r="Y52" s="240" t="str">
        <f t="shared" si="95"/>
        <v>.</v>
      </c>
      <c r="Z52" s="240" t="str">
        <f t="shared" si="96"/>
        <v>.</v>
      </c>
      <c r="AA52" s="240" t="str">
        <f t="shared" si="97"/>
        <v>.</v>
      </c>
      <c r="AB52" s="240" t="str">
        <f t="shared" si="98"/>
        <v>.</v>
      </c>
      <c r="AC52" s="240" t="str">
        <f t="shared" si="99"/>
        <v>.</v>
      </c>
      <c r="AD52" s="240" t="str">
        <f t="shared" si="100"/>
        <v>.</v>
      </c>
      <c r="AE52" s="240" t="str">
        <f t="shared" si="101"/>
        <v>.</v>
      </c>
      <c r="AF52" s="240" t="str">
        <f t="shared" si="102"/>
        <v>.</v>
      </c>
      <c r="AG52" s="240" t="str">
        <f t="shared" si="103"/>
        <v>.</v>
      </c>
      <c r="AH52" s="240" t="str">
        <f t="shared" si="104"/>
        <v>.</v>
      </c>
      <c r="AI52" s="240" t="str">
        <f t="shared" si="105"/>
        <v>.</v>
      </c>
      <c r="AJ52" s="240" t="str">
        <f t="shared" si="106"/>
        <v>.</v>
      </c>
      <c r="AK52" s="240" t="str">
        <f t="shared" si="107"/>
        <v>.</v>
      </c>
      <c r="AL52" s="240" t="str">
        <f t="shared" si="108"/>
        <v>.</v>
      </c>
      <c r="AM52" s="240" t="str">
        <f t="shared" si="109"/>
        <v>.</v>
      </c>
      <c r="AN52" s="240" t="str">
        <f t="shared" si="110"/>
        <v>.</v>
      </c>
      <c r="AO52" s="240" t="str">
        <f t="shared" si="111"/>
        <v>.</v>
      </c>
      <c r="AP52" s="240" t="str">
        <f t="shared" si="112"/>
        <v>.</v>
      </c>
      <c r="AQ52" s="240" t="str">
        <f t="shared" si="113"/>
        <v>.</v>
      </c>
      <c r="AR52" s="46">
        <f t="shared" si="114"/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'7'!C53</f>
        <v>0</v>
      </c>
      <c r="D53" s="240" t="str">
        <f>IF('7'!AQ53="C","C",IF('7'!AQ53="D","D",IF('7'!AQ53="TR","TR",IF('7'!AQ53="TC","TC","."))))</f>
        <v>.</v>
      </c>
      <c r="E53" s="240" t="str">
        <f t="shared" si="76"/>
        <v>.</v>
      </c>
      <c r="F53" s="240" t="str">
        <f t="shared" si="76"/>
        <v>.</v>
      </c>
      <c r="G53" s="240" t="str">
        <f t="shared" si="77"/>
        <v>.</v>
      </c>
      <c r="H53" s="240" t="str">
        <f t="shared" si="78"/>
        <v>.</v>
      </c>
      <c r="I53" s="240" t="str">
        <f t="shared" si="79"/>
        <v>.</v>
      </c>
      <c r="J53" s="240" t="str">
        <f t="shared" si="80"/>
        <v>.</v>
      </c>
      <c r="K53" s="240" t="str">
        <f t="shared" si="81"/>
        <v>.</v>
      </c>
      <c r="L53" s="240" t="str">
        <f t="shared" si="82"/>
        <v>.</v>
      </c>
      <c r="M53" s="240" t="str">
        <f t="shared" si="83"/>
        <v>.</v>
      </c>
      <c r="N53" s="240" t="str">
        <f t="shared" si="84"/>
        <v>.</v>
      </c>
      <c r="O53" s="240" t="str">
        <f t="shared" si="85"/>
        <v>.</v>
      </c>
      <c r="P53" s="240" t="str">
        <f t="shared" si="86"/>
        <v>.</v>
      </c>
      <c r="Q53" s="240" t="str">
        <f t="shared" si="87"/>
        <v>.</v>
      </c>
      <c r="R53" s="240" t="str">
        <f t="shared" si="88"/>
        <v>.</v>
      </c>
      <c r="S53" s="240" t="str">
        <f t="shared" si="89"/>
        <v>.</v>
      </c>
      <c r="T53" s="240" t="str">
        <f t="shared" si="90"/>
        <v>.</v>
      </c>
      <c r="U53" s="240" t="str">
        <f t="shared" si="91"/>
        <v>.</v>
      </c>
      <c r="V53" s="240" t="str">
        <f t="shared" si="92"/>
        <v>.</v>
      </c>
      <c r="W53" s="240" t="str">
        <f t="shared" si="93"/>
        <v>.</v>
      </c>
      <c r="X53" s="240" t="str">
        <f t="shared" si="94"/>
        <v>.</v>
      </c>
      <c r="Y53" s="240" t="str">
        <f t="shared" si="95"/>
        <v>.</v>
      </c>
      <c r="Z53" s="240" t="str">
        <f t="shared" si="96"/>
        <v>.</v>
      </c>
      <c r="AA53" s="240" t="str">
        <f t="shared" si="97"/>
        <v>.</v>
      </c>
      <c r="AB53" s="240" t="str">
        <f t="shared" si="98"/>
        <v>.</v>
      </c>
      <c r="AC53" s="240" t="str">
        <f t="shared" si="99"/>
        <v>.</v>
      </c>
      <c r="AD53" s="240" t="str">
        <f t="shared" si="100"/>
        <v>.</v>
      </c>
      <c r="AE53" s="240" t="str">
        <f t="shared" si="101"/>
        <v>.</v>
      </c>
      <c r="AF53" s="240" t="str">
        <f t="shared" si="102"/>
        <v>.</v>
      </c>
      <c r="AG53" s="240" t="str">
        <f t="shared" si="103"/>
        <v>.</v>
      </c>
      <c r="AH53" s="240" t="str">
        <f t="shared" si="104"/>
        <v>.</v>
      </c>
      <c r="AI53" s="240" t="str">
        <f t="shared" si="105"/>
        <v>.</v>
      </c>
      <c r="AJ53" s="240" t="str">
        <f t="shared" si="106"/>
        <v>.</v>
      </c>
      <c r="AK53" s="240" t="str">
        <f t="shared" si="107"/>
        <v>.</v>
      </c>
      <c r="AL53" s="240" t="str">
        <f t="shared" si="108"/>
        <v>.</v>
      </c>
      <c r="AM53" s="240" t="str">
        <f t="shared" si="109"/>
        <v>.</v>
      </c>
      <c r="AN53" s="240" t="str">
        <f t="shared" si="110"/>
        <v>.</v>
      </c>
      <c r="AO53" s="240" t="str">
        <f t="shared" si="111"/>
        <v>.</v>
      </c>
      <c r="AP53" s="240" t="str">
        <f t="shared" si="112"/>
        <v>.</v>
      </c>
      <c r="AQ53" s="240" t="str">
        <f t="shared" si="113"/>
        <v>.</v>
      </c>
      <c r="AR53" s="46">
        <f t="shared" si="114"/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'7'!C54</f>
        <v>0</v>
      </c>
      <c r="D54" s="240" t="str">
        <f>IF('7'!AQ54="C","C",IF('7'!AQ54="D","D",IF('7'!AQ54="TR","TR",IF('7'!AQ54="TC","TC","."))))</f>
        <v>.</v>
      </c>
      <c r="E54" s="240" t="str">
        <f t="shared" si="76"/>
        <v>.</v>
      </c>
      <c r="F54" s="240" t="str">
        <f t="shared" si="76"/>
        <v>.</v>
      </c>
      <c r="G54" s="240" t="str">
        <f t="shared" si="77"/>
        <v>.</v>
      </c>
      <c r="H54" s="240" t="str">
        <f t="shared" si="78"/>
        <v>.</v>
      </c>
      <c r="I54" s="240" t="str">
        <f t="shared" si="79"/>
        <v>.</v>
      </c>
      <c r="J54" s="240" t="str">
        <f t="shared" si="80"/>
        <v>.</v>
      </c>
      <c r="K54" s="240" t="str">
        <f t="shared" si="81"/>
        <v>.</v>
      </c>
      <c r="L54" s="240" t="str">
        <f t="shared" si="82"/>
        <v>.</v>
      </c>
      <c r="M54" s="240" t="str">
        <f t="shared" si="83"/>
        <v>.</v>
      </c>
      <c r="N54" s="240" t="str">
        <f t="shared" si="84"/>
        <v>.</v>
      </c>
      <c r="O54" s="240" t="str">
        <f t="shared" si="85"/>
        <v>.</v>
      </c>
      <c r="P54" s="240" t="str">
        <f t="shared" si="86"/>
        <v>.</v>
      </c>
      <c r="Q54" s="240" t="str">
        <f t="shared" si="87"/>
        <v>.</v>
      </c>
      <c r="R54" s="240" t="str">
        <f t="shared" si="88"/>
        <v>.</v>
      </c>
      <c r="S54" s="240" t="str">
        <f t="shared" si="89"/>
        <v>.</v>
      </c>
      <c r="T54" s="240" t="str">
        <f t="shared" si="90"/>
        <v>.</v>
      </c>
      <c r="U54" s="240" t="str">
        <f t="shared" si="91"/>
        <v>.</v>
      </c>
      <c r="V54" s="240" t="str">
        <f t="shared" si="92"/>
        <v>.</v>
      </c>
      <c r="W54" s="240" t="str">
        <f t="shared" si="93"/>
        <v>.</v>
      </c>
      <c r="X54" s="240" t="str">
        <f t="shared" si="94"/>
        <v>.</v>
      </c>
      <c r="Y54" s="240" t="str">
        <f t="shared" si="95"/>
        <v>.</v>
      </c>
      <c r="Z54" s="240" t="str">
        <f t="shared" si="96"/>
        <v>.</v>
      </c>
      <c r="AA54" s="240" t="str">
        <f t="shared" si="97"/>
        <v>.</v>
      </c>
      <c r="AB54" s="240" t="str">
        <f t="shared" si="98"/>
        <v>.</v>
      </c>
      <c r="AC54" s="240" t="str">
        <f t="shared" si="99"/>
        <v>.</v>
      </c>
      <c r="AD54" s="240" t="str">
        <f t="shared" si="100"/>
        <v>.</v>
      </c>
      <c r="AE54" s="240" t="str">
        <f t="shared" si="101"/>
        <v>.</v>
      </c>
      <c r="AF54" s="240" t="str">
        <f t="shared" si="102"/>
        <v>.</v>
      </c>
      <c r="AG54" s="240" t="str">
        <f t="shared" si="103"/>
        <v>.</v>
      </c>
      <c r="AH54" s="240" t="str">
        <f t="shared" si="104"/>
        <v>.</v>
      </c>
      <c r="AI54" s="240" t="str">
        <f t="shared" si="105"/>
        <v>.</v>
      </c>
      <c r="AJ54" s="240" t="str">
        <f t="shared" si="106"/>
        <v>.</v>
      </c>
      <c r="AK54" s="240" t="str">
        <f t="shared" si="107"/>
        <v>.</v>
      </c>
      <c r="AL54" s="240" t="str">
        <f t="shared" si="108"/>
        <v>.</v>
      </c>
      <c r="AM54" s="240" t="str">
        <f t="shared" si="109"/>
        <v>.</v>
      </c>
      <c r="AN54" s="240" t="str">
        <f t="shared" si="110"/>
        <v>.</v>
      </c>
      <c r="AO54" s="240" t="str">
        <f t="shared" si="111"/>
        <v>.</v>
      </c>
      <c r="AP54" s="240" t="str">
        <f t="shared" si="112"/>
        <v>.</v>
      </c>
      <c r="AQ54" s="240" t="str">
        <f t="shared" si="113"/>
        <v>.</v>
      </c>
      <c r="AR54" s="46">
        <f t="shared" si="114"/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'7'!C55</f>
        <v>0</v>
      </c>
      <c r="D55" s="240" t="str">
        <f>IF('7'!AQ55="C","C",IF('7'!AQ55="D","D",IF('7'!AQ55="TR","TR",IF('7'!AQ55="TC","TC","."))))</f>
        <v>.</v>
      </c>
      <c r="E55" s="240" t="str">
        <f t="shared" si="76"/>
        <v>.</v>
      </c>
      <c r="F55" s="240" t="str">
        <f t="shared" si="76"/>
        <v>.</v>
      </c>
      <c r="G55" s="240" t="str">
        <f t="shared" si="77"/>
        <v>.</v>
      </c>
      <c r="H55" s="240" t="str">
        <f t="shared" si="78"/>
        <v>.</v>
      </c>
      <c r="I55" s="240" t="str">
        <f t="shared" si="79"/>
        <v>.</v>
      </c>
      <c r="J55" s="240" t="str">
        <f t="shared" si="80"/>
        <v>.</v>
      </c>
      <c r="K55" s="240" t="str">
        <f t="shared" si="81"/>
        <v>.</v>
      </c>
      <c r="L55" s="240" t="str">
        <f t="shared" si="82"/>
        <v>.</v>
      </c>
      <c r="M55" s="240" t="str">
        <f t="shared" si="83"/>
        <v>.</v>
      </c>
      <c r="N55" s="240" t="str">
        <f t="shared" si="84"/>
        <v>.</v>
      </c>
      <c r="O55" s="240" t="str">
        <f t="shared" si="85"/>
        <v>.</v>
      </c>
      <c r="P55" s="240" t="str">
        <f t="shared" si="86"/>
        <v>.</v>
      </c>
      <c r="Q55" s="240" t="str">
        <f t="shared" si="87"/>
        <v>.</v>
      </c>
      <c r="R55" s="240" t="str">
        <f t="shared" si="88"/>
        <v>.</v>
      </c>
      <c r="S55" s="240" t="str">
        <f t="shared" si="89"/>
        <v>.</v>
      </c>
      <c r="T55" s="240" t="str">
        <f t="shared" si="90"/>
        <v>.</v>
      </c>
      <c r="U55" s="240" t="str">
        <f t="shared" si="91"/>
        <v>.</v>
      </c>
      <c r="V55" s="240" t="str">
        <f t="shared" si="92"/>
        <v>.</v>
      </c>
      <c r="W55" s="240" t="str">
        <f t="shared" si="93"/>
        <v>.</v>
      </c>
      <c r="X55" s="240" t="str">
        <f t="shared" si="94"/>
        <v>.</v>
      </c>
      <c r="Y55" s="240" t="str">
        <f t="shared" si="95"/>
        <v>.</v>
      </c>
      <c r="Z55" s="240" t="str">
        <f t="shared" si="96"/>
        <v>.</v>
      </c>
      <c r="AA55" s="240" t="str">
        <f t="shared" si="97"/>
        <v>.</v>
      </c>
      <c r="AB55" s="240" t="str">
        <f t="shared" si="98"/>
        <v>.</v>
      </c>
      <c r="AC55" s="240" t="str">
        <f t="shared" si="99"/>
        <v>.</v>
      </c>
      <c r="AD55" s="240" t="str">
        <f t="shared" si="100"/>
        <v>.</v>
      </c>
      <c r="AE55" s="240" t="str">
        <f t="shared" si="101"/>
        <v>.</v>
      </c>
      <c r="AF55" s="240" t="str">
        <f t="shared" si="102"/>
        <v>.</v>
      </c>
      <c r="AG55" s="240" t="str">
        <f t="shared" si="103"/>
        <v>.</v>
      </c>
      <c r="AH55" s="240" t="str">
        <f t="shared" si="104"/>
        <v>.</v>
      </c>
      <c r="AI55" s="240" t="str">
        <f t="shared" si="105"/>
        <v>.</v>
      </c>
      <c r="AJ55" s="240" t="str">
        <f t="shared" si="106"/>
        <v>.</v>
      </c>
      <c r="AK55" s="240" t="str">
        <f t="shared" si="107"/>
        <v>.</v>
      </c>
      <c r="AL55" s="240" t="str">
        <f t="shared" si="108"/>
        <v>.</v>
      </c>
      <c r="AM55" s="240" t="str">
        <f t="shared" si="109"/>
        <v>.</v>
      </c>
      <c r="AN55" s="240" t="str">
        <f t="shared" si="110"/>
        <v>.</v>
      </c>
      <c r="AO55" s="240" t="str">
        <f t="shared" si="111"/>
        <v>.</v>
      </c>
      <c r="AP55" s="240" t="str">
        <f t="shared" si="112"/>
        <v>.</v>
      </c>
      <c r="AQ55" s="240" t="str">
        <f t="shared" si="113"/>
        <v>.</v>
      </c>
      <c r="AR55" s="46">
        <f t="shared" si="114"/>
        <v>0</v>
      </c>
    </row>
    <row r="56" spans="1:44" ht="12.4" customHeight="1"/>
    <row r="57" spans="1:44">
      <c r="A57" s="318" t="s">
        <v>208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autoFilter ref="B15:B55"/>
  <dataConsolidate/>
  <mergeCells count="38">
    <mergeCell ref="A10:C10"/>
    <mergeCell ref="D11:H11"/>
    <mergeCell ref="AC9:AI9"/>
    <mergeCell ref="R10:W10"/>
    <mergeCell ref="A9:C9"/>
    <mergeCell ref="D9:AB9"/>
    <mergeCell ref="K10:P10"/>
    <mergeCell ref="Y10:AD10"/>
    <mergeCell ref="D10:I10"/>
    <mergeCell ref="J11:K11"/>
    <mergeCell ref="AC11:AI11"/>
    <mergeCell ref="A14:C14"/>
    <mergeCell ref="L12:O12"/>
    <mergeCell ref="AM11:AN11"/>
    <mergeCell ref="A11:C11"/>
    <mergeCell ref="T12:W12"/>
    <mergeCell ref="X12:AA12"/>
    <mergeCell ref="P12:S12"/>
    <mergeCell ref="D12:G12"/>
    <mergeCell ref="H12:K12"/>
    <mergeCell ref="AN12:AQ12"/>
    <mergeCell ref="AB12:AE12"/>
    <mergeCell ref="AF12:AI12"/>
    <mergeCell ref="AJ11:AL11"/>
    <mergeCell ref="AP11:AR11"/>
    <mergeCell ref="AJ12:AM12"/>
    <mergeCell ref="A1:AR5"/>
    <mergeCell ref="A6:Q7"/>
    <mergeCell ref="R6:AR7"/>
    <mergeCell ref="A8:C8"/>
    <mergeCell ref="D8:AB8"/>
    <mergeCell ref="AP8:AR8"/>
    <mergeCell ref="AJ10:AR10"/>
    <mergeCell ref="AJ8:AM8"/>
    <mergeCell ref="AC8:AI8"/>
    <mergeCell ref="AN8:AO8"/>
    <mergeCell ref="AE10:AI10"/>
    <mergeCell ref="AJ9:AR9"/>
  </mergeCells>
  <phoneticPr fontId="10" type="noConversion"/>
  <conditionalFormatting sqref="D8:AB9 AJ8:AM8 AP8:AR8 AJ9:AR10 AP14:AQ15 R6:AR7 AJ14:AN15 AP11:AR11 D15:AR15 AJ11:AN11">
    <cfRule type="containsBlanks" dxfId="190" priority="25" stopIfTrue="1">
      <formula>LEN(TRIM(D6))=0</formula>
    </cfRule>
  </conditionalFormatting>
  <conditionalFormatting sqref="D15 H15 L15 P15 T15 X15 AB15 AF15 AJ15 AN15">
    <cfRule type="containsBlanks" dxfId="189" priority="17" stopIfTrue="1">
      <formula>LEN(TRIM(D15))=0</formula>
    </cfRule>
  </conditionalFormatting>
  <conditionalFormatting sqref="D15:AQ15">
    <cfRule type="containsErrors" dxfId="188" priority="8" stopIfTrue="1">
      <formula>ISERROR(D15)</formula>
    </cfRule>
  </conditionalFormatting>
  <conditionalFormatting sqref="D12 H12:AQ12">
    <cfRule type="containsErrors" dxfId="187" priority="26" stopIfTrue="1">
      <formula>ISERROR(D12)</formula>
    </cfRule>
  </conditionalFormatting>
  <conditionalFormatting sqref="D12 H12 L12 P12 T12 X12 AB12 AF12 AJ12 AN12">
    <cfRule type="containsErrors" dxfId="186" priority="4" stopIfTrue="1">
      <formula>ISERROR(D12)</formula>
    </cfRule>
  </conditionalFormatting>
  <conditionalFormatting sqref="D12 H12 L12 P12 T12 X12 AB12 AF12 AJ12 AN12">
    <cfRule type="containsErrors" dxfId="185" priority="3" stopIfTrue="1">
      <formula>ISERROR(D12)</formula>
    </cfRule>
  </conditionalFormatting>
  <conditionalFormatting sqref="D10:I10">
    <cfRule type="containsBlanks" dxfId="184" priority="2" stopIfTrue="1">
      <formula>LEN(TRIM(D10))=0</formula>
    </cfRule>
  </conditionalFormatting>
  <conditionalFormatting sqref="K10:AD10">
    <cfRule type="cellIs" dxfId="183" priority="1" stopIfTrue="1" operator="equal">
      <formula>0</formula>
    </cfRule>
  </conditionalFormatting>
  <dataValidations count="9">
    <dataValidation type="list" allowBlank="1" showInputMessage="1" showErrorMessage="1" sqref="Y10 K10 D10:I10 R10">
      <formula1>Professor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16:G55 H31:K31 H16:AQ30 H32:AQ55 P31:AQ31">
      <formula1>DC</formula1>
    </dataValidation>
  </dataValidations>
  <printOptions horizontalCentered="1" verticalCentered="1"/>
  <pageMargins left="0.55118110236220474" right="0.55118110236220474" top="0.78740157480314965" bottom="0.19685039370078741" header="0.51181102362204722" footer="0.51181102362204722"/>
  <pageSetup paperSize="9" scale="83" orientation="landscape" useFirstPageNumber="1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F30"/>
  <sheetViews>
    <sheetView showGridLines="0" workbookViewId="0">
      <selection activeCell="E29" sqref="E29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31" t="s">
        <v>68</v>
      </c>
      <c r="B1" s="64" t="str">
        <f>'8'!D11</f>
        <v>Agosto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65">
        <f>'8'!D$15</f>
        <v>5</v>
      </c>
      <c r="B3" s="387" t="str">
        <f>VLOOKUP(1,Plano!$A$60:$H$93,8,FALSE)</f>
        <v>Introdução a disciplina. Plano de ensino. Situação do tema banco de dados dentro da computação. Arquivos convencionais, problemas; conceitos de banco de dados (BD) e SGBD: noções gerais de um sistema de BD; arquitetura de SGBD; gerência de bancos funções básicas de SGBD; usuários de BD;</v>
      </c>
      <c r="C3" s="388"/>
      <c r="D3" s="388"/>
      <c r="E3" s="389"/>
      <c r="F3" s="126" t="str">
        <f>'8'!D$12</f>
        <v>Guil</v>
      </c>
    </row>
    <row r="4" spans="1:6" ht="17.100000000000001" customHeight="1">
      <c r="A4" s="65">
        <f>'8'!H$15</f>
        <v>12</v>
      </c>
      <c r="B4" s="387" t="str">
        <f>VLOOKUP(2,Plano!$A$60:$H$93,8,FALSE)</f>
        <v>Abstração de dados.  Modelo conceitual; modelo lógico; modelo físico. Introdução a modelagem conceitual.  modelo de dados entidade relacionamento (ER)</v>
      </c>
      <c r="C4" s="388"/>
      <c r="D4" s="388"/>
      <c r="E4" s="389"/>
      <c r="F4" s="126" t="str">
        <f>'8'!H$12</f>
        <v>Guil</v>
      </c>
    </row>
    <row r="5" spans="1:6" ht="17.100000000000001" customHeight="1">
      <c r="A5" s="65">
        <f>'8'!L$15</f>
        <v>19</v>
      </c>
      <c r="B5" s="387" t="str">
        <f>VLOOKUP(3,Plano!$A$60:$H$93,8,FALSE)</f>
        <v>Modelagem conceitual: objetivos; propriedades de um modelo conceitual; notações. Estudo de caso.</v>
      </c>
      <c r="C5" s="388"/>
      <c r="D5" s="388"/>
      <c r="E5" s="389"/>
      <c r="F5" s="126" t="str">
        <f>'8'!L$12</f>
        <v>Guil</v>
      </c>
    </row>
    <row r="6" spans="1:6" ht="17.100000000000001" customHeight="1">
      <c r="A6" s="65">
        <f>'8'!P$15</f>
        <v>26</v>
      </c>
      <c r="B6" s="387" t="str">
        <f>VLOOKUP(4,Plano!$A$60:$H$93,8,FALSE)</f>
        <v>modelagem conceitual (mecanismos de abstração; classificação/instanciação; generalização/especialização;). Exercícios de fixação. Descrição do trabalho G1.</v>
      </c>
      <c r="C6" s="388"/>
      <c r="D6" s="388"/>
      <c r="E6" s="389"/>
      <c r="F6" s="126" t="str">
        <f>'8'!P$12</f>
        <v>Guil</v>
      </c>
    </row>
    <row r="7" spans="1:6" ht="17.100000000000001" customHeight="1">
      <c r="A7" s="65" t="e">
        <f>'8'!T$15</f>
        <v>#N/A</v>
      </c>
      <c r="B7" s="387" t="e">
        <f>VLOOKUP(5,Plano!$A$60:$H$93,8,FALSE)</f>
        <v>#N/A</v>
      </c>
      <c r="C7" s="388"/>
      <c r="D7" s="388"/>
      <c r="E7" s="389"/>
      <c r="F7" s="126" t="e">
        <f>'8'!T$12</f>
        <v>#N/A</v>
      </c>
    </row>
    <row r="8" spans="1:6" ht="17.100000000000001" customHeight="1">
      <c r="A8" s="65" t="e">
        <f>'8'!X$15</f>
        <v>#N/A</v>
      </c>
      <c r="B8" s="387" t="e">
        <f>VLOOKUP(6,Plano!$A$60:$H$93,8,FALSE)</f>
        <v>#N/A</v>
      </c>
      <c r="C8" s="388"/>
      <c r="D8" s="388"/>
      <c r="E8" s="389"/>
      <c r="F8" s="126" t="e">
        <f>'8'!X$12</f>
        <v>#N/A</v>
      </c>
    </row>
    <row r="9" spans="1:6" ht="17.100000000000001" customHeight="1">
      <c r="A9" s="65" t="e">
        <f>'8'!AB$15</f>
        <v>#N/A</v>
      </c>
      <c r="B9" s="387" t="e">
        <f>VLOOKUP(7,Plano!$A$60:$H$93,8,FALSE)</f>
        <v>#N/A</v>
      </c>
      <c r="C9" s="388"/>
      <c r="D9" s="388"/>
      <c r="E9" s="389"/>
      <c r="F9" s="126" t="e">
        <f>'8'!AB$12</f>
        <v>#N/A</v>
      </c>
    </row>
    <row r="10" spans="1:6" ht="17.100000000000001" customHeight="1">
      <c r="A10" s="65" t="e">
        <f>'8'!AF$15</f>
        <v>#N/A</v>
      </c>
      <c r="B10" s="387" t="e">
        <f>VLOOKUP(8,Plano!$A$60:$H$93,8,FALSE)</f>
        <v>#N/A</v>
      </c>
      <c r="C10" s="388"/>
      <c r="D10" s="388"/>
      <c r="E10" s="389"/>
      <c r="F10" s="126" t="e">
        <f>'8'!AF$12</f>
        <v>#N/A</v>
      </c>
    </row>
    <row r="11" spans="1:6" ht="17.100000000000001" customHeight="1">
      <c r="A11" s="65" t="e">
        <f>'8'!AJ$15</f>
        <v>#N/A</v>
      </c>
      <c r="B11" s="387" t="e">
        <f>VLOOKUP(9,Plano!$A$60:$H$93,8,FALSE)</f>
        <v>#N/A</v>
      </c>
      <c r="C11" s="388"/>
      <c r="D11" s="388"/>
      <c r="E11" s="389"/>
      <c r="F11" s="126" t="e">
        <f>'8'!AJ$12</f>
        <v>#N/A</v>
      </c>
    </row>
    <row r="12" spans="1:6" ht="17.100000000000001" customHeight="1">
      <c r="A12" s="65" t="e">
        <f>'8'!AN$15</f>
        <v>#N/A</v>
      </c>
      <c r="B12" s="387" t="e">
        <f>VLOOKUP(10,Plano!$A$60:$H$93,8,FALSE)</f>
        <v>#N/A</v>
      </c>
      <c r="C12" s="388"/>
      <c r="D12" s="388"/>
      <c r="E12" s="389"/>
      <c r="F12" s="126" t="e">
        <f>'8'!AN$12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'8'!D10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'8'!K10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'8'!R10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'8'!Y10</f>
        <v>0</v>
      </c>
      <c r="C30" s="81"/>
      <c r="D30" s="82"/>
      <c r="E30" s="83" t="s">
        <v>45</v>
      </c>
      <c r="F30" s="125">
        <f>'8'!$AP$8</f>
        <v>41991</v>
      </c>
    </row>
  </sheetData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182" priority="10" stopIfTrue="1">
      <formula>LEN(TRIM(B27))=0</formula>
    </cfRule>
  </conditionalFormatting>
  <conditionalFormatting sqref="B28">
    <cfRule type="containsBlanks" dxfId="181" priority="8" stopIfTrue="1">
      <formula>LEN(TRIM(B28))=0</formula>
    </cfRule>
  </conditionalFormatting>
  <conditionalFormatting sqref="B3:B24">
    <cfRule type="containsErrors" dxfId="180" priority="12" stopIfTrue="1">
      <formula>ISERROR(B3)</formula>
    </cfRule>
  </conditionalFormatting>
  <conditionalFormatting sqref="F30">
    <cfRule type="containsBlanks" dxfId="179" priority="11" stopIfTrue="1">
      <formula>LEN(TRIM(F30))=0</formula>
    </cfRule>
  </conditionalFormatting>
  <conditionalFormatting sqref="A3:A12">
    <cfRule type="containsErrors" dxfId="178" priority="2" stopIfTrue="1">
      <formula>ISERROR(A3)</formula>
    </cfRule>
  </conditionalFormatting>
  <conditionalFormatting sqref="F3:F12">
    <cfRule type="containsErrors" dxfId="177" priority="1" stopIfTrue="1">
      <formula>ISERROR(F3)</formula>
    </cfRule>
  </conditionalFormatting>
  <dataValidations count="2">
    <dataValidation type="list" allowBlank="1" showInputMessage="1" showErrorMessage="1" sqref="B27:B30">
      <formula1>Professor</formula1>
    </dataValidation>
    <dataValidation type="list" allowBlank="1" showInputMessage="1" showErrorMessage="1" sqref="E29">
      <formula1>Coordenador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pageSetUpPr fitToPage="1"/>
  </sheetPr>
  <dimension ref="A1:AR90"/>
  <sheetViews>
    <sheetView showGridLines="0" view="pageBreakPreview" zoomScaleNormal="125" zoomScaleSheetLayoutView="100" workbookViewId="0">
      <pane ySplit="5" topLeftCell="A15" activePane="bottomLeft" state="frozen"/>
      <selection activeCell="B12" sqref="B12:E12"/>
      <selection pane="bottomLeft" activeCell="D24" sqref="D24:G24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45" width="13.85546875" style="1" customWidth="1"/>
    <col min="46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72" t="s">
        <v>9</v>
      </c>
      <c r="B8" s="372"/>
      <c r="C8" s="372"/>
      <c r="D8" s="373">
        <f>'7'!D8:AB8</f>
        <v>0</v>
      </c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41" t="s">
        <v>11</v>
      </c>
      <c r="B9" s="341"/>
      <c r="C9" s="341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Setembro</v>
      </c>
      <c r="E11" s="377"/>
      <c r="F11" s="377"/>
      <c r="G11" s="377"/>
      <c r="H11" s="377"/>
      <c r="I11" s="58" t="s">
        <v>64</v>
      </c>
      <c r="J11" s="379">
        <f>'8'!J11+1</f>
        <v>9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2"/>
      <c r="AD11" s="63"/>
      <c r="AE11" s="63"/>
      <c r="AF11" s="24"/>
      <c r="AG11" s="24"/>
      <c r="AH11" s="24"/>
      <c r="AI11" s="24" t="s">
        <v>6</v>
      </c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str">
        <f>VLOOKUP(1,Plano!$A$96:$H$129,6,FALSE)</f>
        <v>Guil</v>
      </c>
      <c r="E12" s="348" t="str">
        <f>D12</f>
        <v>Guil</v>
      </c>
      <c r="F12" s="348" t="str">
        <f>D12</f>
        <v>Guil</v>
      </c>
      <c r="G12" s="348" t="str">
        <f>D12</f>
        <v>Guil</v>
      </c>
      <c r="H12" s="348" t="str">
        <f>VLOOKUP(2,Plano!$A$96:$H$129,6,FALSE)</f>
        <v>Guil</v>
      </c>
      <c r="I12" s="348" t="str">
        <f>H12</f>
        <v>Guil</v>
      </c>
      <c r="J12" s="348" t="str">
        <f>H12</f>
        <v>Guil</v>
      </c>
      <c r="K12" s="348" t="str">
        <f>H12</f>
        <v>Guil</v>
      </c>
      <c r="L12" s="348" t="str">
        <f>VLOOKUP(3,Plano!$A$96:$H$129,6,FALSE)</f>
        <v>Guil</v>
      </c>
      <c r="M12" s="348" t="str">
        <f>L12</f>
        <v>Guil</v>
      </c>
      <c r="N12" s="348" t="str">
        <f>L12</f>
        <v>Guil</v>
      </c>
      <c r="O12" s="348" t="str">
        <f>L12</f>
        <v>Guil</v>
      </c>
      <c r="P12" s="348" t="str">
        <f>VLOOKUP(4,Plano!$A$96:$H$129,6,FALSE)</f>
        <v>Guil</v>
      </c>
      <c r="Q12" s="348" t="str">
        <f>P12</f>
        <v>Guil</v>
      </c>
      <c r="R12" s="348" t="str">
        <f>P12</f>
        <v>Guil</v>
      </c>
      <c r="S12" s="348" t="str">
        <f>P12</f>
        <v>Guil</v>
      </c>
      <c r="T12" s="348" t="str">
        <f>VLOOKUP(5,Plano!$A$96:$H$129,6,FALSE)</f>
        <v>Guil</v>
      </c>
      <c r="U12" s="348" t="str">
        <f>T12</f>
        <v>Guil</v>
      </c>
      <c r="V12" s="348" t="str">
        <f>T12</f>
        <v>Guil</v>
      </c>
      <c r="W12" s="348" t="str">
        <f>T12</f>
        <v>Guil</v>
      </c>
      <c r="X12" s="348" t="e">
        <f>VLOOKUP(6,Plano!$A$96:$H$129,6,FALSE)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VLOOKUP(7,Plano!$A$96:$H$129,6,FALSE)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VLOOKUP(8,Plano!$A$96:$H$129,6,FALSE)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VLOOKUP(9,Plano!$A$96:$H$129,6,FALSE)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VLOOKUP(10,Plano!$A$96:$H$129,6,FALSE)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8"/>
      <c r="B13" s="48"/>
      <c r="C13" s="48"/>
      <c r="D13" s="54">
        <f>'8'!$D$13+1</f>
        <v>9</v>
      </c>
      <c r="E13" s="54">
        <f>'8'!$D$13+1</f>
        <v>9</v>
      </c>
      <c r="F13" s="54">
        <f>'8'!$D$13+1</f>
        <v>9</v>
      </c>
      <c r="G13" s="54">
        <f>'8'!$D$13+1</f>
        <v>9</v>
      </c>
      <c r="H13" s="54">
        <f>'8'!$D$13+1</f>
        <v>9</v>
      </c>
      <c r="I13" s="54">
        <f>'8'!$D$13+1</f>
        <v>9</v>
      </c>
      <c r="J13" s="54">
        <f>'8'!$D$13+1</f>
        <v>9</v>
      </c>
      <c r="K13" s="54">
        <f>'8'!$D$13+1</f>
        <v>9</v>
      </c>
      <c r="L13" s="54">
        <f>'8'!$D$13+1</f>
        <v>9</v>
      </c>
      <c r="M13" s="54">
        <f>'8'!$D$13+1</f>
        <v>9</v>
      </c>
      <c r="N13" s="54">
        <f>'8'!$D$13+1</f>
        <v>9</v>
      </c>
      <c r="O13" s="54">
        <f>'8'!$D$13+1</f>
        <v>9</v>
      </c>
      <c r="P13" s="54">
        <f>'8'!$D$13+1</f>
        <v>9</v>
      </c>
      <c r="Q13" s="54">
        <f>'8'!$D$13+1</f>
        <v>9</v>
      </c>
      <c r="R13" s="54">
        <f>'8'!$D$13+1</f>
        <v>9</v>
      </c>
      <c r="S13" s="54">
        <f>'8'!$D$13+1</f>
        <v>9</v>
      </c>
      <c r="T13" s="54">
        <f>'8'!$D$13+1</f>
        <v>9</v>
      </c>
      <c r="U13" s="54">
        <f>'8'!$D$13+1</f>
        <v>9</v>
      </c>
      <c r="V13" s="54">
        <f>'8'!$D$13+1</f>
        <v>9</v>
      </c>
      <c r="W13" s="54">
        <f>'8'!$D$13+1</f>
        <v>9</v>
      </c>
      <c r="X13" s="54">
        <f>'8'!$D$13+1</f>
        <v>9</v>
      </c>
      <c r="Y13" s="54">
        <f>'8'!$D$13+1</f>
        <v>9</v>
      </c>
      <c r="Z13" s="54">
        <f>'8'!$D$13+1</f>
        <v>9</v>
      </c>
      <c r="AA13" s="54">
        <f>'8'!$D$13+1</f>
        <v>9</v>
      </c>
      <c r="AB13" s="54">
        <f>'8'!$D$13+1</f>
        <v>9</v>
      </c>
      <c r="AC13" s="54">
        <f>'8'!$D$13+1</f>
        <v>9</v>
      </c>
      <c r="AD13" s="54">
        <f>'8'!$D$13+1</f>
        <v>9</v>
      </c>
      <c r="AE13" s="54">
        <f>'8'!$D$13+1</f>
        <v>9</v>
      </c>
      <c r="AF13" s="54">
        <f>'8'!$D$13+1</f>
        <v>9</v>
      </c>
      <c r="AG13" s="54">
        <f>'8'!$D$13+1</f>
        <v>9</v>
      </c>
      <c r="AH13" s="54">
        <f>'8'!$D$13+1</f>
        <v>9</v>
      </c>
      <c r="AI13" s="54">
        <f>'8'!$D$13+1</f>
        <v>9</v>
      </c>
      <c r="AJ13" s="54">
        <f>'8'!$D$13+1</f>
        <v>9</v>
      </c>
      <c r="AK13" s="54">
        <f>'8'!$D$13+1</f>
        <v>9</v>
      </c>
      <c r="AL13" s="54">
        <f>'8'!$D$13+1</f>
        <v>9</v>
      </c>
      <c r="AM13" s="54">
        <f>'8'!$D$13+1</f>
        <v>9</v>
      </c>
      <c r="AN13" s="54">
        <f>'8'!$D$13+1</f>
        <v>9</v>
      </c>
      <c r="AO13" s="54">
        <f>'8'!$D$13+1</f>
        <v>9</v>
      </c>
      <c r="AP13" s="54">
        <f>'8'!$D$13+1</f>
        <v>9</v>
      </c>
      <c r="AQ13" s="54">
        <f>'8'!$D$13+1</f>
        <v>9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>
        <f>VLOOKUP(1,Plano!$A$96:$D$129,4,FALSE)</f>
        <v>2</v>
      </c>
      <c r="E15" s="57">
        <f>D15</f>
        <v>2</v>
      </c>
      <c r="F15" s="57">
        <f>D15</f>
        <v>2</v>
      </c>
      <c r="G15" s="57">
        <f>D15</f>
        <v>2</v>
      </c>
      <c r="H15" s="56">
        <f>VLOOKUP(2,Plano!$A$96:$D$129,4,FALSE)</f>
        <v>9</v>
      </c>
      <c r="I15" s="57">
        <f>H15</f>
        <v>9</v>
      </c>
      <c r="J15" s="57">
        <f>H15</f>
        <v>9</v>
      </c>
      <c r="K15" s="57">
        <f>H15</f>
        <v>9</v>
      </c>
      <c r="L15" s="56">
        <f>VLOOKUP(3,Plano!$A$96:$D$129,4,FALSE)</f>
        <v>16</v>
      </c>
      <c r="M15" s="57">
        <f>L15</f>
        <v>16</v>
      </c>
      <c r="N15" s="57">
        <f>L15</f>
        <v>16</v>
      </c>
      <c r="O15" s="57">
        <f>L15</f>
        <v>16</v>
      </c>
      <c r="P15" s="56">
        <f>VLOOKUP(4,Plano!$A$96:$D$129,4,FALSE)</f>
        <v>23</v>
      </c>
      <c r="Q15" s="57">
        <f>P15</f>
        <v>23</v>
      </c>
      <c r="R15" s="57">
        <f>P15</f>
        <v>23</v>
      </c>
      <c r="S15" s="57">
        <f>P15</f>
        <v>23</v>
      </c>
      <c r="T15" s="56">
        <f>VLOOKUP(5,Plano!$A$96:$D$129,4,FALSE)</f>
        <v>30</v>
      </c>
      <c r="U15" s="57">
        <f>T15</f>
        <v>30</v>
      </c>
      <c r="V15" s="57">
        <f>T15</f>
        <v>30</v>
      </c>
      <c r="W15" s="57">
        <f>T15</f>
        <v>30</v>
      </c>
      <c r="X15" s="56" t="e">
        <f>VLOOKUP(6,Plano!$A$96:$D$129,4,FALSE)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VLOOKUP(7,Plano!$A$96:$D$129,4,FALSE)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VLOOKUP(8,Plano!$A$96:$D$129,4,FALSE)</f>
        <v>#N/A</v>
      </c>
      <c r="AG15" s="56" t="e">
        <f>AF15</f>
        <v>#N/A</v>
      </c>
      <c r="AH15" s="57" t="e">
        <f>AF15</f>
        <v>#N/A</v>
      </c>
      <c r="AI15" s="57" t="e">
        <f>AF15</f>
        <v>#N/A</v>
      </c>
      <c r="AJ15" s="56" t="e">
        <f>VLOOKUP(9,Plano!$A$96:$D$129,4,FALSE)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VLOOKUP(10,Plano!$A$96:$D$129,4,FALSE)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66" t="str">
        <f>'8 (2)'!C16</f>
        <v>ABNER BORDA FONSECA</v>
      </c>
      <c r="D16" s="264" t="str">
        <f>IF('8 (2)'!AQ16="C","C",IF('8 (2)'!AQ16="D","D",IF('8 (2)'!AQ16="TR","TR",IF('8 (2)'!AQ16="TC","TC","."))))</f>
        <v>C</v>
      </c>
      <c r="E16" s="264" t="str">
        <f t="shared" ref="E16:F26" si="0">IF(D16="C","C",IF(D16="D","D",IF(D16="TR","TR",IF(D16="TC","TC","."))))</f>
        <v>C</v>
      </c>
      <c r="F16" s="264" t="str">
        <f t="shared" si="0"/>
        <v>C</v>
      </c>
      <c r="G16" s="264" t="str">
        <f t="shared" ref="G16:G26" si="1">IF(F16="C","C",IF(F16="D","D",IF(F16="TR","TR",IF(F16="TC","TC","."))))</f>
        <v>C</v>
      </c>
      <c r="H16" s="264" t="str">
        <f t="shared" ref="H16:H21" si="2">IF(G16="C","C",IF(G16="D","D",IF(G16="TR","TR",IF(G16="TC","TC","."))))</f>
        <v>C</v>
      </c>
      <c r="I16" s="264" t="str">
        <f t="shared" ref="I16:I21" si="3">IF(H16="C","C",IF(H16="D","D",IF(H16="TR","TR",IF(H16="TC","TC","."))))</f>
        <v>C</v>
      </c>
      <c r="J16" s="264" t="str">
        <f t="shared" ref="J16:J21" si="4">IF(I16="C","C",IF(I16="D","D",IF(I16="TR","TR",IF(I16="TC","TC","."))))</f>
        <v>C</v>
      </c>
      <c r="K16" s="264" t="str">
        <f t="shared" ref="K16:K21" si="5">IF(J16="C","C",IF(J16="D","D",IF(J16="TR","TR",IF(J16="TC","TC","."))))</f>
        <v>C</v>
      </c>
      <c r="L16" s="264" t="str">
        <f t="shared" ref="L16:L21" si="6">IF(K16="C","C",IF(K16="D","D",IF(K16="TR","TR",IF(K16="TC","TC","."))))</f>
        <v>C</v>
      </c>
      <c r="M16" s="264" t="str">
        <f t="shared" ref="M16:M21" si="7">IF(L16="C","C",IF(L16="D","D",IF(L16="TR","TR",IF(L16="TC","TC","."))))</f>
        <v>C</v>
      </c>
      <c r="N16" s="264" t="str">
        <f t="shared" ref="N16:N21" si="8">IF(M16="C","C",IF(M16="D","D",IF(M16="TR","TR",IF(M16="TC","TC","."))))</f>
        <v>C</v>
      </c>
      <c r="O16" s="264" t="str">
        <f t="shared" ref="O16:O21" si="9">IF(N16="C","C",IF(N16="D","D",IF(N16="TR","TR",IF(N16="TC","TC","."))))</f>
        <v>C</v>
      </c>
      <c r="P16" s="264" t="str">
        <f t="shared" ref="P16:P21" si="10">IF(O16="C","C",IF(O16="D","D",IF(O16="TR","TR",IF(O16="TC","TC","."))))</f>
        <v>C</v>
      </c>
      <c r="Q16" s="264" t="str">
        <f t="shared" ref="Q16:Q21" si="11">IF(P16="C","C",IF(P16="D","D",IF(P16="TR","TR",IF(P16="TC","TC","."))))</f>
        <v>C</v>
      </c>
      <c r="R16" s="264" t="str">
        <f t="shared" ref="R16:R21" si="12">IF(Q16="C","C",IF(Q16="D","D",IF(Q16="TR","TR",IF(Q16="TC","TC","."))))</f>
        <v>C</v>
      </c>
      <c r="S16" s="264" t="str">
        <f t="shared" ref="S16:S21" si="13">IF(R16="C","C",IF(R16="D","D",IF(R16="TR","TR",IF(R16="TC","TC","."))))</f>
        <v>C</v>
      </c>
      <c r="T16" s="264" t="str">
        <f t="shared" ref="T16:T21" si="14">IF(S16="C","C",IF(S16="D","D",IF(S16="TR","TR",IF(S16="TC","TC","."))))</f>
        <v>C</v>
      </c>
      <c r="U16" s="264" t="str">
        <f t="shared" ref="U16:U21" si="15">IF(T16="C","C",IF(T16="D","D",IF(T16="TR","TR",IF(T16="TC","TC","."))))</f>
        <v>C</v>
      </c>
      <c r="V16" s="264" t="str">
        <f t="shared" ref="V16:V21" si="16">IF(U16="C","C",IF(U16="D","D",IF(U16="TR","TR",IF(U16="TC","TC","."))))</f>
        <v>C</v>
      </c>
      <c r="W16" s="264" t="str">
        <f t="shared" ref="W16:W21" si="17">IF(V16="C","C",IF(V16="D","D",IF(V16="TR","TR",IF(V16="TC","TC","."))))</f>
        <v>C</v>
      </c>
      <c r="X16" s="264" t="str">
        <f t="shared" ref="X16:X21" si="18">IF(W16="C","C",IF(W16="D","D",IF(W16="TR","TR",IF(W16="TC","TC","."))))</f>
        <v>C</v>
      </c>
      <c r="Y16" s="264" t="str">
        <f t="shared" ref="Y16:Y21" si="19">IF(X16="C","C",IF(X16="D","D",IF(X16="TR","TR",IF(X16="TC","TC","."))))</f>
        <v>C</v>
      </c>
      <c r="Z16" s="264" t="str">
        <f t="shared" ref="Z16:Z21" si="20">IF(Y16="C","C",IF(Y16="D","D",IF(Y16="TR","TR",IF(Y16="TC","TC","."))))</f>
        <v>C</v>
      </c>
      <c r="AA16" s="264" t="str">
        <f t="shared" ref="AA16:AA21" si="21">IF(Z16="C","C",IF(Z16="D","D",IF(Z16="TR","TR",IF(Z16="TC","TC","."))))</f>
        <v>C</v>
      </c>
      <c r="AB16" s="264" t="str">
        <f t="shared" ref="AB16:AB21" si="22">IF(AA16="C","C",IF(AA16="D","D",IF(AA16="TR","TR",IF(AA16="TC","TC","."))))</f>
        <v>C</v>
      </c>
      <c r="AC16" s="264" t="str">
        <f t="shared" ref="AC16:AC21" si="23">IF(AB16="C","C",IF(AB16="D","D",IF(AB16="TR","TR",IF(AB16="TC","TC","."))))</f>
        <v>C</v>
      </c>
      <c r="AD16" s="264" t="str">
        <f t="shared" ref="AD16:AD21" si="24">IF(AC16="C","C",IF(AC16="D","D",IF(AC16="TR","TR",IF(AC16="TC","TC","."))))</f>
        <v>C</v>
      </c>
      <c r="AE16" s="264" t="str">
        <f t="shared" ref="AE16:AE21" si="25">IF(AD16="C","C",IF(AD16="D","D",IF(AD16="TR","TR",IF(AD16="TC","TC","."))))</f>
        <v>C</v>
      </c>
      <c r="AF16" s="264" t="str">
        <f t="shared" ref="AF16:AF21" si="26">IF(AE16="C","C",IF(AE16="D","D",IF(AE16="TR","TR",IF(AE16="TC","TC","."))))</f>
        <v>C</v>
      </c>
      <c r="AG16" s="264" t="str">
        <f t="shared" ref="AG16:AG21" si="27">IF(AF16="C","C",IF(AF16="D","D",IF(AF16="TR","TR",IF(AF16="TC","TC","."))))</f>
        <v>C</v>
      </c>
      <c r="AH16" s="264" t="str">
        <f t="shared" ref="AH16:AH21" si="28">IF(AG16="C","C",IF(AG16="D","D",IF(AG16="TR","TR",IF(AG16="TC","TC","."))))</f>
        <v>C</v>
      </c>
      <c r="AI16" s="264" t="str">
        <f t="shared" ref="AI16:AI21" si="29">IF(AH16="C","C",IF(AH16="D","D",IF(AH16="TR","TR",IF(AH16="TC","TC","."))))</f>
        <v>C</v>
      </c>
      <c r="AJ16" s="264" t="str">
        <f t="shared" ref="AJ16:AJ21" si="30">IF(AI16="C","C",IF(AI16="D","D",IF(AI16="TR","TR",IF(AI16="TC","TC","."))))</f>
        <v>C</v>
      </c>
      <c r="AK16" s="264" t="str">
        <f t="shared" ref="AK16:AK21" si="31">IF(AJ16="C","C",IF(AJ16="D","D",IF(AJ16="TR","TR",IF(AJ16="TC","TC","."))))</f>
        <v>C</v>
      </c>
      <c r="AL16" s="264" t="str">
        <f t="shared" ref="AL16:AL21" si="32">IF(AK16="C","C",IF(AK16="D","D",IF(AK16="TR","TR",IF(AK16="TC","TC","."))))</f>
        <v>C</v>
      </c>
      <c r="AM16" s="264" t="str">
        <f t="shared" ref="AM16:AM21" si="33">IF(AL16="C","C",IF(AL16="D","D",IF(AL16="TR","TR",IF(AL16="TC","TC","."))))</f>
        <v>C</v>
      </c>
      <c r="AN16" s="264" t="str">
        <f t="shared" ref="AJ16:AQ28" si="34">IF(AM16="C","C",IF(AM16="D","D",IF(AM16="TR","TR",IF(AM16="TC","TC","."))))</f>
        <v>C</v>
      </c>
      <c r="AO16" s="264" t="str">
        <f t="shared" si="34"/>
        <v>C</v>
      </c>
      <c r="AP16" s="264" t="str">
        <f t="shared" si="34"/>
        <v>C</v>
      </c>
      <c r="AQ16" s="264" t="str">
        <f t="shared" si="34"/>
        <v>C</v>
      </c>
      <c r="AR16" s="268">
        <f t="shared" ref="AR16:AR44" si="35">COUNTIF(D16:AQ16,"F")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66" t="str">
        <f>'8 (2)'!C17</f>
        <v>ADRIAN RUBILAR LEMES CAETANO</v>
      </c>
      <c r="D17" s="240" t="str">
        <f>IF('8 (2)'!AQ17="C","C",IF('8 (2)'!AQ17="D","D",IF('8 (2)'!AQ17="TR","TR",IF('8 (2)'!AQ17="TC","TC","."))))</f>
        <v>.</v>
      </c>
      <c r="E17" s="240" t="str">
        <f t="shared" si="0"/>
        <v>.</v>
      </c>
      <c r="F17" s="240" t="str">
        <f t="shared" si="0"/>
        <v>.</v>
      </c>
      <c r="G17" s="240" t="str">
        <f t="shared" si="1"/>
        <v>.</v>
      </c>
      <c r="H17" s="240" t="str">
        <f t="shared" si="2"/>
        <v>.</v>
      </c>
      <c r="I17" s="240" t="str">
        <f t="shared" si="3"/>
        <v>.</v>
      </c>
      <c r="J17" s="240" t="str">
        <f t="shared" si="4"/>
        <v>.</v>
      </c>
      <c r="K17" s="240" t="str">
        <f t="shared" si="5"/>
        <v>.</v>
      </c>
      <c r="L17" s="240" t="str">
        <f t="shared" si="6"/>
        <v>.</v>
      </c>
      <c r="M17" s="240" t="str">
        <f t="shared" si="7"/>
        <v>.</v>
      </c>
      <c r="N17" s="240" t="str">
        <f t="shared" si="8"/>
        <v>.</v>
      </c>
      <c r="O17" s="240" t="str">
        <f t="shared" si="9"/>
        <v>.</v>
      </c>
      <c r="P17" s="240" t="str">
        <f t="shared" si="10"/>
        <v>.</v>
      </c>
      <c r="Q17" s="240" t="str">
        <f t="shared" si="11"/>
        <v>.</v>
      </c>
      <c r="R17" s="240" t="str">
        <f t="shared" si="12"/>
        <v>.</v>
      </c>
      <c r="S17" s="240" t="str">
        <f t="shared" si="13"/>
        <v>.</v>
      </c>
      <c r="T17" s="240" t="str">
        <f t="shared" si="14"/>
        <v>.</v>
      </c>
      <c r="U17" s="240" t="str">
        <f t="shared" si="15"/>
        <v>.</v>
      </c>
      <c r="V17" s="240" t="str">
        <f t="shared" si="16"/>
        <v>.</v>
      </c>
      <c r="W17" s="240" t="str">
        <f t="shared" si="17"/>
        <v>.</v>
      </c>
      <c r="X17" s="240" t="str">
        <f t="shared" si="18"/>
        <v>.</v>
      </c>
      <c r="Y17" s="240" t="str">
        <f t="shared" si="19"/>
        <v>.</v>
      </c>
      <c r="Z17" s="240" t="str">
        <f t="shared" si="20"/>
        <v>.</v>
      </c>
      <c r="AA17" s="240" t="str">
        <f t="shared" si="21"/>
        <v>.</v>
      </c>
      <c r="AB17" s="240" t="str">
        <f t="shared" si="22"/>
        <v>.</v>
      </c>
      <c r="AC17" s="240" t="str">
        <f t="shared" si="23"/>
        <v>.</v>
      </c>
      <c r="AD17" s="240" t="str">
        <f t="shared" si="24"/>
        <v>.</v>
      </c>
      <c r="AE17" s="240" t="str">
        <f t="shared" si="25"/>
        <v>.</v>
      </c>
      <c r="AF17" s="240" t="str">
        <f t="shared" si="26"/>
        <v>.</v>
      </c>
      <c r="AG17" s="240" t="str">
        <f t="shared" si="27"/>
        <v>.</v>
      </c>
      <c r="AH17" s="240" t="str">
        <f t="shared" si="28"/>
        <v>.</v>
      </c>
      <c r="AI17" s="240" t="str">
        <f t="shared" si="29"/>
        <v>.</v>
      </c>
      <c r="AJ17" s="240" t="str">
        <f t="shared" si="30"/>
        <v>.</v>
      </c>
      <c r="AK17" s="240" t="str">
        <f t="shared" si="31"/>
        <v>.</v>
      </c>
      <c r="AL17" s="240" t="str">
        <f t="shared" si="32"/>
        <v>.</v>
      </c>
      <c r="AM17" s="240" t="str">
        <f t="shared" si="33"/>
        <v>.</v>
      </c>
      <c r="AN17" s="240" t="str">
        <f t="shared" si="34"/>
        <v>.</v>
      </c>
      <c r="AO17" s="240" t="str">
        <f t="shared" si="34"/>
        <v>.</v>
      </c>
      <c r="AP17" s="240" t="str">
        <f t="shared" si="34"/>
        <v>.</v>
      </c>
      <c r="AQ17" s="240" t="str">
        <f t="shared" si="34"/>
        <v>.</v>
      </c>
      <c r="AR17" s="3">
        <f t="shared" si="35"/>
        <v>0</v>
      </c>
    </row>
    <row r="18" spans="1:44" ht="10.5" customHeight="1">
      <c r="A18" s="265">
        <f>'7'!A18</f>
        <v>3</v>
      </c>
      <c r="B18" s="265" t="str">
        <f>'7'!B18</f>
        <v>ADS</v>
      </c>
      <c r="C18" s="266" t="str">
        <f>'8 (2)'!C18</f>
        <v>ALEXANDRE GABIATTI VIEIRA</v>
      </c>
      <c r="D18" s="264" t="str">
        <f>IF('8 (2)'!AQ18="C","C",IF('8 (2)'!AQ18="D","D",IF('8 (2)'!AQ18="TR","TR",IF('8 (2)'!AQ18="TC","TC","."))))</f>
        <v>.</v>
      </c>
      <c r="E18" s="264" t="str">
        <f t="shared" si="0"/>
        <v>.</v>
      </c>
      <c r="F18" s="264" t="str">
        <f t="shared" si="0"/>
        <v>.</v>
      </c>
      <c r="G18" s="264" t="str">
        <f t="shared" si="1"/>
        <v>.</v>
      </c>
      <c r="H18" s="264" t="str">
        <f t="shared" si="2"/>
        <v>.</v>
      </c>
      <c r="I18" s="264" t="str">
        <f t="shared" si="3"/>
        <v>.</v>
      </c>
      <c r="J18" s="264" t="str">
        <f t="shared" si="4"/>
        <v>.</v>
      </c>
      <c r="K18" s="264" t="str">
        <f t="shared" si="5"/>
        <v>.</v>
      </c>
      <c r="L18" s="264" t="str">
        <f t="shared" si="6"/>
        <v>.</v>
      </c>
      <c r="M18" s="264" t="str">
        <f t="shared" si="7"/>
        <v>.</v>
      </c>
      <c r="N18" s="264" t="str">
        <f t="shared" si="8"/>
        <v>.</v>
      </c>
      <c r="O18" s="264" t="str">
        <f t="shared" si="9"/>
        <v>.</v>
      </c>
      <c r="P18" s="264" t="str">
        <f t="shared" si="10"/>
        <v>.</v>
      </c>
      <c r="Q18" s="264" t="str">
        <f t="shared" si="11"/>
        <v>.</v>
      </c>
      <c r="R18" s="264" t="str">
        <f t="shared" si="12"/>
        <v>.</v>
      </c>
      <c r="S18" s="264" t="str">
        <f t="shared" si="13"/>
        <v>.</v>
      </c>
      <c r="T18" s="264" t="str">
        <f t="shared" si="14"/>
        <v>.</v>
      </c>
      <c r="U18" s="264" t="str">
        <f t="shared" si="15"/>
        <v>.</v>
      </c>
      <c r="V18" s="264" t="str">
        <f t="shared" si="16"/>
        <v>.</v>
      </c>
      <c r="W18" s="264" t="str">
        <f t="shared" si="17"/>
        <v>.</v>
      </c>
      <c r="X18" s="264" t="str">
        <f t="shared" si="18"/>
        <v>.</v>
      </c>
      <c r="Y18" s="264" t="str">
        <f t="shared" si="19"/>
        <v>.</v>
      </c>
      <c r="Z18" s="264" t="str">
        <f t="shared" si="20"/>
        <v>.</v>
      </c>
      <c r="AA18" s="264" t="str">
        <f t="shared" si="21"/>
        <v>.</v>
      </c>
      <c r="AB18" s="264" t="str">
        <f t="shared" si="22"/>
        <v>.</v>
      </c>
      <c r="AC18" s="264" t="str">
        <f t="shared" si="23"/>
        <v>.</v>
      </c>
      <c r="AD18" s="264" t="str">
        <f t="shared" si="24"/>
        <v>.</v>
      </c>
      <c r="AE18" s="264" t="str">
        <f t="shared" si="25"/>
        <v>.</v>
      </c>
      <c r="AF18" s="264" t="str">
        <f t="shared" si="26"/>
        <v>.</v>
      </c>
      <c r="AG18" s="264" t="str">
        <f t="shared" si="27"/>
        <v>.</v>
      </c>
      <c r="AH18" s="264" t="str">
        <f t="shared" si="28"/>
        <v>.</v>
      </c>
      <c r="AI18" s="264" t="str">
        <f t="shared" si="29"/>
        <v>.</v>
      </c>
      <c r="AJ18" s="264" t="str">
        <f t="shared" si="30"/>
        <v>.</v>
      </c>
      <c r="AK18" s="264" t="str">
        <f t="shared" si="31"/>
        <v>.</v>
      </c>
      <c r="AL18" s="264" t="str">
        <f t="shared" si="32"/>
        <v>.</v>
      </c>
      <c r="AM18" s="264" t="str">
        <f t="shared" si="33"/>
        <v>.</v>
      </c>
      <c r="AN18" s="264" t="str">
        <f t="shared" si="34"/>
        <v>.</v>
      </c>
      <c r="AO18" s="264" t="str">
        <f t="shared" si="34"/>
        <v>.</v>
      </c>
      <c r="AP18" s="264" t="str">
        <f t="shared" si="34"/>
        <v>.</v>
      </c>
      <c r="AQ18" s="264" t="str">
        <f t="shared" si="34"/>
        <v>.</v>
      </c>
      <c r="AR18" s="268">
        <f t="shared" si="35"/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66" t="str">
        <f>'8 (2)'!C19</f>
        <v>ALEXSANDRO GIOVANNI DA SILVA DIAS</v>
      </c>
      <c r="D19" s="240" t="str">
        <f>IF('8 (2)'!AQ19="C","C",IF('8 (2)'!AQ19="D","D",IF('8 (2)'!AQ19="TR","TR",IF('8 (2)'!AQ19="TC","TC","."))))</f>
        <v>.</v>
      </c>
      <c r="E19" s="240" t="str">
        <f t="shared" si="0"/>
        <v>.</v>
      </c>
      <c r="F19" s="240" t="str">
        <f t="shared" si="0"/>
        <v>.</v>
      </c>
      <c r="G19" s="240" t="str">
        <f t="shared" si="1"/>
        <v>.</v>
      </c>
      <c r="H19" s="240" t="str">
        <f t="shared" si="2"/>
        <v>.</v>
      </c>
      <c r="I19" s="240" t="str">
        <f t="shared" si="3"/>
        <v>.</v>
      </c>
      <c r="J19" s="240" t="str">
        <f t="shared" si="4"/>
        <v>.</v>
      </c>
      <c r="K19" s="240" t="str">
        <f t="shared" si="5"/>
        <v>.</v>
      </c>
      <c r="L19" s="240" t="str">
        <f t="shared" si="6"/>
        <v>.</v>
      </c>
      <c r="M19" s="240" t="str">
        <f t="shared" si="7"/>
        <v>.</v>
      </c>
      <c r="N19" s="240" t="str">
        <f t="shared" si="8"/>
        <v>.</v>
      </c>
      <c r="O19" s="240" t="str">
        <f t="shared" si="9"/>
        <v>.</v>
      </c>
      <c r="P19" s="240" t="str">
        <f t="shared" si="10"/>
        <v>.</v>
      </c>
      <c r="Q19" s="240" t="str">
        <f t="shared" si="11"/>
        <v>.</v>
      </c>
      <c r="R19" s="240" t="str">
        <f t="shared" si="12"/>
        <v>.</v>
      </c>
      <c r="S19" s="240" t="str">
        <f t="shared" si="13"/>
        <v>.</v>
      </c>
      <c r="T19" s="240" t="str">
        <f t="shared" si="14"/>
        <v>.</v>
      </c>
      <c r="U19" s="240" t="str">
        <f t="shared" si="15"/>
        <v>.</v>
      </c>
      <c r="V19" s="240" t="str">
        <f t="shared" si="16"/>
        <v>.</v>
      </c>
      <c r="W19" s="240" t="str">
        <f t="shared" si="17"/>
        <v>.</v>
      </c>
      <c r="X19" s="240" t="str">
        <f t="shared" si="18"/>
        <v>.</v>
      </c>
      <c r="Y19" s="240" t="str">
        <f t="shared" si="19"/>
        <v>.</v>
      </c>
      <c r="Z19" s="240" t="str">
        <f t="shared" si="20"/>
        <v>.</v>
      </c>
      <c r="AA19" s="240" t="str">
        <f t="shared" si="21"/>
        <v>.</v>
      </c>
      <c r="AB19" s="240" t="str">
        <f t="shared" si="22"/>
        <v>.</v>
      </c>
      <c r="AC19" s="240" t="str">
        <f t="shared" si="23"/>
        <v>.</v>
      </c>
      <c r="AD19" s="240" t="str">
        <f t="shared" si="24"/>
        <v>.</v>
      </c>
      <c r="AE19" s="240" t="str">
        <f t="shared" si="25"/>
        <v>.</v>
      </c>
      <c r="AF19" s="240" t="str">
        <f t="shared" si="26"/>
        <v>.</v>
      </c>
      <c r="AG19" s="240" t="str">
        <f t="shared" si="27"/>
        <v>.</v>
      </c>
      <c r="AH19" s="240" t="str">
        <f t="shared" si="28"/>
        <v>.</v>
      </c>
      <c r="AI19" s="240" t="str">
        <f t="shared" si="29"/>
        <v>.</v>
      </c>
      <c r="AJ19" s="240" t="str">
        <f t="shared" si="30"/>
        <v>.</v>
      </c>
      <c r="AK19" s="240" t="str">
        <f t="shared" si="31"/>
        <v>.</v>
      </c>
      <c r="AL19" s="240" t="str">
        <f t="shared" si="32"/>
        <v>.</v>
      </c>
      <c r="AM19" s="240" t="str">
        <f t="shared" si="33"/>
        <v>.</v>
      </c>
      <c r="AN19" s="240" t="str">
        <f t="shared" si="34"/>
        <v>.</v>
      </c>
      <c r="AO19" s="240" t="str">
        <f t="shared" si="34"/>
        <v>.</v>
      </c>
      <c r="AP19" s="240" t="str">
        <f t="shared" si="34"/>
        <v>.</v>
      </c>
      <c r="AQ19" s="240" t="str">
        <f t="shared" si="34"/>
        <v>.</v>
      </c>
      <c r="AR19" s="3">
        <f t="shared" si="35"/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66" t="str">
        <f>'8 (2)'!C20</f>
        <v>ANA CARLA MESSIAS DE MOURA</v>
      </c>
      <c r="D20" s="240" t="str">
        <f>IF('8 (2)'!AQ20="C","C",IF('8 (2)'!AQ20="D","D",IF('8 (2)'!AQ20="TR","TR",IF('8 (2)'!AQ20="TC","TC","."))))</f>
        <v>.</v>
      </c>
      <c r="E20" s="240" t="str">
        <f t="shared" si="0"/>
        <v>.</v>
      </c>
      <c r="F20" s="240" t="str">
        <f t="shared" si="0"/>
        <v>.</v>
      </c>
      <c r="G20" s="240" t="str">
        <f t="shared" si="1"/>
        <v>.</v>
      </c>
      <c r="H20" s="240" t="str">
        <f t="shared" si="2"/>
        <v>.</v>
      </c>
      <c r="I20" s="240" t="str">
        <f t="shared" si="3"/>
        <v>.</v>
      </c>
      <c r="J20" s="240" t="str">
        <f t="shared" si="4"/>
        <v>.</v>
      </c>
      <c r="K20" s="240" t="str">
        <f t="shared" si="5"/>
        <v>.</v>
      </c>
      <c r="L20" s="240" t="str">
        <f t="shared" si="6"/>
        <v>.</v>
      </c>
      <c r="M20" s="240" t="str">
        <f t="shared" si="7"/>
        <v>.</v>
      </c>
      <c r="N20" s="240" t="str">
        <f t="shared" si="8"/>
        <v>.</v>
      </c>
      <c r="O20" s="240" t="str">
        <f t="shared" si="9"/>
        <v>.</v>
      </c>
      <c r="P20" s="240" t="str">
        <f t="shared" si="10"/>
        <v>.</v>
      </c>
      <c r="Q20" s="240" t="str">
        <f t="shared" si="11"/>
        <v>.</v>
      </c>
      <c r="R20" s="240" t="str">
        <f t="shared" si="12"/>
        <v>.</v>
      </c>
      <c r="S20" s="240" t="str">
        <f t="shared" si="13"/>
        <v>.</v>
      </c>
      <c r="T20" s="240" t="str">
        <f t="shared" si="14"/>
        <v>.</v>
      </c>
      <c r="U20" s="240" t="str">
        <f t="shared" si="15"/>
        <v>.</v>
      </c>
      <c r="V20" s="240" t="str">
        <f t="shared" si="16"/>
        <v>.</v>
      </c>
      <c r="W20" s="240" t="str">
        <f t="shared" si="17"/>
        <v>.</v>
      </c>
      <c r="X20" s="240" t="str">
        <f t="shared" si="18"/>
        <v>.</v>
      </c>
      <c r="Y20" s="240" t="str">
        <f t="shared" si="19"/>
        <v>.</v>
      </c>
      <c r="Z20" s="240" t="str">
        <f t="shared" si="20"/>
        <v>.</v>
      </c>
      <c r="AA20" s="240" t="str">
        <f t="shared" si="21"/>
        <v>.</v>
      </c>
      <c r="AB20" s="240" t="str">
        <f t="shared" si="22"/>
        <v>.</v>
      </c>
      <c r="AC20" s="240" t="str">
        <f t="shared" si="23"/>
        <v>.</v>
      </c>
      <c r="AD20" s="240" t="str">
        <f t="shared" si="24"/>
        <v>.</v>
      </c>
      <c r="AE20" s="240" t="str">
        <f t="shared" si="25"/>
        <v>.</v>
      </c>
      <c r="AF20" s="240" t="str">
        <f t="shared" si="26"/>
        <v>.</v>
      </c>
      <c r="AG20" s="240" t="str">
        <f t="shared" si="27"/>
        <v>.</v>
      </c>
      <c r="AH20" s="240" t="str">
        <f t="shared" si="28"/>
        <v>.</v>
      </c>
      <c r="AI20" s="240" t="str">
        <f t="shared" si="29"/>
        <v>.</v>
      </c>
      <c r="AJ20" s="240" t="str">
        <f t="shared" si="30"/>
        <v>.</v>
      </c>
      <c r="AK20" s="240" t="str">
        <f t="shared" si="31"/>
        <v>.</v>
      </c>
      <c r="AL20" s="240" t="str">
        <f t="shared" si="32"/>
        <v>.</v>
      </c>
      <c r="AM20" s="240" t="str">
        <f t="shared" si="33"/>
        <v>.</v>
      </c>
      <c r="AN20" s="240" t="str">
        <f t="shared" si="34"/>
        <v>.</v>
      </c>
      <c r="AO20" s="240" t="str">
        <f t="shared" si="34"/>
        <v>.</v>
      </c>
      <c r="AP20" s="240" t="str">
        <f t="shared" si="34"/>
        <v>.</v>
      </c>
      <c r="AQ20" s="240" t="str">
        <f t="shared" si="34"/>
        <v>.</v>
      </c>
      <c r="AR20" s="4">
        <f t="shared" si="35"/>
        <v>0</v>
      </c>
    </row>
    <row r="21" spans="1:44" ht="10.5" customHeight="1">
      <c r="A21" s="265">
        <f>'7'!A21</f>
        <v>6</v>
      </c>
      <c r="B21" s="265" t="str">
        <f>'7'!B21</f>
        <v>ADS</v>
      </c>
      <c r="C21" s="266" t="str">
        <f>'8 (2)'!C21</f>
        <v>ANGELO VICTOR ISRAEL MUNIZ</v>
      </c>
      <c r="D21" s="240" t="str">
        <f>IF('8 (2)'!AQ21="C","C",IF('8 (2)'!AQ21="D","D",IF('8 (2)'!AQ21="TR","TR",IF('8 (2)'!AQ21="TC","TC","."))))</f>
        <v>.</v>
      </c>
      <c r="E21" s="240" t="str">
        <f t="shared" si="0"/>
        <v>.</v>
      </c>
      <c r="F21" s="240" t="str">
        <f t="shared" si="0"/>
        <v>.</v>
      </c>
      <c r="G21" s="240" t="str">
        <f t="shared" si="1"/>
        <v>.</v>
      </c>
      <c r="H21" s="240" t="str">
        <f t="shared" si="2"/>
        <v>.</v>
      </c>
      <c r="I21" s="240" t="str">
        <f t="shared" si="3"/>
        <v>.</v>
      </c>
      <c r="J21" s="240" t="str">
        <f t="shared" si="4"/>
        <v>.</v>
      </c>
      <c r="K21" s="240" t="str">
        <f t="shared" si="5"/>
        <v>.</v>
      </c>
      <c r="L21" s="240" t="str">
        <f t="shared" si="6"/>
        <v>.</v>
      </c>
      <c r="M21" s="240" t="str">
        <f t="shared" si="7"/>
        <v>.</v>
      </c>
      <c r="N21" s="240" t="str">
        <f t="shared" si="8"/>
        <v>.</v>
      </c>
      <c r="O21" s="240" t="str">
        <f t="shared" si="9"/>
        <v>.</v>
      </c>
      <c r="P21" s="240" t="str">
        <f t="shared" si="10"/>
        <v>.</v>
      </c>
      <c r="Q21" s="240" t="str">
        <f t="shared" si="11"/>
        <v>.</v>
      </c>
      <c r="R21" s="240" t="str">
        <f t="shared" si="12"/>
        <v>.</v>
      </c>
      <c r="S21" s="240" t="str">
        <f t="shared" si="13"/>
        <v>.</v>
      </c>
      <c r="T21" s="240" t="str">
        <f t="shared" si="14"/>
        <v>.</v>
      </c>
      <c r="U21" s="240" t="str">
        <f t="shared" si="15"/>
        <v>.</v>
      </c>
      <c r="V21" s="240" t="str">
        <f t="shared" si="16"/>
        <v>.</v>
      </c>
      <c r="W21" s="240" t="str">
        <f t="shared" si="17"/>
        <v>.</v>
      </c>
      <c r="X21" s="240" t="str">
        <f t="shared" si="18"/>
        <v>.</v>
      </c>
      <c r="Y21" s="240" t="str">
        <f t="shared" si="19"/>
        <v>.</v>
      </c>
      <c r="Z21" s="240" t="str">
        <f t="shared" si="20"/>
        <v>.</v>
      </c>
      <c r="AA21" s="240" t="str">
        <f t="shared" si="21"/>
        <v>.</v>
      </c>
      <c r="AB21" s="240" t="str">
        <f t="shared" si="22"/>
        <v>.</v>
      </c>
      <c r="AC21" s="240" t="str">
        <f t="shared" si="23"/>
        <v>.</v>
      </c>
      <c r="AD21" s="240" t="str">
        <f t="shared" si="24"/>
        <v>.</v>
      </c>
      <c r="AE21" s="240" t="str">
        <f t="shared" si="25"/>
        <v>.</v>
      </c>
      <c r="AF21" s="240" t="str">
        <f t="shared" si="26"/>
        <v>.</v>
      </c>
      <c r="AG21" s="240" t="str">
        <f t="shared" si="27"/>
        <v>.</v>
      </c>
      <c r="AH21" s="240" t="str">
        <f t="shared" si="28"/>
        <v>.</v>
      </c>
      <c r="AI21" s="240" t="str">
        <f t="shared" si="29"/>
        <v>.</v>
      </c>
      <c r="AJ21" s="240" t="str">
        <f t="shared" si="30"/>
        <v>.</v>
      </c>
      <c r="AK21" s="240" t="str">
        <f t="shared" si="31"/>
        <v>.</v>
      </c>
      <c r="AL21" s="240" t="str">
        <f t="shared" si="32"/>
        <v>.</v>
      </c>
      <c r="AM21" s="240" t="str">
        <f t="shared" si="33"/>
        <v>.</v>
      </c>
      <c r="AN21" s="240" t="str">
        <f t="shared" si="34"/>
        <v>.</v>
      </c>
      <c r="AO21" s="240" t="str">
        <f t="shared" si="34"/>
        <v>.</v>
      </c>
      <c r="AP21" s="240" t="str">
        <f t="shared" si="34"/>
        <v>.</v>
      </c>
      <c r="AQ21" s="240" t="str">
        <f t="shared" si="34"/>
        <v>.</v>
      </c>
      <c r="AR21" s="4">
        <f t="shared" si="35"/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66" t="str">
        <f>'8 (2)'!C22</f>
        <v>BRUNO DA SILVA BRIXIUS</v>
      </c>
      <c r="D22" s="240" t="str">
        <f>IF('8 (2)'!AQ22="C","C",IF('8 (2)'!AQ22="D","D",IF('8 (2)'!AQ22="TR","TR",IF('8 (2)'!AQ22="TC","TC","."))))</f>
        <v>.</v>
      </c>
      <c r="E22" s="240" t="str">
        <f t="shared" si="0"/>
        <v>.</v>
      </c>
      <c r="F22" s="240" t="str">
        <f t="shared" si="0"/>
        <v>.</v>
      </c>
      <c r="G22" s="240" t="str">
        <f t="shared" si="1"/>
        <v>.</v>
      </c>
      <c r="H22" s="240" t="str">
        <f t="shared" ref="H22:H26" si="36">IF(G22="C","C",IF(G22="D","D",IF(G22="TR","TR",IF(G22="TC","TC","."))))</f>
        <v>.</v>
      </c>
      <c r="I22" s="240" t="str">
        <f t="shared" ref="I22:W26" si="37">IF(H22="C","C",IF(H22="D","D",IF(H22="TR","TR",IF(H22="TC","TC","."))))</f>
        <v>.</v>
      </c>
      <c r="J22" s="240" t="str">
        <f t="shared" si="37"/>
        <v>.</v>
      </c>
      <c r="K22" s="240" t="str">
        <f t="shared" si="37"/>
        <v>.</v>
      </c>
      <c r="L22" s="240" t="s">
        <v>118</v>
      </c>
      <c r="M22" s="240" t="s">
        <v>118</v>
      </c>
      <c r="N22" s="240" t="str">
        <f t="shared" si="37"/>
        <v>.</v>
      </c>
      <c r="O22" s="240" t="str">
        <f t="shared" si="37"/>
        <v>.</v>
      </c>
      <c r="P22" s="240" t="str">
        <f t="shared" si="37"/>
        <v>.</v>
      </c>
      <c r="Q22" s="240" t="str">
        <f t="shared" si="37"/>
        <v>.</v>
      </c>
      <c r="R22" s="240" t="str">
        <f t="shared" si="37"/>
        <v>.</v>
      </c>
      <c r="S22" s="240" t="str">
        <f t="shared" si="37"/>
        <v>.</v>
      </c>
      <c r="T22" s="240" t="str">
        <f t="shared" si="37"/>
        <v>.</v>
      </c>
      <c r="U22" s="240" t="str">
        <f t="shared" si="37"/>
        <v>.</v>
      </c>
      <c r="V22" s="240" t="str">
        <f t="shared" si="37"/>
        <v>.</v>
      </c>
      <c r="W22" s="240" t="str">
        <f t="shared" si="37"/>
        <v>.</v>
      </c>
      <c r="X22" s="240" t="str">
        <f t="shared" ref="X22:X26" si="38">IF(W22="C","C",IF(W22="D","D",IF(W22="TR","TR",IF(W22="TC","TC","."))))</f>
        <v>.</v>
      </c>
      <c r="Y22" s="240" t="str">
        <f t="shared" ref="Y22:Y26" si="39">IF(X22="C","C",IF(X22="D","D",IF(X22="TR","TR",IF(X22="TC","TC","."))))</f>
        <v>.</v>
      </c>
      <c r="Z22" s="240" t="str">
        <f t="shared" ref="Z22:Z26" si="40">IF(Y22="C","C",IF(Y22="D","D",IF(Y22="TR","TR",IF(Y22="TC","TC","."))))</f>
        <v>.</v>
      </c>
      <c r="AA22" s="240" t="str">
        <f t="shared" ref="AA22:AA26" si="41">IF(Z22="C","C",IF(Z22="D","D",IF(Z22="TR","TR",IF(Z22="TC","TC","."))))</f>
        <v>.</v>
      </c>
      <c r="AB22" s="240" t="str">
        <f t="shared" ref="AB22:AB26" si="42">IF(AA22="C","C",IF(AA22="D","D",IF(AA22="TR","TR",IF(AA22="TC","TC","."))))</f>
        <v>.</v>
      </c>
      <c r="AC22" s="240" t="str">
        <f t="shared" ref="AC22:AC26" si="43">IF(AB22="C","C",IF(AB22="D","D",IF(AB22="TR","TR",IF(AB22="TC","TC","."))))</f>
        <v>.</v>
      </c>
      <c r="AD22" s="240" t="str">
        <f t="shared" ref="AD22:AD26" si="44">IF(AC22="C","C",IF(AC22="D","D",IF(AC22="TR","TR",IF(AC22="TC","TC","."))))</f>
        <v>.</v>
      </c>
      <c r="AE22" s="240" t="str">
        <f t="shared" ref="AE22:AE26" si="45">IF(AD22="C","C",IF(AD22="D","D",IF(AD22="TR","TR",IF(AD22="TC","TC","."))))</f>
        <v>.</v>
      </c>
      <c r="AF22" s="240" t="str">
        <f t="shared" ref="AF22:AF30" si="46">IF(AE22="C","C",IF(AE22="D","D",IF(AE22="TR","TR",IF(AE22="TC","TC","."))))</f>
        <v>.</v>
      </c>
      <c r="AG22" s="240" t="str">
        <f t="shared" ref="AG22:AG30" si="47">IF(AF22="C","C",IF(AF22="D","D",IF(AF22="TR","TR",IF(AF22="TC","TC","."))))</f>
        <v>.</v>
      </c>
      <c r="AH22" s="240" t="str">
        <f t="shared" ref="AH22:AH30" si="48">IF(AG22="C","C",IF(AG22="D","D",IF(AG22="TR","TR",IF(AG22="TC","TC","."))))</f>
        <v>.</v>
      </c>
      <c r="AI22" s="240" t="str">
        <f t="shared" ref="AI22:AI30" si="49">IF(AH22="C","C",IF(AH22="D","D",IF(AH22="TR","TR",IF(AH22="TC","TC","."))))</f>
        <v>.</v>
      </c>
      <c r="AJ22" s="240" t="str">
        <f t="shared" si="34"/>
        <v>.</v>
      </c>
      <c r="AK22" s="240" t="str">
        <f t="shared" si="34"/>
        <v>.</v>
      </c>
      <c r="AL22" s="240" t="str">
        <f t="shared" si="34"/>
        <v>.</v>
      </c>
      <c r="AM22" s="240" t="str">
        <f t="shared" si="34"/>
        <v>.</v>
      </c>
      <c r="AN22" s="240" t="str">
        <f t="shared" si="34"/>
        <v>.</v>
      </c>
      <c r="AO22" s="240" t="str">
        <f t="shared" si="34"/>
        <v>.</v>
      </c>
      <c r="AP22" s="240" t="str">
        <f t="shared" si="34"/>
        <v>.</v>
      </c>
      <c r="AQ22" s="240" t="str">
        <f t="shared" si="34"/>
        <v>.</v>
      </c>
      <c r="AR22" s="4">
        <f t="shared" si="35"/>
        <v>0</v>
      </c>
    </row>
    <row r="23" spans="1:44" ht="10.5" customHeight="1">
      <c r="A23" s="265">
        <f>'7'!A23</f>
        <v>1</v>
      </c>
      <c r="B23" s="265" t="str">
        <f>'7'!B23</f>
        <v>TEL</v>
      </c>
      <c r="C23" s="266" t="str">
        <f>'8 (2)'!C23</f>
        <v>CRISTIANO DE MOURA</v>
      </c>
      <c r="D23" s="240" t="str">
        <f>IF('8 (2)'!AQ23="C","C",IF('8 (2)'!AQ23="D","D",IF('8 (2)'!AQ23="TR","TR",IF('8 (2)'!AQ23="TC","TC","."))))</f>
        <v>.</v>
      </c>
      <c r="E23" s="240" t="str">
        <f t="shared" si="0"/>
        <v>.</v>
      </c>
      <c r="F23" s="240" t="str">
        <f t="shared" si="0"/>
        <v>.</v>
      </c>
      <c r="G23" s="240" t="str">
        <f t="shared" si="1"/>
        <v>.</v>
      </c>
      <c r="H23" s="240" t="s">
        <v>338</v>
      </c>
      <c r="I23" s="240" t="s">
        <v>338</v>
      </c>
      <c r="J23" s="240" t="s">
        <v>338</v>
      </c>
      <c r="K23" s="240" t="s">
        <v>338</v>
      </c>
      <c r="L23" s="240" t="str">
        <f t="shared" si="37"/>
        <v>.</v>
      </c>
      <c r="M23" s="240" t="str">
        <f t="shared" si="37"/>
        <v>.</v>
      </c>
      <c r="N23" s="240" t="str">
        <f t="shared" si="37"/>
        <v>.</v>
      </c>
      <c r="O23" s="240" t="str">
        <f t="shared" si="37"/>
        <v>.</v>
      </c>
      <c r="P23" s="240" t="str">
        <f t="shared" si="37"/>
        <v>.</v>
      </c>
      <c r="Q23" s="240" t="str">
        <f t="shared" si="37"/>
        <v>.</v>
      </c>
      <c r="R23" s="240" t="str">
        <f t="shared" si="37"/>
        <v>.</v>
      </c>
      <c r="S23" s="240" t="str">
        <f t="shared" si="37"/>
        <v>.</v>
      </c>
      <c r="T23" s="240" t="str">
        <f t="shared" si="37"/>
        <v>.</v>
      </c>
      <c r="U23" s="240" t="str">
        <f t="shared" si="37"/>
        <v>.</v>
      </c>
      <c r="V23" s="240" t="str">
        <f t="shared" si="37"/>
        <v>.</v>
      </c>
      <c r="W23" s="240" t="str">
        <f t="shared" si="37"/>
        <v>.</v>
      </c>
      <c r="X23" s="240" t="str">
        <f t="shared" si="38"/>
        <v>.</v>
      </c>
      <c r="Y23" s="240" t="str">
        <f t="shared" si="39"/>
        <v>.</v>
      </c>
      <c r="Z23" s="240" t="str">
        <f t="shared" si="40"/>
        <v>.</v>
      </c>
      <c r="AA23" s="240" t="str">
        <f t="shared" si="41"/>
        <v>.</v>
      </c>
      <c r="AB23" s="240" t="str">
        <f t="shared" si="42"/>
        <v>.</v>
      </c>
      <c r="AC23" s="240" t="str">
        <f t="shared" si="43"/>
        <v>.</v>
      </c>
      <c r="AD23" s="240" t="str">
        <f t="shared" si="44"/>
        <v>.</v>
      </c>
      <c r="AE23" s="240" t="str">
        <f t="shared" si="45"/>
        <v>.</v>
      </c>
      <c r="AF23" s="240" t="str">
        <f t="shared" si="46"/>
        <v>.</v>
      </c>
      <c r="AG23" s="240" t="str">
        <f t="shared" si="47"/>
        <v>.</v>
      </c>
      <c r="AH23" s="240" t="str">
        <f t="shared" si="48"/>
        <v>.</v>
      </c>
      <c r="AI23" s="240" t="str">
        <f t="shared" si="49"/>
        <v>.</v>
      </c>
      <c r="AJ23" s="240" t="str">
        <f t="shared" si="34"/>
        <v>.</v>
      </c>
      <c r="AK23" s="240" t="str">
        <f t="shared" si="34"/>
        <v>.</v>
      </c>
      <c r="AL23" s="240" t="str">
        <f t="shared" si="34"/>
        <v>.</v>
      </c>
      <c r="AM23" s="240" t="str">
        <f t="shared" si="34"/>
        <v>.</v>
      </c>
      <c r="AN23" s="240" t="str">
        <f t="shared" si="34"/>
        <v>.</v>
      </c>
      <c r="AO23" s="240" t="str">
        <f t="shared" si="34"/>
        <v>.</v>
      </c>
      <c r="AP23" s="240" t="str">
        <f t="shared" si="34"/>
        <v>.</v>
      </c>
      <c r="AQ23" s="240" t="str">
        <f t="shared" si="34"/>
        <v>.</v>
      </c>
      <c r="AR23" s="4">
        <f t="shared" si="35"/>
        <v>4</v>
      </c>
    </row>
    <row r="24" spans="1:44" ht="10.5" customHeight="1">
      <c r="A24" s="265">
        <f>'7'!A24</f>
        <v>6</v>
      </c>
      <c r="B24" s="265" t="str">
        <f>'7'!B24</f>
        <v>ADS</v>
      </c>
      <c r="C24" s="266" t="str">
        <f>'8 (2)'!C24</f>
        <v>DANIEL OLIVEIRA RODRIGUES</v>
      </c>
      <c r="D24" s="240" t="str">
        <f>IF('8 (2)'!AQ24="C","C",IF('8 (2)'!AQ24="D","D",IF('8 (2)'!AQ24="TR","TR",IF('8 (2)'!AQ24="TC","TC","."))))</f>
        <v>.</v>
      </c>
      <c r="E24" s="240" t="str">
        <f t="shared" si="0"/>
        <v>.</v>
      </c>
      <c r="F24" s="240" t="str">
        <f t="shared" si="0"/>
        <v>.</v>
      </c>
      <c r="G24" s="240" t="str">
        <f t="shared" si="1"/>
        <v>.</v>
      </c>
      <c r="H24" s="240" t="s">
        <v>338</v>
      </c>
      <c r="I24" s="240" t="s">
        <v>338</v>
      </c>
      <c r="J24" s="240" t="s">
        <v>338</v>
      </c>
      <c r="K24" s="240" t="s">
        <v>338</v>
      </c>
      <c r="L24" s="240" t="s">
        <v>338</v>
      </c>
      <c r="M24" s="240" t="s">
        <v>338</v>
      </c>
      <c r="N24" s="240" t="s">
        <v>338</v>
      </c>
      <c r="O24" s="240" t="s">
        <v>338</v>
      </c>
      <c r="P24" s="240" t="s">
        <v>338</v>
      </c>
      <c r="Q24" s="240" t="s">
        <v>338</v>
      </c>
      <c r="R24" s="240" t="s">
        <v>338</v>
      </c>
      <c r="S24" s="240" t="s">
        <v>338</v>
      </c>
      <c r="T24" s="240" t="str">
        <f t="shared" si="37"/>
        <v>.</v>
      </c>
      <c r="U24" s="240" t="str">
        <f t="shared" si="37"/>
        <v>.</v>
      </c>
      <c r="V24" s="240" t="str">
        <f t="shared" si="37"/>
        <v>.</v>
      </c>
      <c r="W24" s="240" t="str">
        <f t="shared" si="37"/>
        <v>.</v>
      </c>
      <c r="X24" s="240" t="str">
        <f t="shared" si="38"/>
        <v>.</v>
      </c>
      <c r="Y24" s="240" t="str">
        <f t="shared" si="39"/>
        <v>.</v>
      </c>
      <c r="Z24" s="240" t="str">
        <f t="shared" si="40"/>
        <v>.</v>
      </c>
      <c r="AA24" s="240" t="str">
        <f t="shared" si="41"/>
        <v>.</v>
      </c>
      <c r="AB24" s="240" t="str">
        <f t="shared" si="42"/>
        <v>.</v>
      </c>
      <c r="AC24" s="240" t="str">
        <f t="shared" si="43"/>
        <v>.</v>
      </c>
      <c r="AD24" s="240" t="str">
        <f t="shared" si="44"/>
        <v>.</v>
      </c>
      <c r="AE24" s="240" t="str">
        <f t="shared" si="45"/>
        <v>.</v>
      </c>
      <c r="AF24" s="240" t="str">
        <f t="shared" si="46"/>
        <v>.</v>
      </c>
      <c r="AG24" s="240" t="str">
        <f t="shared" si="47"/>
        <v>.</v>
      </c>
      <c r="AH24" s="240" t="str">
        <f t="shared" si="48"/>
        <v>.</v>
      </c>
      <c r="AI24" s="240" t="str">
        <f t="shared" si="49"/>
        <v>.</v>
      </c>
      <c r="AJ24" s="240" t="str">
        <f t="shared" si="34"/>
        <v>.</v>
      </c>
      <c r="AK24" s="240" t="str">
        <f t="shared" si="34"/>
        <v>.</v>
      </c>
      <c r="AL24" s="240" t="str">
        <f t="shared" si="34"/>
        <v>.</v>
      </c>
      <c r="AM24" s="240" t="str">
        <f t="shared" si="34"/>
        <v>.</v>
      </c>
      <c r="AN24" s="240" t="str">
        <f t="shared" si="34"/>
        <v>.</v>
      </c>
      <c r="AO24" s="240" t="str">
        <f t="shared" si="34"/>
        <v>.</v>
      </c>
      <c r="AP24" s="240" t="str">
        <f t="shared" si="34"/>
        <v>.</v>
      </c>
      <c r="AQ24" s="240" t="str">
        <f t="shared" si="34"/>
        <v>.</v>
      </c>
      <c r="AR24" s="4">
        <f t="shared" si="35"/>
        <v>12</v>
      </c>
    </row>
    <row r="25" spans="1:44" ht="10.5" customHeight="1">
      <c r="A25" s="265">
        <f>'7'!A25</f>
        <v>7</v>
      </c>
      <c r="B25" s="265" t="str">
        <f>'7'!B25</f>
        <v>ADS</v>
      </c>
      <c r="C25" s="266" t="str">
        <f>'8 (2)'!C25</f>
        <v>DIONATA LEONEL MACHADO FERRAZ</v>
      </c>
      <c r="D25" s="240" t="str">
        <f>IF('8 (2)'!AQ25="C","C",IF('8 (2)'!AQ25="D","D",IF('8 (2)'!AQ25="TR","TR",IF('8 (2)'!AQ25="TC","TC","."))))</f>
        <v>.</v>
      </c>
      <c r="E25" s="240" t="str">
        <f t="shared" si="0"/>
        <v>.</v>
      </c>
      <c r="F25" s="240" t="str">
        <f t="shared" si="0"/>
        <v>.</v>
      </c>
      <c r="G25" s="240" t="str">
        <f t="shared" si="1"/>
        <v>.</v>
      </c>
      <c r="H25" s="240" t="str">
        <f t="shared" si="36"/>
        <v>.</v>
      </c>
      <c r="I25" s="240" t="str">
        <f t="shared" si="37"/>
        <v>.</v>
      </c>
      <c r="J25" s="240" t="str">
        <f t="shared" si="37"/>
        <v>.</v>
      </c>
      <c r="K25" s="240" t="str">
        <f t="shared" si="37"/>
        <v>.</v>
      </c>
      <c r="L25" s="240" t="str">
        <f t="shared" si="37"/>
        <v>.</v>
      </c>
      <c r="M25" s="240" t="str">
        <f t="shared" si="37"/>
        <v>.</v>
      </c>
      <c r="N25" s="240" t="str">
        <f t="shared" si="37"/>
        <v>.</v>
      </c>
      <c r="O25" s="240" t="str">
        <f t="shared" si="37"/>
        <v>.</v>
      </c>
      <c r="P25" s="240" t="str">
        <f t="shared" si="37"/>
        <v>.</v>
      </c>
      <c r="Q25" s="240" t="str">
        <f t="shared" si="37"/>
        <v>.</v>
      </c>
      <c r="R25" s="240" t="str">
        <f t="shared" si="37"/>
        <v>.</v>
      </c>
      <c r="S25" s="240" t="str">
        <f t="shared" si="37"/>
        <v>.</v>
      </c>
      <c r="T25" s="240" t="str">
        <f t="shared" si="37"/>
        <v>.</v>
      </c>
      <c r="U25" s="240" t="str">
        <f t="shared" si="37"/>
        <v>.</v>
      </c>
      <c r="V25" s="240" t="str">
        <f t="shared" si="37"/>
        <v>.</v>
      </c>
      <c r="W25" s="240" t="str">
        <f t="shared" si="37"/>
        <v>.</v>
      </c>
      <c r="X25" s="240" t="str">
        <f t="shared" si="38"/>
        <v>.</v>
      </c>
      <c r="Y25" s="240" t="str">
        <f t="shared" si="39"/>
        <v>.</v>
      </c>
      <c r="Z25" s="240" t="str">
        <f t="shared" si="40"/>
        <v>.</v>
      </c>
      <c r="AA25" s="240" t="str">
        <f t="shared" si="41"/>
        <v>.</v>
      </c>
      <c r="AB25" s="240" t="str">
        <f t="shared" si="42"/>
        <v>.</v>
      </c>
      <c r="AC25" s="240" t="str">
        <f t="shared" si="43"/>
        <v>.</v>
      </c>
      <c r="AD25" s="240" t="str">
        <f t="shared" si="44"/>
        <v>.</v>
      </c>
      <c r="AE25" s="240" t="str">
        <f t="shared" si="45"/>
        <v>.</v>
      </c>
      <c r="AF25" s="240" t="str">
        <f t="shared" si="46"/>
        <v>.</v>
      </c>
      <c r="AG25" s="240" t="str">
        <f t="shared" si="47"/>
        <v>.</v>
      </c>
      <c r="AH25" s="240" t="str">
        <f t="shared" si="48"/>
        <v>.</v>
      </c>
      <c r="AI25" s="240" t="str">
        <f t="shared" si="49"/>
        <v>.</v>
      </c>
      <c r="AJ25" s="240" t="str">
        <f t="shared" si="34"/>
        <v>.</v>
      </c>
      <c r="AK25" s="240" t="str">
        <f t="shared" si="34"/>
        <v>.</v>
      </c>
      <c r="AL25" s="240" t="str">
        <f t="shared" si="34"/>
        <v>.</v>
      </c>
      <c r="AM25" s="240" t="str">
        <f t="shared" si="34"/>
        <v>.</v>
      </c>
      <c r="AN25" s="240" t="str">
        <f t="shared" si="34"/>
        <v>.</v>
      </c>
      <c r="AO25" s="240" t="str">
        <f t="shared" si="34"/>
        <v>.</v>
      </c>
      <c r="AP25" s="240" t="str">
        <f t="shared" si="34"/>
        <v>.</v>
      </c>
      <c r="AQ25" s="240" t="str">
        <f t="shared" si="34"/>
        <v>.</v>
      </c>
      <c r="AR25" s="4">
        <f t="shared" si="35"/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66" t="str">
        <f>'8 (2)'!C26</f>
        <v>DOUGLAS COSTA DA ROCHA</v>
      </c>
      <c r="D26" s="240" t="str">
        <f>IF('8 (2)'!AQ26="C","C",IF('8 (2)'!AQ26="D","D",IF('8 (2)'!AQ26="TR","TR",IF('8 (2)'!AQ26="TC","TC","."))))</f>
        <v>.</v>
      </c>
      <c r="E26" s="240" t="str">
        <f t="shared" si="0"/>
        <v>.</v>
      </c>
      <c r="F26" s="240" t="str">
        <f t="shared" si="0"/>
        <v>.</v>
      </c>
      <c r="G26" s="240" t="str">
        <f t="shared" si="1"/>
        <v>.</v>
      </c>
      <c r="H26" s="240" t="str">
        <f t="shared" si="36"/>
        <v>.</v>
      </c>
      <c r="I26" s="240" t="str">
        <f t="shared" si="37"/>
        <v>.</v>
      </c>
      <c r="J26" s="240" t="str">
        <f t="shared" ref="J26:W26" si="50">IF(I26="C","C",IF(I26="D","D",IF(I26="TR","TR",IF(I26="TC","TC","."))))</f>
        <v>.</v>
      </c>
      <c r="K26" s="240" t="str">
        <f t="shared" si="50"/>
        <v>.</v>
      </c>
      <c r="L26" s="240" t="str">
        <f t="shared" si="50"/>
        <v>.</v>
      </c>
      <c r="M26" s="240" t="str">
        <f t="shared" si="50"/>
        <v>.</v>
      </c>
      <c r="N26" s="240" t="str">
        <f t="shared" si="50"/>
        <v>.</v>
      </c>
      <c r="O26" s="240" t="str">
        <f t="shared" si="50"/>
        <v>.</v>
      </c>
      <c r="P26" s="240" t="str">
        <f t="shared" si="50"/>
        <v>.</v>
      </c>
      <c r="Q26" s="240" t="str">
        <f t="shared" si="50"/>
        <v>.</v>
      </c>
      <c r="R26" s="240" t="str">
        <f t="shared" si="50"/>
        <v>.</v>
      </c>
      <c r="S26" s="240" t="str">
        <f t="shared" si="50"/>
        <v>.</v>
      </c>
      <c r="T26" s="240" t="str">
        <f t="shared" si="50"/>
        <v>.</v>
      </c>
      <c r="U26" s="240" t="str">
        <f t="shared" si="50"/>
        <v>.</v>
      </c>
      <c r="V26" s="240" t="str">
        <f t="shared" si="50"/>
        <v>.</v>
      </c>
      <c r="W26" s="240" t="str">
        <f t="shared" si="50"/>
        <v>.</v>
      </c>
      <c r="X26" s="240" t="str">
        <f t="shared" si="38"/>
        <v>.</v>
      </c>
      <c r="Y26" s="240" t="str">
        <f t="shared" si="39"/>
        <v>.</v>
      </c>
      <c r="Z26" s="240" t="str">
        <f t="shared" si="40"/>
        <v>.</v>
      </c>
      <c r="AA26" s="240" t="str">
        <f t="shared" si="41"/>
        <v>.</v>
      </c>
      <c r="AB26" s="240" t="str">
        <f t="shared" si="42"/>
        <v>.</v>
      </c>
      <c r="AC26" s="240" t="str">
        <f t="shared" si="43"/>
        <v>.</v>
      </c>
      <c r="AD26" s="240" t="str">
        <f t="shared" si="44"/>
        <v>.</v>
      </c>
      <c r="AE26" s="240" t="str">
        <f t="shared" si="45"/>
        <v>.</v>
      </c>
      <c r="AF26" s="240" t="str">
        <f t="shared" si="46"/>
        <v>.</v>
      </c>
      <c r="AG26" s="240" t="str">
        <f t="shared" si="47"/>
        <v>.</v>
      </c>
      <c r="AH26" s="240" t="str">
        <f t="shared" si="48"/>
        <v>.</v>
      </c>
      <c r="AI26" s="240" t="str">
        <f t="shared" si="49"/>
        <v>.</v>
      </c>
      <c r="AJ26" s="240" t="str">
        <f t="shared" si="34"/>
        <v>.</v>
      </c>
      <c r="AK26" s="240" t="str">
        <f t="shared" si="34"/>
        <v>.</v>
      </c>
      <c r="AL26" s="240" t="str">
        <f t="shared" si="34"/>
        <v>.</v>
      </c>
      <c r="AM26" s="240" t="str">
        <f t="shared" si="34"/>
        <v>.</v>
      </c>
      <c r="AN26" s="240" t="str">
        <f t="shared" si="34"/>
        <v>.</v>
      </c>
      <c r="AO26" s="240" t="str">
        <f t="shared" si="34"/>
        <v>.</v>
      </c>
      <c r="AP26" s="240" t="str">
        <f t="shared" si="34"/>
        <v>.</v>
      </c>
      <c r="AQ26" s="240" t="str">
        <f t="shared" si="34"/>
        <v>.</v>
      </c>
      <c r="AR26" s="4">
        <f t="shared" si="35"/>
        <v>0</v>
      </c>
    </row>
    <row r="27" spans="1:44" ht="10.5" customHeight="1">
      <c r="A27" s="265">
        <f>'7'!A27</f>
        <v>3</v>
      </c>
      <c r="B27" s="265" t="str">
        <f>'7'!B27</f>
        <v>REDES</v>
      </c>
      <c r="C27" s="266" t="str">
        <f>'8 (2)'!C27</f>
        <v>FABIANO BORBA VIANA FEIJÓ</v>
      </c>
      <c r="D27" s="240" t="str">
        <f>IF('8 (2)'!AQ27="C","C",IF('8 (2)'!AQ27="D","D",IF('8 (2)'!AQ27="TR","TR",IF('8 (2)'!AQ27="TC","TC","."))))</f>
        <v>C</v>
      </c>
      <c r="E27" s="240" t="str">
        <f t="shared" ref="E27:AE27" si="51">IF(D27="C","C",IF(D27="D","D",IF(D27="TR","TR",IF(D27="TC","TC","."))))</f>
        <v>C</v>
      </c>
      <c r="F27" s="240" t="str">
        <f t="shared" si="51"/>
        <v>C</v>
      </c>
      <c r="G27" s="240" t="str">
        <f t="shared" si="51"/>
        <v>C</v>
      </c>
      <c r="H27" s="240" t="str">
        <f t="shared" si="51"/>
        <v>C</v>
      </c>
      <c r="I27" s="240" t="str">
        <f t="shared" si="51"/>
        <v>C</v>
      </c>
      <c r="J27" s="240" t="str">
        <f t="shared" si="51"/>
        <v>C</v>
      </c>
      <c r="K27" s="240" t="str">
        <f t="shared" si="51"/>
        <v>C</v>
      </c>
      <c r="L27" s="240" t="str">
        <f t="shared" si="51"/>
        <v>C</v>
      </c>
      <c r="M27" s="240" t="str">
        <f t="shared" si="51"/>
        <v>C</v>
      </c>
      <c r="N27" s="240" t="str">
        <f t="shared" si="51"/>
        <v>C</v>
      </c>
      <c r="O27" s="240" t="str">
        <f t="shared" si="51"/>
        <v>C</v>
      </c>
      <c r="P27" s="240" t="str">
        <f t="shared" si="51"/>
        <v>C</v>
      </c>
      <c r="Q27" s="240" t="str">
        <f t="shared" si="51"/>
        <v>C</v>
      </c>
      <c r="R27" s="240" t="str">
        <f t="shared" si="51"/>
        <v>C</v>
      </c>
      <c r="S27" s="240" t="str">
        <f t="shared" si="51"/>
        <v>C</v>
      </c>
      <c r="T27" s="240" t="str">
        <f t="shared" si="51"/>
        <v>C</v>
      </c>
      <c r="U27" s="240" t="str">
        <f t="shared" si="51"/>
        <v>C</v>
      </c>
      <c r="V27" s="240" t="str">
        <f t="shared" si="51"/>
        <v>C</v>
      </c>
      <c r="W27" s="240" t="str">
        <f t="shared" si="51"/>
        <v>C</v>
      </c>
      <c r="X27" s="240" t="str">
        <f t="shared" si="51"/>
        <v>C</v>
      </c>
      <c r="Y27" s="240" t="str">
        <f t="shared" si="51"/>
        <v>C</v>
      </c>
      <c r="Z27" s="240" t="str">
        <f t="shared" si="51"/>
        <v>C</v>
      </c>
      <c r="AA27" s="240" t="str">
        <f t="shared" si="51"/>
        <v>C</v>
      </c>
      <c r="AB27" s="240" t="str">
        <f t="shared" si="51"/>
        <v>C</v>
      </c>
      <c r="AC27" s="240" t="str">
        <f t="shared" si="51"/>
        <v>C</v>
      </c>
      <c r="AD27" s="240" t="str">
        <f t="shared" si="51"/>
        <v>C</v>
      </c>
      <c r="AE27" s="240" t="str">
        <f t="shared" si="51"/>
        <v>C</v>
      </c>
      <c r="AF27" s="240" t="str">
        <f t="shared" si="46"/>
        <v>C</v>
      </c>
      <c r="AG27" s="240" t="str">
        <f t="shared" si="47"/>
        <v>C</v>
      </c>
      <c r="AH27" s="240" t="str">
        <f t="shared" si="48"/>
        <v>C</v>
      </c>
      <c r="AI27" s="240" t="str">
        <f t="shared" si="49"/>
        <v>C</v>
      </c>
      <c r="AJ27" s="240" t="str">
        <f t="shared" si="34"/>
        <v>C</v>
      </c>
      <c r="AK27" s="240" t="str">
        <f t="shared" si="34"/>
        <v>C</v>
      </c>
      <c r="AL27" s="240" t="str">
        <f t="shared" si="34"/>
        <v>C</v>
      </c>
      <c r="AM27" s="240" t="str">
        <f t="shared" si="34"/>
        <v>C</v>
      </c>
      <c r="AN27" s="240" t="str">
        <f t="shared" si="34"/>
        <v>C</v>
      </c>
      <c r="AO27" s="240" t="str">
        <f t="shared" si="34"/>
        <v>C</v>
      </c>
      <c r="AP27" s="240" t="str">
        <f t="shared" si="34"/>
        <v>C</v>
      </c>
      <c r="AQ27" s="240" t="str">
        <f t="shared" si="34"/>
        <v>C</v>
      </c>
      <c r="AR27" s="4">
        <f t="shared" si="35"/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66" t="str">
        <f>'8 (2)'!C28</f>
        <v>FELIPE DA SILVA PACHECO</v>
      </c>
      <c r="D28" s="240" t="s">
        <v>338</v>
      </c>
      <c r="E28" s="240" t="s">
        <v>338</v>
      </c>
      <c r="F28" s="240" t="s">
        <v>338</v>
      </c>
      <c r="G28" s="240" t="s">
        <v>338</v>
      </c>
      <c r="H28" s="240" t="str">
        <f t="shared" ref="H28:AE28" si="52">IF(G28="C","C",IF(G28="D","D",IF(G28="TR","TR",IF(G28="TC","TC","."))))</f>
        <v>.</v>
      </c>
      <c r="I28" s="240" t="str">
        <f t="shared" si="52"/>
        <v>.</v>
      </c>
      <c r="J28" s="240" t="str">
        <f t="shared" si="52"/>
        <v>.</v>
      </c>
      <c r="K28" s="240" t="str">
        <f t="shared" si="52"/>
        <v>.</v>
      </c>
      <c r="L28" s="240" t="str">
        <f t="shared" si="52"/>
        <v>.</v>
      </c>
      <c r="M28" s="240" t="str">
        <f t="shared" si="52"/>
        <v>.</v>
      </c>
      <c r="N28" s="240" t="str">
        <f t="shared" si="52"/>
        <v>.</v>
      </c>
      <c r="O28" s="240" t="str">
        <f t="shared" si="52"/>
        <v>.</v>
      </c>
      <c r="P28" s="240" t="s">
        <v>338</v>
      </c>
      <c r="Q28" s="240" t="s">
        <v>338</v>
      </c>
      <c r="R28" s="240" t="s">
        <v>338</v>
      </c>
      <c r="S28" s="240" t="s">
        <v>338</v>
      </c>
      <c r="T28" s="240" t="str">
        <f t="shared" si="52"/>
        <v>.</v>
      </c>
      <c r="U28" s="240" t="str">
        <f t="shared" si="52"/>
        <v>.</v>
      </c>
      <c r="V28" s="240" t="str">
        <f t="shared" si="52"/>
        <v>.</v>
      </c>
      <c r="W28" s="240" t="str">
        <f t="shared" si="52"/>
        <v>.</v>
      </c>
      <c r="X28" s="240" t="str">
        <f t="shared" si="52"/>
        <v>.</v>
      </c>
      <c r="Y28" s="240" t="str">
        <f t="shared" si="52"/>
        <v>.</v>
      </c>
      <c r="Z28" s="240" t="str">
        <f t="shared" si="52"/>
        <v>.</v>
      </c>
      <c r="AA28" s="240" t="str">
        <f t="shared" si="52"/>
        <v>.</v>
      </c>
      <c r="AB28" s="240" t="str">
        <f t="shared" si="52"/>
        <v>.</v>
      </c>
      <c r="AC28" s="240" t="str">
        <f t="shared" si="52"/>
        <v>.</v>
      </c>
      <c r="AD28" s="240" t="str">
        <f t="shared" si="52"/>
        <v>.</v>
      </c>
      <c r="AE28" s="240" t="str">
        <f t="shared" si="52"/>
        <v>.</v>
      </c>
      <c r="AF28" s="240" t="str">
        <f t="shared" si="46"/>
        <v>.</v>
      </c>
      <c r="AG28" s="240" t="str">
        <f t="shared" si="47"/>
        <v>.</v>
      </c>
      <c r="AH28" s="240" t="str">
        <f t="shared" si="48"/>
        <v>.</v>
      </c>
      <c r="AI28" s="240" t="str">
        <f t="shared" si="49"/>
        <v>.</v>
      </c>
      <c r="AJ28" s="240" t="str">
        <f t="shared" si="34"/>
        <v>.</v>
      </c>
      <c r="AK28" s="240" t="str">
        <f t="shared" si="34"/>
        <v>.</v>
      </c>
      <c r="AL28" s="240" t="str">
        <f t="shared" si="34"/>
        <v>.</v>
      </c>
      <c r="AM28" s="240" t="str">
        <f t="shared" si="34"/>
        <v>.</v>
      </c>
      <c r="AN28" s="240" t="str">
        <f t="shared" si="34"/>
        <v>.</v>
      </c>
      <c r="AO28" s="240" t="str">
        <f t="shared" si="34"/>
        <v>.</v>
      </c>
      <c r="AP28" s="240" t="str">
        <f t="shared" si="34"/>
        <v>.</v>
      </c>
      <c r="AQ28" s="240" t="str">
        <f t="shared" si="34"/>
        <v>.</v>
      </c>
      <c r="AR28" s="4">
        <f t="shared" si="35"/>
        <v>8</v>
      </c>
    </row>
    <row r="29" spans="1:44" ht="10.5" customHeight="1">
      <c r="A29" s="265">
        <f>'7'!A29</f>
        <v>10</v>
      </c>
      <c r="B29" s="265" t="str">
        <f>'7'!B29</f>
        <v>ADS</v>
      </c>
      <c r="C29" s="266" t="str">
        <f>'8 (2)'!C29</f>
        <v>FERNANDO LEITE SZEZECINSKI</v>
      </c>
      <c r="D29" s="240" t="str">
        <f>IF('8 (2)'!AQ29="C","C",IF('8 (2)'!AQ29="D","D",IF('8 (2)'!AQ29="TR","TR",IF('8 (2)'!AQ29="TC","TC","."))))</f>
        <v>.</v>
      </c>
      <c r="E29" s="240" t="str">
        <f t="shared" ref="E29:AE29" si="53">IF(D29="C","C",IF(D29="D","D",IF(D29="TR","TR",IF(D29="TC","TC","."))))</f>
        <v>.</v>
      </c>
      <c r="F29" s="240" t="str">
        <f t="shared" si="53"/>
        <v>.</v>
      </c>
      <c r="G29" s="240" t="str">
        <f t="shared" si="53"/>
        <v>.</v>
      </c>
      <c r="H29" s="240" t="str">
        <f t="shared" si="53"/>
        <v>.</v>
      </c>
      <c r="I29" s="240" t="str">
        <f t="shared" si="53"/>
        <v>.</v>
      </c>
      <c r="J29" s="240" t="str">
        <f t="shared" si="53"/>
        <v>.</v>
      </c>
      <c r="K29" s="240" t="str">
        <f t="shared" si="53"/>
        <v>.</v>
      </c>
      <c r="L29" s="240" t="str">
        <f t="shared" si="53"/>
        <v>.</v>
      </c>
      <c r="M29" s="240" t="str">
        <f t="shared" si="53"/>
        <v>.</v>
      </c>
      <c r="N29" s="240" t="str">
        <f t="shared" si="53"/>
        <v>.</v>
      </c>
      <c r="O29" s="240" t="str">
        <f t="shared" si="53"/>
        <v>.</v>
      </c>
      <c r="P29" s="240" t="str">
        <f t="shared" si="53"/>
        <v>.</v>
      </c>
      <c r="Q29" s="240" t="str">
        <f t="shared" si="53"/>
        <v>.</v>
      </c>
      <c r="R29" s="240" t="str">
        <f t="shared" si="53"/>
        <v>.</v>
      </c>
      <c r="S29" s="240" t="str">
        <f t="shared" si="53"/>
        <v>.</v>
      </c>
      <c r="T29" s="240" t="str">
        <f t="shared" si="53"/>
        <v>.</v>
      </c>
      <c r="U29" s="240" t="str">
        <f t="shared" si="53"/>
        <v>.</v>
      </c>
      <c r="V29" s="240" t="str">
        <f t="shared" si="53"/>
        <v>.</v>
      </c>
      <c r="W29" s="240" t="str">
        <f t="shared" si="53"/>
        <v>.</v>
      </c>
      <c r="X29" s="240" t="str">
        <f t="shared" si="53"/>
        <v>.</v>
      </c>
      <c r="Y29" s="240" t="str">
        <f t="shared" si="53"/>
        <v>.</v>
      </c>
      <c r="Z29" s="240" t="str">
        <f t="shared" si="53"/>
        <v>.</v>
      </c>
      <c r="AA29" s="240" t="str">
        <f t="shared" si="53"/>
        <v>.</v>
      </c>
      <c r="AB29" s="240" t="str">
        <f t="shared" si="53"/>
        <v>.</v>
      </c>
      <c r="AC29" s="240" t="str">
        <f t="shared" si="53"/>
        <v>.</v>
      </c>
      <c r="AD29" s="240" t="str">
        <f t="shared" si="53"/>
        <v>.</v>
      </c>
      <c r="AE29" s="240" t="str">
        <f t="shared" si="53"/>
        <v>.</v>
      </c>
      <c r="AF29" s="240" t="str">
        <f t="shared" si="46"/>
        <v>.</v>
      </c>
      <c r="AG29" s="240" t="str">
        <f t="shared" si="47"/>
        <v>.</v>
      </c>
      <c r="AH29" s="240" t="str">
        <f t="shared" si="48"/>
        <v>.</v>
      </c>
      <c r="AI29" s="240" t="str">
        <f t="shared" si="49"/>
        <v>.</v>
      </c>
      <c r="AJ29" s="240" t="str">
        <f>IF(AI29="C","C",IF(AI29="D","D",IF(AI29="TR","TR",IF(AI29="TC","TC","."))))</f>
        <v>.</v>
      </c>
      <c r="AK29" s="240" t="str">
        <f t="shared" ref="E29:AQ44" si="54">IF(AJ29="C","C",IF(AJ29="D","D",IF(AJ29="TR","TR",IF(AJ29="TC","TC","."))))</f>
        <v>.</v>
      </c>
      <c r="AL29" s="240" t="str">
        <f t="shared" si="54"/>
        <v>.</v>
      </c>
      <c r="AM29" s="240" t="str">
        <f t="shared" si="54"/>
        <v>.</v>
      </c>
      <c r="AN29" s="240" t="str">
        <f t="shared" si="54"/>
        <v>.</v>
      </c>
      <c r="AO29" s="240" t="str">
        <f t="shared" si="54"/>
        <v>.</v>
      </c>
      <c r="AP29" s="240" t="str">
        <f t="shared" si="54"/>
        <v>.</v>
      </c>
      <c r="AQ29" s="240" t="str">
        <f t="shared" si="54"/>
        <v>.</v>
      </c>
      <c r="AR29" s="4">
        <f t="shared" si="35"/>
        <v>0</v>
      </c>
    </row>
    <row r="30" spans="1:44" ht="10.5" customHeight="1">
      <c r="A30" s="265">
        <f>'7'!A30</f>
        <v>11</v>
      </c>
      <c r="B30" s="265" t="str">
        <f>'7'!B30</f>
        <v>ADS</v>
      </c>
      <c r="C30" s="266" t="str">
        <f>'8 (2)'!C30</f>
        <v>GUILHERME PEREIRA SILVEIRA</v>
      </c>
      <c r="D30" s="240" t="str">
        <f>IF('8 (2)'!AQ30="C","C",IF('8 (2)'!AQ30="D","D",IF('8 (2)'!AQ30="TR","TR",IF('8 (2)'!AQ30="TC","TC","."))))</f>
        <v>.</v>
      </c>
      <c r="E30" s="240" t="str">
        <f t="shared" ref="E30:AE30" si="55">IF(D30="C","C",IF(D30="D","D",IF(D30="TR","TR",IF(D30="TC","TC","."))))</f>
        <v>.</v>
      </c>
      <c r="F30" s="240" t="str">
        <f t="shared" si="55"/>
        <v>.</v>
      </c>
      <c r="G30" s="240" t="str">
        <f t="shared" si="55"/>
        <v>.</v>
      </c>
      <c r="H30" s="240" t="str">
        <f t="shared" si="55"/>
        <v>.</v>
      </c>
      <c r="I30" s="240" t="str">
        <f t="shared" si="55"/>
        <v>.</v>
      </c>
      <c r="J30" s="240" t="str">
        <f t="shared" si="55"/>
        <v>.</v>
      </c>
      <c r="K30" s="240" t="str">
        <f t="shared" si="55"/>
        <v>.</v>
      </c>
      <c r="L30" s="240" t="str">
        <f t="shared" si="55"/>
        <v>.</v>
      </c>
      <c r="M30" s="240" t="str">
        <f t="shared" si="55"/>
        <v>.</v>
      </c>
      <c r="N30" s="240" t="str">
        <f t="shared" si="55"/>
        <v>.</v>
      </c>
      <c r="O30" s="240" t="str">
        <f t="shared" si="55"/>
        <v>.</v>
      </c>
      <c r="P30" s="240" t="str">
        <f t="shared" si="55"/>
        <v>.</v>
      </c>
      <c r="Q30" s="240" t="str">
        <f t="shared" si="55"/>
        <v>.</v>
      </c>
      <c r="R30" s="240" t="str">
        <f t="shared" si="55"/>
        <v>.</v>
      </c>
      <c r="S30" s="240" t="str">
        <f t="shared" si="55"/>
        <v>.</v>
      </c>
      <c r="T30" s="240" t="str">
        <f t="shared" si="55"/>
        <v>.</v>
      </c>
      <c r="U30" s="240" t="str">
        <f t="shared" si="55"/>
        <v>.</v>
      </c>
      <c r="V30" s="240" t="str">
        <f t="shared" si="55"/>
        <v>.</v>
      </c>
      <c r="W30" s="240" t="str">
        <f t="shared" si="55"/>
        <v>.</v>
      </c>
      <c r="X30" s="240" t="str">
        <f t="shared" si="55"/>
        <v>.</v>
      </c>
      <c r="Y30" s="240" t="str">
        <f t="shared" si="55"/>
        <v>.</v>
      </c>
      <c r="Z30" s="240" t="str">
        <f t="shared" si="55"/>
        <v>.</v>
      </c>
      <c r="AA30" s="240" t="str">
        <f t="shared" si="55"/>
        <v>.</v>
      </c>
      <c r="AB30" s="240" t="str">
        <f t="shared" si="55"/>
        <v>.</v>
      </c>
      <c r="AC30" s="240" t="str">
        <f t="shared" si="55"/>
        <v>.</v>
      </c>
      <c r="AD30" s="240" t="str">
        <f t="shared" si="55"/>
        <v>.</v>
      </c>
      <c r="AE30" s="240" t="str">
        <f t="shared" si="55"/>
        <v>.</v>
      </c>
      <c r="AF30" s="240" t="str">
        <f t="shared" si="46"/>
        <v>.</v>
      </c>
      <c r="AG30" s="240" t="str">
        <f t="shared" si="47"/>
        <v>.</v>
      </c>
      <c r="AH30" s="240" t="str">
        <f t="shared" si="48"/>
        <v>.</v>
      </c>
      <c r="AI30" s="240" t="str">
        <f t="shared" si="49"/>
        <v>.</v>
      </c>
      <c r="AJ30" s="240" t="str">
        <f t="shared" si="54"/>
        <v>.</v>
      </c>
      <c r="AK30" s="240" t="str">
        <f t="shared" si="54"/>
        <v>.</v>
      </c>
      <c r="AL30" s="240" t="str">
        <f t="shared" si="54"/>
        <v>.</v>
      </c>
      <c r="AM30" s="240" t="str">
        <f t="shared" si="54"/>
        <v>.</v>
      </c>
      <c r="AN30" s="240" t="str">
        <f t="shared" si="54"/>
        <v>.</v>
      </c>
      <c r="AO30" s="240" t="str">
        <f t="shared" si="54"/>
        <v>.</v>
      </c>
      <c r="AP30" s="240" t="str">
        <f t="shared" si="54"/>
        <v>.</v>
      </c>
      <c r="AQ30" s="240" t="str">
        <f t="shared" si="54"/>
        <v>.</v>
      </c>
      <c r="AR30" s="4">
        <f t="shared" si="35"/>
        <v>0</v>
      </c>
    </row>
    <row r="31" spans="1:44" ht="10.5" customHeight="1">
      <c r="A31" s="265">
        <f>'7'!A31</f>
        <v>12</v>
      </c>
      <c r="B31" s="265" t="str">
        <f>'7'!B31</f>
        <v>ADS</v>
      </c>
      <c r="C31" s="266" t="str">
        <f>'8 (2)'!C31</f>
        <v>LEONARDO GOMES MONTEIRO MIGUEIS CERQUEIRA</v>
      </c>
      <c r="D31" s="240" t="str">
        <f>IF('8 (2)'!AQ31="C","C",IF('8 (2)'!AQ31="D","D",IF('8 (2)'!AQ31="TR","TR",IF('8 (2)'!AQ31="TC","TC","."))))</f>
        <v>.</v>
      </c>
      <c r="E31" s="240" t="str">
        <f t="shared" ref="E31" si="56">IF(D31="C","C",IF(D31="D","D",IF(D31="TR","TR",IF(D31="TC","TC","."))))</f>
        <v>.</v>
      </c>
      <c r="F31" s="240" t="str">
        <f t="shared" ref="F31" si="57">IF(E31="C","C",IF(E31="D","D",IF(E31="TR","TR",IF(E31="TC","TC","."))))</f>
        <v>.</v>
      </c>
      <c r="G31" s="240" t="str">
        <f t="shared" ref="G31" si="58">IF(F31="C","C",IF(F31="D","D",IF(F31="TR","TR",IF(F31="TC","TC","."))))</f>
        <v>.</v>
      </c>
      <c r="H31" s="240" t="s">
        <v>338</v>
      </c>
      <c r="I31" s="240" t="s">
        <v>338</v>
      </c>
      <c r="J31" s="240" t="s">
        <v>338</v>
      </c>
      <c r="K31" s="240" t="s">
        <v>338</v>
      </c>
      <c r="L31" s="240" t="s">
        <v>338</v>
      </c>
      <c r="M31" s="240" t="s">
        <v>338</v>
      </c>
      <c r="N31" s="240" t="s">
        <v>338</v>
      </c>
      <c r="O31" s="240" t="s">
        <v>338</v>
      </c>
      <c r="P31" s="240" t="s">
        <v>338</v>
      </c>
      <c r="Q31" s="240" t="s">
        <v>338</v>
      </c>
      <c r="R31" s="240" t="s">
        <v>338</v>
      </c>
      <c r="S31" s="240" t="s">
        <v>338</v>
      </c>
      <c r="T31" s="240" t="str">
        <f t="shared" ref="T31" si="59">IF(S31="C","C",IF(S31="D","D",IF(S31="TR","TR",IF(S31="TC","TC","."))))</f>
        <v>.</v>
      </c>
      <c r="U31" s="240" t="str">
        <f t="shared" si="54"/>
        <v>.</v>
      </c>
      <c r="V31" s="240" t="str">
        <f t="shared" si="54"/>
        <v>.</v>
      </c>
      <c r="W31" s="240" t="str">
        <f t="shared" si="54"/>
        <v>.</v>
      </c>
      <c r="X31" s="240" t="str">
        <f t="shared" si="54"/>
        <v>.</v>
      </c>
      <c r="Y31" s="240" t="str">
        <f t="shared" si="54"/>
        <v>.</v>
      </c>
      <c r="Z31" s="240" t="str">
        <f t="shared" si="54"/>
        <v>.</v>
      </c>
      <c r="AA31" s="240" t="str">
        <f t="shared" si="54"/>
        <v>.</v>
      </c>
      <c r="AB31" s="240" t="str">
        <f t="shared" si="54"/>
        <v>.</v>
      </c>
      <c r="AC31" s="240" t="str">
        <f t="shared" si="54"/>
        <v>.</v>
      </c>
      <c r="AD31" s="240" t="str">
        <f t="shared" si="54"/>
        <v>.</v>
      </c>
      <c r="AE31" s="240" t="str">
        <f t="shared" si="54"/>
        <v>.</v>
      </c>
      <c r="AF31" s="240" t="str">
        <f t="shared" si="54"/>
        <v>.</v>
      </c>
      <c r="AG31" s="240" t="str">
        <f t="shared" si="54"/>
        <v>.</v>
      </c>
      <c r="AH31" s="240" t="str">
        <f t="shared" si="54"/>
        <v>.</v>
      </c>
      <c r="AI31" s="240" t="str">
        <f t="shared" si="54"/>
        <v>.</v>
      </c>
      <c r="AJ31" s="240" t="str">
        <f t="shared" si="54"/>
        <v>.</v>
      </c>
      <c r="AK31" s="240" t="str">
        <f t="shared" si="54"/>
        <v>.</v>
      </c>
      <c r="AL31" s="240" t="str">
        <f t="shared" si="54"/>
        <v>.</v>
      </c>
      <c r="AM31" s="240" t="str">
        <f t="shared" si="54"/>
        <v>.</v>
      </c>
      <c r="AN31" s="240" t="str">
        <f t="shared" si="54"/>
        <v>.</v>
      </c>
      <c r="AO31" s="240" t="str">
        <f t="shared" si="54"/>
        <v>.</v>
      </c>
      <c r="AP31" s="240" t="str">
        <f t="shared" si="54"/>
        <v>.</v>
      </c>
      <c r="AQ31" s="240" t="str">
        <f t="shared" si="54"/>
        <v>.</v>
      </c>
      <c r="AR31" s="4">
        <f t="shared" si="35"/>
        <v>12</v>
      </c>
    </row>
    <row r="32" spans="1:44" ht="10.5" customHeight="1">
      <c r="A32" s="265">
        <f>'7'!A32</f>
        <v>13</v>
      </c>
      <c r="B32" s="265" t="str">
        <f>'7'!B32</f>
        <v>ADS</v>
      </c>
      <c r="C32" s="266" t="str">
        <f>'8 (2)'!C32</f>
        <v>LOGAN OLIVEIRA LOUREIRO</v>
      </c>
      <c r="D32" s="240" t="str">
        <f>IF('8 (2)'!AQ32="C","C",IF('8 (2)'!AQ32="D","D",IF('8 (2)'!AQ32="TR","TR",IF('8 (2)'!AQ32="TC","TC","."))))</f>
        <v>.</v>
      </c>
      <c r="E32" s="240" t="str">
        <f t="shared" si="54"/>
        <v>.</v>
      </c>
      <c r="F32" s="240" t="str">
        <f t="shared" si="54"/>
        <v>.</v>
      </c>
      <c r="G32" s="240" t="str">
        <f t="shared" si="54"/>
        <v>.</v>
      </c>
      <c r="H32" s="240" t="s">
        <v>338</v>
      </c>
      <c r="I32" s="240" t="s">
        <v>338</v>
      </c>
      <c r="J32" s="240" t="s">
        <v>338</v>
      </c>
      <c r="K32" s="240" t="s">
        <v>338</v>
      </c>
      <c r="L32" s="240" t="str">
        <f t="shared" si="54"/>
        <v>.</v>
      </c>
      <c r="M32" s="240" t="str">
        <f t="shared" si="54"/>
        <v>.</v>
      </c>
      <c r="N32" s="240" t="str">
        <f t="shared" si="54"/>
        <v>.</v>
      </c>
      <c r="O32" s="240" t="str">
        <f t="shared" si="54"/>
        <v>.</v>
      </c>
      <c r="P32" s="240" t="str">
        <f t="shared" si="54"/>
        <v>.</v>
      </c>
      <c r="Q32" s="240" t="str">
        <f t="shared" si="54"/>
        <v>.</v>
      </c>
      <c r="R32" s="240" t="str">
        <f t="shared" si="54"/>
        <v>.</v>
      </c>
      <c r="S32" s="240" t="str">
        <f t="shared" si="54"/>
        <v>.</v>
      </c>
      <c r="T32" s="240" t="str">
        <f t="shared" si="54"/>
        <v>.</v>
      </c>
      <c r="U32" s="240" t="str">
        <f t="shared" si="54"/>
        <v>.</v>
      </c>
      <c r="V32" s="240" t="str">
        <f t="shared" si="54"/>
        <v>.</v>
      </c>
      <c r="W32" s="240" t="str">
        <f t="shared" si="54"/>
        <v>.</v>
      </c>
      <c r="X32" s="240" t="str">
        <f t="shared" si="54"/>
        <v>.</v>
      </c>
      <c r="Y32" s="240" t="str">
        <f t="shared" si="54"/>
        <v>.</v>
      </c>
      <c r="Z32" s="240" t="str">
        <f t="shared" si="54"/>
        <v>.</v>
      </c>
      <c r="AA32" s="240" t="str">
        <f t="shared" si="54"/>
        <v>.</v>
      </c>
      <c r="AB32" s="240" t="str">
        <f t="shared" si="54"/>
        <v>.</v>
      </c>
      <c r="AC32" s="240" t="str">
        <f t="shared" si="54"/>
        <v>.</v>
      </c>
      <c r="AD32" s="240" t="str">
        <f t="shared" si="54"/>
        <v>.</v>
      </c>
      <c r="AE32" s="240" t="str">
        <f t="shared" si="54"/>
        <v>.</v>
      </c>
      <c r="AF32" s="240" t="str">
        <f t="shared" si="54"/>
        <v>.</v>
      </c>
      <c r="AG32" s="240" t="str">
        <f t="shared" si="54"/>
        <v>.</v>
      </c>
      <c r="AH32" s="240" t="str">
        <f t="shared" si="54"/>
        <v>.</v>
      </c>
      <c r="AI32" s="240" t="str">
        <f t="shared" si="54"/>
        <v>.</v>
      </c>
      <c r="AJ32" s="240" t="str">
        <f t="shared" si="54"/>
        <v>.</v>
      </c>
      <c r="AK32" s="240" t="str">
        <f t="shared" si="54"/>
        <v>.</v>
      </c>
      <c r="AL32" s="240" t="str">
        <f t="shared" si="54"/>
        <v>.</v>
      </c>
      <c r="AM32" s="240" t="str">
        <f t="shared" si="54"/>
        <v>.</v>
      </c>
      <c r="AN32" s="240" t="str">
        <f t="shared" si="54"/>
        <v>.</v>
      </c>
      <c r="AO32" s="240" t="str">
        <f t="shared" si="54"/>
        <v>.</v>
      </c>
      <c r="AP32" s="240" t="str">
        <f t="shared" si="54"/>
        <v>.</v>
      </c>
      <c r="AQ32" s="240" t="str">
        <f t="shared" si="54"/>
        <v>.</v>
      </c>
      <c r="AR32" s="4">
        <f t="shared" si="35"/>
        <v>4</v>
      </c>
    </row>
    <row r="33" spans="1:44" ht="10.5" customHeight="1">
      <c r="A33" s="265">
        <f>'7'!A33</f>
        <v>14</v>
      </c>
      <c r="B33" s="265" t="str">
        <f>'7'!B33</f>
        <v>ADS</v>
      </c>
      <c r="C33" s="266" t="str">
        <f>'8 (2)'!C33</f>
        <v>NÍKOLAS MARTINS VARGAS</v>
      </c>
      <c r="D33" s="240" t="str">
        <f>IF('8 (2)'!AQ33="C","C",IF('8 (2)'!AQ33="D","D",IF('8 (2)'!AQ33="TR","TR",IF('8 (2)'!AQ33="TC","TC","."))))</f>
        <v>.</v>
      </c>
      <c r="E33" s="240" t="str">
        <f t="shared" si="54"/>
        <v>.</v>
      </c>
      <c r="F33" s="240" t="str">
        <f t="shared" si="54"/>
        <v>.</v>
      </c>
      <c r="G33" s="240" t="str">
        <f t="shared" si="54"/>
        <v>.</v>
      </c>
      <c r="H33" s="240" t="str">
        <f t="shared" si="54"/>
        <v>.</v>
      </c>
      <c r="I33" s="240" t="str">
        <f t="shared" si="54"/>
        <v>.</v>
      </c>
      <c r="J33" s="240" t="str">
        <f t="shared" si="54"/>
        <v>.</v>
      </c>
      <c r="K33" s="240" t="str">
        <f t="shared" si="54"/>
        <v>.</v>
      </c>
      <c r="L33" s="240" t="str">
        <f t="shared" si="54"/>
        <v>.</v>
      </c>
      <c r="M33" s="240" t="str">
        <f t="shared" si="54"/>
        <v>.</v>
      </c>
      <c r="N33" s="240" t="str">
        <f t="shared" si="54"/>
        <v>.</v>
      </c>
      <c r="O33" s="240" t="str">
        <f t="shared" si="54"/>
        <v>.</v>
      </c>
      <c r="P33" s="240" t="str">
        <f t="shared" si="54"/>
        <v>.</v>
      </c>
      <c r="Q33" s="240" t="str">
        <f t="shared" si="54"/>
        <v>.</v>
      </c>
      <c r="R33" s="240" t="str">
        <f t="shared" si="54"/>
        <v>.</v>
      </c>
      <c r="S33" s="240" t="str">
        <f t="shared" si="54"/>
        <v>.</v>
      </c>
      <c r="T33" s="240" t="str">
        <f t="shared" si="54"/>
        <v>.</v>
      </c>
      <c r="U33" s="240" t="str">
        <f t="shared" si="54"/>
        <v>.</v>
      </c>
      <c r="V33" s="240" t="str">
        <f t="shared" si="54"/>
        <v>.</v>
      </c>
      <c r="W33" s="240" t="str">
        <f t="shared" si="54"/>
        <v>.</v>
      </c>
      <c r="X33" s="240" t="str">
        <f t="shared" si="54"/>
        <v>.</v>
      </c>
      <c r="Y33" s="240" t="str">
        <f t="shared" si="54"/>
        <v>.</v>
      </c>
      <c r="Z33" s="240" t="str">
        <f t="shared" si="54"/>
        <v>.</v>
      </c>
      <c r="AA33" s="240" t="str">
        <f t="shared" si="54"/>
        <v>.</v>
      </c>
      <c r="AB33" s="240" t="str">
        <f t="shared" si="54"/>
        <v>.</v>
      </c>
      <c r="AC33" s="240" t="str">
        <f t="shared" si="54"/>
        <v>.</v>
      </c>
      <c r="AD33" s="240" t="str">
        <f t="shared" si="54"/>
        <v>.</v>
      </c>
      <c r="AE33" s="240" t="str">
        <f t="shared" si="54"/>
        <v>.</v>
      </c>
      <c r="AF33" s="240" t="str">
        <f t="shared" si="54"/>
        <v>.</v>
      </c>
      <c r="AG33" s="240" t="str">
        <f t="shared" si="54"/>
        <v>.</v>
      </c>
      <c r="AH33" s="240" t="str">
        <f t="shared" si="54"/>
        <v>.</v>
      </c>
      <c r="AI33" s="240" t="str">
        <f t="shared" si="54"/>
        <v>.</v>
      </c>
      <c r="AJ33" s="240" t="str">
        <f t="shared" si="54"/>
        <v>.</v>
      </c>
      <c r="AK33" s="240" t="str">
        <f t="shared" si="54"/>
        <v>.</v>
      </c>
      <c r="AL33" s="240" t="str">
        <f t="shared" si="54"/>
        <v>.</v>
      </c>
      <c r="AM33" s="240" t="str">
        <f t="shared" si="54"/>
        <v>.</v>
      </c>
      <c r="AN33" s="240" t="str">
        <f t="shared" si="54"/>
        <v>.</v>
      </c>
      <c r="AO33" s="240" t="str">
        <f t="shared" si="54"/>
        <v>.</v>
      </c>
      <c r="AP33" s="240" t="str">
        <f t="shared" si="54"/>
        <v>.</v>
      </c>
      <c r="AQ33" s="240" t="str">
        <f t="shared" si="54"/>
        <v>.</v>
      </c>
      <c r="AR33" s="4">
        <f t="shared" si="35"/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66" t="str">
        <f>'8 (2)'!C34</f>
        <v>PEDRO LUIZ SROCZYNSKI</v>
      </c>
      <c r="D34" s="240" t="str">
        <f>IF('8 (2)'!AQ34="C","C",IF('8 (2)'!AQ34="D","D",IF('8 (2)'!AQ34="TR","TR",IF('8 (2)'!AQ34="TC","TC","."))))</f>
        <v>.</v>
      </c>
      <c r="E34" s="240" t="str">
        <f t="shared" si="54"/>
        <v>.</v>
      </c>
      <c r="F34" s="240" t="str">
        <f t="shared" si="54"/>
        <v>.</v>
      </c>
      <c r="G34" s="240" t="str">
        <f t="shared" si="54"/>
        <v>.</v>
      </c>
      <c r="H34" s="240" t="str">
        <f t="shared" si="54"/>
        <v>.</v>
      </c>
      <c r="I34" s="240" t="str">
        <f t="shared" si="54"/>
        <v>.</v>
      </c>
      <c r="J34" s="240" t="str">
        <f t="shared" si="54"/>
        <v>.</v>
      </c>
      <c r="K34" s="240" t="str">
        <f t="shared" si="54"/>
        <v>.</v>
      </c>
      <c r="L34" s="240" t="str">
        <f t="shared" si="54"/>
        <v>.</v>
      </c>
      <c r="M34" s="240" t="str">
        <f t="shared" si="54"/>
        <v>.</v>
      </c>
      <c r="N34" s="240" t="str">
        <f t="shared" si="54"/>
        <v>.</v>
      </c>
      <c r="O34" s="240" t="str">
        <f t="shared" si="54"/>
        <v>.</v>
      </c>
      <c r="P34" s="240" t="str">
        <f t="shared" si="54"/>
        <v>.</v>
      </c>
      <c r="Q34" s="240" t="str">
        <f t="shared" si="54"/>
        <v>.</v>
      </c>
      <c r="R34" s="240" t="str">
        <f t="shared" si="54"/>
        <v>.</v>
      </c>
      <c r="S34" s="240" t="str">
        <f t="shared" si="54"/>
        <v>.</v>
      </c>
      <c r="T34" s="240" t="str">
        <f t="shared" si="54"/>
        <v>.</v>
      </c>
      <c r="U34" s="240" t="str">
        <f t="shared" si="54"/>
        <v>.</v>
      </c>
      <c r="V34" s="240" t="str">
        <f t="shared" si="54"/>
        <v>.</v>
      </c>
      <c r="W34" s="240" t="str">
        <f t="shared" si="54"/>
        <v>.</v>
      </c>
      <c r="X34" s="240" t="str">
        <f t="shared" si="54"/>
        <v>.</v>
      </c>
      <c r="Y34" s="240" t="str">
        <f t="shared" si="54"/>
        <v>.</v>
      </c>
      <c r="Z34" s="240" t="str">
        <f t="shared" si="54"/>
        <v>.</v>
      </c>
      <c r="AA34" s="240" t="str">
        <f t="shared" si="54"/>
        <v>.</v>
      </c>
      <c r="AB34" s="240" t="str">
        <f t="shared" si="54"/>
        <v>.</v>
      </c>
      <c r="AC34" s="240" t="str">
        <f t="shared" si="54"/>
        <v>.</v>
      </c>
      <c r="AD34" s="240" t="str">
        <f t="shared" si="54"/>
        <v>.</v>
      </c>
      <c r="AE34" s="240" t="str">
        <f t="shared" si="54"/>
        <v>.</v>
      </c>
      <c r="AF34" s="240" t="str">
        <f t="shared" si="54"/>
        <v>.</v>
      </c>
      <c r="AG34" s="240" t="str">
        <f t="shared" si="54"/>
        <v>.</v>
      </c>
      <c r="AH34" s="240" t="str">
        <f t="shared" si="54"/>
        <v>.</v>
      </c>
      <c r="AI34" s="240" t="str">
        <f t="shared" si="54"/>
        <v>.</v>
      </c>
      <c r="AJ34" s="240" t="str">
        <f t="shared" si="54"/>
        <v>.</v>
      </c>
      <c r="AK34" s="240" t="str">
        <f t="shared" si="54"/>
        <v>.</v>
      </c>
      <c r="AL34" s="240" t="str">
        <f t="shared" si="54"/>
        <v>.</v>
      </c>
      <c r="AM34" s="240" t="str">
        <f t="shared" si="54"/>
        <v>.</v>
      </c>
      <c r="AN34" s="240" t="str">
        <f t="shared" si="54"/>
        <v>.</v>
      </c>
      <c r="AO34" s="240" t="str">
        <f t="shared" si="54"/>
        <v>.</v>
      </c>
      <c r="AP34" s="240" t="str">
        <f t="shared" si="54"/>
        <v>.</v>
      </c>
      <c r="AQ34" s="240" t="str">
        <f t="shared" si="54"/>
        <v>.</v>
      </c>
      <c r="AR34" s="269">
        <f t="shared" si="35"/>
        <v>0</v>
      </c>
    </row>
    <row r="35" spans="1:44" ht="10.5" customHeight="1">
      <c r="A35" s="265">
        <f>'7'!A35</f>
        <v>4</v>
      </c>
      <c r="B35" s="265" t="str">
        <f>'7'!B35</f>
        <v>REDES</v>
      </c>
      <c r="C35" s="266" t="str">
        <f>'8 (2)'!C35</f>
        <v>RAFAEL LOPES SANTOS</v>
      </c>
      <c r="D35" s="240" t="str">
        <f>IF('8 (2)'!AQ35="C","C",IF('8 (2)'!AQ35="D","D",IF('8 (2)'!AQ35="TR","TR",IF('8 (2)'!AQ35="TC","TC","."))))</f>
        <v>.</v>
      </c>
      <c r="E35" s="240" t="str">
        <f t="shared" si="54"/>
        <v>.</v>
      </c>
      <c r="F35" s="240" t="str">
        <f t="shared" si="54"/>
        <v>.</v>
      </c>
      <c r="G35" s="240" t="str">
        <f t="shared" si="54"/>
        <v>.</v>
      </c>
      <c r="H35" s="240" t="s">
        <v>338</v>
      </c>
      <c r="I35" s="240" t="s">
        <v>338</v>
      </c>
      <c r="J35" s="240" t="s">
        <v>338</v>
      </c>
      <c r="K35" s="240" t="s">
        <v>338</v>
      </c>
      <c r="L35" s="240" t="str">
        <f t="shared" si="54"/>
        <v>.</v>
      </c>
      <c r="M35" s="240" t="str">
        <f t="shared" si="54"/>
        <v>.</v>
      </c>
      <c r="N35" s="240" t="str">
        <f t="shared" si="54"/>
        <v>.</v>
      </c>
      <c r="O35" s="240" t="str">
        <f t="shared" si="54"/>
        <v>.</v>
      </c>
      <c r="P35" s="240" t="str">
        <f t="shared" si="54"/>
        <v>.</v>
      </c>
      <c r="Q35" s="240" t="str">
        <f t="shared" si="54"/>
        <v>.</v>
      </c>
      <c r="R35" s="240" t="str">
        <f t="shared" si="54"/>
        <v>.</v>
      </c>
      <c r="S35" s="240" t="str">
        <f t="shared" si="54"/>
        <v>.</v>
      </c>
      <c r="T35" s="240" t="str">
        <f t="shared" si="54"/>
        <v>.</v>
      </c>
      <c r="U35" s="240" t="str">
        <f t="shared" si="54"/>
        <v>.</v>
      </c>
      <c r="V35" s="240" t="str">
        <f t="shared" si="54"/>
        <v>.</v>
      </c>
      <c r="W35" s="240" t="str">
        <f t="shared" si="54"/>
        <v>.</v>
      </c>
      <c r="X35" s="240" t="str">
        <f t="shared" si="54"/>
        <v>.</v>
      </c>
      <c r="Y35" s="240" t="str">
        <f t="shared" si="54"/>
        <v>.</v>
      </c>
      <c r="Z35" s="240" t="str">
        <f t="shared" si="54"/>
        <v>.</v>
      </c>
      <c r="AA35" s="240" t="str">
        <f t="shared" si="54"/>
        <v>.</v>
      </c>
      <c r="AB35" s="240" t="str">
        <f t="shared" si="54"/>
        <v>.</v>
      </c>
      <c r="AC35" s="240" t="str">
        <f t="shared" si="54"/>
        <v>.</v>
      </c>
      <c r="AD35" s="240" t="str">
        <f t="shared" si="54"/>
        <v>.</v>
      </c>
      <c r="AE35" s="240" t="str">
        <f t="shared" si="54"/>
        <v>.</v>
      </c>
      <c r="AF35" s="240" t="str">
        <f t="shared" si="54"/>
        <v>.</v>
      </c>
      <c r="AG35" s="240" t="str">
        <f t="shared" si="54"/>
        <v>.</v>
      </c>
      <c r="AH35" s="240" t="str">
        <f t="shared" si="54"/>
        <v>.</v>
      </c>
      <c r="AI35" s="240" t="str">
        <f t="shared" si="54"/>
        <v>.</v>
      </c>
      <c r="AJ35" s="240" t="str">
        <f t="shared" si="54"/>
        <v>.</v>
      </c>
      <c r="AK35" s="240" t="str">
        <f t="shared" si="54"/>
        <v>.</v>
      </c>
      <c r="AL35" s="240" t="str">
        <f t="shared" si="54"/>
        <v>.</v>
      </c>
      <c r="AM35" s="240" t="str">
        <f t="shared" si="54"/>
        <v>.</v>
      </c>
      <c r="AN35" s="240" t="str">
        <f t="shared" si="54"/>
        <v>.</v>
      </c>
      <c r="AO35" s="240" t="str">
        <f t="shared" si="54"/>
        <v>.</v>
      </c>
      <c r="AP35" s="240" t="str">
        <f t="shared" si="54"/>
        <v>.</v>
      </c>
      <c r="AQ35" s="240" t="str">
        <f t="shared" si="54"/>
        <v>.</v>
      </c>
      <c r="AR35" s="4">
        <f t="shared" si="35"/>
        <v>4</v>
      </c>
    </row>
    <row r="36" spans="1:44" ht="10.5" customHeight="1">
      <c r="A36" s="265">
        <f>'7'!A36</f>
        <v>5</v>
      </c>
      <c r="B36" s="265" t="str">
        <f>'7'!B36</f>
        <v>REDES</v>
      </c>
      <c r="C36" s="266" t="str">
        <f>'8 (2)'!C36</f>
        <v>RENAN AGUIAR OLIVEIRA</v>
      </c>
      <c r="D36" s="240" t="str">
        <f>IF('8 (2)'!AQ36="C","C",IF('8 (2)'!AQ36="D","D",IF('8 (2)'!AQ36="TR","TR",IF('8 (2)'!AQ36="TC","TC","."))))</f>
        <v>.</v>
      </c>
      <c r="E36" s="240" t="str">
        <f t="shared" si="54"/>
        <v>.</v>
      </c>
      <c r="F36" s="240" t="str">
        <f t="shared" si="54"/>
        <v>.</v>
      </c>
      <c r="G36" s="240" t="str">
        <f t="shared" si="54"/>
        <v>.</v>
      </c>
      <c r="H36" s="240" t="str">
        <f t="shared" si="54"/>
        <v>.</v>
      </c>
      <c r="I36" s="240" t="str">
        <f t="shared" si="54"/>
        <v>.</v>
      </c>
      <c r="J36" s="240" t="str">
        <f t="shared" si="54"/>
        <v>.</v>
      </c>
      <c r="K36" s="240" t="str">
        <f t="shared" si="54"/>
        <v>.</v>
      </c>
      <c r="L36" s="240" t="str">
        <f t="shared" si="54"/>
        <v>.</v>
      </c>
      <c r="M36" s="240" t="str">
        <f t="shared" si="54"/>
        <v>.</v>
      </c>
      <c r="N36" s="240" t="str">
        <f t="shared" si="54"/>
        <v>.</v>
      </c>
      <c r="O36" s="240" t="str">
        <f t="shared" si="54"/>
        <v>.</v>
      </c>
      <c r="P36" s="240" t="str">
        <f t="shared" si="54"/>
        <v>.</v>
      </c>
      <c r="Q36" s="240" t="str">
        <f t="shared" si="54"/>
        <v>.</v>
      </c>
      <c r="R36" s="240" t="str">
        <f t="shared" si="54"/>
        <v>.</v>
      </c>
      <c r="S36" s="240" t="str">
        <f t="shared" si="54"/>
        <v>.</v>
      </c>
      <c r="T36" s="240" t="str">
        <f t="shared" si="54"/>
        <v>.</v>
      </c>
      <c r="U36" s="240" t="str">
        <f t="shared" si="54"/>
        <v>.</v>
      </c>
      <c r="V36" s="240" t="str">
        <f t="shared" si="54"/>
        <v>.</v>
      </c>
      <c r="W36" s="240" t="str">
        <f t="shared" si="54"/>
        <v>.</v>
      </c>
      <c r="X36" s="240" t="str">
        <f t="shared" si="54"/>
        <v>.</v>
      </c>
      <c r="Y36" s="240" t="str">
        <f t="shared" si="54"/>
        <v>.</v>
      </c>
      <c r="Z36" s="240" t="str">
        <f t="shared" si="54"/>
        <v>.</v>
      </c>
      <c r="AA36" s="240" t="str">
        <f t="shared" si="54"/>
        <v>.</v>
      </c>
      <c r="AB36" s="240" t="str">
        <f t="shared" si="54"/>
        <v>.</v>
      </c>
      <c r="AC36" s="240" t="str">
        <f t="shared" si="54"/>
        <v>.</v>
      </c>
      <c r="AD36" s="240" t="str">
        <f t="shared" si="54"/>
        <v>.</v>
      </c>
      <c r="AE36" s="240" t="str">
        <f t="shared" si="54"/>
        <v>.</v>
      </c>
      <c r="AF36" s="240" t="str">
        <f t="shared" si="54"/>
        <v>.</v>
      </c>
      <c r="AG36" s="240" t="str">
        <f t="shared" si="54"/>
        <v>.</v>
      </c>
      <c r="AH36" s="240" t="str">
        <f t="shared" si="54"/>
        <v>.</v>
      </c>
      <c r="AI36" s="240" t="str">
        <f t="shared" si="54"/>
        <v>.</v>
      </c>
      <c r="AJ36" s="240" t="str">
        <f t="shared" si="54"/>
        <v>.</v>
      </c>
      <c r="AK36" s="240" t="str">
        <f t="shared" si="54"/>
        <v>.</v>
      </c>
      <c r="AL36" s="240" t="str">
        <f t="shared" si="54"/>
        <v>.</v>
      </c>
      <c r="AM36" s="240" t="str">
        <f t="shared" si="54"/>
        <v>.</v>
      </c>
      <c r="AN36" s="240" t="str">
        <f t="shared" si="54"/>
        <v>.</v>
      </c>
      <c r="AO36" s="240" t="str">
        <f t="shared" ref="F36:AQ43" si="60">IF(AN36="C","C",IF(AN36="D","D",IF(AN36="TR","TR",IF(AN36="TC","TC","."))))</f>
        <v>.</v>
      </c>
      <c r="AP36" s="240" t="str">
        <f t="shared" si="60"/>
        <v>.</v>
      </c>
      <c r="AQ36" s="240" t="str">
        <f t="shared" si="60"/>
        <v>.</v>
      </c>
      <c r="AR36" s="4">
        <f t="shared" si="35"/>
        <v>0</v>
      </c>
    </row>
    <row r="37" spans="1:44" ht="10.5" customHeight="1">
      <c r="A37" s="265">
        <f>'7'!A37</f>
        <v>19</v>
      </c>
      <c r="B37" s="265" t="str">
        <f>'7'!B37</f>
        <v>ADS</v>
      </c>
      <c r="C37" s="266" t="str">
        <f>'8 (2)'!C37</f>
        <v>STEFANI SILVA DE LIMA</v>
      </c>
      <c r="D37" s="240" t="str">
        <f>IF('8 (2)'!AQ37="C","C",IF('8 (2)'!AQ37="D","D",IF('8 (2)'!AQ37="TR","TR",IF('8 (2)'!AQ37="TC","TC","."))))</f>
        <v>.</v>
      </c>
      <c r="E37" s="240" t="str">
        <f t="shared" si="54"/>
        <v>.</v>
      </c>
      <c r="F37" s="240" t="str">
        <f t="shared" si="60"/>
        <v>.</v>
      </c>
      <c r="G37" s="240" t="str">
        <f t="shared" si="60"/>
        <v>.</v>
      </c>
      <c r="H37" s="240" t="str">
        <f t="shared" si="60"/>
        <v>.</v>
      </c>
      <c r="I37" s="240" t="str">
        <f t="shared" si="60"/>
        <v>.</v>
      </c>
      <c r="J37" s="240" t="str">
        <f t="shared" si="60"/>
        <v>.</v>
      </c>
      <c r="K37" s="240" t="str">
        <f t="shared" si="60"/>
        <v>.</v>
      </c>
      <c r="L37" s="240" t="str">
        <f t="shared" si="60"/>
        <v>.</v>
      </c>
      <c r="M37" s="240" t="str">
        <f t="shared" si="60"/>
        <v>.</v>
      </c>
      <c r="N37" s="240" t="str">
        <f t="shared" si="60"/>
        <v>.</v>
      </c>
      <c r="O37" s="240" t="str">
        <f t="shared" si="60"/>
        <v>.</v>
      </c>
      <c r="P37" s="240" t="str">
        <f t="shared" si="60"/>
        <v>.</v>
      </c>
      <c r="Q37" s="240" t="str">
        <f t="shared" si="60"/>
        <v>.</v>
      </c>
      <c r="R37" s="240" t="str">
        <f t="shared" si="60"/>
        <v>.</v>
      </c>
      <c r="S37" s="240" t="str">
        <f t="shared" si="60"/>
        <v>.</v>
      </c>
      <c r="T37" s="240" t="str">
        <f t="shared" si="60"/>
        <v>.</v>
      </c>
      <c r="U37" s="240" t="str">
        <f t="shared" si="60"/>
        <v>.</v>
      </c>
      <c r="V37" s="240" t="str">
        <f t="shared" si="60"/>
        <v>.</v>
      </c>
      <c r="W37" s="240" t="str">
        <f t="shared" si="60"/>
        <v>.</v>
      </c>
      <c r="X37" s="240" t="str">
        <f t="shared" si="60"/>
        <v>.</v>
      </c>
      <c r="Y37" s="240" t="str">
        <f t="shared" si="60"/>
        <v>.</v>
      </c>
      <c r="Z37" s="240" t="str">
        <f t="shared" si="60"/>
        <v>.</v>
      </c>
      <c r="AA37" s="240" t="str">
        <f t="shared" si="60"/>
        <v>.</v>
      </c>
      <c r="AB37" s="240" t="str">
        <f t="shared" si="60"/>
        <v>.</v>
      </c>
      <c r="AC37" s="240" t="str">
        <f t="shared" si="60"/>
        <v>.</v>
      </c>
      <c r="AD37" s="240" t="str">
        <f t="shared" si="60"/>
        <v>.</v>
      </c>
      <c r="AE37" s="240" t="str">
        <f t="shared" si="60"/>
        <v>.</v>
      </c>
      <c r="AF37" s="240" t="str">
        <f t="shared" si="60"/>
        <v>.</v>
      </c>
      <c r="AG37" s="240" t="str">
        <f t="shared" si="60"/>
        <v>.</v>
      </c>
      <c r="AH37" s="240" t="str">
        <f t="shared" si="60"/>
        <v>.</v>
      </c>
      <c r="AI37" s="240" t="str">
        <f t="shared" si="60"/>
        <v>.</v>
      </c>
      <c r="AJ37" s="240" t="str">
        <f t="shared" si="60"/>
        <v>.</v>
      </c>
      <c r="AK37" s="240" t="str">
        <f t="shared" si="60"/>
        <v>.</v>
      </c>
      <c r="AL37" s="240" t="str">
        <f t="shared" si="60"/>
        <v>.</v>
      </c>
      <c r="AM37" s="240" t="str">
        <f t="shared" si="60"/>
        <v>.</v>
      </c>
      <c r="AN37" s="240" t="str">
        <f t="shared" si="60"/>
        <v>.</v>
      </c>
      <c r="AO37" s="240" t="str">
        <f t="shared" si="60"/>
        <v>.</v>
      </c>
      <c r="AP37" s="240" t="str">
        <f t="shared" si="60"/>
        <v>.</v>
      </c>
      <c r="AQ37" s="240" t="str">
        <f t="shared" si="60"/>
        <v>.</v>
      </c>
      <c r="AR37" s="4">
        <f t="shared" si="35"/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66" t="str">
        <f>'8 (2)'!C38</f>
        <v>VITHOR SAMPAIO MARQUES</v>
      </c>
      <c r="D38" s="240" t="str">
        <f>IF('8 (2)'!AQ38="C","C",IF('8 (2)'!AQ38="D","D",IF('8 (2)'!AQ38="TR","TR",IF('8 (2)'!AQ38="TC","TC","."))))</f>
        <v>.</v>
      </c>
      <c r="E38" s="240" t="str">
        <f t="shared" si="54"/>
        <v>.</v>
      </c>
      <c r="F38" s="240" t="str">
        <f t="shared" si="60"/>
        <v>.</v>
      </c>
      <c r="G38" s="240" t="str">
        <f t="shared" si="60"/>
        <v>.</v>
      </c>
      <c r="H38" s="240" t="str">
        <f t="shared" si="60"/>
        <v>.</v>
      </c>
      <c r="I38" s="240" t="str">
        <f t="shared" si="60"/>
        <v>.</v>
      </c>
      <c r="J38" s="240" t="str">
        <f t="shared" si="60"/>
        <v>.</v>
      </c>
      <c r="K38" s="240" t="str">
        <f t="shared" si="60"/>
        <v>.</v>
      </c>
      <c r="L38" s="240" t="str">
        <f t="shared" si="60"/>
        <v>.</v>
      </c>
      <c r="M38" s="240" t="str">
        <f t="shared" si="60"/>
        <v>.</v>
      </c>
      <c r="N38" s="240" t="str">
        <f t="shared" si="60"/>
        <v>.</v>
      </c>
      <c r="O38" s="240" t="str">
        <f t="shared" si="60"/>
        <v>.</v>
      </c>
      <c r="P38" s="240" t="str">
        <f t="shared" si="60"/>
        <v>.</v>
      </c>
      <c r="Q38" s="240" t="str">
        <f t="shared" si="60"/>
        <v>.</v>
      </c>
      <c r="R38" s="240" t="str">
        <f t="shared" si="60"/>
        <v>.</v>
      </c>
      <c r="S38" s="240" t="str">
        <f t="shared" si="60"/>
        <v>.</v>
      </c>
      <c r="T38" s="240" t="str">
        <f t="shared" si="60"/>
        <v>.</v>
      </c>
      <c r="U38" s="240" t="str">
        <f t="shared" si="60"/>
        <v>.</v>
      </c>
      <c r="V38" s="240" t="str">
        <f t="shared" si="60"/>
        <v>.</v>
      </c>
      <c r="W38" s="240" t="str">
        <f t="shared" si="60"/>
        <v>.</v>
      </c>
      <c r="X38" s="240" t="str">
        <f t="shared" si="60"/>
        <v>.</v>
      </c>
      <c r="Y38" s="240" t="str">
        <f t="shared" si="60"/>
        <v>.</v>
      </c>
      <c r="Z38" s="240" t="str">
        <f t="shared" si="60"/>
        <v>.</v>
      </c>
      <c r="AA38" s="240" t="str">
        <f t="shared" si="60"/>
        <v>.</v>
      </c>
      <c r="AB38" s="240" t="str">
        <f t="shared" si="60"/>
        <v>.</v>
      </c>
      <c r="AC38" s="240" t="str">
        <f t="shared" si="60"/>
        <v>.</v>
      </c>
      <c r="AD38" s="240" t="str">
        <f t="shared" si="60"/>
        <v>.</v>
      </c>
      <c r="AE38" s="240" t="str">
        <f t="shared" si="60"/>
        <v>.</v>
      </c>
      <c r="AF38" s="240" t="str">
        <f t="shared" si="60"/>
        <v>.</v>
      </c>
      <c r="AG38" s="240" t="str">
        <f t="shared" si="60"/>
        <v>.</v>
      </c>
      <c r="AH38" s="240" t="str">
        <f t="shared" si="60"/>
        <v>.</v>
      </c>
      <c r="AI38" s="240" t="str">
        <f t="shared" si="60"/>
        <v>.</v>
      </c>
      <c r="AJ38" s="240" t="str">
        <f t="shared" si="60"/>
        <v>.</v>
      </c>
      <c r="AK38" s="240" t="str">
        <f t="shared" si="60"/>
        <v>.</v>
      </c>
      <c r="AL38" s="240" t="str">
        <f t="shared" si="60"/>
        <v>.</v>
      </c>
      <c r="AM38" s="240" t="str">
        <f t="shared" si="60"/>
        <v>.</v>
      </c>
      <c r="AN38" s="240" t="str">
        <f t="shared" si="60"/>
        <v>.</v>
      </c>
      <c r="AO38" s="240" t="str">
        <f t="shared" si="60"/>
        <v>.</v>
      </c>
      <c r="AP38" s="240" t="str">
        <f t="shared" si="60"/>
        <v>.</v>
      </c>
      <c r="AQ38" s="240" t="str">
        <f t="shared" si="60"/>
        <v>.</v>
      </c>
      <c r="AR38" s="4">
        <f t="shared" si="35"/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66" t="str">
        <f>'8 (2)'!C39</f>
        <v>VITOR DA SILVA BRIXIUS</v>
      </c>
      <c r="D39" s="240" t="str">
        <f>IF('8 (2)'!AQ39="C","C",IF('8 (2)'!AQ39="D","D",IF('8 (2)'!AQ39="TR","TR",IF('8 (2)'!AQ39="TC","TC","."))))</f>
        <v>.</v>
      </c>
      <c r="E39" s="240" t="str">
        <f t="shared" si="54"/>
        <v>.</v>
      </c>
      <c r="F39" s="240" t="str">
        <f t="shared" si="60"/>
        <v>.</v>
      </c>
      <c r="G39" s="240" t="str">
        <f t="shared" si="60"/>
        <v>.</v>
      </c>
      <c r="H39" s="240" t="str">
        <f t="shared" si="60"/>
        <v>.</v>
      </c>
      <c r="I39" s="240" t="str">
        <f t="shared" si="60"/>
        <v>.</v>
      </c>
      <c r="J39" s="240" t="str">
        <f t="shared" si="60"/>
        <v>.</v>
      </c>
      <c r="K39" s="240" t="str">
        <f t="shared" si="60"/>
        <v>.</v>
      </c>
      <c r="L39" s="240" t="str">
        <f t="shared" si="60"/>
        <v>.</v>
      </c>
      <c r="M39" s="240" t="str">
        <f t="shared" si="60"/>
        <v>.</v>
      </c>
      <c r="N39" s="240" t="str">
        <f t="shared" si="60"/>
        <v>.</v>
      </c>
      <c r="O39" s="240" t="str">
        <f t="shared" si="60"/>
        <v>.</v>
      </c>
      <c r="P39" s="240" t="str">
        <f t="shared" si="60"/>
        <v>.</v>
      </c>
      <c r="Q39" s="240" t="str">
        <f t="shared" si="60"/>
        <v>.</v>
      </c>
      <c r="R39" s="240" t="str">
        <f t="shared" si="60"/>
        <v>.</v>
      </c>
      <c r="S39" s="240" t="str">
        <f t="shared" si="60"/>
        <v>.</v>
      </c>
      <c r="T39" s="240" t="str">
        <f t="shared" si="60"/>
        <v>.</v>
      </c>
      <c r="U39" s="240" t="str">
        <f t="shared" si="60"/>
        <v>.</v>
      </c>
      <c r="V39" s="240" t="str">
        <f t="shared" si="60"/>
        <v>.</v>
      </c>
      <c r="W39" s="240" t="str">
        <f t="shared" si="60"/>
        <v>.</v>
      </c>
      <c r="X39" s="240" t="str">
        <f t="shared" si="60"/>
        <v>.</v>
      </c>
      <c r="Y39" s="240" t="str">
        <f t="shared" si="60"/>
        <v>.</v>
      </c>
      <c r="Z39" s="240" t="str">
        <f t="shared" si="60"/>
        <v>.</v>
      </c>
      <c r="AA39" s="240" t="str">
        <f t="shared" si="60"/>
        <v>.</v>
      </c>
      <c r="AB39" s="240" t="str">
        <f t="shared" si="60"/>
        <v>.</v>
      </c>
      <c r="AC39" s="240" t="str">
        <f t="shared" si="60"/>
        <v>.</v>
      </c>
      <c r="AD39" s="240" t="str">
        <f t="shared" si="60"/>
        <v>.</v>
      </c>
      <c r="AE39" s="240" t="str">
        <f t="shared" si="60"/>
        <v>.</v>
      </c>
      <c r="AF39" s="240" t="str">
        <f t="shared" si="60"/>
        <v>.</v>
      </c>
      <c r="AG39" s="240" t="str">
        <f t="shared" si="60"/>
        <v>.</v>
      </c>
      <c r="AH39" s="240" t="str">
        <f t="shared" si="60"/>
        <v>.</v>
      </c>
      <c r="AI39" s="240" t="str">
        <f t="shared" si="60"/>
        <v>.</v>
      </c>
      <c r="AJ39" s="240" t="str">
        <f t="shared" si="60"/>
        <v>.</v>
      </c>
      <c r="AK39" s="240" t="str">
        <f t="shared" si="60"/>
        <v>.</v>
      </c>
      <c r="AL39" s="240" t="str">
        <f t="shared" si="60"/>
        <v>.</v>
      </c>
      <c r="AM39" s="240" t="str">
        <f t="shared" si="60"/>
        <v>.</v>
      </c>
      <c r="AN39" s="240" t="str">
        <f t="shared" si="60"/>
        <v>.</v>
      </c>
      <c r="AO39" s="240" t="str">
        <f t="shared" si="60"/>
        <v>.</v>
      </c>
      <c r="AP39" s="240" t="str">
        <f t="shared" si="60"/>
        <v>.</v>
      </c>
      <c r="AQ39" s="240" t="str">
        <f t="shared" si="60"/>
        <v>.</v>
      </c>
      <c r="AR39" s="4">
        <f t="shared" si="35"/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66" t="str">
        <f>'8 (2)'!C40</f>
        <v>WELLYNTON LOPES TOZON</v>
      </c>
      <c r="D40" s="240" t="str">
        <f>IF('8 (2)'!AQ40="C","C",IF('8 (2)'!AQ40="D","D",IF('8 (2)'!AQ40="TR","TR",IF('8 (2)'!AQ40="TC","TC","."))))</f>
        <v>.</v>
      </c>
      <c r="E40" s="240" t="str">
        <f t="shared" si="54"/>
        <v>.</v>
      </c>
      <c r="F40" s="240" t="str">
        <f t="shared" si="60"/>
        <v>.</v>
      </c>
      <c r="G40" s="240" t="str">
        <f t="shared" si="60"/>
        <v>.</v>
      </c>
      <c r="H40" s="240" t="str">
        <f t="shared" si="60"/>
        <v>.</v>
      </c>
      <c r="I40" s="240" t="str">
        <f t="shared" si="60"/>
        <v>.</v>
      </c>
      <c r="J40" s="240" t="str">
        <f t="shared" si="60"/>
        <v>.</v>
      </c>
      <c r="K40" s="240" t="str">
        <f t="shared" si="60"/>
        <v>.</v>
      </c>
      <c r="L40" s="240" t="str">
        <f t="shared" si="60"/>
        <v>.</v>
      </c>
      <c r="M40" s="240" t="str">
        <f t="shared" si="60"/>
        <v>.</v>
      </c>
      <c r="N40" s="240" t="str">
        <f t="shared" si="60"/>
        <v>.</v>
      </c>
      <c r="O40" s="240" t="str">
        <f t="shared" si="60"/>
        <v>.</v>
      </c>
      <c r="P40" s="240" t="str">
        <f t="shared" si="60"/>
        <v>.</v>
      </c>
      <c r="Q40" s="240" t="str">
        <f t="shared" si="60"/>
        <v>.</v>
      </c>
      <c r="R40" s="240" t="str">
        <f t="shared" si="60"/>
        <v>.</v>
      </c>
      <c r="S40" s="240" t="str">
        <f t="shared" si="60"/>
        <v>.</v>
      </c>
      <c r="T40" s="240" t="str">
        <f t="shared" si="60"/>
        <v>.</v>
      </c>
      <c r="U40" s="240" t="str">
        <f t="shared" si="60"/>
        <v>.</v>
      </c>
      <c r="V40" s="240" t="str">
        <f t="shared" si="60"/>
        <v>.</v>
      </c>
      <c r="W40" s="240" t="str">
        <f t="shared" si="60"/>
        <v>.</v>
      </c>
      <c r="X40" s="240" t="str">
        <f t="shared" si="60"/>
        <v>.</v>
      </c>
      <c r="Y40" s="240" t="str">
        <f t="shared" si="60"/>
        <v>.</v>
      </c>
      <c r="Z40" s="240" t="str">
        <f t="shared" si="60"/>
        <v>.</v>
      </c>
      <c r="AA40" s="240" t="str">
        <f t="shared" si="60"/>
        <v>.</v>
      </c>
      <c r="AB40" s="240" t="str">
        <f t="shared" si="60"/>
        <v>.</v>
      </c>
      <c r="AC40" s="240" t="str">
        <f t="shared" si="60"/>
        <v>.</v>
      </c>
      <c r="AD40" s="240" t="str">
        <f t="shared" si="60"/>
        <v>.</v>
      </c>
      <c r="AE40" s="240" t="str">
        <f t="shared" si="60"/>
        <v>.</v>
      </c>
      <c r="AF40" s="240" t="str">
        <f t="shared" si="60"/>
        <v>.</v>
      </c>
      <c r="AG40" s="240" t="str">
        <f t="shared" si="60"/>
        <v>.</v>
      </c>
      <c r="AH40" s="240" t="str">
        <f t="shared" si="60"/>
        <v>.</v>
      </c>
      <c r="AI40" s="240" t="str">
        <f t="shared" si="60"/>
        <v>.</v>
      </c>
      <c r="AJ40" s="240" t="str">
        <f t="shared" si="60"/>
        <v>.</v>
      </c>
      <c r="AK40" s="240" t="str">
        <f t="shared" si="60"/>
        <v>.</v>
      </c>
      <c r="AL40" s="240" t="str">
        <f t="shared" si="60"/>
        <v>.</v>
      </c>
      <c r="AM40" s="240" t="str">
        <f t="shared" si="60"/>
        <v>.</v>
      </c>
      <c r="AN40" s="240" t="str">
        <f t="shared" si="60"/>
        <v>.</v>
      </c>
      <c r="AO40" s="240" t="str">
        <f t="shared" si="60"/>
        <v>.</v>
      </c>
      <c r="AP40" s="240" t="str">
        <f t="shared" si="60"/>
        <v>.</v>
      </c>
      <c r="AQ40" s="240" t="str">
        <f t="shared" si="60"/>
        <v>.</v>
      </c>
      <c r="AR40" s="4">
        <f t="shared" si="35"/>
        <v>0</v>
      </c>
    </row>
    <row r="41" spans="1:44" ht="10.5" customHeight="1">
      <c r="A41" s="265">
        <f>'7'!A41</f>
        <v>18</v>
      </c>
      <c r="B41" s="265" t="str">
        <f>'7'!B41</f>
        <v>ADS</v>
      </c>
      <c r="C41" s="266" t="str">
        <f>'8 (2)'!C41</f>
        <v>WILLIAN FERREIRA PEIXOTO</v>
      </c>
      <c r="D41" s="240" t="str">
        <f>IF('8 (2)'!AQ41="C","C",IF('8 (2)'!AQ41="D","D",IF('8 (2)'!AQ41="TR","TR",IF('8 (2)'!AQ41="TC","TC","."))))</f>
        <v>.</v>
      </c>
      <c r="E41" s="240" t="str">
        <f t="shared" si="54"/>
        <v>.</v>
      </c>
      <c r="F41" s="240" t="str">
        <f t="shared" si="60"/>
        <v>.</v>
      </c>
      <c r="G41" s="240" t="str">
        <f t="shared" si="60"/>
        <v>.</v>
      </c>
      <c r="H41" s="240" t="str">
        <f t="shared" si="60"/>
        <v>.</v>
      </c>
      <c r="I41" s="240" t="str">
        <f t="shared" si="60"/>
        <v>.</v>
      </c>
      <c r="J41" s="240" t="str">
        <f t="shared" si="60"/>
        <v>.</v>
      </c>
      <c r="K41" s="240" t="str">
        <f t="shared" si="60"/>
        <v>.</v>
      </c>
      <c r="L41" s="240" t="str">
        <f t="shared" si="60"/>
        <v>.</v>
      </c>
      <c r="M41" s="240" t="str">
        <f t="shared" si="60"/>
        <v>.</v>
      </c>
      <c r="N41" s="240" t="str">
        <f t="shared" si="60"/>
        <v>.</v>
      </c>
      <c r="O41" s="240" t="str">
        <f t="shared" si="60"/>
        <v>.</v>
      </c>
      <c r="P41" s="240" t="str">
        <f t="shared" si="60"/>
        <v>.</v>
      </c>
      <c r="Q41" s="240" t="str">
        <f t="shared" si="60"/>
        <v>.</v>
      </c>
      <c r="R41" s="240" t="str">
        <f t="shared" si="60"/>
        <v>.</v>
      </c>
      <c r="S41" s="240" t="str">
        <f t="shared" si="60"/>
        <v>.</v>
      </c>
      <c r="T41" s="240" t="str">
        <f t="shared" si="60"/>
        <v>.</v>
      </c>
      <c r="U41" s="240" t="str">
        <f t="shared" si="60"/>
        <v>.</v>
      </c>
      <c r="V41" s="240" t="str">
        <f t="shared" si="60"/>
        <v>.</v>
      </c>
      <c r="W41" s="240" t="str">
        <f t="shared" si="60"/>
        <v>.</v>
      </c>
      <c r="X41" s="240" t="str">
        <f t="shared" si="60"/>
        <v>.</v>
      </c>
      <c r="Y41" s="240" t="str">
        <f t="shared" si="60"/>
        <v>.</v>
      </c>
      <c r="Z41" s="240" t="str">
        <f t="shared" si="60"/>
        <v>.</v>
      </c>
      <c r="AA41" s="240" t="str">
        <f t="shared" si="60"/>
        <v>.</v>
      </c>
      <c r="AB41" s="240" t="str">
        <f t="shared" si="60"/>
        <v>.</v>
      </c>
      <c r="AC41" s="240" t="str">
        <f t="shared" si="60"/>
        <v>.</v>
      </c>
      <c r="AD41" s="240" t="str">
        <f t="shared" si="60"/>
        <v>.</v>
      </c>
      <c r="AE41" s="240" t="str">
        <f t="shared" si="60"/>
        <v>.</v>
      </c>
      <c r="AF41" s="240" t="str">
        <f t="shared" si="60"/>
        <v>.</v>
      </c>
      <c r="AG41" s="240" t="str">
        <f t="shared" si="60"/>
        <v>.</v>
      </c>
      <c r="AH41" s="240" t="str">
        <f t="shared" si="60"/>
        <v>.</v>
      </c>
      <c r="AI41" s="240" t="str">
        <f t="shared" si="60"/>
        <v>.</v>
      </c>
      <c r="AJ41" s="240" t="str">
        <f t="shared" si="60"/>
        <v>.</v>
      </c>
      <c r="AK41" s="240" t="str">
        <f t="shared" si="60"/>
        <v>.</v>
      </c>
      <c r="AL41" s="240" t="str">
        <f t="shared" si="60"/>
        <v>.</v>
      </c>
      <c r="AM41" s="240" t="str">
        <f t="shared" si="60"/>
        <v>.</v>
      </c>
      <c r="AN41" s="240" t="str">
        <f t="shared" si="60"/>
        <v>.</v>
      </c>
      <c r="AO41" s="240" t="str">
        <f t="shared" si="60"/>
        <v>.</v>
      </c>
      <c r="AP41" s="240" t="str">
        <f t="shared" si="60"/>
        <v>.</v>
      </c>
      <c r="AQ41" s="240" t="str">
        <f t="shared" si="60"/>
        <v>.</v>
      </c>
      <c r="AR41" s="4">
        <f t="shared" si="35"/>
        <v>0</v>
      </c>
    </row>
    <row r="42" spans="1:44" ht="10.5" customHeight="1">
      <c r="A42" s="265">
        <f>'7'!A42</f>
        <v>0</v>
      </c>
      <c r="B42" s="265">
        <f>'7'!B42</f>
        <v>0</v>
      </c>
      <c r="C42" s="266">
        <f>'8 (2)'!C42</f>
        <v>0</v>
      </c>
      <c r="D42" s="240" t="str">
        <f>IF('8 (2)'!AQ42="C","C",IF('8 (2)'!AQ42="D","D",IF('8 (2)'!AQ42="TR","TR",IF('8 (2)'!AQ42="TC","TC","."))))</f>
        <v>.</v>
      </c>
      <c r="E42" s="240" t="str">
        <f t="shared" si="54"/>
        <v>.</v>
      </c>
      <c r="F42" s="240" t="str">
        <f t="shared" si="60"/>
        <v>.</v>
      </c>
      <c r="G42" s="240" t="str">
        <f t="shared" si="60"/>
        <v>.</v>
      </c>
      <c r="H42" s="240" t="str">
        <f t="shared" si="60"/>
        <v>.</v>
      </c>
      <c r="I42" s="240" t="str">
        <f t="shared" si="60"/>
        <v>.</v>
      </c>
      <c r="J42" s="240" t="str">
        <f t="shared" si="60"/>
        <v>.</v>
      </c>
      <c r="K42" s="240" t="str">
        <f t="shared" si="60"/>
        <v>.</v>
      </c>
      <c r="L42" s="240" t="str">
        <f t="shared" si="60"/>
        <v>.</v>
      </c>
      <c r="M42" s="240" t="str">
        <f t="shared" si="60"/>
        <v>.</v>
      </c>
      <c r="N42" s="240" t="str">
        <f t="shared" si="60"/>
        <v>.</v>
      </c>
      <c r="O42" s="240" t="str">
        <f t="shared" si="60"/>
        <v>.</v>
      </c>
      <c r="P42" s="240" t="str">
        <f t="shared" si="60"/>
        <v>.</v>
      </c>
      <c r="Q42" s="240" t="str">
        <f t="shared" si="60"/>
        <v>.</v>
      </c>
      <c r="R42" s="240" t="str">
        <f t="shared" si="60"/>
        <v>.</v>
      </c>
      <c r="S42" s="240" t="str">
        <f t="shared" si="60"/>
        <v>.</v>
      </c>
      <c r="T42" s="240" t="str">
        <f t="shared" si="60"/>
        <v>.</v>
      </c>
      <c r="U42" s="240" t="str">
        <f t="shared" si="60"/>
        <v>.</v>
      </c>
      <c r="V42" s="240" t="str">
        <f t="shared" si="60"/>
        <v>.</v>
      </c>
      <c r="W42" s="240" t="str">
        <f t="shared" si="60"/>
        <v>.</v>
      </c>
      <c r="X42" s="240" t="str">
        <f t="shared" si="60"/>
        <v>.</v>
      </c>
      <c r="Y42" s="240" t="str">
        <f t="shared" si="60"/>
        <v>.</v>
      </c>
      <c r="Z42" s="240" t="str">
        <f t="shared" si="60"/>
        <v>.</v>
      </c>
      <c r="AA42" s="240" t="str">
        <f t="shared" si="60"/>
        <v>.</v>
      </c>
      <c r="AB42" s="240" t="str">
        <f t="shared" si="60"/>
        <v>.</v>
      </c>
      <c r="AC42" s="240" t="str">
        <f t="shared" si="60"/>
        <v>.</v>
      </c>
      <c r="AD42" s="240" t="str">
        <f t="shared" si="60"/>
        <v>.</v>
      </c>
      <c r="AE42" s="240" t="str">
        <f t="shared" si="60"/>
        <v>.</v>
      </c>
      <c r="AF42" s="240" t="str">
        <f t="shared" si="60"/>
        <v>.</v>
      </c>
      <c r="AG42" s="240" t="str">
        <f t="shared" si="60"/>
        <v>.</v>
      </c>
      <c r="AH42" s="240" t="str">
        <f t="shared" si="60"/>
        <v>.</v>
      </c>
      <c r="AI42" s="240" t="str">
        <f t="shared" si="60"/>
        <v>.</v>
      </c>
      <c r="AJ42" s="240" t="str">
        <f t="shared" si="60"/>
        <v>.</v>
      </c>
      <c r="AK42" s="240" t="str">
        <f t="shared" si="60"/>
        <v>.</v>
      </c>
      <c r="AL42" s="240" t="str">
        <f t="shared" si="60"/>
        <v>.</v>
      </c>
      <c r="AM42" s="240" t="str">
        <f t="shared" si="60"/>
        <v>.</v>
      </c>
      <c r="AN42" s="240" t="str">
        <f t="shared" si="60"/>
        <v>.</v>
      </c>
      <c r="AO42" s="240" t="str">
        <f t="shared" si="60"/>
        <v>.</v>
      </c>
      <c r="AP42" s="240" t="str">
        <f t="shared" si="60"/>
        <v>.</v>
      </c>
      <c r="AQ42" s="240" t="str">
        <f t="shared" si="60"/>
        <v>.</v>
      </c>
      <c r="AR42" s="4">
        <f t="shared" si="35"/>
        <v>0</v>
      </c>
    </row>
    <row r="43" spans="1:44" ht="10.5" customHeight="1">
      <c r="A43" s="265">
        <f>'7'!A43</f>
        <v>0</v>
      </c>
      <c r="B43" s="265">
        <f>'7'!B43</f>
        <v>0</v>
      </c>
      <c r="C43" s="266">
        <f>'8 (2)'!C43</f>
        <v>0</v>
      </c>
      <c r="D43" s="240" t="str">
        <f>IF('8 (2)'!AQ43="C","C",IF('8 (2)'!AQ43="D","D",IF('8 (2)'!AQ43="TR","TR",IF('8 (2)'!AQ43="TC","TC","."))))</f>
        <v>.</v>
      </c>
      <c r="E43" s="240" t="str">
        <f t="shared" si="54"/>
        <v>.</v>
      </c>
      <c r="F43" s="240" t="str">
        <f t="shared" si="60"/>
        <v>.</v>
      </c>
      <c r="G43" s="240" t="str">
        <f t="shared" si="60"/>
        <v>.</v>
      </c>
      <c r="H43" s="240" t="str">
        <f t="shared" si="60"/>
        <v>.</v>
      </c>
      <c r="I43" s="240" t="str">
        <f t="shared" si="60"/>
        <v>.</v>
      </c>
      <c r="J43" s="240" t="str">
        <f t="shared" si="60"/>
        <v>.</v>
      </c>
      <c r="K43" s="240" t="str">
        <f t="shared" si="60"/>
        <v>.</v>
      </c>
      <c r="L43" s="240" t="str">
        <f t="shared" si="60"/>
        <v>.</v>
      </c>
      <c r="M43" s="240" t="str">
        <f t="shared" si="60"/>
        <v>.</v>
      </c>
      <c r="N43" s="240" t="str">
        <f t="shared" si="60"/>
        <v>.</v>
      </c>
      <c r="O43" s="240" t="str">
        <f t="shared" si="60"/>
        <v>.</v>
      </c>
      <c r="P43" s="240" t="str">
        <f t="shared" si="60"/>
        <v>.</v>
      </c>
      <c r="Q43" s="240" t="str">
        <f t="shared" si="60"/>
        <v>.</v>
      </c>
      <c r="R43" s="240" t="str">
        <f t="shared" si="60"/>
        <v>.</v>
      </c>
      <c r="S43" s="240" t="str">
        <f t="shared" si="60"/>
        <v>.</v>
      </c>
      <c r="T43" s="240" t="str">
        <f t="shared" si="60"/>
        <v>.</v>
      </c>
      <c r="U43" s="240" t="str">
        <f t="shared" si="60"/>
        <v>.</v>
      </c>
      <c r="V43" s="240" t="str">
        <f t="shared" si="60"/>
        <v>.</v>
      </c>
      <c r="W43" s="240" t="str">
        <f t="shared" si="60"/>
        <v>.</v>
      </c>
      <c r="X43" s="240" t="str">
        <f t="shared" si="60"/>
        <v>.</v>
      </c>
      <c r="Y43" s="240" t="str">
        <f t="shared" si="60"/>
        <v>.</v>
      </c>
      <c r="Z43" s="240" t="str">
        <f t="shared" si="60"/>
        <v>.</v>
      </c>
      <c r="AA43" s="240" t="str">
        <f t="shared" si="60"/>
        <v>.</v>
      </c>
      <c r="AB43" s="240" t="str">
        <f t="shared" si="60"/>
        <v>.</v>
      </c>
      <c r="AC43" s="240" t="str">
        <f t="shared" si="60"/>
        <v>.</v>
      </c>
      <c r="AD43" s="240" t="str">
        <f t="shared" ref="F43:AQ50" si="61">IF(AC43="C","C",IF(AC43="D","D",IF(AC43="TR","TR",IF(AC43="TC","TC","."))))</f>
        <v>.</v>
      </c>
      <c r="AE43" s="240" t="str">
        <f t="shared" si="61"/>
        <v>.</v>
      </c>
      <c r="AF43" s="240" t="str">
        <f t="shared" si="61"/>
        <v>.</v>
      </c>
      <c r="AG43" s="240" t="str">
        <f t="shared" si="61"/>
        <v>.</v>
      </c>
      <c r="AH43" s="240" t="str">
        <f t="shared" si="61"/>
        <v>.</v>
      </c>
      <c r="AI43" s="240" t="str">
        <f t="shared" si="61"/>
        <v>.</v>
      </c>
      <c r="AJ43" s="240" t="str">
        <f t="shared" si="61"/>
        <v>.</v>
      </c>
      <c r="AK43" s="240" t="str">
        <f t="shared" si="61"/>
        <v>.</v>
      </c>
      <c r="AL43" s="240" t="str">
        <f t="shared" si="61"/>
        <v>.</v>
      </c>
      <c r="AM43" s="240" t="str">
        <f t="shared" si="61"/>
        <v>.</v>
      </c>
      <c r="AN43" s="240" t="str">
        <f t="shared" si="61"/>
        <v>.</v>
      </c>
      <c r="AO43" s="240" t="str">
        <f t="shared" si="61"/>
        <v>.</v>
      </c>
      <c r="AP43" s="240" t="str">
        <f t="shared" si="61"/>
        <v>.</v>
      </c>
      <c r="AQ43" s="240" t="str">
        <f t="shared" si="61"/>
        <v>.</v>
      </c>
      <c r="AR43" s="4">
        <f t="shared" si="35"/>
        <v>0</v>
      </c>
    </row>
    <row r="44" spans="1:44" ht="10.5" customHeight="1">
      <c r="A44" s="265">
        <f>'7'!A44</f>
        <v>0</v>
      </c>
      <c r="B44" s="265">
        <f>'7'!B44</f>
        <v>0</v>
      </c>
      <c r="C44" s="266">
        <f>'8 (2)'!C44</f>
        <v>0</v>
      </c>
      <c r="D44" s="240" t="str">
        <f>IF('8 (2)'!AQ44="C","C",IF('8 (2)'!AQ44="D","D",IF('8 (2)'!AQ44="TR","TR",IF('8 (2)'!AQ44="TC","TC","."))))</f>
        <v>.</v>
      </c>
      <c r="E44" s="240" t="str">
        <f t="shared" si="54"/>
        <v>.</v>
      </c>
      <c r="F44" s="240" t="str">
        <f t="shared" si="61"/>
        <v>.</v>
      </c>
      <c r="G44" s="240" t="str">
        <f t="shared" si="61"/>
        <v>.</v>
      </c>
      <c r="H44" s="240" t="str">
        <f t="shared" si="61"/>
        <v>.</v>
      </c>
      <c r="I44" s="240" t="str">
        <f t="shared" si="61"/>
        <v>.</v>
      </c>
      <c r="J44" s="240" t="str">
        <f t="shared" si="61"/>
        <v>.</v>
      </c>
      <c r="K44" s="240" t="str">
        <f t="shared" si="61"/>
        <v>.</v>
      </c>
      <c r="L44" s="240" t="str">
        <f t="shared" si="61"/>
        <v>.</v>
      </c>
      <c r="M44" s="240" t="str">
        <f t="shared" si="61"/>
        <v>.</v>
      </c>
      <c r="N44" s="240" t="str">
        <f t="shared" si="61"/>
        <v>.</v>
      </c>
      <c r="O44" s="240" t="str">
        <f t="shared" si="61"/>
        <v>.</v>
      </c>
      <c r="P44" s="240" t="str">
        <f t="shared" si="61"/>
        <v>.</v>
      </c>
      <c r="Q44" s="240" t="str">
        <f t="shared" si="61"/>
        <v>.</v>
      </c>
      <c r="R44" s="240" t="str">
        <f t="shared" si="61"/>
        <v>.</v>
      </c>
      <c r="S44" s="240" t="str">
        <f t="shared" si="61"/>
        <v>.</v>
      </c>
      <c r="T44" s="240" t="str">
        <f t="shared" si="61"/>
        <v>.</v>
      </c>
      <c r="U44" s="240" t="str">
        <f t="shared" si="61"/>
        <v>.</v>
      </c>
      <c r="V44" s="240" t="str">
        <f t="shared" si="61"/>
        <v>.</v>
      </c>
      <c r="W44" s="240" t="str">
        <f t="shared" si="61"/>
        <v>.</v>
      </c>
      <c r="X44" s="240" t="str">
        <f t="shared" si="61"/>
        <v>.</v>
      </c>
      <c r="Y44" s="240" t="str">
        <f t="shared" si="61"/>
        <v>.</v>
      </c>
      <c r="Z44" s="240" t="str">
        <f t="shared" si="61"/>
        <v>.</v>
      </c>
      <c r="AA44" s="240" t="str">
        <f t="shared" si="61"/>
        <v>.</v>
      </c>
      <c r="AB44" s="240" t="str">
        <f t="shared" si="61"/>
        <v>.</v>
      </c>
      <c r="AC44" s="240" t="str">
        <f t="shared" si="61"/>
        <v>.</v>
      </c>
      <c r="AD44" s="240" t="str">
        <f t="shared" si="61"/>
        <v>.</v>
      </c>
      <c r="AE44" s="240" t="str">
        <f t="shared" si="61"/>
        <v>.</v>
      </c>
      <c r="AF44" s="240" t="str">
        <f t="shared" si="61"/>
        <v>.</v>
      </c>
      <c r="AG44" s="240" t="str">
        <f t="shared" si="61"/>
        <v>.</v>
      </c>
      <c r="AH44" s="240" t="str">
        <f t="shared" si="61"/>
        <v>.</v>
      </c>
      <c r="AI44" s="240" t="str">
        <f t="shared" si="61"/>
        <v>.</v>
      </c>
      <c r="AJ44" s="240" t="str">
        <f t="shared" si="61"/>
        <v>.</v>
      </c>
      <c r="AK44" s="240" t="str">
        <f t="shared" si="61"/>
        <v>.</v>
      </c>
      <c r="AL44" s="240" t="str">
        <f t="shared" si="61"/>
        <v>.</v>
      </c>
      <c r="AM44" s="240" t="str">
        <f t="shared" si="61"/>
        <v>.</v>
      </c>
      <c r="AN44" s="240" t="str">
        <f t="shared" si="61"/>
        <v>.</v>
      </c>
      <c r="AO44" s="240" t="str">
        <f t="shared" si="61"/>
        <v>.</v>
      </c>
      <c r="AP44" s="240" t="str">
        <f t="shared" si="61"/>
        <v>.</v>
      </c>
      <c r="AQ44" s="240" t="str">
        <f t="shared" si="61"/>
        <v>.</v>
      </c>
      <c r="AR44" s="4">
        <f t="shared" si="35"/>
        <v>0</v>
      </c>
    </row>
    <row r="45" spans="1:44" ht="10.5" customHeight="1">
      <c r="A45" s="265">
        <f>'7'!A45</f>
        <v>0</v>
      </c>
      <c r="B45" s="265">
        <f>'7'!B45</f>
        <v>0</v>
      </c>
      <c r="C45" s="266">
        <f>'8 (2)'!C45</f>
        <v>0</v>
      </c>
      <c r="D45" s="240" t="str">
        <f>IF('8 (2)'!AQ45="C","C",IF('8 (2)'!AQ45="D","D",IF('8 (2)'!AQ45="TR","TR",IF('8 (2)'!AQ45="TC","TC","."))))</f>
        <v>.</v>
      </c>
      <c r="E45" s="240" t="str">
        <f t="shared" ref="E45:T50" si="62">IF(D45="C","C",IF(D45="D","D",IF(D45="TR","TR",IF(D45="TC","TC","."))))</f>
        <v>.</v>
      </c>
      <c r="F45" s="240" t="str">
        <f t="shared" si="62"/>
        <v>.</v>
      </c>
      <c r="G45" s="240" t="str">
        <f t="shared" si="62"/>
        <v>.</v>
      </c>
      <c r="H45" s="240" t="str">
        <f t="shared" si="62"/>
        <v>.</v>
      </c>
      <c r="I45" s="240" t="str">
        <f t="shared" si="62"/>
        <v>.</v>
      </c>
      <c r="J45" s="240" t="str">
        <f t="shared" si="62"/>
        <v>.</v>
      </c>
      <c r="K45" s="240" t="str">
        <f t="shared" si="62"/>
        <v>.</v>
      </c>
      <c r="L45" s="240" t="str">
        <f t="shared" si="62"/>
        <v>.</v>
      </c>
      <c r="M45" s="240" t="str">
        <f t="shared" si="62"/>
        <v>.</v>
      </c>
      <c r="N45" s="240" t="str">
        <f t="shared" si="62"/>
        <v>.</v>
      </c>
      <c r="O45" s="240" t="str">
        <f t="shared" si="62"/>
        <v>.</v>
      </c>
      <c r="P45" s="240" t="str">
        <f t="shared" si="62"/>
        <v>.</v>
      </c>
      <c r="Q45" s="240" t="str">
        <f t="shared" si="62"/>
        <v>.</v>
      </c>
      <c r="R45" s="240" t="str">
        <f t="shared" si="62"/>
        <v>.</v>
      </c>
      <c r="S45" s="240" t="str">
        <f t="shared" si="62"/>
        <v>.</v>
      </c>
      <c r="T45" s="240" t="str">
        <f t="shared" si="62"/>
        <v>.</v>
      </c>
      <c r="U45" s="240" t="str">
        <f t="shared" si="61"/>
        <v>.</v>
      </c>
      <c r="V45" s="240" t="str">
        <f t="shared" si="61"/>
        <v>.</v>
      </c>
      <c r="W45" s="240" t="str">
        <f t="shared" si="61"/>
        <v>.</v>
      </c>
      <c r="X45" s="240" t="str">
        <f t="shared" si="61"/>
        <v>.</v>
      </c>
      <c r="Y45" s="240" t="str">
        <f t="shared" si="61"/>
        <v>.</v>
      </c>
      <c r="Z45" s="240" t="str">
        <f t="shared" si="61"/>
        <v>.</v>
      </c>
      <c r="AA45" s="240" t="str">
        <f t="shared" si="61"/>
        <v>.</v>
      </c>
      <c r="AB45" s="240" t="str">
        <f t="shared" si="61"/>
        <v>.</v>
      </c>
      <c r="AC45" s="240" t="str">
        <f t="shared" si="61"/>
        <v>.</v>
      </c>
      <c r="AD45" s="240" t="str">
        <f t="shared" si="61"/>
        <v>.</v>
      </c>
      <c r="AE45" s="240" t="str">
        <f t="shared" si="61"/>
        <v>.</v>
      </c>
      <c r="AF45" s="240" t="str">
        <f t="shared" si="61"/>
        <v>.</v>
      </c>
      <c r="AG45" s="240" t="str">
        <f t="shared" si="61"/>
        <v>.</v>
      </c>
      <c r="AH45" s="240" t="str">
        <f t="shared" si="61"/>
        <v>.</v>
      </c>
      <c r="AI45" s="240" t="str">
        <f t="shared" si="61"/>
        <v>.</v>
      </c>
      <c r="AJ45" s="240" t="str">
        <f t="shared" si="61"/>
        <v>.</v>
      </c>
      <c r="AK45" s="240" t="str">
        <f t="shared" si="61"/>
        <v>.</v>
      </c>
      <c r="AL45" s="240" t="str">
        <f t="shared" si="61"/>
        <v>.</v>
      </c>
      <c r="AM45" s="240" t="str">
        <f t="shared" si="61"/>
        <v>.</v>
      </c>
      <c r="AN45" s="240" t="str">
        <f t="shared" si="61"/>
        <v>.</v>
      </c>
      <c r="AO45" s="240" t="str">
        <f t="shared" si="61"/>
        <v>.</v>
      </c>
      <c r="AP45" s="240" t="str">
        <f t="shared" si="61"/>
        <v>.</v>
      </c>
      <c r="AQ45" s="240" t="str">
        <f t="shared" si="61"/>
        <v>.</v>
      </c>
      <c r="AR45" s="4">
        <f t="shared" ref="AR45:AR50" si="63">COUNTIF(D45:AQ45,"F")</f>
        <v>0</v>
      </c>
    </row>
    <row r="46" spans="1:44" ht="10.5" customHeight="1">
      <c r="A46" s="265">
        <f>'7'!A46</f>
        <v>0</v>
      </c>
      <c r="B46" s="265">
        <f>'7'!B46</f>
        <v>0</v>
      </c>
      <c r="C46" s="266">
        <f>'8 (2)'!C46</f>
        <v>0</v>
      </c>
      <c r="D46" s="240" t="str">
        <f>IF('8 (2)'!AQ46="C","C",IF('8 (2)'!AQ46="D","D",IF('8 (2)'!AQ46="TR","TR",IF('8 (2)'!AQ46="TC","TC","."))))</f>
        <v>.</v>
      </c>
      <c r="E46" s="240" t="str">
        <f t="shared" si="62"/>
        <v>.</v>
      </c>
      <c r="F46" s="240" t="str">
        <f t="shared" si="61"/>
        <v>.</v>
      </c>
      <c r="G46" s="240" t="str">
        <f t="shared" si="61"/>
        <v>.</v>
      </c>
      <c r="H46" s="240" t="str">
        <f t="shared" si="61"/>
        <v>.</v>
      </c>
      <c r="I46" s="240" t="str">
        <f t="shared" si="61"/>
        <v>.</v>
      </c>
      <c r="J46" s="240" t="str">
        <f t="shared" si="61"/>
        <v>.</v>
      </c>
      <c r="K46" s="240" t="str">
        <f t="shared" si="61"/>
        <v>.</v>
      </c>
      <c r="L46" s="240" t="str">
        <f t="shared" si="61"/>
        <v>.</v>
      </c>
      <c r="M46" s="240" t="str">
        <f t="shared" si="61"/>
        <v>.</v>
      </c>
      <c r="N46" s="240" t="str">
        <f t="shared" si="61"/>
        <v>.</v>
      </c>
      <c r="O46" s="240" t="str">
        <f t="shared" si="61"/>
        <v>.</v>
      </c>
      <c r="P46" s="240" t="str">
        <f t="shared" si="61"/>
        <v>.</v>
      </c>
      <c r="Q46" s="240" t="str">
        <f t="shared" si="61"/>
        <v>.</v>
      </c>
      <c r="R46" s="240" t="str">
        <f t="shared" si="61"/>
        <v>.</v>
      </c>
      <c r="S46" s="240" t="str">
        <f t="shared" si="61"/>
        <v>.</v>
      </c>
      <c r="T46" s="240" t="str">
        <f t="shared" si="61"/>
        <v>.</v>
      </c>
      <c r="U46" s="240" t="str">
        <f t="shared" si="61"/>
        <v>.</v>
      </c>
      <c r="V46" s="240" t="str">
        <f t="shared" si="61"/>
        <v>.</v>
      </c>
      <c r="W46" s="240" t="str">
        <f t="shared" si="61"/>
        <v>.</v>
      </c>
      <c r="X46" s="240" t="str">
        <f t="shared" si="61"/>
        <v>.</v>
      </c>
      <c r="Y46" s="240" t="str">
        <f t="shared" si="61"/>
        <v>.</v>
      </c>
      <c r="Z46" s="240" t="str">
        <f t="shared" si="61"/>
        <v>.</v>
      </c>
      <c r="AA46" s="240" t="str">
        <f t="shared" si="61"/>
        <v>.</v>
      </c>
      <c r="AB46" s="240" t="str">
        <f t="shared" si="61"/>
        <v>.</v>
      </c>
      <c r="AC46" s="240" t="str">
        <f t="shared" si="61"/>
        <v>.</v>
      </c>
      <c r="AD46" s="240" t="str">
        <f t="shared" si="61"/>
        <v>.</v>
      </c>
      <c r="AE46" s="240" t="str">
        <f t="shared" si="61"/>
        <v>.</v>
      </c>
      <c r="AF46" s="240" t="str">
        <f t="shared" si="61"/>
        <v>.</v>
      </c>
      <c r="AG46" s="240" t="str">
        <f t="shared" si="61"/>
        <v>.</v>
      </c>
      <c r="AH46" s="240" t="str">
        <f t="shared" si="61"/>
        <v>.</v>
      </c>
      <c r="AI46" s="240" t="str">
        <f t="shared" si="61"/>
        <v>.</v>
      </c>
      <c r="AJ46" s="240" t="str">
        <f t="shared" si="61"/>
        <v>.</v>
      </c>
      <c r="AK46" s="240" t="str">
        <f t="shared" si="61"/>
        <v>.</v>
      </c>
      <c r="AL46" s="240" t="str">
        <f t="shared" si="61"/>
        <v>.</v>
      </c>
      <c r="AM46" s="240" t="str">
        <f t="shared" si="61"/>
        <v>.</v>
      </c>
      <c r="AN46" s="240" t="str">
        <f t="shared" si="61"/>
        <v>.</v>
      </c>
      <c r="AO46" s="240" t="str">
        <f t="shared" si="61"/>
        <v>.</v>
      </c>
      <c r="AP46" s="240" t="str">
        <f t="shared" si="61"/>
        <v>.</v>
      </c>
      <c r="AQ46" s="240" t="str">
        <f t="shared" si="61"/>
        <v>.</v>
      </c>
      <c r="AR46" s="4">
        <f t="shared" si="63"/>
        <v>0</v>
      </c>
    </row>
    <row r="47" spans="1:44" ht="10.5" customHeight="1">
      <c r="A47" s="265">
        <f>'7'!A47</f>
        <v>0</v>
      </c>
      <c r="B47" s="265">
        <f>'7'!B47</f>
        <v>0</v>
      </c>
      <c r="C47" s="266">
        <f>'8 (2)'!C47</f>
        <v>0</v>
      </c>
      <c r="D47" s="240" t="str">
        <f>IF('8 (2)'!AQ47="C","C",IF('8 (2)'!AQ47="D","D",IF('8 (2)'!AQ47="TR","TR",IF('8 (2)'!AQ47="TC","TC","."))))</f>
        <v>.</v>
      </c>
      <c r="E47" s="240" t="str">
        <f t="shared" si="62"/>
        <v>.</v>
      </c>
      <c r="F47" s="240" t="str">
        <f t="shared" si="61"/>
        <v>.</v>
      </c>
      <c r="G47" s="240" t="str">
        <f t="shared" si="61"/>
        <v>.</v>
      </c>
      <c r="H47" s="240" t="str">
        <f t="shared" si="61"/>
        <v>.</v>
      </c>
      <c r="I47" s="240" t="str">
        <f t="shared" si="61"/>
        <v>.</v>
      </c>
      <c r="J47" s="240" t="str">
        <f t="shared" si="61"/>
        <v>.</v>
      </c>
      <c r="K47" s="240" t="str">
        <f t="shared" si="61"/>
        <v>.</v>
      </c>
      <c r="L47" s="240" t="str">
        <f t="shared" si="61"/>
        <v>.</v>
      </c>
      <c r="M47" s="240" t="str">
        <f t="shared" si="61"/>
        <v>.</v>
      </c>
      <c r="N47" s="240" t="str">
        <f t="shared" si="61"/>
        <v>.</v>
      </c>
      <c r="O47" s="240" t="str">
        <f t="shared" si="61"/>
        <v>.</v>
      </c>
      <c r="P47" s="240" t="str">
        <f t="shared" si="61"/>
        <v>.</v>
      </c>
      <c r="Q47" s="240" t="str">
        <f t="shared" si="61"/>
        <v>.</v>
      </c>
      <c r="R47" s="240" t="str">
        <f t="shared" si="61"/>
        <v>.</v>
      </c>
      <c r="S47" s="240" t="str">
        <f t="shared" si="61"/>
        <v>.</v>
      </c>
      <c r="T47" s="240" t="str">
        <f t="shared" si="61"/>
        <v>.</v>
      </c>
      <c r="U47" s="240" t="str">
        <f t="shared" si="61"/>
        <v>.</v>
      </c>
      <c r="V47" s="240" t="str">
        <f t="shared" si="61"/>
        <v>.</v>
      </c>
      <c r="W47" s="240" t="str">
        <f t="shared" si="61"/>
        <v>.</v>
      </c>
      <c r="X47" s="240" t="str">
        <f t="shared" si="61"/>
        <v>.</v>
      </c>
      <c r="Y47" s="240" t="str">
        <f t="shared" si="61"/>
        <v>.</v>
      </c>
      <c r="Z47" s="240" t="str">
        <f t="shared" si="61"/>
        <v>.</v>
      </c>
      <c r="AA47" s="240" t="str">
        <f t="shared" si="61"/>
        <v>.</v>
      </c>
      <c r="AB47" s="240" t="str">
        <f t="shared" si="61"/>
        <v>.</v>
      </c>
      <c r="AC47" s="240" t="str">
        <f t="shared" si="61"/>
        <v>.</v>
      </c>
      <c r="AD47" s="240" t="str">
        <f t="shared" si="61"/>
        <v>.</v>
      </c>
      <c r="AE47" s="240" t="str">
        <f t="shared" si="61"/>
        <v>.</v>
      </c>
      <c r="AF47" s="240" t="str">
        <f t="shared" si="61"/>
        <v>.</v>
      </c>
      <c r="AG47" s="240" t="str">
        <f t="shared" si="61"/>
        <v>.</v>
      </c>
      <c r="AH47" s="240" t="str">
        <f t="shared" si="61"/>
        <v>.</v>
      </c>
      <c r="AI47" s="240" t="str">
        <f t="shared" si="61"/>
        <v>.</v>
      </c>
      <c r="AJ47" s="240" t="str">
        <f t="shared" si="61"/>
        <v>.</v>
      </c>
      <c r="AK47" s="240" t="str">
        <f t="shared" si="61"/>
        <v>.</v>
      </c>
      <c r="AL47" s="240" t="str">
        <f t="shared" si="61"/>
        <v>.</v>
      </c>
      <c r="AM47" s="240" t="str">
        <f t="shared" si="61"/>
        <v>.</v>
      </c>
      <c r="AN47" s="240" t="str">
        <f t="shared" si="61"/>
        <v>.</v>
      </c>
      <c r="AO47" s="240" t="str">
        <f t="shared" si="61"/>
        <v>.</v>
      </c>
      <c r="AP47" s="240" t="str">
        <f t="shared" si="61"/>
        <v>.</v>
      </c>
      <c r="AQ47" s="240" t="str">
        <f t="shared" si="61"/>
        <v>.</v>
      </c>
      <c r="AR47" s="4">
        <f t="shared" si="63"/>
        <v>0</v>
      </c>
    </row>
    <row r="48" spans="1:44" ht="10.5" customHeight="1">
      <c r="A48" s="265">
        <f>'7'!A48</f>
        <v>0</v>
      </c>
      <c r="B48" s="265">
        <f>'7'!B48</f>
        <v>0</v>
      </c>
      <c r="C48" s="266">
        <f>'8 (2)'!C48</f>
        <v>0</v>
      </c>
      <c r="D48" s="240" t="str">
        <f>IF('8 (2)'!AQ48="C","C",IF('8 (2)'!AQ48="D","D",IF('8 (2)'!AQ48="TR","TR",IF('8 (2)'!AQ48="TC","TC","."))))</f>
        <v>.</v>
      </c>
      <c r="E48" s="240" t="str">
        <f t="shared" si="62"/>
        <v>.</v>
      </c>
      <c r="F48" s="240" t="str">
        <f t="shared" si="61"/>
        <v>.</v>
      </c>
      <c r="G48" s="240" t="str">
        <f t="shared" si="61"/>
        <v>.</v>
      </c>
      <c r="H48" s="240" t="str">
        <f t="shared" si="61"/>
        <v>.</v>
      </c>
      <c r="I48" s="240" t="str">
        <f t="shared" si="61"/>
        <v>.</v>
      </c>
      <c r="J48" s="240" t="str">
        <f t="shared" si="61"/>
        <v>.</v>
      </c>
      <c r="K48" s="240" t="str">
        <f t="shared" si="61"/>
        <v>.</v>
      </c>
      <c r="L48" s="240" t="str">
        <f t="shared" si="61"/>
        <v>.</v>
      </c>
      <c r="M48" s="240" t="str">
        <f t="shared" si="61"/>
        <v>.</v>
      </c>
      <c r="N48" s="240" t="str">
        <f t="shared" si="61"/>
        <v>.</v>
      </c>
      <c r="O48" s="240" t="str">
        <f t="shared" si="61"/>
        <v>.</v>
      </c>
      <c r="P48" s="240" t="str">
        <f t="shared" si="61"/>
        <v>.</v>
      </c>
      <c r="Q48" s="240" t="str">
        <f t="shared" si="61"/>
        <v>.</v>
      </c>
      <c r="R48" s="240" t="str">
        <f t="shared" si="61"/>
        <v>.</v>
      </c>
      <c r="S48" s="240" t="str">
        <f t="shared" si="61"/>
        <v>.</v>
      </c>
      <c r="T48" s="240" t="str">
        <f t="shared" si="61"/>
        <v>.</v>
      </c>
      <c r="U48" s="240" t="str">
        <f t="shared" si="61"/>
        <v>.</v>
      </c>
      <c r="V48" s="240" t="str">
        <f t="shared" si="61"/>
        <v>.</v>
      </c>
      <c r="W48" s="240" t="str">
        <f t="shared" si="61"/>
        <v>.</v>
      </c>
      <c r="X48" s="240" t="str">
        <f t="shared" si="61"/>
        <v>.</v>
      </c>
      <c r="Y48" s="240" t="str">
        <f t="shared" si="61"/>
        <v>.</v>
      </c>
      <c r="Z48" s="240" t="str">
        <f t="shared" si="61"/>
        <v>.</v>
      </c>
      <c r="AA48" s="240" t="str">
        <f t="shared" si="61"/>
        <v>.</v>
      </c>
      <c r="AB48" s="240" t="str">
        <f t="shared" si="61"/>
        <v>.</v>
      </c>
      <c r="AC48" s="240" t="str">
        <f t="shared" si="61"/>
        <v>.</v>
      </c>
      <c r="AD48" s="240" t="str">
        <f t="shared" si="61"/>
        <v>.</v>
      </c>
      <c r="AE48" s="240" t="str">
        <f t="shared" si="61"/>
        <v>.</v>
      </c>
      <c r="AF48" s="240" t="str">
        <f t="shared" si="61"/>
        <v>.</v>
      </c>
      <c r="AG48" s="240" t="str">
        <f t="shared" si="61"/>
        <v>.</v>
      </c>
      <c r="AH48" s="240" t="str">
        <f t="shared" si="61"/>
        <v>.</v>
      </c>
      <c r="AI48" s="240" t="str">
        <f t="shared" si="61"/>
        <v>.</v>
      </c>
      <c r="AJ48" s="240" t="str">
        <f t="shared" si="61"/>
        <v>.</v>
      </c>
      <c r="AK48" s="240" t="str">
        <f t="shared" si="61"/>
        <v>.</v>
      </c>
      <c r="AL48" s="240" t="str">
        <f t="shared" si="61"/>
        <v>.</v>
      </c>
      <c r="AM48" s="240" t="str">
        <f t="shared" si="61"/>
        <v>.</v>
      </c>
      <c r="AN48" s="240" t="str">
        <f t="shared" si="61"/>
        <v>.</v>
      </c>
      <c r="AO48" s="240" t="str">
        <f t="shared" si="61"/>
        <v>.</v>
      </c>
      <c r="AP48" s="240" t="str">
        <f t="shared" si="61"/>
        <v>.</v>
      </c>
      <c r="AQ48" s="240" t="str">
        <f t="shared" si="61"/>
        <v>.</v>
      </c>
      <c r="AR48" s="4">
        <f t="shared" si="63"/>
        <v>0</v>
      </c>
    </row>
    <row r="49" spans="1:44" ht="10.5" customHeight="1">
      <c r="A49" s="265">
        <f>'7'!A49</f>
        <v>0</v>
      </c>
      <c r="B49" s="265">
        <f>'7'!B49</f>
        <v>0</v>
      </c>
      <c r="C49" s="266">
        <f>'8 (2)'!C49</f>
        <v>0</v>
      </c>
      <c r="D49" s="240" t="str">
        <f>IF('8 (2)'!AQ49="C","C",IF('8 (2)'!AQ49="D","D",IF('8 (2)'!AQ49="TR","TR",IF('8 (2)'!AQ49="TC","TC","."))))</f>
        <v>.</v>
      </c>
      <c r="E49" s="240" t="str">
        <f t="shared" si="62"/>
        <v>.</v>
      </c>
      <c r="F49" s="240" t="str">
        <f t="shared" si="61"/>
        <v>.</v>
      </c>
      <c r="G49" s="240" t="str">
        <f t="shared" si="61"/>
        <v>.</v>
      </c>
      <c r="H49" s="240" t="str">
        <f t="shared" si="61"/>
        <v>.</v>
      </c>
      <c r="I49" s="240" t="str">
        <f t="shared" si="61"/>
        <v>.</v>
      </c>
      <c r="J49" s="240" t="str">
        <f t="shared" si="61"/>
        <v>.</v>
      </c>
      <c r="K49" s="240" t="str">
        <f t="shared" si="61"/>
        <v>.</v>
      </c>
      <c r="L49" s="240" t="str">
        <f t="shared" si="61"/>
        <v>.</v>
      </c>
      <c r="M49" s="240" t="str">
        <f t="shared" si="61"/>
        <v>.</v>
      </c>
      <c r="N49" s="240" t="str">
        <f t="shared" si="61"/>
        <v>.</v>
      </c>
      <c r="O49" s="240" t="str">
        <f t="shared" si="61"/>
        <v>.</v>
      </c>
      <c r="P49" s="240" t="str">
        <f t="shared" si="61"/>
        <v>.</v>
      </c>
      <c r="Q49" s="240" t="str">
        <f t="shared" si="61"/>
        <v>.</v>
      </c>
      <c r="R49" s="240" t="str">
        <f t="shared" si="61"/>
        <v>.</v>
      </c>
      <c r="S49" s="240" t="str">
        <f t="shared" si="61"/>
        <v>.</v>
      </c>
      <c r="T49" s="240" t="str">
        <f t="shared" si="61"/>
        <v>.</v>
      </c>
      <c r="U49" s="240" t="str">
        <f t="shared" si="61"/>
        <v>.</v>
      </c>
      <c r="V49" s="240" t="str">
        <f t="shared" si="61"/>
        <v>.</v>
      </c>
      <c r="W49" s="240" t="str">
        <f t="shared" si="61"/>
        <v>.</v>
      </c>
      <c r="X49" s="240" t="str">
        <f t="shared" si="61"/>
        <v>.</v>
      </c>
      <c r="Y49" s="240" t="str">
        <f t="shared" si="61"/>
        <v>.</v>
      </c>
      <c r="Z49" s="240" t="str">
        <f t="shared" si="61"/>
        <v>.</v>
      </c>
      <c r="AA49" s="240" t="str">
        <f t="shared" si="61"/>
        <v>.</v>
      </c>
      <c r="AB49" s="240" t="str">
        <f t="shared" si="61"/>
        <v>.</v>
      </c>
      <c r="AC49" s="240" t="str">
        <f t="shared" si="61"/>
        <v>.</v>
      </c>
      <c r="AD49" s="240" t="str">
        <f t="shared" si="61"/>
        <v>.</v>
      </c>
      <c r="AE49" s="240" t="str">
        <f t="shared" si="61"/>
        <v>.</v>
      </c>
      <c r="AF49" s="240" t="str">
        <f t="shared" si="61"/>
        <v>.</v>
      </c>
      <c r="AG49" s="240" t="str">
        <f t="shared" si="61"/>
        <v>.</v>
      </c>
      <c r="AH49" s="240" t="str">
        <f t="shared" si="61"/>
        <v>.</v>
      </c>
      <c r="AI49" s="240" t="str">
        <f t="shared" si="61"/>
        <v>.</v>
      </c>
      <c r="AJ49" s="240" t="str">
        <f t="shared" si="61"/>
        <v>.</v>
      </c>
      <c r="AK49" s="240" t="str">
        <f t="shared" si="61"/>
        <v>.</v>
      </c>
      <c r="AL49" s="240" t="str">
        <f t="shared" si="61"/>
        <v>.</v>
      </c>
      <c r="AM49" s="240" t="str">
        <f t="shared" si="61"/>
        <v>.</v>
      </c>
      <c r="AN49" s="240" t="str">
        <f t="shared" si="61"/>
        <v>.</v>
      </c>
      <c r="AO49" s="240" t="str">
        <f t="shared" si="61"/>
        <v>.</v>
      </c>
      <c r="AP49" s="240" t="str">
        <f t="shared" si="61"/>
        <v>.</v>
      </c>
      <c r="AQ49" s="240" t="str">
        <f t="shared" si="61"/>
        <v>.</v>
      </c>
      <c r="AR49" s="4">
        <f t="shared" si="63"/>
        <v>0</v>
      </c>
    </row>
    <row r="50" spans="1:44" ht="10.5" customHeight="1">
      <c r="A50" s="265">
        <f>'7'!A50</f>
        <v>0</v>
      </c>
      <c r="B50" s="265">
        <f>'7'!B50</f>
        <v>0</v>
      </c>
      <c r="C50" s="266">
        <f>'8 (2)'!C50</f>
        <v>0</v>
      </c>
      <c r="D50" s="240" t="str">
        <f>IF('8 (2)'!AQ50="C","C",IF('8 (2)'!AQ50="D","D",IF('8 (2)'!AQ50="TR","TR",IF('8 (2)'!AQ50="TC","TC","."))))</f>
        <v>.</v>
      </c>
      <c r="E50" s="240" t="str">
        <f t="shared" si="62"/>
        <v>.</v>
      </c>
      <c r="F50" s="240" t="str">
        <f t="shared" si="61"/>
        <v>.</v>
      </c>
      <c r="G50" s="240" t="str">
        <f t="shared" si="61"/>
        <v>.</v>
      </c>
      <c r="H50" s="240" t="str">
        <f t="shared" si="61"/>
        <v>.</v>
      </c>
      <c r="I50" s="240" t="str">
        <f t="shared" si="61"/>
        <v>.</v>
      </c>
      <c r="J50" s="240" t="str">
        <f t="shared" si="61"/>
        <v>.</v>
      </c>
      <c r="K50" s="240" t="str">
        <f t="shared" si="61"/>
        <v>.</v>
      </c>
      <c r="L50" s="240" t="str">
        <f t="shared" si="61"/>
        <v>.</v>
      </c>
      <c r="M50" s="240" t="str">
        <f t="shared" si="61"/>
        <v>.</v>
      </c>
      <c r="N50" s="240" t="str">
        <f t="shared" si="61"/>
        <v>.</v>
      </c>
      <c r="O50" s="240" t="str">
        <f t="shared" si="61"/>
        <v>.</v>
      </c>
      <c r="P50" s="240" t="str">
        <f t="shared" si="61"/>
        <v>.</v>
      </c>
      <c r="Q50" s="240" t="str">
        <f t="shared" si="61"/>
        <v>.</v>
      </c>
      <c r="R50" s="240" t="str">
        <f t="shared" si="61"/>
        <v>.</v>
      </c>
      <c r="S50" s="240" t="str">
        <f t="shared" si="61"/>
        <v>.</v>
      </c>
      <c r="T50" s="240" t="str">
        <f t="shared" si="61"/>
        <v>.</v>
      </c>
      <c r="U50" s="240" t="str">
        <f t="shared" si="61"/>
        <v>.</v>
      </c>
      <c r="V50" s="240" t="str">
        <f t="shared" si="61"/>
        <v>.</v>
      </c>
      <c r="W50" s="240" t="str">
        <f t="shared" si="61"/>
        <v>.</v>
      </c>
      <c r="X50" s="240" t="str">
        <f t="shared" si="61"/>
        <v>.</v>
      </c>
      <c r="Y50" s="240" t="str">
        <f t="shared" si="61"/>
        <v>.</v>
      </c>
      <c r="Z50" s="240" t="str">
        <f t="shared" si="61"/>
        <v>.</v>
      </c>
      <c r="AA50" s="240" t="str">
        <f t="shared" si="61"/>
        <v>.</v>
      </c>
      <c r="AB50" s="240" t="str">
        <f t="shared" si="61"/>
        <v>.</v>
      </c>
      <c r="AC50" s="240" t="str">
        <f t="shared" si="61"/>
        <v>.</v>
      </c>
      <c r="AD50" s="240" t="str">
        <f t="shared" si="61"/>
        <v>.</v>
      </c>
      <c r="AE50" s="240" t="str">
        <f t="shared" si="61"/>
        <v>.</v>
      </c>
      <c r="AF50" s="240" t="str">
        <f t="shared" si="61"/>
        <v>.</v>
      </c>
      <c r="AG50" s="240" t="str">
        <f t="shared" si="61"/>
        <v>.</v>
      </c>
      <c r="AH50" s="240" t="str">
        <f t="shared" ref="AH50:AQ50" si="64">IF(AG50="C","C",IF(AG50="D","D",IF(AG50="TR","TR",IF(AG50="TC","TC","."))))</f>
        <v>.</v>
      </c>
      <c r="AI50" s="240" t="str">
        <f t="shared" si="64"/>
        <v>.</v>
      </c>
      <c r="AJ50" s="240" t="str">
        <f t="shared" si="64"/>
        <v>.</v>
      </c>
      <c r="AK50" s="240" t="str">
        <f t="shared" si="64"/>
        <v>.</v>
      </c>
      <c r="AL50" s="240" t="str">
        <f t="shared" si="64"/>
        <v>.</v>
      </c>
      <c r="AM50" s="240" t="str">
        <f t="shared" si="64"/>
        <v>.</v>
      </c>
      <c r="AN50" s="240" t="str">
        <f t="shared" si="64"/>
        <v>.</v>
      </c>
      <c r="AO50" s="240" t="str">
        <f t="shared" si="64"/>
        <v>.</v>
      </c>
      <c r="AP50" s="240" t="str">
        <f t="shared" si="64"/>
        <v>.</v>
      </c>
      <c r="AQ50" s="240" t="str">
        <f t="shared" si="64"/>
        <v>.</v>
      </c>
      <c r="AR50" s="4">
        <f t="shared" si="63"/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'8 (2)'!C51</f>
        <v>0</v>
      </c>
      <c r="D51" s="240" t="str">
        <f>IF('8 (2)'!AQ51="C","C",IF('8 (2)'!AQ51="D","D",IF('8 (2)'!AQ51="TR","TR",IF('8 (2)'!AQ51="TC","TC","."))))</f>
        <v>.</v>
      </c>
      <c r="E51" s="240" t="str">
        <f t="shared" ref="E51:T55" si="65">IF(D51="C","C",IF(D51="D","D",IF(D51="TR","TR",IF(D51="TC","TC","."))))</f>
        <v>.</v>
      </c>
      <c r="F51" s="240" t="str">
        <f t="shared" si="65"/>
        <v>.</v>
      </c>
      <c r="G51" s="240" t="str">
        <f t="shared" si="65"/>
        <v>.</v>
      </c>
      <c r="H51" s="240" t="str">
        <f t="shared" si="65"/>
        <v>.</v>
      </c>
      <c r="I51" s="240" t="str">
        <f t="shared" si="65"/>
        <v>.</v>
      </c>
      <c r="J51" s="240" t="str">
        <f t="shared" si="65"/>
        <v>.</v>
      </c>
      <c r="K51" s="240" t="str">
        <f t="shared" si="65"/>
        <v>.</v>
      </c>
      <c r="L51" s="240" t="str">
        <f t="shared" si="65"/>
        <v>.</v>
      </c>
      <c r="M51" s="240" t="str">
        <f t="shared" si="65"/>
        <v>.</v>
      </c>
      <c r="N51" s="240" t="str">
        <f t="shared" si="65"/>
        <v>.</v>
      </c>
      <c r="O51" s="240" t="str">
        <f t="shared" si="65"/>
        <v>.</v>
      </c>
      <c r="P51" s="240" t="str">
        <f t="shared" si="65"/>
        <v>.</v>
      </c>
      <c r="Q51" s="240" t="str">
        <f t="shared" si="65"/>
        <v>.</v>
      </c>
      <c r="R51" s="240" t="str">
        <f t="shared" si="65"/>
        <v>.</v>
      </c>
      <c r="S51" s="240" t="str">
        <f t="shared" si="65"/>
        <v>.</v>
      </c>
      <c r="T51" s="240" t="str">
        <f t="shared" si="65"/>
        <v>.</v>
      </c>
      <c r="U51" s="240" t="str">
        <f t="shared" ref="U51:AG55" si="66">IF(T51="C","C",IF(T51="D","D",IF(T51="TR","TR",IF(T51="TC","TC","."))))</f>
        <v>.</v>
      </c>
      <c r="V51" s="240" t="str">
        <f t="shared" si="66"/>
        <v>.</v>
      </c>
      <c r="W51" s="240" t="str">
        <f t="shared" si="66"/>
        <v>.</v>
      </c>
      <c r="X51" s="240" t="str">
        <f t="shared" si="66"/>
        <v>.</v>
      </c>
      <c r="Y51" s="240" t="str">
        <f t="shared" si="66"/>
        <v>.</v>
      </c>
      <c r="Z51" s="240" t="str">
        <f t="shared" si="66"/>
        <v>.</v>
      </c>
      <c r="AA51" s="240" t="str">
        <f t="shared" si="66"/>
        <v>.</v>
      </c>
      <c r="AB51" s="240" t="str">
        <f t="shared" si="66"/>
        <v>.</v>
      </c>
      <c r="AC51" s="240" t="str">
        <f t="shared" si="66"/>
        <v>.</v>
      </c>
      <c r="AD51" s="240" t="str">
        <f t="shared" si="66"/>
        <v>.</v>
      </c>
      <c r="AE51" s="240" t="str">
        <f t="shared" si="66"/>
        <v>.</v>
      </c>
      <c r="AF51" s="240" t="str">
        <f t="shared" si="66"/>
        <v>.</v>
      </c>
      <c r="AG51" s="240" t="str">
        <f t="shared" si="66"/>
        <v>.</v>
      </c>
      <c r="AH51" s="240" t="str">
        <f t="shared" ref="AH51:AH55" si="67">IF(AG51="C","C",IF(AG51="D","D",IF(AG51="TR","TR",IF(AG51="TC","TC","."))))</f>
        <v>.</v>
      </c>
      <c r="AI51" s="240" t="str">
        <f t="shared" ref="AI51:AI55" si="68">IF(AH51="C","C",IF(AH51="D","D",IF(AH51="TR","TR",IF(AH51="TC","TC","."))))</f>
        <v>.</v>
      </c>
      <c r="AJ51" s="240" t="str">
        <f t="shared" ref="AJ51:AJ55" si="69">IF(AI51="C","C",IF(AI51="D","D",IF(AI51="TR","TR",IF(AI51="TC","TC","."))))</f>
        <v>.</v>
      </c>
      <c r="AK51" s="240" t="str">
        <f t="shared" ref="AK51:AK55" si="70">IF(AJ51="C","C",IF(AJ51="D","D",IF(AJ51="TR","TR",IF(AJ51="TC","TC","."))))</f>
        <v>.</v>
      </c>
      <c r="AL51" s="240" t="str">
        <f t="shared" ref="AL51:AL55" si="71">IF(AK51="C","C",IF(AK51="D","D",IF(AK51="TR","TR",IF(AK51="TC","TC","."))))</f>
        <v>.</v>
      </c>
      <c r="AM51" s="240" t="str">
        <f t="shared" ref="AM51:AM55" si="72">IF(AL51="C","C",IF(AL51="D","D",IF(AL51="TR","TR",IF(AL51="TC","TC","."))))</f>
        <v>.</v>
      </c>
      <c r="AN51" s="240" t="str">
        <f t="shared" ref="AN51:AN55" si="73">IF(AM51="C","C",IF(AM51="D","D",IF(AM51="TR","TR",IF(AM51="TC","TC","."))))</f>
        <v>.</v>
      </c>
      <c r="AO51" s="240" t="str">
        <f t="shared" ref="AO51:AO55" si="74">IF(AN51="C","C",IF(AN51="D","D",IF(AN51="TR","TR",IF(AN51="TC","TC","."))))</f>
        <v>.</v>
      </c>
      <c r="AP51" s="240" t="str">
        <f t="shared" ref="AP51:AP55" si="75">IF(AO51="C","C",IF(AO51="D","D",IF(AO51="TR","TR",IF(AO51="TC","TC","."))))</f>
        <v>.</v>
      </c>
      <c r="AQ51" s="240" t="str">
        <f t="shared" ref="AQ51:AQ55" si="76">IF(AP51="C","C",IF(AP51="D","D",IF(AP51="TR","TR",IF(AP51="TC","TC","."))))</f>
        <v>.</v>
      </c>
      <c r="AR51" s="46">
        <f t="shared" ref="AR51:AR55" si="77">COUNTIF(D51:AQ51,"F")</f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'8 (2)'!C52</f>
        <v>0</v>
      </c>
      <c r="D52" s="240" t="str">
        <f>IF('8 (2)'!AQ52="C","C",IF('8 (2)'!AQ52="D","D",IF('8 (2)'!AQ52="TR","TR",IF('8 (2)'!AQ52="TC","TC","."))))</f>
        <v>.</v>
      </c>
      <c r="E52" s="240" t="str">
        <f t="shared" si="65"/>
        <v>.</v>
      </c>
      <c r="F52" s="240" t="str">
        <f t="shared" si="65"/>
        <v>.</v>
      </c>
      <c r="G52" s="240" t="str">
        <f t="shared" si="65"/>
        <v>.</v>
      </c>
      <c r="H52" s="240" t="str">
        <f t="shared" si="65"/>
        <v>.</v>
      </c>
      <c r="I52" s="240" t="str">
        <f t="shared" si="65"/>
        <v>.</v>
      </c>
      <c r="J52" s="240" t="str">
        <f t="shared" si="65"/>
        <v>.</v>
      </c>
      <c r="K52" s="240" t="str">
        <f t="shared" si="65"/>
        <v>.</v>
      </c>
      <c r="L52" s="240" t="str">
        <f t="shared" si="65"/>
        <v>.</v>
      </c>
      <c r="M52" s="240" t="str">
        <f t="shared" si="65"/>
        <v>.</v>
      </c>
      <c r="N52" s="240" t="str">
        <f t="shared" si="65"/>
        <v>.</v>
      </c>
      <c r="O52" s="240" t="str">
        <f t="shared" si="65"/>
        <v>.</v>
      </c>
      <c r="P52" s="240" t="str">
        <f t="shared" si="65"/>
        <v>.</v>
      </c>
      <c r="Q52" s="240" t="str">
        <f t="shared" si="65"/>
        <v>.</v>
      </c>
      <c r="R52" s="240" t="str">
        <f t="shared" si="65"/>
        <v>.</v>
      </c>
      <c r="S52" s="240" t="str">
        <f t="shared" si="65"/>
        <v>.</v>
      </c>
      <c r="T52" s="240" t="str">
        <f t="shared" si="65"/>
        <v>.</v>
      </c>
      <c r="U52" s="240" t="str">
        <f t="shared" si="66"/>
        <v>.</v>
      </c>
      <c r="V52" s="240" t="str">
        <f t="shared" si="66"/>
        <v>.</v>
      </c>
      <c r="W52" s="240" t="str">
        <f t="shared" si="66"/>
        <v>.</v>
      </c>
      <c r="X52" s="240" t="str">
        <f t="shared" si="66"/>
        <v>.</v>
      </c>
      <c r="Y52" s="240" t="str">
        <f t="shared" si="66"/>
        <v>.</v>
      </c>
      <c r="Z52" s="240" t="str">
        <f t="shared" si="66"/>
        <v>.</v>
      </c>
      <c r="AA52" s="240" t="str">
        <f t="shared" si="66"/>
        <v>.</v>
      </c>
      <c r="AB52" s="240" t="str">
        <f t="shared" si="66"/>
        <v>.</v>
      </c>
      <c r="AC52" s="240" t="str">
        <f t="shared" si="66"/>
        <v>.</v>
      </c>
      <c r="AD52" s="240" t="str">
        <f t="shared" si="66"/>
        <v>.</v>
      </c>
      <c r="AE52" s="240" t="str">
        <f t="shared" si="66"/>
        <v>.</v>
      </c>
      <c r="AF52" s="240" t="str">
        <f t="shared" si="66"/>
        <v>.</v>
      </c>
      <c r="AG52" s="240" t="str">
        <f t="shared" si="66"/>
        <v>.</v>
      </c>
      <c r="AH52" s="240" t="str">
        <f t="shared" si="67"/>
        <v>.</v>
      </c>
      <c r="AI52" s="240" t="str">
        <f t="shared" si="68"/>
        <v>.</v>
      </c>
      <c r="AJ52" s="240" t="str">
        <f t="shared" si="69"/>
        <v>.</v>
      </c>
      <c r="AK52" s="240" t="str">
        <f t="shared" si="70"/>
        <v>.</v>
      </c>
      <c r="AL52" s="240" t="str">
        <f t="shared" si="71"/>
        <v>.</v>
      </c>
      <c r="AM52" s="240" t="str">
        <f t="shared" si="72"/>
        <v>.</v>
      </c>
      <c r="AN52" s="240" t="str">
        <f t="shared" si="73"/>
        <v>.</v>
      </c>
      <c r="AO52" s="240" t="str">
        <f t="shared" si="74"/>
        <v>.</v>
      </c>
      <c r="AP52" s="240" t="str">
        <f t="shared" si="75"/>
        <v>.</v>
      </c>
      <c r="AQ52" s="240" t="str">
        <f t="shared" si="76"/>
        <v>.</v>
      </c>
      <c r="AR52" s="46">
        <f t="shared" si="77"/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'8 (2)'!C53</f>
        <v>0</v>
      </c>
      <c r="D53" s="240" t="str">
        <f>IF('8 (2)'!AQ53="C","C",IF('8 (2)'!AQ53="D","D",IF('8 (2)'!AQ53="TR","TR",IF('8 (2)'!AQ53="TC","TC","."))))</f>
        <v>.</v>
      </c>
      <c r="E53" s="240" t="str">
        <f t="shared" si="65"/>
        <v>.</v>
      </c>
      <c r="F53" s="240" t="str">
        <f t="shared" si="65"/>
        <v>.</v>
      </c>
      <c r="G53" s="240" t="str">
        <f t="shared" si="65"/>
        <v>.</v>
      </c>
      <c r="H53" s="240" t="str">
        <f t="shared" si="65"/>
        <v>.</v>
      </c>
      <c r="I53" s="240" t="str">
        <f t="shared" si="65"/>
        <v>.</v>
      </c>
      <c r="J53" s="240" t="str">
        <f t="shared" si="65"/>
        <v>.</v>
      </c>
      <c r="K53" s="240" t="str">
        <f t="shared" si="65"/>
        <v>.</v>
      </c>
      <c r="L53" s="240" t="str">
        <f t="shared" si="65"/>
        <v>.</v>
      </c>
      <c r="M53" s="240" t="str">
        <f t="shared" si="65"/>
        <v>.</v>
      </c>
      <c r="N53" s="240" t="str">
        <f t="shared" si="65"/>
        <v>.</v>
      </c>
      <c r="O53" s="240" t="str">
        <f t="shared" si="65"/>
        <v>.</v>
      </c>
      <c r="P53" s="240" t="str">
        <f t="shared" si="65"/>
        <v>.</v>
      </c>
      <c r="Q53" s="240" t="str">
        <f t="shared" si="65"/>
        <v>.</v>
      </c>
      <c r="R53" s="240" t="str">
        <f t="shared" si="65"/>
        <v>.</v>
      </c>
      <c r="S53" s="240" t="str">
        <f t="shared" si="65"/>
        <v>.</v>
      </c>
      <c r="T53" s="240" t="str">
        <f t="shared" si="65"/>
        <v>.</v>
      </c>
      <c r="U53" s="240" t="str">
        <f t="shared" si="66"/>
        <v>.</v>
      </c>
      <c r="V53" s="240" t="str">
        <f t="shared" si="66"/>
        <v>.</v>
      </c>
      <c r="W53" s="240" t="str">
        <f t="shared" si="66"/>
        <v>.</v>
      </c>
      <c r="X53" s="240" t="str">
        <f t="shared" si="66"/>
        <v>.</v>
      </c>
      <c r="Y53" s="240" t="str">
        <f t="shared" si="66"/>
        <v>.</v>
      </c>
      <c r="Z53" s="240" t="str">
        <f t="shared" si="66"/>
        <v>.</v>
      </c>
      <c r="AA53" s="240" t="str">
        <f t="shared" si="66"/>
        <v>.</v>
      </c>
      <c r="AB53" s="240" t="str">
        <f t="shared" si="66"/>
        <v>.</v>
      </c>
      <c r="AC53" s="240" t="str">
        <f t="shared" si="66"/>
        <v>.</v>
      </c>
      <c r="AD53" s="240" t="str">
        <f t="shared" si="66"/>
        <v>.</v>
      </c>
      <c r="AE53" s="240" t="str">
        <f t="shared" si="66"/>
        <v>.</v>
      </c>
      <c r="AF53" s="240" t="str">
        <f t="shared" si="66"/>
        <v>.</v>
      </c>
      <c r="AG53" s="240" t="str">
        <f t="shared" si="66"/>
        <v>.</v>
      </c>
      <c r="AH53" s="240" t="str">
        <f t="shared" si="67"/>
        <v>.</v>
      </c>
      <c r="AI53" s="240" t="str">
        <f t="shared" si="68"/>
        <v>.</v>
      </c>
      <c r="AJ53" s="240" t="str">
        <f t="shared" si="69"/>
        <v>.</v>
      </c>
      <c r="AK53" s="240" t="str">
        <f t="shared" si="70"/>
        <v>.</v>
      </c>
      <c r="AL53" s="240" t="str">
        <f t="shared" si="71"/>
        <v>.</v>
      </c>
      <c r="AM53" s="240" t="str">
        <f t="shared" si="72"/>
        <v>.</v>
      </c>
      <c r="AN53" s="240" t="str">
        <f t="shared" si="73"/>
        <v>.</v>
      </c>
      <c r="AO53" s="240" t="str">
        <f t="shared" si="74"/>
        <v>.</v>
      </c>
      <c r="AP53" s="240" t="str">
        <f t="shared" si="75"/>
        <v>.</v>
      </c>
      <c r="AQ53" s="240" t="str">
        <f t="shared" si="76"/>
        <v>.</v>
      </c>
      <c r="AR53" s="46">
        <f t="shared" si="77"/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'8 (2)'!C54</f>
        <v>0</v>
      </c>
      <c r="D54" s="240" t="str">
        <f>IF('8 (2)'!AQ54="C","C",IF('8 (2)'!AQ54="D","D",IF('8 (2)'!AQ54="TR","TR",IF('8 (2)'!AQ54="TC","TC","."))))</f>
        <v>.</v>
      </c>
      <c r="E54" s="240" t="str">
        <f t="shared" si="65"/>
        <v>.</v>
      </c>
      <c r="F54" s="240" t="str">
        <f t="shared" si="65"/>
        <v>.</v>
      </c>
      <c r="G54" s="240" t="str">
        <f t="shared" si="65"/>
        <v>.</v>
      </c>
      <c r="H54" s="240" t="str">
        <f t="shared" si="65"/>
        <v>.</v>
      </c>
      <c r="I54" s="240" t="str">
        <f t="shared" si="65"/>
        <v>.</v>
      </c>
      <c r="J54" s="240" t="str">
        <f t="shared" si="65"/>
        <v>.</v>
      </c>
      <c r="K54" s="240" t="str">
        <f t="shared" si="65"/>
        <v>.</v>
      </c>
      <c r="L54" s="240" t="str">
        <f t="shared" si="65"/>
        <v>.</v>
      </c>
      <c r="M54" s="240" t="str">
        <f t="shared" si="65"/>
        <v>.</v>
      </c>
      <c r="N54" s="240" t="str">
        <f t="shared" si="65"/>
        <v>.</v>
      </c>
      <c r="O54" s="240" t="str">
        <f t="shared" si="65"/>
        <v>.</v>
      </c>
      <c r="P54" s="240" t="str">
        <f t="shared" si="65"/>
        <v>.</v>
      </c>
      <c r="Q54" s="240" t="str">
        <f t="shared" si="65"/>
        <v>.</v>
      </c>
      <c r="R54" s="240" t="str">
        <f t="shared" si="65"/>
        <v>.</v>
      </c>
      <c r="S54" s="240" t="str">
        <f t="shared" si="65"/>
        <v>.</v>
      </c>
      <c r="T54" s="240" t="str">
        <f t="shared" si="65"/>
        <v>.</v>
      </c>
      <c r="U54" s="240" t="str">
        <f t="shared" si="66"/>
        <v>.</v>
      </c>
      <c r="V54" s="240" t="str">
        <f t="shared" si="66"/>
        <v>.</v>
      </c>
      <c r="W54" s="240" t="str">
        <f t="shared" si="66"/>
        <v>.</v>
      </c>
      <c r="X54" s="240" t="str">
        <f t="shared" si="66"/>
        <v>.</v>
      </c>
      <c r="Y54" s="240" t="str">
        <f t="shared" si="66"/>
        <v>.</v>
      </c>
      <c r="Z54" s="240" t="str">
        <f t="shared" si="66"/>
        <v>.</v>
      </c>
      <c r="AA54" s="240" t="str">
        <f t="shared" si="66"/>
        <v>.</v>
      </c>
      <c r="AB54" s="240" t="str">
        <f t="shared" si="66"/>
        <v>.</v>
      </c>
      <c r="AC54" s="240" t="str">
        <f t="shared" si="66"/>
        <v>.</v>
      </c>
      <c r="AD54" s="240" t="str">
        <f t="shared" si="66"/>
        <v>.</v>
      </c>
      <c r="AE54" s="240" t="str">
        <f t="shared" si="66"/>
        <v>.</v>
      </c>
      <c r="AF54" s="240" t="str">
        <f t="shared" si="66"/>
        <v>.</v>
      </c>
      <c r="AG54" s="240" t="str">
        <f t="shared" si="66"/>
        <v>.</v>
      </c>
      <c r="AH54" s="240" t="str">
        <f t="shared" si="67"/>
        <v>.</v>
      </c>
      <c r="AI54" s="240" t="str">
        <f t="shared" si="68"/>
        <v>.</v>
      </c>
      <c r="AJ54" s="240" t="str">
        <f t="shared" si="69"/>
        <v>.</v>
      </c>
      <c r="AK54" s="240" t="str">
        <f t="shared" si="70"/>
        <v>.</v>
      </c>
      <c r="AL54" s="240" t="str">
        <f t="shared" si="71"/>
        <v>.</v>
      </c>
      <c r="AM54" s="240" t="str">
        <f t="shared" si="72"/>
        <v>.</v>
      </c>
      <c r="AN54" s="240" t="str">
        <f t="shared" si="73"/>
        <v>.</v>
      </c>
      <c r="AO54" s="240" t="str">
        <f t="shared" si="74"/>
        <v>.</v>
      </c>
      <c r="AP54" s="240" t="str">
        <f t="shared" si="75"/>
        <v>.</v>
      </c>
      <c r="AQ54" s="240" t="str">
        <f t="shared" si="76"/>
        <v>.</v>
      </c>
      <c r="AR54" s="46">
        <f t="shared" si="77"/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'8 (2)'!C55</f>
        <v>0</v>
      </c>
      <c r="D55" s="240" t="str">
        <f>IF('8 (2)'!AQ55="C","C",IF('8 (2)'!AQ55="D","D",IF('8 (2)'!AQ55="TR","TR",IF('8 (2)'!AQ55="TC","TC","."))))</f>
        <v>.</v>
      </c>
      <c r="E55" s="240" t="str">
        <f t="shared" si="65"/>
        <v>.</v>
      </c>
      <c r="F55" s="240" t="str">
        <f t="shared" si="65"/>
        <v>.</v>
      </c>
      <c r="G55" s="240" t="str">
        <f t="shared" si="65"/>
        <v>.</v>
      </c>
      <c r="H55" s="240" t="str">
        <f t="shared" si="65"/>
        <v>.</v>
      </c>
      <c r="I55" s="240" t="str">
        <f t="shared" si="65"/>
        <v>.</v>
      </c>
      <c r="J55" s="240" t="str">
        <f t="shared" si="65"/>
        <v>.</v>
      </c>
      <c r="K55" s="240" t="str">
        <f t="shared" si="65"/>
        <v>.</v>
      </c>
      <c r="L55" s="240" t="str">
        <f t="shared" si="65"/>
        <v>.</v>
      </c>
      <c r="M55" s="240" t="str">
        <f t="shared" si="65"/>
        <v>.</v>
      </c>
      <c r="N55" s="240" t="str">
        <f t="shared" si="65"/>
        <v>.</v>
      </c>
      <c r="O55" s="240" t="str">
        <f t="shared" si="65"/>
        <v>.</v>
      </c>
      <c r="P55" s="240" t="str">
        <f t="shared" si="65"/>
        <v>.</v>
      </c>
      <c r="Q55" s="240" t="str">
        <f t="shared" si="65"/>
        <v>.</v>
      </c>
      <c r="R55" s="240" t="str">
        <f t="shared" si="65"/>
        <v>.</v>
      </c>
      <c r="S55" s="240" t="str">
        <f t="shared" si="65"/>
        <v>.</v>
      </c>
      <c r="T55" s="240" t="str">
        <f t="shared" si="65"/>
        <v>.</v>
      </c>
      <c r="U55" s="240" t="str">
        <f t="shared" si="66"/>
        <v>.</v>
      </c>
      <c r="V55" s="240" t="str">
        <f t="shared" si="66"/>
        <v>.</v>
      </c>
      <c r="W55" s="240" t="str">
        <f t="shared" si="66"/>
        <v>.</v>
      </c>
      <c r="X55" s="240" t="str">
        <f t="shared" si="66"/>
        <v>.</v>
      </c>
      <c r="Y55" s="240" t="str">
        <f t="shared" si="66"/>
        <v>.</v>
      </c>
      <c r="Z55" s="240" t="str">
        <f t="shared" si="66"/>
        <v>.</v>
      </c>
      <c r="AA55" s="240" t="str">
        <f t="shared" si="66"/>
        <v>.</v>
      </c>
      <c r="AB55" s="240" t="str">
        <f t="shared" si="66"/>
        <v>.</v>
      </c>
      <c r="AC55" s="240" t="str">
        <f t="shared" si="66"/>
        <v>.</v>
      </c>
      <c r="AD55" s="240" t="str">
        <f t="shared" si="66"/>
        <v>.</v>
      </c>
      <c r="AE55" s="240" t="str">
        <f t="shared" si="66"/>
        <v>.</v>
      </c>
      <c r="AF55" s="240" t="str">
        <f t="shared" si="66"/>
        <v>.</v>
      </c>
      <c r="AG55" s="240" t="str">
        <f t="shared" si="66"/>
        <v>.</v>
      </c>
      <c r="AH55" s="240" t="str">
        <f t="shared" si="67"/>
        <v>.</v>
      </c>
      <c r="AI55" s="240" t="str">
        <f t="shared" si="68"/>
        <v>.</v>
      </c>
      <c r="AJ55" s="240" t="str">
        <f t="shared" si="69"/>
        <v>.</v>
      </c>
      <c r="AK55" s="240" t="str">
        <f t="shared" si="70"/>
        <v>.</v>
      </c>
      <c r="AL55" s="240" t="str">
        <f t="shared" si="71"/>
        <v>.</v>
      </c>
      <c r="AM55" s="240" t="str">
        <f t="shared" si="72"/>
        <v>.</v>
      </c>
      <c r="AN55" s="240" t="str">
        <f t="shared" si="73"/>
        <v>.</v>
      </c>
      <c r="AO55" s="240" t="str">
        <f t="shared" si="74"/>
        <v>.</v>
      </c>
      <c r="AP55" s="240" t="str">
        <f t="shared" si="75"/>
        <v>.</v>
      </c>
      <c r="AQ55" s="240" t="str">
        <f t="shared" si="76"/>
        <v>.</v>
      </c>
      <c r="AR55" s="46">
        <f t="shared" si="77"/>
        <v>0</v>
      </c>
    </row>
    <row r="56" spans="1:44" ht="12.4" customHeight="1"/>
    <row r="57" spans="1:44">
      <c r="A57" s="318" t="s">
        <v>208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autoFilter ref="B15:B55"/>
  <dataConsolidate/>
  <mergeCells count="37">
    <mergeCell ref="AJ12:AM12"/>
    <mergeCell ref="AN12:AQ12"/>
    <mergeCell ref="L12:O12"/>
    <mergeCell ref="P12:S12"/>
    <mergeCell ref="T12:W12"/>
    <mergeCell ref="X12:AA12"/>
    <mergeCell ref="AB12:AE12"/>
    <mergeCell ref="AF12:AI12"/>
    <mergeCell ref="A14:C14"/>
    <mergeCell ref="R10:W10"/>
    <mergeCell ref="Y10:AD10"/>
    <mergeCell ref="AE10:AI10"/>
    <mergeCell ref="D12:G12"/>
    <mergeCell ref="H12:K12"/>
    <mergeCell ref="A10:C10"/>
    <mergeCell ref="A1:AR5"/>
    <mergeCell ref="A6:Q7"/>
    <mergeCell ref="R6:AR7"/>
    <mergeCell ref="A8:C8"/>
    <mergeCell ref="D8:AB8"/>
    <mergeCell ref="AC8:AI8"/>
    <mergeCell ref="AJ8:AM8"/>
    <mergeCell ref="AN8:AO8"/>
    <mergeCell ref="AP8:AR8"/>
    <mergeCell ref="A9:C9"/>
    <mergeCell ref="D9:AB9"/>
    <mergeCell ref="A11:C11"/>
    <mergeCell ref="AJ10:AR10"/>
    <mergeCell ref="D10:I10"/>
    <mergeCell ref="K10:P10"/>
    <mergeCell ref="AJ11:AL11"/>
    <mergeCell ref="AP11:AR11"/>
    <mergeCell ref="D11:H11"/>
    <mergeCell ref="J11:K11"/>
    <mergeCell ref="AM11:AN11"/>
    <mergeCell ref="AC9:AI9"/>
    <mergeCell ref="AJ9:AR9"/>
  </mergeCells>
  <phoneticPr fontId="10" type="noConversion"/>
  <conditionalFormatting sqref="AJ13:AN15 D8:AB9 AJ8:AM8 AP8:AR8 AJ9:AR10 R6:AR7 AP13:AQ15 E13:AQ13 AN15:AO15 AR15 D15:AJ15 AP11:AR11 AJ11:AN11 D11:L11 D13:L15">
    <cfRule type="containsBlanks" dxfId="176" priority="30" stopIfTrue="1">
      <formula>LEN(TRIM(D6))=0</formula>
    </cfRule>
  </conditionalFormatting>
  <conditionalFormatting sqref="D15 H15 L15 P15 T15 X15 AB15 AF15:AG15 AJ15 AN15">
    <cfRule type="containsBlanks" dxfId="175" priority="22" stopIfTrue="1">
      <formula>LEN(TRIM(D15))=0</formula>
    </cfRule>
  </conditionalFormatting>
  <conditionalFormatting sqref="D15:AQ15">
    <cfRule type="containsErrors" dxfId="174" priority="11" stopIfTrue="1">
      <formula>ISERROR(D15)</formula>
    </cfRule>
  </conditionalFormatting>
  <conditionalFormatting sqref="D12:AQ12">
    <cfRule type="containsBlanks" dxfId="173" priority="10" stopIfTrue="1">
      <formula>LEN(TRIM(D12))=0</formula>
    </cfRule>
  </conditionalFormatting>
  <conditionalFormatting sqref="D12 H12 L12 P12 T12 X12 AB12 AF12:AG12 AJ12 AN12">
    <cfRule type="containsBlanks" dxfId="172" priority="9" stopIfTrue="1">
      <formula>LEN(TRIM(D12))=0</formula>
    </cfRule>
  </conditionalFormatting>
  <conditionalFormatting sqref="D12:AQ12">
    <cfRule type="containsErrors" dxfId="171" priority="8" stopIfTrue="1">
      <formula>ISERROR(D12)</formula>
    </cfRule>
  </conditionalFormatting>
  <conditionalFormatting sqref="D12 H12:AQ12">
    <cfRule type="containsErrors" dxfId="170" priority="7" stopIfTrue="1">
      <formula>ISERROR(D12)</formula>
    </cfRule>
  </conditionalFormatting>
  <conditionalFormatting sqref="D12:AQ12">
    <cfRule type="containsErrors" dxfId="169" priority="6" stopIfTrue="1">
      <formula>ISERROR(D12)</formula>
    </cfRule>
  </conditionalFormatting>
  <conditionalFormatting sqref="D12 H12:AQ12">
    <cfRule type="containsErrors" dxfId="168" priority="5" stopIfTrue="1">
      <formula>ISERROR(D12)</formula>
    </cfRule>
  </conditionalFormatting>
  <conditionalFormatting sqref="D12 H12 L12 P12 T12 X12 AB12 AF12 AJ12 AN12">
    <cfRule type="containsErrors" dxfId="167" priority="4" stopIfTrue="1">
      <formula>ISERROR(D12)</formula>
    </cfRule>
  </conditionalFormatting>
  <conditionalFormatting sqref="D12 H12 L12 P12 T12 X12 AB12 AF12 AJ12 AN12">
    <cfRule type="containsErrors" dxfId="166" priority="3" stopIfTrue="1">
      <formula>ISERROR(D12)</formula>
    </cfRule>
  </conditionalFormatting>
  <conditionalFormatting sqref="D10:I10">
    <cfRule type="containsBlanks" dxfId="165" priority="2" stopIfTrue="1">
      <formula>LEN(TRIM(D10))=0</formula>
    </cfRule>
  </conditionalFormatting>
  <conditionalFormatting sqref="K10:AD10">
    <cfRule type="cellIs" dxfId="164" priority="1" stopIfTrue="1" operator="equal">
      <formula>0</formula>
    </cfRule>
  </conditionalFormatting>
  <dataValidations count="9">
    <dataValidation type="list" allowBlank="1" showInputMessage="1" showErrorMessage="1" sqref="Y10 K10 D10:I10 R10">
      <formula1>Professor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78740157480314965" bottom="0.19685039370078741" header="0.51181102362204722" footer="0.51181102362204722"/>
  <pageSetup paperSize="9" scale="83" orientation="landscape" useFirstPageNumber="1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pageSetUpPr fitToPage="1"/>
  </sheetPr>
  <dimension ref="A1:F30"/>
  <sheetViews>
    <sheetView showGridLines="0" workbookViewId="0">
      <selection activeCell="AN12" sqref="AN12:AQ12"/>
    </sheetView>
  </sheetViews>
  <sheetFormatPr defaultRowHeight="12.75"/>
  <cols>
    <col min="1" max="1" width="8" customWidth="1"/>
    <col min="2" max="2" width="48.140625" customWidth="1"/>
    <col min="3" max="3" width="11.5703125" customWidth="1"/>
    <col min="4" max="4" width="8" customWidth="1"/>
    <col min="5" max="5" width="48.140625" customWidth="1"/>
    <col min="6" max="6" width="11.5703125" customWidth="1"/>
  </cols>
  <sheetData>
    <row r="1" spans="1:6" ht="17.100000000000001" customHeight="1">
      <c r="A1" s="86" t="s">
        <v>68</v>
      </c>
      <c r="B1" s="64" t="str">
        <f>'9'!D11</f>
        <v>Setembro</v>
      </c>
      <c r="C1" s="27"/>
      <c r="D1" s="26"/>
      <c r="E1" s="26"/>
      <c r="F1" s="26"/>
    </row>
    <row r="2" spans="1:6" ht="26.1" customHeight="1">
      <c r="A2" s="32" t="s">
        <v>3</v>
      </c>
      <c r="B2" s="384" t="s">
        <v>4</v>
      </c>
      <c r="C2" s="385"/>
      <c r="D2" s="385"/>
      <c r="E2" s="386"/>
      <c r="F2" s="33" t="s">
        <v>5</v>
      </c>
    </row>
    <row r="3" spans="1:6" ht="17.100000000000001" customHeight="1">
      <c r="A3" s="34">
        <f>'9'!D$15</f>
        <v>2</v>
      </c>
      <c r="B3" s="381" t="str">
        <f>VLOOKUP(1,Plano!$A$96:$H$129,8,FALSE)</f>
        <v>Modelagem conceitual (restrições de integridade, construtores, notação diagramática, semelhanças e diferenças entre modelos conceituais).</v>
      </c>
      <c r="C3" s="382"/>
      <c r="D3" s="382"/>
      <c r="E3" s="383"/>
      <c r="F3" s="123" t="str">
        <f>'9'!D$12</f>
        <v>Guil</v>
      </c>
    </row>
    <row r="4" spans="1:6" ht="17.100000000000001" customHeight="1">
      <c r="A4" s="34">
        <f>'9'!H$15</f>
        <v>9</v>
      </c>
      <c r="B4" s="381" t="str">
        <f>VLOOKUP(2,Plano!$A$96:$H$129,8,FALSE)</f>
        <v>Projeto de banco de dados (transformação de diagramas  conceituais para modelos de banco de dados I ). Exercícios práticos.</v>
      </c>
      <c r="C4" s="382"/>
      <c r="D4" s="382"/>
      <c r="E4" s="383"/>
      <c r="F4" s="123" t="str">
        <f>'9'!H$12</f>
        <v>Guil</v>
      </c>
    </row>
    <row r="5" spans="1:6" ht="17.100000000000001" customHeight="1">
      <c r="A5" s="34">
        <f>'9'!L$15</f>
        <v>16</v>
      </c>
      <c r="B5" s="381" t="str">
        <f>VLOOKUP(3,Plano!$A$96:$H$129,8,FALSE)</f>
        <v>Projeto de banco de dados (transformação de diagramas conceituais para modelos de bancos de dados II). Exercícios práticos.</v>
      </c>
      <c r="C5" s="382"/>
      <c r="D5" s="382"/>
      <c r="E5" s="383"/>
      <c r="F5" s="123" t="str">
        <f>'9'!L$12</f>
        <v>Guil</v>
      </c>
    </row>
    <row r="6" spans="1:6" ht="17.100000000000001" customHeight="1">
      <c r="A6" s="34">
        <f>'9'!P$15</f>
        <v>23</v>
      </c>
      <c r="B6" s="381" t="str">
        <f>VLOOKUP(4,Plano!$A$96:$H$129,8,FALSE)</f>
        <v>Apresentação dos trabalhos. Revisão do conteúdo para a avaliação. Exercícios práticos.</v>
      </c>
      <c r="C6" s="382"/>
      <c r="D6" s="382"/>
      <c r="E6" s="383"/>
      <c r="F6" s="123" t="str">
        <f>'9'!P$12</f>
        <v>Guil</v>
      </c>
    </row>
    <row r="7" spans="1:6" ht="17.100000000000001" customHeight="1">
      <c r="A7" s="34">
        <f>'9'!T$15</f>
        <v>30</v>
      </c>
      <c r="B7" s="381" t="str">
        <f>VLOOKUP(5,Plano!$A$96:$H$129,8,FALSE)</f>
        <v>Avaliação teórica/prática grau 1.</v>
      </c>
      <c r="C7" s="382"/>
      <c r="D7" s="382"/>
      <c r="E7" s="383"/>
      <c r="F7" s="123" t="str">
        <f>'9'!T$12</f>
        <v>Guil</v>
      </c>
    </row>
    <row r="8" spans="1:6" ht="17.100000000000001" customHeight="1">
      <c r="A8" s="34" t="e">
        <f>'9'!X15</f>
        <v>#N/A</v>
      </c>
      <c r="B8" s="381" t="e">
        <f>VLOOKUP(6,Plano!$A$96:$H$129,8,FALSE)</f>
        <v>#N/A</v>
      </c>
      <c r="C8" s="382"/>
      <c r="D8" s="382"/>
      <c r="E8" s="383"/>
      <c r="F8" s="123" t="e">
        <f>'9'!X$12</f>
        <v>#N/A</v>
      </c>
    </row>
    <row r="9" spans="1:6" ht="17.100000000000001" customHeight="1">
      <c r="A9" s="34" t="e">
        <f>'9'!AB$15</f>
        <v>#N/A</v>
      </c>
      <c r="B9" s="381" t="e">
        <f>VLOOKUP(7,Plano!$A$96:$H$129,8,FALSE)</f>
        <v>#N/A</v>
      </c>
      <c r="C9" s="382"/>
      <c r="D9" s="382"/>
      <c r="E9" s="383"/>
      <c r="F9" s="123" t="e">
        <f>'9'!AB$12</f>
        <v>#N/A</v>
      </c>
    </row>
    <row r="10" spans="1:6" ht="17.100000000000001" customHeight="1">
      <c r="A10" s="34" t="e">
        <f>'9'!AF$15</f>
        <v>#N/A</v>
      </c>
      <c r="B10" s="381" t="e">
        <f>VLOOKUP(8,Plano!$A$96:$H$129,8,FALSE)</f>
        <v>#N/A</v>
      </c>
      <c r="C10" s="382"/>
      <c r="D10" s="382"/>
      <c r="E10" s="383"/>
      <c r="F10" s="123" t="e">
        <f>'9'!AF$12</f>
        <v>#N/A</v>
      </c>
    </row>
    <row r="11" spans="1:6" ht="17.100000000000001" customHeight="1">
      <c r="A11" s="34" t="e">
        <f>'9'!AJ$15</f>
        <v>#N/A</v>
      </c>
      <c r="B11" s="381" t="e">
        <f>VLOOKUP(9,Plano!$A$96:$H$129,8,FALSE)</f>
        <v>#N/A</v>
      </c>
      <c r="C11" s="382"/>
      <c r="D11" s="382"/>
      <c r="E11" s="383"/>
      <c r="F11" s="123" t="e">
        <f>'9'!AJ$12</f>
        <v>#N/A</v>
      </c>
    </row>
    <row r="12" spans="1:6" ht="17.100000000000001" customHeight="1">
      <c r="A12" s="34" t="e">
        <f>'9'!AN$15</f>
        <v>#N/A</v>
      </c>
      <c r="B12" s="381" t="e">
        <f>VLOOKUP(10,Plano!$A$96:$H$129,8,FALSE)</f>
        <v>#N/A</v>
      </c>
      <c r="C12" s="382"/>
      <c r="D12" s="382"/>
      <c r="E12" s="383"/>
      <c r="F12" s="123" t="e">
        <f>'9'!AN$12</f>
        <v>#N/A</v>
      </c>
    </row>
    <row r="13" spans="1:6" ht="17.100000000000001" customHeight="1">
      <c r="A13" s="34"/>
      <c r="B13" s="381"/>
      <c r="C13" s="382"/>
      <c r="D13" s="382"/>
      <c r="E13" s="383"/>
      <c r="F13" s="35"/>
    </row>
    <row r="14" spans="1:6" ht="17.100000000000001" customHeight="1">
      <c r="A14" s="34"/>
      <c r="B14" s="381"/>
      <c r="C14" s="382"/>
      <c r="D14" s="382"/>
      <c r="E14" s="383"/>
      <c r="F14" s="35"/>
    </row>
    <row r="15" spans="1:6" ht="17.100000000000001" customHeight="1">
      <c r="A15" s="34"/>
      <c r="B15" s="381"/>
      <c r="C15" s="382"/>
      <c r="D15" s="382"/>
      <c r="E15" s="383"/>
      <c r="F15" s="35"/>
    </row>
    <row r="16" spans="1:6" ht="17.100000000000001" customHeight="1">
      <c r="A16" s="34"/>
      <c r="B16" s="381"/>
      <c r="C16" s="382"/>
      <c r="D16" s="382"/>
      <c r="E16" s="383"/>
      <c r="F16" s="35"/>
    </row>
    <row r="17" spans="1:6" ht="17.100000000000001" customHeight="1">
      <c r="A17" s="36"/>
      <c r="B17" s="381"/>
      <c r="C17" s="382"/>
      <c r="D17" s="382"/>
      <c r="E17" s="383"/>
      <c r="F17" s="35"/>
    </row>
    <row r="18" spans="1:6" ht="17.100000000000001" customHeight="1">
      <c r="A18" s="34"/>
      <c r="B18" s="381"/>
      <c r="C18" s="382"/>
      <c r="D18" s="382"/>
      <c r="E18" s="383"/>
      <c r="F18" s="35"/>
    </row>
    <row r="19" spans="1:6" ht="17.100000000000001" customHeight="1">
      <c r="A19" s="34"/>
      <c r="B19" s="381"/>
      <c r="C19" s="382"/>
      <c r="D19" s="382"/>
      <c r="E19" s="383"/>
      <c r="F19" s="35"/>
    </row>
    <row r="20" spans="1:6" ht="17.100000000000001" customHeight="1">
      <c r="A20" s="34"/>
      <c r="B20" s="381"/>
      <c r="C20" s="382"/>
      <c r="D20" s="382"/>
      <c r="E20" s="383"/>
      <c r="F20" s="35"/>
    </row>
    <row r="21" spans="1:6" ht="17.100000000000001" customHeight="1">
      <c r="A21" s="34"/>
      <c r="B21" s="381"/>
      <c r="C21" s="382"/>
      <c r="D21" s="382"/>
      <c r="E21" s="383"/>
      <c r="F21" s="35"/>
    </row>
    <row r="22" spans="1:6" ht="17.100000000000001" customHeight="1">
      <c r="A22" s="34"/>
      <c r="B22" s="381"/>
      <c r="C22" s="382"/>
      <c r="D22" s="382"/>
      <c r="E22" s="383"/>
      <c r="F22" s="35"/>
    </row>
    <row r="23" spans="1:6" ht="17.100000000000001" customHeight="1">
      <c r="A23" s="34"/>
      <c r="B23" s="381"/>
      <c r="C23" s="382"/>
      <c r="D23" s="382"/>
      <c r="E23" s="383"/>
      <c r="F23" s="35"/>
    </row>
    <row r="24" spans="1:6" ht="17.100000000000001" customHeight="1">
      <c r="A24" s="36"/>
      <c r="B24" s="381"/>
      <c r="C24" s="382"/>
      <c r="D24" s="382"/>
      <c r="E24" s="383"/>
      <c r="F24" s="35"/>
    </row>
    <row r="25" spans="1:6" ht="17.100000000000001" customHeight="1">
      <c r="A25" s="37" t="s">
        <v>66</v>
      </c>
      <c r="B25" s="365"/>
      <c r="C25" s="365"/>
      <c r="D25" s="365"/>
      <c r="E25" s="365"/>
      <c r="F25" s="365"/>
    </row>
    <row r="26" spans="1:6" ht="17.100000000000001" customHeight="1">
      <c r="A26" s="38"/>
      <c r="B26" s="366"/>
      <c r="C26" s="366"/>
      <c r="D26" s="366"/>
      <c r="E26" s="366"/>
      <c r="F26" s="366"/>
    </row>
    <row r="27" spans="1:6" ht="17.100000000000001" customHeight="1">
      <c r="A27" s="84" t="s">
        <v>67</v>
      </c>
      <c r="B27" s="66" t="str">
        <f>'7'!D10</f>
        <v>Guilherme D.Bianco</v>
      </c>
      <c r="C27" s="80"/>
      <c r="D27" s="80"/>
      <c r="E27" s="80"/>
      <c r="F27" s="40"/>
    </row>
    <row r="28" spans="1:6" ht="17.100000000000001" customHeight="1">
      <c r="A28" s="82"/>
      <c r="B28" s="66">
        <f>'7'!K10</f>
        <v>0</v>
      </c>
      <c r="C28" s="364" t="s">
        <v>74</v>
      </c>
      <c r="D28" s="364"/>
      <c r="E28" s="69" t="str">
        <f>'7v'!E28</f>
        <v>Ane Lise Pereira da Costa Dalcul</v>
      </c>
      <c r="F28" s="41"/>
    </row>
    <row r="29" spans="1:6" ht="17.100000000000001" customHeight="1">
      <c r="A29" s="85"/>
      <c r="B29" s="66">
        <f>'7'!R10</f>
        <v>0</v>
      </c>
      <c r="C29" s="364" t="s">
        <v>75</v>
      </c>
      <c r="D29" s="364"/>
      <c r="E29" s="67" t="str">
        <f>'7v'!E29</f>
        <v>Alexandre Gaspary Haupt</v>
      </c>
      <c r="F29" s="43"/>
    </row>
    <row r="30" spans="1:6" ht="17.100000000000001" customHeight="1">
      <c r="A30" s="85"/>
      <c r="B30" s="66">
        <f>'7'!Y10</f>
        <v>0</v>
      </c>
      <c r="C30" s="81"/>
      <c r="D30" s="82"/>
      <c r="E30" s="83" t="s">
        <v>45</v>
      </c>
      <c r="F30" s="125">
        <f>'7'!$AP$8</f>
        <v>41991</v>
      </c>
    </row>
  </sheetData>
  <sheetProtection sheet="1" objects="1" scenarios="1"/>
  <mergeCells count="27">
    <mergeCell ref="C28:D28"/>
    <mergeCell ref="C29:D29"/>
    <mergeCell ref="B2:E2"/>
    <mergeCell ref="B3:E3"/>
    <mergeCell ref="B4:E4"/>
    <mergeCell ref="B5:E5"/>
    <mergeCell ref="B6:E6"/>
    <mergeCell ref="B7:E7"/>
    <mergeCell ref="B12:E12"/>
    <mergeCell ref="B13:E13"/>
    <mergeCell ref="B25:F25"/>
    <mergeCell ref="B26:F26"/>
    <mergeCell ref="B8:E8"/>
    <mergeCell ref="B9:E9"/>
    <mergeCell ref="B10:E10"/>
    <mergeCell ref="B11:E11"/>
    <mergeCell ref="B24:E24"/>
    <mergeCell ref="B14:E14"/>
    <mergeCell ref="B15:E15"/>
    <mergeCell ref="B16:E16"/>
    <mergeCell ref="B21:E21"/>
    <mergeCell ref="B22:E22"/>
    <mergeCell ref="B23:E23"/>
    <mergeCell ref="B17:E17"/>
    <mergeCell ref="B18:E18"/>
    <mergeCell ref="B19:E19"/>
    <mergeCell ref="B20:E20"/>
  </mergeCells>
  <phoneticPr fontId="10" type="noConversion"/>
  <conditionalFormatting sqref="E29 B27:B30">
    <cfRule type="containsBlanks" dxfId="163" priority="24" stopIfTrue="1">
      <formula>LEN(TRIM(B27))=0</formula>
    </cfRule>
  </conditionalFormatting>
  <conditionalFormatting sqref="F30">
    <cfRule type="containsBlanks" dxfId="162" priority="23" stopIfTrue="1">
      <formula>LEN(TRIM(F30))=0</formula>
    </cfRule>
  </conditionalFormatting>
  <conditionalFormatting sqref="A3:F12">
    <cfRule type="containsErrors" dxfId="161" priority="1" stopIfTrue="1">
      <formula>ISERROR(A3)</formula>
    </cfRule>
  </conditionalFormatting>
  <dataValidations count="2">
    <dataValidation type="list" allowBlank="1" showInputMessage="1" showErrorMessage="1" sqref="E29">
      <formula1>Coordenador</formula1>
    </dataValidation>
    <dataValidation type="list" allowBlank="1" showInputMessage="1" showErrorMessage="1" sqref="B27:B30">
      <formula1>Professor</formula1>
    </dataValidation>
  </dataValidations>
  <printOptions horizontalCentered="1" verticalCentered="1"/>
  <pageMargins left="0.51181102362204722" right="0.51181102362204722" top="0.78740157480314965" bottom="0.19685039370078741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>
    <pageSetUpPr fitToPage="1"/>
  </sheetPr>
  <dimension ref="A1:AR90"/>
  <sheetViews>
    <sheetView showGridLines="0" view="pageBreakPreview" zoomScaleNormal="125" zoomScaleSheetLayoutView="100" workbookViewId="0">
      <pane ySplit="5" topLeftCell="A13" activePane="bottomLeft" state="frozen"/>
      <selection activeCell="B12" sqref="B12:E12"/>
      <selection pane="bottomLeft" activeCell="L20" sqref="L20:O20"/>
    </sheetView>
  </sheetViews>
  <sheetFormatPr defaultColWidth="13" defaultRowHeight="12.75"/>
  <cols>
    <col min="1" max="1" width="3" style="1" customWidth="1"/>
    <col min="2" max="2" width="6.7109375" style="1" customWidth="1"/>
    <col min="3" max="3" width="29.28515625" style="1" customWidth="1"/>
    <col min="4" max="43" width="2.42578125" style="1" customWidth="1"/>
    <col min="44" max="44" width="6.85546875" style="2" customWidth="1"/>
    <col min="45" max="16384" width="13" style="1"/>
  </cols>
  <sheetData>
    <row r="1" spans="1:44" ht="12.95" customHeight="1">
      <c r="A1" s="349" t="s">
        <v>0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</row>
    <row r="2" spans="1:44" ht="12.95" customHeight="1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</row>
    <row r="3" spans="1:44" ht="12.95" customHeight="1">
      <c r="A3" s="349"/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49"/>
      <c r="R3" s="349"/>
      <c r="S3" s="349"/>
      <c r="T3" s="349"/>
      <c r="U3" s="349"/>
      <c r="V3" s="349"/>
      <c r="W3" s="349"/>
      <c r="X3" s="349"/>
      <c r="Y3" s="349"/>
      <c r="Z3" s="349"/>
      <c r="AA3" s="349"/>
      <c r="AB3" s="349"/>
      <c r="AC3" s="349"/>
      <c r="AD3" s="349"/>
      <c r="AE3" s="349"/>
      <c r="AF3" s="349"/>
      <c r="AG3" s="349"/>
      <c r="AH3" s="349"/>
      <c r="AI3" s="349"/>
      <c r="AJ3" s="349"/>
      <c r="AK3" s="349"/>
      <c r="AL3" s="349"/>
      <c r="AM3" s="349"/>
      <c r="AN3" s="349"/>
      <c r="AO3" s="349"/>
      <c r="AP3" s="349"/>
      <c r="AQ3" s="349"/>
      <c r="AR3" s="349"/>
    </row>
    <row r="4" spans="1:44" ht="12.95" customHeight="1">
      <c r="A4" s="349"/>
      <c r="B4" s="349"/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  <c r="O4" s="349"/>
      <c r="P4" s="349"/>
      <c r="Q4" s="349"/>
      <c r="R4" s="349"/>
      <c r="S4" s="349"/>
      <c r="T4" s="349"/>
      <c r="U4" s="349"/>
      <c r="V4" s="349"/>
      <c r="W4" s="349"/>
      <c r="X4" s="349"/>
      <c r="Y4" s="349"/>
      <c r="Z4" s="349"/>
      <c r="AA4" s="349"/>
      <c r="AB4" s="349"/>
      <c r="AC4" s="349"/>
      <c r="AD4" s="349"/>
      <c r="AE4" s="349"/>
      <c r="AF4" s="349"/>
      <c r="AG4" s="349"/>
      <c r="AH4" s="349"/>
      <c r="AI4" s="349"/>
      <c r="AJ4" s="349"/>
      <c r="AK4" s="349"/>
      <c r="AL4" s="349"/>
      <c r="AM4" s="349"/>
      <c r="AN4" s="349"/>
      <c r="AO4" s="349"/>
      <c r="AP4" s="349"/>
      <c r="AQ4" s="349"/>
      <c r="AR4" s="349"/>
    </row>
    <row r="5" spans="1:44" ht="12.95" customHeight="1" thickBot="1">
      <c r="A5" s="371"/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</row>
    <row r="6" spans="1:44" s="14" customFormat="1" ht="12.95" customHeight="1">
      <c r="A6" s="370" t="s">
        <v>60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37">
        <f>'7'!R6:AR7</f>
        <v>0</v>
      </c>
      <c r="S6" s="337"/>
      <c r="T6" s="337"/>
      <c r="U6" s="337"/>
      <c r="V6" s="337"/>
      <c r="W6" s="337"/>
      <c r="X6" s="337"/>
      <c r="Y6" s="337"/>
      <c r="Z6" s="337"/>
      <c r="AA6" s="337"/>
      <c r="AB6" s="337"/>
      <c r="AC6" s="337"/>
      <c r="AD6" s="337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</row>
    <row r="7" spans="1:44" s="14" customFormat="1" ht="12.95" customHeight="1">
      <c r="A7" s="370"/>
      <c r="B7" s="370"/>
      <c r="C7" s="370"/>
      <c r="D7" s="370"/>
      <c r="E7" s="370"/>
      <c r="F7" s="370"/>
      <c r="G7" s="370"/>
      <c r="H7" s="370"/>
      <c r="I7" s="370"/>
      <c r="J7" s="370"/>
      <c r="K7" s="370"/>
      <c r="L7" s="370"/>
      <c r="M7" s="370"/>
      <c r="N7" s="370"/>
      <c r="O7" s="370"/>
      <c r="P7" s="370"/>
      <c r="Q7" s="370"/>
      <c r="R7" s="337"/>
      <c r="S7" s="337"/>
      <c r="T7" s="337"/>
      <c r="U7" s="337"/>
      <c r="V7" s="337"/>
      <c r="W7" s="337"/>
      <c r="X7" s="337"/>
      <c r="Y7" s="337"/>
      <c r="Z7" s="337"/>
      <c r="AA7" s="337"/>
      <c r="AB7" s="337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  <c r="AN7" s="337"/>
      <c r="AO7" s="337"/>
      <c r="AP7" s="337"/>
      <c r="AQ7" s="337"/>
      <c r="AR7" s="337"/>
    </row>
    <row r="8" spans="1:44" s="14" customFormat="1" ht="15" customHeight="1">
      <c r="A8" s="372" t="s">
        <v>9</v>
      </c>
      <c r="B8" s="372"/>
      <c r="C8" s="372"/>
      <c r="D8" s="373">
        <f>'7'!D8:AB8</f>
        <v>0</v>
      </c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41" t="s">
        <v>77</v>
      </c>
      <c r="AD8" s="341"/>
      <c r="AE8" s="341"/>
      <c r="AF8" s="341"/>
      <c r="AG8" s="341"/>
      <c r="AH8" s="341"/>
      <c r="AI8" s="341"/>
      <c r="AJ8" s="335">
        <f>'7'!AJ8:AM8</f>
        <v>41851</v>
      </c>
      <c r="AK8" s="335"/>
      <c r="AL8" s="335"/>
      <c r="AM8" s="335"/>
      <c r="AN8" s="369" t="s">
        <v>44</v>
      </c>
      <c r="AO8" s="369"/>
      <c r="AP8" s="335">
        <f>'7'!AP8:AR8</f>
        <v>41991</v>
      </c>
      <c r="AQ8" s="335"/>
      <c r="AR8" s="335"/>
    </row>
    <row r="9" spans="1:44" s="14" customFormat="1" ht="15" customHeight="1">
      <c r="A9" s="341" t="s">
        <v>11</v>
      </c>
      <c r="B9" s="341"/>
      <c r="C9" s="341"/>
      <c r="D9" s="368" t="str">
        <f>'7'!D9:AB9</f>
        <v>S049 - Modelagem de Banco de Dados</v>
      </c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8"/>
      <c r="X9" s="368"/>
      <c r="Y9" s="368"/>
      <c r="Z9" s="368"/>
      <c r="AA9" s="368"/>
      <c r="AB9" s="368"/>
      <c r="AC9" s="352" t="s">
        <v>80</v>
      </c>
      <c r="AD9" s="352"/>
      <c r="AE9" s="352"/>
      <c r="AF9" s="352"/>
      <c r="AG9" s="352"/>
      <c r="AH9" s="352"/>
      <c r="AI9" s="352"/>
      <c r="AJ9" s="368">
        <f>'7'!AJ9:AR9</f>
        <v>70</v>
      </c>
      <c r="AK9" s="368"/>
      <c r="AL9" s="368"/>
      <c r="AM9" s="368"/>
      <c r="AN9" s="368"/>
      <c r="AO9" s="368"/>
      <c r="AP9" s="368"/>
      <c r="AQ9" s="368"/>
      <c r="AR9" s="368"/>
    </row>
    <row r="10" spans="1:44" s="14" customFormat="1" ht="15" customHeight="1">
      <c r="A10" s="376" t="s">
        <v>10</v>
      </c>
      <c r="B10" s="376"/>
      <c r="C10" s="376"/>
      <c r="D10" s="378" t="str">
        <f>'7'!D10</f>
        <v>Guilherme D.Bianco</v>
      </c>
      <c r="E10" s="378"/>
      <c r="F10" s="378"/>
      <c r="G10" s="378"/>
      <c r="H10" s="378"/>
      <c r="I10" s="378"/>
      <c r="J10" s="72" t="s">
        <v>42</v>
      </c>
      <c r="K10" s="378">
        <f>'7'!K10</f>
        <v>0</v>
      </c>
      <c r="L10" s="378"/>
      <c r="M10" s="378"/>
      <c r="N10" s="378"/>
      <c r="O10" s="378"/>
      <c r="P10" s="378"/>
      <c r="Q10" s="72" t="s">
        <v>42</v>
      </c>
      <c r="R10" s="378">
        <f>'7'!R10</f>
        <v>0</v>
      </c>
      <c r="S10" s="378"/>
      <c r="T10" s="378"/>
      <c r="U10" s="378"/>
      <c r="V10" s="378"/>
      <c r="W10" s="378"/>
      <c r="X10" s="72" t="s">
        <v>42</v>
      </c>
      <c r="Y10" s="378">
        <f>'7'!Y10</f>
        <v>0</v>
      </c>
      <c r="Z10" s="378"/>
      <c r="AA10" s="378"/>
      <c r="AB10" s="378"/>
      <c r="AC10" s="378"/>
      <c r="AD10" s="378"/>
      <c r="AE10" s="370" t="s">
        <v>71</v>
      </c>
      <c r="AF10" s="370"/>
      <c r="AG10" s="370"/>
      <c r="AH10" s="370"/>
      <c r="AI10" s="370"/>
      <c r="AJ10" s="368" t="str">
        <f>'7'!AJ10:AR10</f>
        <v>Noite</v>
      </c>
      <c r="AK10" s="368"/>
      <c r="AL10" s="368"/>
      <c r="AM10" s="368"/>
      <c r="AN10" s="368"/>
      <c r="AO10" s="368"/>
      <c r="AP10" s="368"/>
      <c r="AQ10" s="368"/>
      <c r="AR10" s="368"/>
    </row>
    <row r="11" spans="1:44" s="14" customFormat="1" ht="15" customHeight="1">
      <c r="A11" s="375" t="s">
        <v>46</v>
      </c>
      <c r="B11" s="375"/>
      <c r="C11" s="375"/>
      <c r="D11" s="377" t="str">
        <f>VLOOKUP(J11,Listas!A:B,2)</f>
        <v>Outubro</v>
      </c>
      <c r="E11" s="377"/>
      <c r="F11" s="377"/>
      <c r="G11" s="377"/>
      <c r="H11" s="377"/>
      <c r="I11" s="58" t="s">
        <v>64</v>
      </c>
      <c r="J11" s="379">
        <f>'9'!J11:K11+1</f>
        <v>10</v>
      </c>
      <c r="K11" s="379"/>
      <c r="L11" s="59" t="s">
        <v>65</v>
      </c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380" t="s">
        <v>6</v>
      </c>
      <c r="AD11" s="380"/>
      <c r="AE11" s="380"/>
      <c r="AF11" s="380"/>
      <c r="AG11" s="380"/>
      <c r="AH11" s="380"/>
      <c r="AI11" s="380"/>
      <c r="AJ11" s="369" t="str">
        <f>'7'!AJ11:AL11</f>
        <v>S049</v>
      </c>
      <c r="AK11" s="369"/>
      <c r="AL11" s="369"/>
      <c r="AM11" s="369" t="str">
        <f>'7'!AM11:AN11</f>
        <v>14</v>
      </c>
      <c r="AN11" s="369"/>
      <c r="AO11" s="15" t="s">
        <v>42</v>
      </c>
      <c r="AP11" s="368">
        <f>'7'!AP11:AR11</f>
        <v>2</v>
      </c>
      <c r="AQ11" s="368"/>
      <c r="AR11" s="368"/>
    </row>
    <row r="12" spans="1:44" s="14" customFormat="1" ht="15" customHeight="1">
      <c r="A12" s="63"/>
      <c r="B12" s="235"/>
      <c r="C12" s="63"/>
      <c r="D12" s="348" t="str">
        <f>VLOOKUP(1,Plano!$A$132:$H$165,6,FALSE)</f>
        <v>Guil</v>
      </c>
      <c r="E12" s="348" t="str">
        <f>D12</f>
        <v>Guil</v>
      </c>
      <c r="F12" s="348" t="str">
        <f>D12</f>
        <v>Guil</v>
      </c>
      <c r="G12" s="348" t="str">
        <f>D12</f>
        <v>Guil</v>
      </c>
      <c r="H12" s="348" t="str">
        <f>VLOOKUP(2,Plano!$A$132:$H$165,6,FALSE)</f>
        <v>Guil</v>
      </c>
      <c r="I12" s="348" t="str">
        <f>H12</f>
        <v>Guil</v>
      </c>
      <c r="J12" s="348" t="str">
        <f>H12</f>
        <v>Guil</v>
      </c>
      <c r="K12" s="348" t="str">
        <f>H12</f>
        <v>Guil</v>
      </c>
      <c r="L12" s="348" t="str">
        <f>VLOOKUP(3,Plano!$A$132:$H$165,6,FALSE)</f>
        <v>Guil</v>
      </c>
      <c r="M12" s="348" t="str">
        <f>L12</f>
        <v>Guil</v>
      </c>
      <c r="N12" s="348" t="str">
        <f>L12</f>
        <v>Guil</v>
      </c>
      <c r="O12" s="348" t="str">
        <f>L12</f>
        <v>Guil</v>
      </c>
      <c r="P12" s="348" t="str">
        <f>VLOOKUP(4,Plano!$A$132:$H$165,6,FALSE)</f>
        <v>Guil</v>
      </c>
      <c r="Q12" s="348" t="str">
        <f>P12</f>
        <v>Guil</v>
      </c>
      <c r="R12" s="348" t="str">
        <f>P12</f>
        <v>Guil</v>
      </c>
      <c r="S12" s="348" t="str">
        <f>P12</f>
        <v>Guil</v>
      </c>
      <c r="T12" s="348" t="e">
        <f>VLOOKUP(5,Plano!$A$132:$H$165,6,FALSE)</f>
        <v>#N/A</v>
      </c>
      <c r="U12" s="348" t="e">
        <f>T12</f>
        <v>#N/A</v>
      </c>
      <c r="V12" s="348" t="e">
        <f>T12</f>
        <v>#N/A</v>
      </c>
      <c r="W12" s="348" t="e">
        <f>T12</f>
        <v>#N/A</v>
      </c>
      <c r="X12" s="348" t="e">
        <f>VLOOKUP(6,Plano!$A$132:$H$165,6,FALSE)</f>
        <v>#N/A</v>
      </c>
      <c r="Y12" s="348" t="e">
        <f>X12</f>
        <v>#N/A</v>
      </c>
      <c r="Z12" s="348" t="e">
        <f>X12</f>
        <v>#N/A</v>
      </c>
      <c r="AA12" s="348" t="e">
        <f>X12</f>
        <v>#N/A</v>
      </c>
      <c r="AB12" s="348" t="e">
        <f>VLOOKUP(7,Plano!$A$132:$H$165,6,FALSE)</f>
        <v>#N/A</v>
      </c>
      <c r="AC12" s="348" t="e">
        <f>AB12</f>
        <v>#N/A</v>
      </c>
      <c r="AD12" s="348" t="e">
        <f>AB12</f>
        <v>#N/A</v>
      </c>
      <c r="AE12" s="348" t="e">
        <f>AB12</f>
        <v>#N/A</v>
      </c>
      <c r="AF12" s="348" t="e">
        <f>VLOOKUP(8,Plano!$A$132:$H$165,6,FALSE)</f>
        <v>#N/A</v>
      </c>
      <c r="AG12" s="348" t="e">
        <f>AF12</f>
        <v>#N/A</v>
      </c>
      <c r="AH12" s="348" t="e">
        <f>AF12</f>
        <v>#N/A</v>
      </c>
      <c r="AI12" s="348" t="e">
        <f>AF12</f>
        <v>#N/A</v>
      </c>
      <c r="AJ12" s="348" t="e">
        <f>VLOOKUP(9,Plano!$A$132:$H$165,6,FALSE)</f>
        <v>#N/A</v>
      </c>
      <c r="AK12" s="348" t="e">
        <f>AJ12</f>
        <v>#N/A</v>
      </c>
      <c r="AL12" s="348" t="e">
        <f>AJ12</f>
        <v>#N/A</v>
      </c>
      <c r="AM12" s="348" t="e">
        <f>AJ12</f>
        <v>#N/A</v>
      </c>
      <c r="AN12" s="348" t="e">
        <f>VLOOKUP(10,Plano!$A$132:$H$165,6,FALSE)</f>
        <v>#N/A</v>
      </c>
      <c r="AO12" s="348" t="e">
        <f>AN12</f>
        <v>#N/A</v>
      </c>
      <c r="AP12" s="348" t="e">
        <f>AN12</f>
        <v>#N/A</v>
      </c>
      <c r="AQ12" s="348" t="e">
        <f>AN12</f>
        <v>#N/A</v>
      </c>
      <c r="AR12" s="23"/>
    </row>
    <row r="13" spans="1:44" s="14" customFormat="1" ht="15.95" customHeight="1">
      <c r="A13" s="48"/>
      <c r="B13" s="48"/>
      <c r="C13" s="48"/>
      <c r="D13" s="54">
        <f>'9'!$D$13+1</f>
        <v>10</v>
      </c>
      <c r="E13" s="54">
        <f>'9'!$D$13+1</f>
        <v>10</v>
      </c>
      <c r="F13" s="54">
        <f>'9'!$D$13+1</f>
        <v>10</v>
      </c>
      <c r="G13" s="54">
        <f>'9'!$D$13+1</f>
        <v>10</v>
      </c>
      <c r="H13" s="54">
        <f>'9'!$D$13+1</f>
        <v>10</v>
      </c>
      <c r="I13" s="54">
        <f>'9'!$D$13+1</f>
        <v>10</v>
      </c>
      <c r="J13" s="54">
        <f>'9'!$D$13+1</f>
        <v>10</v>
      </c>
      <c r="K13" s="54">
        <f>'9'!$D$13+1</f>
        <v>10</v>
      </c>
      <c r="L13" s="54">
        <f>'9'!$D$13+1</f>
        <v>10</v>
      </c>
      <c r="M13" s="54">
        <f>'9'!$D$13+1</f>
        <v>10</v>
      </c>
      <c r="N13" s="54">
        <f>'9'!$D$13+1</f>
        <v>10</v>
      </c>
      <c r="O13" s="54">
        <f>'9'!$D$13+1</f>
        <v>10</v>
      </c>
      <c r="P13" s="54">
        <f>'9'!$D$13+1</f>
        <v>10</v>
      </c>
      <c r="Q13" s="54">
        <f>'9'!$D$13+1</f>
        <v>10</v>
      </c>
      <c r="R13" s="54">
        <f>'9'!$D$13+1</f>
        <v>10</v>
      </c>
      <c r="S13" s="54">
        <f>'9'!$D$13+1</f>
        <v>10</v>
      </c>
      <c r="T13" s="54">
        <f>'9'!$D$13+1</f>
        <v>10</v>
      </c>
      <c r="U13" s="54">
        <f>'9'!$D$13+1</f>
        <v>10</v>
      </c>
      <c r="V13" s="54">
        <f>'9'!$D$13+1</f>
        <v>10</v>
      </c>
      <c r="W13" s="54">
        <f>'9'!$D$13+1</f>
        <v>10</v>
      </c>
      <c r="X13" s="54">
        <f>'9'!$D$13+1</f>
        <v>10</v>
      </c>
      <c r="Y13" s="54">
        <f>'9'!$D$13+1</f>
        <v>10</v>
      </c>
      <c r="Z13" s="54">
        <f>'9'!$D$13+1</f>
        <v>10</v>
      </c>
      <c r="AA13" s="54">
        <f>'9'!$D$13+1</f>
        <v>10</v>
      </c>
      <c r="AB13" s="54">
        <f>'9'!$D$13+1</f>
        <v>10</v>
      </c>
      <c r="AC13" s="54">
        <f>'9'!$D$13+1</f>
        <v>10</v>
      </c>
      <c r="AD13" s="54">
        <f>'9'!$D$13+1</f>
        <v>10</v>
      </c>
      <c r="AE13" s="54">
        <f>'9'!$D$13+1</f>
        <v>10</v>
      </c>
      <c r="AF13" s="54">
        <f>'9'!$D$13+1</f>
        <v>10</v>
      </c>
      <c r="AG13" s="54">
        <f>'9'!$D$13+1</f>
        <v>10</v>
      </c>
      <c r="AH13" s="54">
        <f>'9'!$D$13+1</f>
        <v>10</v>
      </c>
      <c r="AI13" s="54">
        <f>'9'!$D$13+1</f>
        <v>10</v>
      </c>
      <c r="AJ13" s="54">
        <f>'9'!$D$13+1</f>
        <v>10</v>
      </c>
      <c r="AK13" s="54">
        <f>'9'!$D$13+1</f>
        <v>10</v>
      </c>
      <c r="AL13" s="54">
        <f>'9'!$D$13+1</f>
        <v>10</v>
      </c>
      <c r="AM13" s="54">
        <f>'9'!$D$13+1</f>
        <v>10</v>
      </c>
      <c r="AN13" s="54">
        <f>'9'!$D$13+1</f>
        <v>10</v>
      </c>
      <c r="AO13" s="54">
        <f>'9'!$D$13+1</f>
        <v>10</v>
      </c>
      <c r="AP13" s="54">
        <f>'9'!$D$13+1</f>
        <v>10</v>
      </c>
      <c r="AQ13" s="54">
        <f>'9'!$D$13+1</f>
        <v>10</v>
      </c>
      <c r="AR13" s="47"/>
    </row>
    <row r="14" spans="1:44" s="14" customFormat="1" ht="11.25" customHeight="1">
      <c r="A14" s="344"/>
      <c r="B14" s="344"/>
      <c r="C14" s="374"/>
      <c r="D14" s="55" t="s">
        <v>42</v>
      </c>
      <c r="E14" s="55" t="s">
        <v>42</v>
      </c>
      <c r="F14" s="55" t="s">
        <v>42</v>
      </c>
      <c r="G14" s="55" t="s">
        <v>42</v>
      </c>
      <c r="H14" s="55" t="s">
        <v>42</v>
      </c>
      <c r="I14" s="55" t="s">
        <v>42</v>
      </c>
      <c r="J14" s="55" t="s">
        <v>42</v>
      </c>
      <c r="K14" s="55" t="s">
        <v>42</v>
      </c>
      <c r="L14" s="55" t="s">
        <v>42</v>
      </c>
      <c r="M14" s="55" t="s">
        <v>42</v>
      </c>
      <c r="N14" s="55" t="s">
        <v>42</v>
      </c>
      <c r="O14" s="55" t="s">
        <v>42</v>
      </c>
      <c r="P14" s="55" t="s">
        <v>42</v>
      </c>
      <c r="Q14" s="55" t="s">
        <v>42</v>
      </c>
      <c r="R14" s="55" t="s">
        <v>42</v>
      </c>
      <c r="S14" s="55" t="s">
        <v>42</v>
      </c>
      <c r="T14" s="55" t="s">
        <v>42</v>
      </c>
      <c r="U14" s="55" t="s">
        <v>42</v>
      </c>
      <c r="V14" s="55" t="s">
        <v>42</v>
      </c>
      <c r="W14" s="55" t="s">
        <v>42</v>
      </c>
      <c r="X14" s="55" t="s">
        <v>42</v>
      </c>
      <c r="Y14" s="55" t="s">
        <v>42</v>
      </c>
      <c r="Z14" s="55" t="s">
        <v>42</v>
      </c>
      <c r="AA14" s="55" t="s">
        <v>42</v>
      </c>
      <c r="AB14" s="55" t="s">
        <v>42</v>
      </c>
      <c r="AC14" s="55" t="s">
        <v>42</v>
      </c>
      <c r="AD14" s="55" t="s">
        <v>42</v>
      </c>
      <c r="AE14" s="55" t="s">
        <v>42</v>
      </c>
      <c r="AF14" s="55" t="s">
        <v>42</v>
      </c>
      <c r="AG14" s="55" t="s">
        <v>42</v>
      </c>
      <c r="AH14" s="55" t="s">
        <v>42</v>
      </c>
      <c r="AI14" s="55" t="s">
        <v>42</v>
      </c>
      <c r="AJ14" s="55" t="s">
        <v>42</v>
      </c>
      <c r="AK14" s="55" t="s">
        <v>42</v>
      </c>
      <c r="AL14" s="55" t="s">
        <v>42</v>
      </c>
      <c r="AM14" s="55" t="s">
        <v>42</v>
      </c>
      <c r="AN14" s="55" t="s">
        <v>42</v>
      </c>
      <c r="AO14" s="55" t="s">
        <v>42</v>
      </c>
      <c r="AP14" s="55" t="s">
        <v>42</v>
      </c>
      <c r="AQ14" s="55" t="s">
        <v>42</v>
      </c>
      <c r="AR14" s="52"/>
    </row>
    <row r="15" spans="1:44" ht="15.95" customHeight="1">
      <c r="A15" s="28" t="s">
        <v>1</v>
      </c>
      <c r="B15" s="29" t="s">
        <v>168</v>
      </c>
      <c r="C15" s="29" t="s">
        <v>2</v>
      </c>
      <c r="D15" s="56">
        <f>VLOOKUP(1,Plano!$A$132:$H$165,4,FALSE)</f>
        <v>7</v>
      </c>
      <c r="E15" s="57">
        <f>D15</f>
        <v>7</v>
      </c>
      <c r="F15" s="57">
        <f>D15</f>
        <v>7</v>
      </c>
      <c r="G15" s="57">
        <f>D15</f>
        <v>7</v>
      </c>
      <c r="H15" s="56">
        <f>VLOOKUP(2,Plano!$A$132:$H$165,4,FALSE)</f>
        <v>14</v>
      </c>
      <c r="I15" s="57">
        <f>H15</f>
        <v>14</v>
      </c>
      <c r="J15" s="57">
        <f>H15</f>
        <v>14</v>
      </c>
      <c r="K15" s="57">
        <f>H15</f>
        <v>14</v>
      </c>
      <c r="L15" s="56">
        <f>VLOOKUP(3,Plano!$A$132:$H$165,4,FALSE)</f>
        <v>21</v>
      </c>
      <c r="M15" s="57">
        <f>L15</f>
        <v>21</v>
      </c>
      <c r="N15" s="57">
        <f>L15</f>
        <v>21</v>
      </c>
      <c r="O15" s="57">
        <f>L15</f>
        <v>21</v>
      </c>
      <c r="P15" s="56">
        <f>VLOOKUP(4,Plano!$A$132:$H$165,4,FALSE)</f>
        <v>28</v>
      </c>
      <c r="Q15" s="57">
        <f>P15</f>
        <v>28</v>
      </c>
      <c r="R15" s="57">
        <f>P15</f>
        <v>28</v>
      </c>
      <c r="S15" s="57">
        <f>P15</f>
        <v>28</v>
      </c>
      <c r="T15" s="56" t="e">
        <f>VLOOKUP(5,Plano!$A$132:$H$165,4,FALSE)</f>
        <v>#N/A</v>
      </c>
      <c r="U15" s="57" t="e">
        <f>T15</f>
        <v>#N/A</v>
      </c>
      <c r="V15" s="57" t="e">
        <f>T15</f>
        <v>#N/A</v>
      </c>
      <c r="W15" s="57" t="e">
        <f>T15</f>
        <v>#N/A</v>
      </c>
      <c r="X15" s="56" t="e">
        <f>VLOOKUP(6,Plano!$A$132:$H$165,4,FALSE)</f>
        <v>#N/A</v>
      </c>
      <c r="Y15" s="57" t="e">
        <f>X15</f>
        <v>#N/A</v>
      </c>
      <c r="Z15" s="57" t="e">
        <f>X15</f>
        <v>#N/A</v>
      </c>
      <c r="AA15" s="57" t="e">
        <f>X15</f>
        <v>#N/A</v>
      </c>
      <c r="AB15" s="56" t="e">
        <f>VLOOKUP(7,Plano!$A$132:$H$165,4,FALSE)</f>
        <v>#N/A</v>
      </c>
      <c r="AC15" s="57" t="e">
        <f>AB15</f>
        <v>#N/A</v>
      </c>
      <c r="AD15" s="57" t="e">
        <f>AB15</f>
        <v>#N/A</v>
      </c>
      <c r="AE15" s="57" t="e">
        <f>AB15</f>
        <v>#N/A</v>
      </c>
      <c r="AF15" s="56" t="e">
        <f>VLOOKUP(8,Plano!$A$132:$H$165,4,FALSE)</f>
        <v>#N/A</v>
      </c>
      <c r="AG15" s="56" t="e">
        <f>AF15</f>
        <v>#N/A</v>
      </c>
      <c r="AH15" s="57" t="e">
        <f>AF15</f>
        <v>#N/A</v>
      </c>
      <c r="AI15" s="57" t="e">
        <f>AF15</f>
        <v>#N/A</v>
      </c>
      <c r="AJ15" s="56" t="e">
        <f>VLOOKUP(9,Plano!$A$132:$H$165,4,FALSE)</f>
        <v>#N/A</v>
      </c>
      <c r="AK15" s="57" t="e">
        <f>AJ15</f>
        <v>#N/A</v>
      </c>
      <c r="AL15" s="57" t="e">
        <f>AJ15</f>
        <v>#N/A</v>
      </c>
      <c r="AM15" s="57" t="e">
        <f>AJ15</f>
        <v>#N/A</v>
      </c>
      <c r="AN15" s="56" t="e">
        <f>VLOOKUP(10,Plano!$A$132:$H$165,4,FALSE)</f>
        <v>#N/A</v>
      </c>
      <c r="AO15" s="57" t="e">
        <f>AN15</f>
        <v>#N/A</v>
      </c>
      <c r="AP15" s="57" t="e">
        <f>AN15</f>
        <v>#N/A</v>
      </c>
      <c r="AQ15" s="57" t="e">
        <f>AN15</f>
        <v>#N/A</v>
      </c>
      <c r="AR15" s="61" t="s">
        <v>76</v>
      </c>
    </row>
    <row r="16" spans="1:44" ht="10.5" customHeight="1">
      <c r="A16" s="265">
        <f>'7'!A16</f>
        <v>1</v>
      </c>
      <c r="B16" s="265" t="str">
        <f>'7'!B16</f>
        <v>ADS</v>
      </c>
      <c r="C16" s="266" t="str">
        <f>'9 (2)'!C16</f>
        <v>ABNER BORDA FONSECA</v>
      </c>
      <c r="D16" s="264" t="str">
        <f>IF('9 (2)'!AQ16="C","C",IF('9 (2)'!AQ16="D","D",IF('9 (2)'!AQ16="TR","TR",IF('9 (2)'!AQ16="TC","TC","."))))</f>
        <v>C</v>
      </c>
      <c r="E16" s="264" t="str">
        <f t="shared" ref="E16:M16" si="0">IF(D16="C","C",IF(D16="D","D",IF(D16="TR","TR",IF(D16="TC","TC","."))))</f>
        <v>C</v>
      </c>
      <c r="F16" s="264" t="str">
        <f t="shared" si="0"/>
        <v>C</v>
      </c>
      <c r="G16" s="264" t="str">
        <f t="shared" si="0"/>
        <v>C</v>
      </c>
      <c r="H16" s="264" t="str">
        <f t="shared" si="0"/>
        <v>C</v>
      </c>
      <c r="I16" s="264" t="str">
        <f t="shared" si="0"/>
        <v>C</v>
      </c>
      <c r="J16" s="264" t="str">
        <f t="shared" si="0"/>
        <v>C</v>
      </c>
      <c r="K16" s="264" t="str">
        <f t="shared" si="0"/>
        <v>C</v>
      </c>
      <c r="L16" s="264" t="str">
        <f t="shared" si="0"/>
        <v>C</v>
      </c>
      <c r="M16" s="264" t="str">
        <f t="shared" si="0"/>
        <v>C</v>
      </c>
      <c r="N16" s="264" t="str">
        <f t="shared" ref="N16:AC17" si="1">IF(M16="C","C",IF(M16="D","D",IF(M16="TR","TR",IF(M16="TC","TC","."))))</f>
        <v>C</v>
      </c>
      <c r="O16" s="264" t="str">
        <f t="shared" si="1"/>
        <v>C</v>
      </c>
      <c r="P16" s="264" t="str">
        <f t="shared" si="1"/>
        <v>C</v>
      </c>
      <c r="Q16" s="264" t="str">
        <f t="shared" si="1"/>
        <v>C</v>
      </c>
      <c r="R16" s="264" t="str">
        <f t="shared" si="1"/>
        <v>C</v>
      </c>
      <c r="S16" s="264" t="str">
        <f t="shared" si="1"/>
        <v>C</v>
      </c>
      <c r="T16" s="264" t="str">
        <f t="shared" si="1"/>
        <v>C</v>
      </c>
      <c r="U16" s="264" t="str">
        <f t="shared" si="1"/>
        <v>C</v>
      </c>
      <c r="V16" s="264" t="str">
        <f t="shared" si="1"/>
        <v>C</v>
      </c>
      <c r="W16" s="264" t="str">
        <f t="shared" si="1"/>
        <v>C</v>
      </c>
      <c r="X16" s="264" t="str">
        <f t="shared" si="1"/>
        <v>C</v>
      </c>
      <c r="Y16" s="264" t="str">
        <f t="shared" si="1"/>
        <v>C</v>
      </c>
      <c r="Z16" s="264" t="str">
        <f t="shared" si="1"/>
        <v>C</v>
      </c>
      <c r="AA16" s="264" t="str">
        <f t="shared" si="1"/>
        <v>C</v>
      </c>
      <c r="AB16" s="264" t="str">
        <f t="shared" si="1"/>
        <v>C</v>
      </c>
      <c r="AC16" s="264" t="str">
        <f t="shared" si="1"/>
        <v>C</v>
      </c>
      <c r="AD16" s="264" t="str">
        <f t="shared" ref="AD16:AD30" si="2">IF(AC16="C","C",IF(AC16="D","D",IF(AC16="TR","TR",IF(AC16="TC","TC","."))))</f>
        <v>C</v>
      </c>
      <c r="AE16" s="264" t="str">
        <f t="shared" ref="AE16:AE30" si="3">IF(AD16="C","C",IF(AD16="D","D",IF(AD16="TR","TR",IF(AD16="TC","TC","."))))</f>
        <v>C</v>
      </c>
      <c r="AF16" s="264" t="str">
        <f t="shared" ref="AF16:AP16" si="4">IF(AE16="C","C",IF(AE16="D","D",IF(AE16="TR","TR",IF(AE16="TC","TC","."))))</f>
        <v>C</v>
      </c>
      <c r="AG16" s="264" t="str">
        <f t="shared" si="4"/>
        <v>C</v>
      </c>
      <c r="AH16" s="264" t="str">
        <f t="shared" si="4"/>
        <v>C</v>
      </c>
      <c r="AI16" s="264" t="str">
        <f t="shared" si="4"/>
        <v>C</v>
      </c>
      <c r="AJ16" s="264" t="str">
        <f t="shared" si="4"/>
        <v>C</v>
      </c>
      <c r="AK16" s="264" t="str">
        <f t="shared" si="4"/>
        <v>C</v>
      </c>
      <c r="AL16" s="264" t="str">
        <f t="shared" si="4"/>
        <v>C</v>
      </c>
      <c r="AM16" s="264" t="str">
        <f t="shared" si="4"/>
        <v>C</v>
      </c>
      <c r="AN16" s="264" t="str">
        <f t="shared" si="4"/>
        <v>C</v>
      </c>
      <c r="AO16" s="264" t="str">
        <f t="shared" si="4"/>
        <v>C</v>
      </c>
      <c r="AP16" s="264" t="str">
        <f t="shared" si="4"/>
        <v>C</v>
      </c>
      <c r="AQ16" s="264" t="str">
        <f t="shared" ref="AQ16:AQ44" si="5">IF(AP16="C","C",IF(AP16="D","D",IF(AP16="TR","TR",IF(AP16="TC","TC","."))))</f>
        <v>C</v>
      </c>
      <c r="AR16" s="268">
        <f t="shared" ref="AR16:AR44" si="6">COUNTIF(D16:AQ16,"F")</f>
        <v>0</v>
      </c>
    </row>
    <row r="17" spans="1:44" ht="10.5" customHeight="1">
      <c r="A17" s="265">
        <f>'7'!A17</f>
        <v>2</v>
      </c>
      <c r="B17" s="265" t="str">
        <f>'7'!B17</f>
        <v>ADS</v>
      </c>
      <c r="C17" s="266" t="str">
        <f>'9 (2)'!C17</f>
        <v>ADRIAN RUBILAR LEMES CAETANO</v>
      </c>
      <c r="D17" s="240" t="str">
        <f>IF('9 (2)'!AQ17="C","C",IF('9 (2)'!AQ17="D","D",IF('9 (2)'!AQ17="TR","TR",IF('9 (2)'!AQ17="TC","TC","."))))</f>
        <v>.</v>
      </c>
      <c r="E17" s="240" t="str">
        <f t="shared" ref="E17:M17" si="7">IF(D17="C","C",IF(D17="D","D",IF(D17="TR","TR",IF(D17="TC","TC","."))))</f>
        <v>.</v>
      </c>
      <c r="F17" s="240" t="str">
        <f t="shared" si="7"/>
        <v>.</v>
      </c>
      <c r="G17" s="240" t="str">
        <f t="shared" si="7"/>
        <v>.</v>
      </c>
      <c r="H17" s="240" t="str">
        <f t="shared" si="7"/>
        <v>.</v>
      </c>
      <c r="I17" s="240" t="str">
        <f t="shared" si="7"/>
        <v>.</v>
      </c>
      <c r="J17" s="240" t="str">
        <f t="shared" si="7"/>
        <v>.</v>
      </c>
      <c r="K17" s="240" t="str">
        <f t="shared" si="7"/>
        <v>.</v>
      </c>
      <c r="L17" s="240" t="str">
        <f t="shared" si="7"/>
        <v>.</v>
      </c>
      <c r="M17" s="240" t="str">
        <f t="shared" si="7"/>
        <v>.</v>
      </c>
      <c r="N17" s="240" t="str">
        <f t="shared" ref="N17:AA17" si="8">IF(M17="C","C",IF(M17="D","D",IF(M17="TR","TR",IF(M17="TC","TC","."))))</f>
        <v>.</v>
      </c>
      <c r="O17" s="240" t="str">
        <f t="shared" si="8"/>
        <v>.</v>
      </c>
      <c r="P17" s="240" t="str">
        <f t="shared" si="8"/>
        <v>.</v>
      </c>
      <c r="Q17" s="240" t="str">
        <f t="shared" si="8"/>
        <v>.</v>
      </c>
      <c r="R17" s="240" t="str">
        <f t="shared" si="8"/>
        <v>.</v>
      </c>
      <c r="S17" s="240" t="str">
        <f t="shared" si="8"/>
        <v>.</v>
      </c>
      <c r="T17" s="240" t="str">
        <f t="shared" si="8"/>
        <v>.</v>
      </c>
      <c r="U17" s="240" t="str">
        <f t="shared" si="8"/>
        <v>.</v>
      </c>
      <c r="V17" s="240" t="str">
        <f t="shared" si="8"/>
        <v>.</v>
      </c>
      <c r="W17" s="240" t="str">
        <f t="shared" si="8"/>
        <v>.</v>
      </c>
      <c r="X17" s="240" t="str">
        <f t="shared" si="8"/>
        <v>.</v>
      </c>
      <c r="Y17" s="240" t="str">
        <f t="shared" si="8"/>
        <v>.</v>
      </c>
      <c r="Z17" s="240" t="str">
        <f t="shared" si="8"/>
        <v>.</v>
      </c>
      <c r="AA17" s="240" t="str">
        <f t="shared" si="8"/>
        <v>.</v>
      </c>
      <c r="AB17" s="240" t="str">
        <f t="shared" si="1"/>
        <v>.</v>
      </c>
      <c r="AC17" s="240" t="str">
        <f t="shared" si="1"/>
        <v>.</v>
      </c>
      <c r="AD17" s="240" t="str">
        <f t="shared" si="2"/>
        <v>.</v>
      </c>
      <c r="AE17" s="240" t="str">
        <f t="shared" si="3"/>
        <v>.</v>
      </c>
      <c r="AF17" s="240" t="str">
        <f t="shared" ref="AF17:AP18" si="9">IF(AE17="C","C",IF(AE17="D","D",IF(AE17="TR","TR",IF(AE17="TC","TC","."))))</f>
        <v>.</v>
      </c>
      <c r="AG17" s="240" t="str">
        <f t="shared" si="9"/>
        <v>.</v>
      </c>
      <c r="AH17" s="240" t="str">
        <f t="shared" si="9"/>
        <v>.</v>
      </c>
      <c r="AI17" s="240" t="str">
        <f t="shared" si="9"/>
        <v>.</v>
      </c>
      <c r="AJ17" s="240" t="str">
        <f t="shared" si="9"/>
        <v>.</v>
      </c>
      <c r="AK17" s="240" t="str">
        <f t="shared" si="9"/>
        <v>.</v>
      </c>
      <c r="AL17" s="240" t="str">
        <f t="shared" si="9"/>
        <v>.</v>
      </c>
      <c r="AM17" s="240" t="str">
        <f t="shared" si="9"/>
        <v>.</v>
      </c>
      <c r="AN17" s="240" t="str">
        <f t="shared" si="9"/>
        <v>.</v>
      </c>
      <c r="AO17" s="240" t="str">
        <f t="shared" si="9"/>
        <v>.</v>
      </c>
      <c r="AP17" s="240" t="str">
        <f t="shared" si="9"/>
        <v>.</v>
      </c>
      <c r="AQ17" s="240" t="str">
        <f t="shared" si="5"/>
        <v>.</v>
      </c>
      <c r="AR17" s="3">
        <f t="shared" si="6"/>
        <v>0</v>
      </c>
    </row>
    <row r="18" spans="1:44" ht="10.5" customHeight="1">
      <c r="A18" s="265">
        <f>'7'!A18</f>
        <v>3</v>
      </c>
      <c r="B18" s="265" t="str">
        <f>'7'!B18</f>
        <v>ADS</v>
      </c>
      <c r="C18" s="266" t="str">
        <f>'9 (2)'!C18</f>
        <v>ALEXANDRE GABIATTI VIEIRA</v>
      </c>
      <c r="D18" s="264" t="str">
        <f>IF('9 (2)'!AQ18="C","C",IF('9 (2)'!AQ18="D","D",IF('9 (2)'!AQ18="TR","TR",IF('9 (2)'!AQ18="TC","TC","."))))</f>
        <v>.</v>
      </c>
      <c r="E18" s="264" t="str">
        <f t="shared" ref="E18:M24" si="10">IF(D18="C","C",IF(D18="D","D",IF(D18="TR","TR",IF(D18="TC","TC","."))))</f>
        <v>.</v>
      </c>
      <c r="F18" s="264" t="str">
        <f t="shared" si="10"/>
        <v>.</v>
      </c>
      <c r="G18" s="264" t="str">
        <f t="shared" si="10"/>
        <v>.</v>
      </c>
      <c r="H18" s="264" t="str">
        <f t="shared" si="10"/>
        <v>.</v>
      </c>
      <c r="I18" s="264" t="str">
        <f t="shared" si="10"/>
        <v>.</v>
      </c>
      <c r="J18" s="264" t="str">
        <f t="shared" si="10"/>
        <v>.</v>
      </c>
      <c r="K18" s="264" t="str">
        <f t="shared" si="10"/>
        <v>.</v>
      </c>
      <c r="L18" s="264" t="str">
        <f t="shared" si="10"/>
        <v>.</v>
      </c>
      <c r="M18" s="264" t="str">
        <f t="shared" si="10"/>
        <v>.</v>
      </c>
      <c r="N18" s="264" t="str">
        <f t="shared" ref="N18:AA18" si="11">IF(M18="C","C",IF(M18="D","D",IF(M18="TR","TR",IF(M18="TC","TC","."))))</f>
        <v>.</v>
      </c>
      <c r="O18" s="264" t="str">
        <f t="shared" si="11"/>
        <v>.</v>
      </c>
      <c r="P18" s="264" t="str">
        <f t="shared" si="11"/>
        <v>.</v>
      </c>
      <c r="Q18" s="264" t="str">
        <f t="shared" si="11"/>
        <v>.</v>
      </c>
      <c r="R18" s="264" t="str">
        <f t="shared" si="11"/>
        <v>.</v>
      </c>
      <c r="S18" s="264" t="str">
        <f t="shared" si="11"/>
        <v>.</v>
      </c>
      <c r="T18" s="264" t="str">
        <f t="shared" si="11"/>
        <v>.</v>
      </c>
      <c r="U18" s="264" t="str">
        <f t="shared" si="11"/>
        <v>.</v>
      </c>
      <c r="V18" s="264" t="str">
        <f t="shared" si="11"/>
        <v>.</v>
      </c>
      <c r="W18" s="264" t="str">
        <f t="shared" si="11"/>
        <v>.</v>
      </c>
      <c r="X18" s="264" t="str">
        <f t="shared" si="11"/>
        <v>.</v>
      </c>
      <c r="Y18" s="264" t="str">
        <f t="shared" si="11"/>
        <v>.</v>
      </c>
      <c r="Z18" s="264" t="str">
        <f t="shared" si="11"/>
        <v>.</v>
      </c>
      <c r="AA18" s="264" t="str">
        <f t="shared" si="11"/>
        <v>.</v>
      </c>
      <c r="AB18" s="264" t="str">
        <f>IF(AA18="C","C",IF(AA18="D","D",IF(AA18="TR","TR",IF(AA18="TC","TC","."))))</f>
        <v>.</v>
      </c>
      <c r="AC18" s="264" t="str">
        <f>IF(AB18="C","C",IF(AB18="D","D",IF(AB18="TR","TR",IF(AB18="TC","TC","."))))</f>
        <v>.</v>
      </c>
      <c r="AD18" s="264" t="str">
        <f t="shared" si="2"/>
        <v>.</v>
      </c>
      <c r="AE18" s="264" t="str">
        <f t="shared" si="3"/>
        <v>.</v>
      </c>
      <c r="AF18" s="264" t="str">
        <f t="shared" si="9"/>
        <v>.</v>
      </c>
      <c r="AG18" s="264" t="str">
        <f t="shared" si="9"/>
        <v>.</v>
      </c>
      <c r="AH18" s="264" t="str">
        <f t="shared" si="9"/>
        <v>.</v>
      </c>
      <c r="AI18" s="264" t="str">
        <f t="shared" si="9"/>
        <v>.</v>
      </c>
      <c r="AJ18" s="264" t="str">
        <f t="shared" si="9"/>
        <v>.</v>
      </c>
      <c r="AK18" s="264" t="str">
        <f t="shared" si="9"/>
        <v>.</v>
      </c>
      <c r="AL18" s="264" t="str">
        <f t="shared" si="9"/>
        <v>.</v>
      </c>
      <c r="AM18" s="264" t="str">
        <f t="shared" si="9"/>
        <v>.</v>
      </c>
      <c r="AN18" s="264" t="str">
        <f t="shared" si="9"/>
        <v>.</v>
      </c>
      <c r="AO18" s="264" t="str">
        <f t="shared" si="9"/>
        <v>.</v>
      </c>
      <c r="AP18" s="264" t="str">
        <f t="shared" si="9"/>
        <v>.</v>
      </c>
      <c r="AQ18" s="264" t="str">
        <f t="shared" si="5"/>
        <v>.</v>
      </c>
      <c r="AR18" s="268">
        <f t="shared" si="6"/>
        <v>0</v>
      </c>
    </row>
    <row r="19" spans="1:44" ht="10.5" customHeight="1">
      <c r="A19" s="265">
        <f>'7'!A19</f>
        <v>1</v>
      </c>
      <c r="B19" s="265" t="str">
        <f>'7'!B19</f>
        <v>REDES</v>
      </c>
      <c r="C19" s="266" t="str">
        <f>'9 (2)'!C19</f>
        <v>ALEXSANDRO GIOVANNI DA SILVA DIAS</v>
      </c>
      <c r="D19" s="240" t="str">
        <f>IF('9 (2)'!AQ19="C","C",IF('9 (2)'!AQ19="D","D",IF('9 (2)'!AQ19="TR","TR",IF('9 (2)'!AQ19="TC","TC","."))))</f>
        <v>.</v>
      </c>
      <c r="E19" s="240" t="str">
        <f t="shared" si="10"/>
        <v>.</v>
      </c>
      <c r="F19" s="240" t="str">
        <f t="shared" si="10"/>
        <v>.</v>
      </c>
      <c r="G19" s="240" t="str">
        <f t="shared" si="10"/>
        <v>.</v>
      </c>
      <c r="H19" s="240" t="str">
        <f t="shared" si="10"/>
        <v>.</v>
      </c>
      <c r="I19" s="240" t="str">
        <f t="shared" si="10"/>
        <v>.</v>
      </c>
      <c r="J19" s="240" t="str">
        <f t="shared" si="10"/>
        <v>.</v>
      </c>
      <c r="K19" s="240" t="str">
        <f t="shared" si="10"/>
        <v>.</v>
      </c>
      <c r="L19" s="240" t="str">
        <f t="shared" si="10"/>
        <v>.</v>
      </c>
      <c r="M19" s="240" t="str">
        <f t="shared" si="10"/>
        <v>.</v>
      </c>
      <c r="N19" s="240" t="str">
        <f t="shared" ref="N19:N28" si="12">IF(M19="C","C",IF(M19="D","D",IF(M19="TR","TR",IF(M19="TC","TC","."))))</f>
        <v>.</v>
      </c>
      <c r="O19" s="240" t="str">
        <f t="shared" ref="O19:O28" si="13">IF(N19="C","C",IF(N19="D","D",IF(N19="TR","TR",IF(N19="TC","TC","."))))</f>
        <v>.</v>
      </c>
      <c r="P19" s="240" t="str">
        <f t="shared" ref="P19:P28" si="14">IF(O19="C","C",IF(O19="D","D",IF(O19="TR","TR",IF(O19="TC","TC","."))))</f>
        <v>.</v>
      </c>
      <c r="Q19" s="240" t="str">
        <f t="shared" ref="Q19:Q28" si="15">IF(P19="C","C",IF(P19="D","D",IF(P19="TR","TR",IF(P19="TC","TC","."))))</f>
        <v>.</v>
      </c>
      <c r="R19" s="240" t="str">
        <f t="shared" ref="R19:R28" si="16">IF(Q19="C","C",IF(Q19="D","D",IF(Q19="TR","TR",IF(Q19="TC","TC","."))))</f>
        <v>.</v>
      </c>
      <c r="S19" s="240" t="str">
        <f t="shared" ref="S19:S28" si="17">IF(R19="C","C",IF(R19="D","D",IF(R19="TR","TR",IF(R19="TC","TC","."))))</f>
        <v>.</v>
      </c>
      <c r="T19" s="240" t="str">
        <f t="shared" ref="T19:T28" si="18">IF(S19="C","C",IF(S19="D","D",IF(S19="TR","TR",IF(S19="TC","TC","."))))</f>
        <v>.</v>
      </c>
      <c r="U19" s="240" t="str">
        <f t="shared" ref="U19:U28" si="19">IF(T19="C","C",IF(T19="D","D",IF(T19="TR","TR",IF(T19="TC","TC","."))))</f>
        <v>.</v>
      </c>
      <c r="V19" s="240" t="str">
        <f t="shared" ref="V19:V28" si="20">IF(U19="C","C",IF(U19="D","D",IF(U19="TR","TR",IF(U19="TC","TC","."))))</f>
        <v>.</v>
      </c>
      <c r="W19" s="240" t="str">
        <f t="shared" ref="W19:W28" si="21">IF(V19="C","C",IF(V19="D","D",IF(V19="TR","TR",IF(V19="TC","TC","."))))</f>
        <v>.</v>
      </c>
      <c r="X19" s="240" t="str">
        <f t="shared" ref="X19:X28" si="22">IF(W19="C","C",IF(W19="D","D",IF(W19="TR","TR",IF(W19="TC","TC","."))))</f>
        <v>.</v>
      </c>
      <c r="Y19" s="240" t="str">
        <f t="shared" ref="Y19:Y28" si="23">IF(X19="C","C",IF(X19="D","D",IF(X19="TR","TR",IF(X19="TC","TC","."))))</f>
        <v>.</v>
      </c>
      <c r="Z19" s="240" t="str">
        <f t="shared" ref="Z19:Z28" si="24">IF(Y19="C","C",IF(Y19="D","D",IF(Y19="TR","TR",IF(Y19="TC","TC","."))))</f>
        <v>.</v>
      </c>
      <c r="AA19" s="240" t="str">
        <f t="shared" ref="AA19:AA28" si="25">IF(Z19="C","C",IF(Z19="D","D",IF(Z19="TR","TR",IF(Z19="TC","TC","."))))</f>
        <v>.</v>
      </c>
      <c r="AB19" s="240" t="str">
        <f t="shared" ref="AB19:AB28" si="26">IF(AA19="C","C",IF(AA19="D","D",IF(AA19="TR","TR",IF(AA19="TC","TC","."))))</f>
        <v>.</v>
      </c>
      <c r="AC19" s="240" t="str">
        <f t="shared" ref="AC19:AC28" si="27">IF(AB19="C","C",IF(AB19="D","D",IF(AB19="TR","TR",IF(AB19="TC","TC","."))))</f>
        <v>.</v>
      </c>
      <c r="AD19" s="240" t="str">
        <f t="shared" si="2"/>
        <v>.</v>
      </c>
      <c r="AE19" s="240" t="str">
        <f t="shared" si="3"/>
        <v>.</v>
      </c>
      <c r="AF19" s="240" t="str">
        <f t="shared" ref="AF19:AP22" si="28">IF(AE19="C","C",IF(AE19="D","D",IF(AE19="TR","TR",IF(AE19="TC","TC","."))))</f>
        <v>.</v>
      </c>
      <c r="AG19" s="240" t="str">
        <f t="shared" si="28"/>
        <v>.</v>
      </c>
      <c r="AH19" s="240" t="str">
        <f t="shared" si="28"/>
        <v>.</v>
      </c>
      <c r="AI19" s="240" t="str">
        <f t="shared" si="28"/>
        <v>.</v>
      </c>
      <c r="AJ19" s="240" t="str">
        <f t="shared" si="28"/>
        <v>.</v>
      </c>
      <c r="AK19" s="240" t="str">
        <f t="shared" si="28"/>
        <v>.</v>
      </c>
      <c r="AL19" s="240" t="str">
        <f t="shared" si="28"/>
        <v>.</v>
      </c>
      <c r="AM19" s="240" t="str">
        <f t="shared" si="28"/>
        <v>.</v>
      </c>
      <c r="AN19" s="240" t="str">
        <f t="shared" si="28"/>
        <v>.</v>
      </c>
      <c r="AO19" s="240" t="str">
        <f t="shared" si="28"/>
        <v>.</v>
      </c>
      <c r="AP19" s="240" t="str">
        <f t="shared" si="28"/>
        <v>.</v>
      </c>
      <c r="AQ19" s="240" t="str">
        <f t="shared" si="5"/>
        <v>.</v>
      </c>
      <c r="AR19" s="3">
        <f t="shared" si="6"/>
        <v>0</v>
      </c>
    </row>
    <row r="20" spans="1:44" ht="10.5" customHeight="1">
      <c r="A20" s="265">
        <f>'7'!A20</f>
        <v>5</v>
      </c>
      <c r="B20" s="265" t="str">
        <f>'7'!B20</f>
        <v>ADS</v>
      </c>
      <c r="C20" s="266" t="str">
        <f>'9 (2)'!C20</f>
        <v>ANA CARLA MESSIAS DE MOURA</v>
      </c>
      <c r="D20" s="240" t="s">
        <v>338</v>
      </c>
      <c r="E20" s="240" t="s">
        <v>338</v>
      </c>
      <c r="F20" s="240" t="s">
        <v>338</v>
      </c>
      <c r="G20" s="240" t="s">
        <v>338</v>
      </c>
      <c r="H20" s="240" t="str">
        <f t="shared" si="10"/>
        <v>.</v>
      </c>
      <c r="I20" s="240" t="str">
        <f t="shared" si="10"/>
        <v>.</v>
      </c>
      <c r="J20" s="240" t="str">
        <f t="shared" si="10"/>
        <v>.</v>
      </c>
      <c r="K20" s="240" t="str">
        <f t="shared" si="10"/>
        <v>.</v>
      </c>
      <c r="L20" s="240" t="str">
        <f t="shared" ref="L20" si="29">IF(K20="C","C",IF(K20="D","D",IF(K20="TR","TR",IF(K20="TC","TC","."))))</f>
        <v>.</v>
      </c>
      <c r="M20" s="240" t="str">
        <f t="shared" ref="M20" si="30">IF(L20="C","C",IF(L20="D","D",IF(L20="TR","TR",IF(L20="TC","TC","."))))</f>
        <v>.</v>
      </c>
      <c r="N20" s="240" t="str">
        <f t="shared" ref="N20" si="31">IF(M20="C","C",IF(M20="D","D",IF(M20="TR","TR",IF(M20="TC","TC","."))))</f>
        <v>.</v>
      </c>
      <c r="O20" s="240" t="str">
        <f t="shared" ref="O20" si="32">IF(N20="C","C",IF(N20="D","D",IF(N20="TR","TR",IF(N20="TC","TC","."))))</f>
        <v>.</v>
      </c>
      <c r="P20" s="240" t="str">
        <f t="shared" si="14"/>
        <v>.</v>
      </c>
      <c r="Q20" s="240" t="str">
        <f t="shared" si="15"/>
        <v>.</v>
      </c>
      <c r="R20" s="240" t="str">
        <f t="shared" si="16"/>
        <v>.</v>
      </c>
      <c r="S20" s="240" t="str">
        <f t="shared" si="17"/>
        <v>.</v>
      </c>
      <c r="T20" s="240" t="str">
        <f t="shared" si="18"/>
        <v>.</v>
      </c>
      <c r="U20" s="240" t="str">
        <f t="shared" si="19"/>
        <v>.</v>
      </c>
      <c r="V20" s="240" t="str">
        <f t="shared" si="20"/>
        <v>.</v>
      </c>
      <c r="W20" s="240" t="str">
        <f t="shared" si="21"/>
        <v>.</v>
      </c>
      <c r="X20" s="240" t="str">
        <f t="shared" si="22"/>
        <v>.</v>
      </c>
      <c r="Y20" s="240" t="str">
        <f t="shared" si="23"/>
        <v>.</v>
      </c>
      <c r="Z20" s="240" t="str">
        <f t="shared" si="24"/>
        <v>.</v>
      </c>
      <c r="AA20" s="240" t="str">
        <f t="shared" si="25"/>
        <v>.</v>
      </c>
      <c r="AB20" s="240" t="str">
        <f t="shared" si="26"/>
        <v>.</v>
      </c>
      <c r="AC20" s="240" t="str">
        <f t="shared" si="27"/>
        <v>.</v>
      </c>
      <c r="AD20" s="240" t="str">
        <f t="shared" si="2"/>
        <v>.</v>
      </c>
      <c r="AE20" s="240" t="str">
        <f t="shared" si="3"/>
        <v>.</v>
      </c>
      <c r="AF20" s="240" t="str">
        <f t="shared" si="28"/>
        <v>.</v>
      </c>
      <c r="AG20" s="240" t="str">
        <f t="shared" ref="AG20:AP20" si="33">IF(AF20="C","C",IF(AF20="D","D",IF(AF20="TR","TR",IF(AF20="TC","TC","."))))</f>
        <v>.</v>
      </c>
      <c r="AH20" s="240" t="str">
        <f t="shared" si="33"/>
        <v>.</v>
      </c>
      <c r="AI20" s="240" t="str">
        <f t="shared" si="33"/>
        <v>.</v>
      </c>
      <c r="AJ20" s="240" t="str">
        <f t="shared" si="33"/>
        <v>.</v>
      </c>
      <c r="AK20" s="240" t="str">
        <f t="shared" si="33"/>
        <v>.</v>
      </c>
      <c r="AL20" s="240" t="str">
        <f t="shared" si="33"/>
        <v>.</v>
      </c>
      <c r="AM20" s="240" t="str">
        <f t="shared" si="33"/>
        <v>.</v>
      </c>
      <c r="AN20" s="240" t="str">
        <f t="shared" si="33"/>
        <v>.</v>
      </c>
      <c r="AO20" s="240" t="str">
        <f t="shared" si="33"/>
        <v>.</v>
      </c>
      <c r="AP20" s="240" t="str">
        <f t="shared" si="33"/>
        <v>.</v>
      </c>
      <c r="AQ20" s="240" t="str">
        <f t="shared" si="5"/>
        <v>.</v>
      </c>
      <c r="AR20" s="4">
        <f t="shared" si="6"/>
        <v>4</v>
      </c>
    </row>
    <row r="21" spans="1:44" ht="10.5" customHeight="1">
      <c r="A21" s="265">
        <f>'7'!A21</f>
        <v>6</v>
      </c>
      <c r="B21" s="265" t="str">
        <f>'7'!B21</f>
        <v>ADS</v>
      </c>
      <c r="C21" s="266" t="str">
        <f>'9 (2)'!C21</f>
        <v>ANGELO VICTOR ISRAEL MUNIZ</v>
      </c>
      <c r="D21" s="240" t="str">
        <f>IF('9 (2)'!AQ21="C","C",IF('9 (2)'!AQ21="D","D",IF('9 (2)'!AQ21="TR","TR",IF('9 (2)'!AQ21="TC","TC","."))))</f>
        <v>.</v>
      </c>
      <c r="E21" s="240" t="str">
        <f t="shared" si="10"/>
        <v>.</v>
      </c>
      <c r="F21" s="240" t="str">
        <f t="shared" si="10"/>
        <v>.</v>
      </c>
      <c r="G21" s="240" t="str">
        <f t="shared" si="10"/>
        <v>.</v>
      </c>
      <c r="H21" s="240" t="str">
        <f t="shared" si="10"/>
        <v>.</v>
      </c>
      <c r="I21" s="240" t="str">
        <f t="shared" si="10"/>
        <v>.</v>
      </c>
      <c r="J21" s="240" t="str">
        <f t="shared" si="10"/>
        <v>.</v>
      </c>
      <c r="K21" s="240" t="str">
        <f t="shared" si="10"/>
        <v>.</v>
      </c>
      <c r="L21" s="240" t="str">
        <f t="shared" si="10"/>
        <v>.</v>
      </c>
      <c r="M21" s="240" t="str">
        <f t="shared" si="10"/>
        <v>.</v>
      </c>
      <c r="N21" s="240" t="str">
        <f t="shared" si="12"/>
        <v>.</v>
      </c>
      <c r="O21" s="240" t="str">
        <f t="shared" si="13"/>
        <v>.</v>
      </c>
      <c r="P21" s="240" t="str">
        <f t="shared" si="14"/>
        <v>.</v>
      </c>
      <c r="Q21" s="240" t="str">
        <f t="shared" si="15"/>
        <v>.</v>
      </c>
      <c r="R21" s="240" t="str">
        <f t="shared" si="16"/>
        <v>.</v>
      </c>
      <c r="S21" s="240" t="str">
        <f t="shared" si="17"/>
        <v>.</v>
      </c>
      <c r="T21" s="240" t="str">
        <f t="shared" si="18"/>
        <v>.</v>
      </c>
      <c r="U21" s="240" t="str">
        <f t="shared" si="19"/>
        <v>.</v>
      </c>
      <c r="V21" s="240" t="str">
        <f t="shared" si="20"/>
        <v>.</v>
      </c>
      <c r="W21" s="240" t="str">
        <f t="shared" si="21"/>
        <v>.</v>
      </c>
      <c r="X21" s="240" t="str">
        <f t="shared" si="22"/>
        <v>.</v>
      </c>
      <c r="Y21" s="240" t="str">
        <f t="shared" si="23"/>
        <v>.</v>
      </c>
      <c r="Z21" s="240" t="str">
        <f t="shared" si="24"/>
        <v>.</v>
      </c>
      <c r="AA21" s="240" t="str">
        <f t="shared" si="25"/>
        <v>.</v>
      </c>
      <c r="AB21" s="240" t="str">
        <f t="shared" si="26"/>
        <v>.</v>
      </c>
      <c r="AC21" s="240" t="str">
        <f t="shared" si="27"/>
        <v>.</v>
      </c>
      <c r="AD21" s="240" t="str">
        <f t="shared" si="2"/>
        <v>.</v>
      </c>
      <c r="AE21" s="240" t="str">
        <f t="shared" si="3"/>
        <v>.</v>
      </c>
      <c r="AF21" s="240" t="str">
        <f t="shared" si="28"/>
        <v>.</v>
      </c>
      <c r="AG21" s="240" t="str">
        <f t="shared" ref="AG21:AP21" si="34">IF(AF21="C","C",IF(AF21="D","D",IF(AF21="TR","TR",IF(AF21="TC","TC","."))))</f>
        <v>.</v>
      </c>
      <c r="AH21" s="240" t="str">
        <f t="shared" si="34"/>
        <v>.</v>
      </c>
      <c r="AI21" s="240" t="str">
        <f t="shared" si="34"/>
        <v>.</v>
      </c>
      <c r="AJ21" s="240" t="str">
        <f t="shared" si="34"/>
        <v>.</v>
      </c>
      <c r="AK21" s="240" t="str">
        <f t="shared" si="34"/>
        <v>.</v>
      </c>
      <c r="AL21" s="240" t="str">
        <f t="shared" si="34"/>
        <v>.</v>
      </c>
      <c r="AM21" s="240" t="str">
        <f t="shared" si="34"/>
        <v>.</v>
      </c>
      <c r="AN21" s="240" t="str">
        <f t="shared" si="34"/>
        <v>.</v>
      </c>
      <c r="AO21" s="240" t="str">
        <f t="shared" si="34"/>
        <v>.</v>
      </c>
      <c r="AP21" s="240" t="str">
        <f t="shared" si="34"/>
        <v>.</v>
      </c>
      <c r="AQ21" s="240" t="str">
        <f t="shared" si="5"/>
        <v>.</v>
      </c>
      <c r="AR21" s="4">
        <f t="shared" si="6"/>
        <v>0</v>
      </c>
    </row>
    <row r="22" spans="1:44" ht="10.5" customHeight="1">
      <c r="A22" s="265">
        <f>'7'!A22</f>
        <v>2</v>
      </c>
      <c r="B22" s="265" t="str">
        <f>'7'!B22</f>
        <v>REDES</v>
      </c>
      <c r="C22" s="266" t="str">
        <f>'9 (2)'!C22</f>
        <v>BRUNO DA SILVA BRIXIUS</v>
      </c>
      <c r="D22" s="240" t="str">
        <f>IF('9 (2)'!AQ22="C","C",IF('9 (2)'!AQ22="D","D",IF('9 (2)'!AQ22="TR","TR",IF('9 (2)'!AQ22="TC","TC","."))))</f>
        <v>.</v>
      </c>
      <c r="E22" s="240" t="str">
        <f t="shared" si="10"/>
        <v>.</v>
      </c>
      <c r="F22" s="240" t="str">
        <f t="shared" si="10"/>
        <v>.</v>
      </c>
      <c r="G22" s="240" t="str">
        <f t="shared" si="10"/>
        <v>.</v>
      </c>
      <c r="H22" s="240" t="str">
        <f t="shared" si="10"/>
        <v>.</v>
      </c>
      <c r="I22" s="240" t="str">
        <f t="shared" si="10"/>
        <v>.</v>
      </c>
      <c r="J22" s="240" t="str">
        <f t="shared" si="10"/>
        <v>.</v>
      </c>
      <c r="K22" s="240" t="str">
        <f t="shared" si="10"/>
        <v>.</v>
      </c>
      <c r="L22" s="240" t="str">
        <f t="shared" si="10"/>
        <v>.</v>
      </c>
      <c r="M22" s="240" t="str">
        <f t="shared" si="10"/>
        <v>.</v>
      </c>
      <c r="N22" s="240" t="str">
        <f t="shared" si="12"/>
        <v>.</v>
      </c>
      <c r="O22" s="240" t="str">
        <f t="shared" si="13"/>
        <v>.</v>
      </c>
      <c r="P22" s="240" t="str">
        <f t="shared" si="14"/>
        <v>.</v>
      </c>
      <c r="Q22" s="240" t="str">
        <f t="shared" si="15"/>
        <v>.</v>
      </c>
      <c r="R22" s="240" t="str">
        <f t="shared" si="16"/>
        <v>.</v>
      </c>
      <c r="S22" s="240" t="str">
        <f t="shared" si="17"/>
        <v>.</v>
      </c>
      <c r="T22" s="240" t="str">
        <f t="shared" si="18"/>
        <v>.</v>
      </c>
      <c r="U22" s="240" t="str">
        <f t="shared" si="19"/>
        <v>.</v>
      </c>
      <c r="V22" s="240" t="str">
        <f t="shared" si="20"/>
        <v>.</v>
      </c>
      <c r="W22" s="240" t="str">
        <f t="shared" si="21"/>
        <v>.</v>
      </c>
      <c r="X22" s="240" t="str">
        <f t="shared" si="22"/>
        <v>.</v>
      </c>
      <c r="Y22" s="240" t="str">
        <f t="shared" si="23"/>
        <v>.</v>
      </c>
      <c r="Z22" s="240" t="str">
        <f t="shared" si="24"/>
        <v>.</v>
      </c>
      <c r="AA22" s="240" t="str">
        <f t="shared" si="25"/>
        <v>.</v>
      </c>
      <c r="AB22" s="240" t="str">
        <f t="shared" si="26"/>
        <v>.</v>
      </c>
      <c r="AC22" s="240" t="str">
        <f t="shared" si="27"/>
        <v>.</v>
      </c>
      <c r="AD22" s="240" t="str">
        <f t="shared" si="2"/>
        <v>.</v>
      </c>
      <c r="AE22" s="240" t="str">
        <f t="shared" si="3"/>
        <v>.</v>
      </c>
      <c r="AF22" s="240" t="str">
        <f t="shared" si="28"/>
        <v>.</v>
      </c>
      <c r="AG22" s="240" t="str">
        <f t="shared" si="28"/>
        <v>.</v>
      </c>
      <c r="AH22" s="240" t="str">
        <f t="shared" ref="AH22:AP22" si="35">IF(AG22="C","C",IF(AG22="D","D",IF(AG22="TR","TR",IF(AG22="TC","TC","."))))</f>
        <v>.</v>
      </c>
      <c r="AI22" s="240" t="str">
        <f t="shared" si="35"/>
        <v>.</v>
      </c>
      <c r="AJ22" s="240" t="str">
        <f t="shared" si="35"/>
        <v>.</v>
      </c>
      <c r="AK22" s="240" t="str">
        <f t="shared" si="35"/>
        <v>.</v>
      </c>
      <c r="AL22" s="240" t="str">
        <f t="shared" si="35"/>
        <v>.</v>
      </c>
      <c r="AM22" s="240" t="str">
        <f t="shared" si="35"/>
        <v>.</v>
      </c>
      <c r="AN22" s="240" t="str">
        <f t="shared" si="35"/>
        <v>.</v>
      </c>
      <c r="AO22" s="240" t="str">
        <f t="shared" si="35"/>
        <v>.</v>
      </c>
      <c r="AP22" s="240" t="str">
        <f t="shared" si="35"/>
        <v>.</v>
      </c>
      <c r="AQ22" s="240" t="str">
        <f t="shared" si="5"/>
        <v>.</v>
      </c>
      <c r="AR22" s="4">
        <f t="shared" si="6"/>
        <v>0</v>
      </c>
    </row>
    <row r="23" spans="1:44" ht="10.5" customHeight="1">
      <c r="A23" s="265">
        <f>'7'!A23</f>
        <v>1</v>
      </c>
      <c r="B23" s="265" t="str">
        <f>'7'!B23</f>
        <v>TEL</v>
      </c>
      <c r="C23" s="266" t="str">
        <f>'9 (2)'!C23</f>
        <v>CRISTIANO DE MOURA</v>
      </c>
      <c r="D23" s="240" t="s">
        <v>338</v>
      </c>
      <c r="E23" s="240" t="s">
        <v>338</v>
      </c>
      <c r="F23" s="240" t="s">
        <v>338</v>
      </c>
      <c r="G23" s="240" t="s">
        <v>338</v>
      </c>
      <c r="H23" s="240" t="str">
        <f t="shared" si="10"/>
        <v>.</v>
      </c>
      <c r="I23" s="240" t="str">
        <f t="shared" si="10"/>
        <v>.</v>
      </c>
      <c r="J23" s="240" t="str">
        <f t="shared" si="10"/>
        <v>.</v>
      </c>
      <c r="K23" s="240" t="str">
        <f t="shared" si="10"/>
        <v>.</v>
      </c>
      <c r="L23" s="240" t="str">
        <f t="shared" si="10"/>
        <v>.</v>
      </c>
      <c r="M23" s="240" t="str">
        <f t="shared" si="10"/>
        <v>.</v>
      </c>
      <c r="N23" s="240" t="str">
        <f t="shared" si="12"/>
        <v>.</v>
      </c>
      <c r="O23" s="240" t="str">
        <f t="shared" si="13"/>
        <v>.</v>
      </c>
      <c r="P23" s="240" t="str">
        <f t="shared" si="14"/>
        <v>.</v>
      </c>
      <c r="Q23" s="240" t="str">
        <f t="shared" si="15"/>
        <v>.</v>
      </c>
      <c r="R23" s="240" t="str">
        <f t="shared" si="16"/>
        <v>.</v>
      </c>
      <c r="S23" s="240" t="str">
        <f t="shared" si="17"/>
        <v>.</v>
      </c>
      <c r="T23" s="240" t="str">
        <f t="shared" si="18"/>
        <v>.</v>
      </c>
      <c r="U23" s="240" t="str">
        <f t="shared" si="19"/>
        <v>.</v>
      </c>
      <c r="V23" s="240" t="str">
        <f t="shared" si="20"/>
        <v>.</v>
      </c>
      <c r="W23" s="240" t="str">
        <f t="shared" si="21"/>
        <v>.</v>
      </c>
      <c r="X23" s="240" t="str">
        <f t="shared" si="22"/>
        <v>.</v>
      </c>
      <c r="Y23" s="240" t="str">
        <f t="shared" si="23"/>
        <v>.</v>
      </c>
      <c r="Z23" s="240" t="str">
        <f t="shared" si="24"/>
        <v>.</v>
      </c>
      <c r="AA23" s="240" t="str">
        <f t="shared" si="25"/>
        <v>.</v>
      </c>
      <c r="AB23" s="240" t="str">
        <f t="shared" si="26"/>
        <v>.</v>
      </c>
      <c r="AC23" s="240" t="str">
        <f t="shared" si="27"/>
        <v>.</v>
      </c>
      <c r="AD23" s="240" t="str">
        <f t="shared" si="2"/>
        <v>.</v>
      </c>
      <c r="AE23" s="240" t="str">
        <f t="shared" si="3"/>
        <v>.</v>
      </c>
      <c r="AF23" s="240" t="str">
        <f t="shared" ref="AF23:AP23" si="36">IF(AE23="C","C",IF(AE23="D","D",IF(AE23="TR","TR",IF(AE23="TC","TC","."))))</f>
        <v>.</v>
      </c>
      <c r="AG23" s="240" t="str">
        <f t="shared" si="36"/>
        <v>.</v>
      </c>
      <c r="AH23" s="240" t="str">
        <f t="shared" si="36"/>
        <v>.</v>
      </c>
      <c r="AI23" s="240" t="str">
        <f t="shared" si="36"/>
        <v>.</v>
      </c>
      <c r="AJ23" s="240" t="str">
        <f t="shared" si="36"/>
        <v>.</v>
      </c>
      <c r="AK23" s="240" t="str">
        <f t="shared" si="36"/>
        <v>.</v>
      </c>
      <c r="AL23" s="240" t="str">
        <f t="shared" si="36"/>
        <v>.</v>
      </c>
      <c r="AM23" s="240" t="str">
        <f t="shared" si="36"/>
        <v>.</v>
      </c>
      <c r="AN23" s="240" t="str">
        <f t="shared" si="36"/>
        <v>.</v>
      </c>
      <c r="AO23" s="240" t="str">
        <f t="shared" si="36"/>
        <v>.</v>
      </c>
      <c r="AP23" s="240" t="str">
        <f t="shared" si="36"/>
        <v>.</v>
      </c>
      <c r="AQ23" s="240" t="str">
        <f t="shared" si="5"/>
        <v>.</v>
      </c>
      <c r="AR23" s="4">
        <f t="shared" si="6"/>
        <v>4</v>
      </c>
    </row>
    <row r="24" spans="1:44" ht="10.5" customHeight="1">
      <c r="A24" s="265">
        <f>'7'!A24</f>
        <v>6</v>
      </c>
      <c r="B24" s="265" t="str">
        <f>'7'!B24</f>
        <v>ADS</v>
      </c>
      <c r="C24" s="266" t="str">
        <f>'9 (2)'!C24</f>
        <v>DANIEL OLIVEIRA RODRIGUES</v>
      </c>
      <c r="D24" s="240" t="s">
        <v>123</v>
      </c>
      <c r="E24" s="240" t="s">
        <v>123</v>
      </c>
      <c r="F24" s="240" t="s">
        <v>123</v>
      </c>
      <c r="G24" s="240" t="s">
        <v>123</v>
      </c>
      <c r="H24" s="240" t="str">
        <f t="shared" si="10"/>
        <v>C</v>
      </c>
      <c r="I24" s="240" t="str">
        <f t="shared" si="10"/>
        <v>C</v>
      </c>
      <c r="J24" s="240" t="str">
        <f t="shared" si="10"/>
        <v>C</v>
      </c>
      <c r="K24" s="240" t="str">
        <f t="shared" si="10"/>
        <v>C</v>
      </c>
      <c r="L24" s="240" t="str">
        <f t="shared" si="10"/>
        <v>C</v>
      </c>
      <c r="M24" s="240" t="str">
        <f t="shared" si="10"/>
        <v>C</v>
      </c>
      <c r="N24" s="240" t="str">
        <f t="shared" si="12"/>
        <v>C</v>
      </c>
      <c r="O24" s="240" t="str">
        <f t="shared" si="13"/>
        <v>C</v>
      </c>
      <c r="P24" s="240" t="str">
        <f t="shared" si="14"/>
        <v>C</v>
      </c>
      <c r="Q24" s="240" t="str">
        <f t="shared" si="15"/>
        <v>C</v>
      </c>
      <c r="R24" s="240" t="str">
        <f t="shared" si="16"/>
        <v>C</v>
      </c>
      <c r="S24" s="240" t="str">
        <f t="shared" si="17"/>
        <v>C</v>
      </c>
      <c r="T24" s="240" t="str">
        <f t="shared" si="18"/>
        <v>C</v>
      </c>
      <c r="U24" s="240" t="str">
        <f t="shared" si="19"/>
        <v>C</v>
      </c>
      <c r="V24" s="240" t="str">
        <f t="shared" si="20"/>
        <v>C</v>
      </c>
      <c r="W24" s="240" t="str">
        <f t="shared" si="21"/>
        <v>C</v>
      </c>
      <c r="X24" s="240" t="str">
        <f t="shared" si="22"/>
        <v>C</v>
      </c>
      <c r="Y24" s="240" t="str">
        <f t="shared" si="23"/>
        <v>C</v>
      </c>
      <c r="Z24" s="240" t="str">
        <f t="shared" si="24"/>
        <v>C</v>
      </c>
      <c r="AA24" s="240" t="str">
        <f t="shared" si="25"/>
        <v>C</v>
      </c>
      <c r="AB24" s="240" t="str">
        <f t="shared" si="26"/>
        <v>C</v>
      </c>
      <c r="AC24" s="240" t="str">
        <f t="shared" si="27"/>
        <v>C</v>
      </c>
      <c r="AD24" s="240" t="str">
        <f t="shared" si="2"/>
        <v>C</v>
      </c>
      <c r="AE24" s="240" t="str">
        <f t="shared" si="3"/>
        <v>C</v>
      </c>
      <c r="AF24" s="240" t="str">
        <f t="shared" ref="AF24:AP24" si="37">IF(AE24="C","C",IF(AE24="D","D",IF(AE24="TR","TR",IF(AE24="TC","TC","."))))</f>
        <v>C</v>
      </c>
      <c r="AG24" s="240" t="str">
        <f t="shared" si="37"/>
        <v>C</v>
      </c>
      <c r="AH24" s="240" t="str">
        <f t="shared" si="37"/>
        <v>C</v>
      </c>
      <c r="AI24" s="240" t="str">
        <f t="shared" si="37"/>
        <v>C</v>
      </c>
      <c r="AJ24" s="240" t="str">
        <f t="shared" si="37"/>
        <v>C</v>
      </c>
      <c r="AK24" s="240" t="str">
        <f t="shared" si="37"/>
        <v>C</v>
      </c>
      <c r="AL24" s="240" t="str">
        <f t="shared" si="37"/>
        <v>C</v>
      </c>
      <c r="AM24" s="240" t="str">
        <f t="shared" si="37"/>
        <v>C</v>
      </c>
      <c r="AN24" s="240" t="str">
        <f t="shared" si="37"/>
        <v>C</v>
      </c>
      <c r="AO24" s="240" t="str">
        <f t="shared" si="37"/>
        <v>C</v>
      </c>
      <c r="AP24" s="240" t="str">
        <f t="shared" si="37"/>
        <v>C</v>
      </c>
      <c r="AQ24" s="240" t="str">
        <f t="shared" si="5"/>
        <v>C</v>
      </c>
      <c r="AR24" s="4">
        <f t="shared" si="6"/>
        <v>0</v>
      </c>
    </row>
    <row r="25" spans="1:44" ht="10.5" customHeight="1">
      <c r="A25" s="265">
        <f>'7'!A25</f>
        <v>7</v>
      </c>
      <c r="B25" s="265" t="str">
        <f>'7'!B25</f>
        <v>ADS</v>
      </c>
      <c r="C25" s="266" t="str">
        <f>'9 (2)'!C25</f>
        <v>DIONATA LEONEL MACHADO FERRAZ</v>
      </c>
      <c r="D25" s="240" t="str">
        <f>IF('9 (2)'!AQ25="C","C",IF('9 (2)'!AQ25="D","D",IF('9 (2)'!AQ25="TR","TR",IF('9 (2)'!AQ25="TC","TC","."))))</f>
        <v>.</v>
      </c>
      <c r="E25" s="240" t="str">
        <f t="shared" ref="E25:M25" si="38">IF(D25="C","C",IF(D25="D","D",IF(D25="TR","TR",IF(D25="TC","TC","."))))</f>
        <v>.</v>
      </c>
      <c r="F25" s="240" t="str">
        <f t="shared" si="38"/>
        <v>.</v>
      </c>
      <c r="G25" s="240" t="str">
        <f t="shared" si="38"/>
        <v>.</v>
      </c>
      <c r="H25" s="240" t="str">
        <f t="shared" si="38"/>
        <v>.</v>
      </c>
      <c r="I25" s="240" t="str">
        <f t="shared" si="38"/>
        <v>.</v>
      </c>
      <c r="J25" s="240" t="str">
        <f t="shared" si="38"/>
        <v>.</v>
      </c>
      <c r="K25" s="240" t="str">
        <f t="shared" si="38"/>
        <v>.</v>
      </c>
      <c r="L25" s="240" t="str">
        <f t="shared" si="38"/>
        <v>.</v>
      </c>
      <c r="M25" s="240" t="str">
        <f t="shared" si="38"/>
        <v>.</v>
      </c>
      <c r="N25" s="240" t="str">
        <f t="shared" si="12"/>
        <v>.</v>
      </c>
      <c r="O25" s="240" t="str">
        <f t="shared" si="13"/>
        <v>.</v>
      </c>
      <c r="P25" s="240" t="str">
        <f t="shared" si="14"/>
        <v>.</v>
      </c>
      <c r="Q25" s="240" t="str">
        <f t="shared" si="15"/>
        <v>.</v>
      </c>
      <c r="R25" s="240" t="str">
        <f t="shared" si="16"/>
        <v>.</v>
      </c>
      <c r="S25" s="240" t="str">
        <f t="shared" si="17"/>
        <v>.</v>
      </c>
      <c r="T25" s="240" t="str">
        <f t="shared" si="18"/>
        <v>.</v>
      </c>
      <c r="U25" s="240" t="str">
        <f t="shared" si="19"/>
        <v>.</v>
      </c>
      <c r="V25" s="240" t="str">
        <f t="shared" si="20"/>
        <v>.</v>
      </c>
      <c r="W25" s="240" t="str">
        <f t="shared" si="21"/>
        <v>.</v>
      </c>
      <c r="X25" s="240" t="str">
        <f t="shared" si="22"/>
        <v>.</v>
      </c>
      <c r="Y25" s="240" t="str">
        <f t="shared" si="23"/>
        <v>.</v>
      </c>
      <c r="Z25" s="240" t="str">
        <f t="shared" si="24"/>
        <v>.</v>
      </c>
      <c r="AA25" s="240" t="str">
        <f t="shared" si="25"/>
        <v>.</v>
      </c>
      <c r="AB25" s="240" t="str">
        <f t="shared" si="26"/>
        <v>.</v>
      </c>
      <c r="AC25" s="240" t="str">
        <f t="shared" si="27"/>
        <v>.</v>
      </c>
      <c r="AD25" s="240" t="str">
        <f t="shared" si="2"/>
        <v>.</v>
      </c>
      <c r="AE25" s="240" t="str">
        <f t="shared" si="3"/>
        <v>.</v>
      </c>
      <c r="AF25" s="240" t="str">
        <f t="shared" ref="AF25:AP25" si="39">IF(AE25="C","C",IF(AE25="D","D",IF(AE25="TR","TR",IF(AE25="TC","TC","."))))</f>
        <v>.</v>
      </c>
      <c r="AG25" s="240" t="str">
        <f t="shared" si="39"/>
        <v>.</v>
      </c>
      <c r="AH25" s="240" t="str">
        <f t="shared" si="39"/>
        <v>.</v>
      </c>
      <c r="AI25" s="240" t="str">
        <f t="shared" si="39"/>
        <v>.</v>
      </c>
      <c r="AJ25" s="240" t="str">
        <f t="shared" si="39"/>
        <v>.</v>
      </c>
      <c r="AK25" s="240" t="str">
        <f t="shared" si="39"/>
        <v>.</v>
      </c>
      <c r="AL25" s="240" t="str">
        <f t="shared" si="39"/>
        <v>.</v>
      </c>
      <c r="AM25" s="240" t="str">
        <f t="shared" si="39"/>
        <v>.</v>
      </c>
      <c r="AN25" s="240" t="str">
        <f t="shared" si="39"/>
        <v>.</v>
      </c>
      <c r="AO25" s="240" t="str">
        <f t="shared" si="39"/>
        <v>.</v>
      </c>
      <c r="AP25" s="240" t="str">
        <f t="shared" si="39"/>
        <v>.</v>
      </c>
      <c r="AQ25" s="240" t="str">
        <f t="shared" si="5"/>
        <v>.</v>
      </c>
      <c r="AR25" s="4">
        <f t="shared" si="6"/>
        <v>0</v>
      </c>
    </row>
    <row r="26" spans="1:44" ht="10.5" customHeight="1">
      <c r="A26" s="265">
        <f>'7'!A26</f>
        <v>8</v>
      </c>
      <c r="B26" s="265" t="str">
        <f>'7'!B26</f>
        <v>ADS</v>
      </c>
      <c r="C26" s="266" t="str">
        <f>'9 (2)'!C26</f>
        <v>DOUGLAS COSTA DA ROCHA</v>
      </c>
      <c r="D26" s="240" t="str">
        <f>IF('9 (2)'!AQ26="C","C",IF('9 (2)'!AQ26="D","D",IF('9 (2)'!AQ26="TR","TR",IF('9 (2)'!AQ26="TC","TC","."))))</f>
        <v>.</v>
      </c>
      <c r="E26" s="240" t="str">
        <f t="shared" ref="E26:M26" si="40">IF(D26="C","C",IF(D26="D","D",IF(D26="TR","TR",IF(D26="TC","TC","."))))</f>
        <v>.</v>
      </c>
      <c r="F26" s="240" t="str">
        <f t="shared" si="40"/>
        <v>.</v>
      </c>
      <c r="G26" s="240" t="str">
        <f t="shared" si="40"/>
        <v>.</v>
      </c>
      <c r="H26" s="240" t="str">
        <f t="shared" si="40"/>
        <v>.</v>
      </c>
      <c r="I26" s="240" t="str">
        <f t="shared" si="40"/>
        <v>.</v>
      </c>
      <c r="J26" s="240" t="str">
        <f t="shared" si="40"/>
        <v>.</v>
      </c>
      <c r="K26" s="240" t="str">
        <f t="shared" si="40"/>
        <v>.</v>
      </c>
      <c r="L26" s="240" t="str">
        <f t="shared" si="40"/>
        <v>.</v>
      </c>
      <c r="M26" s="240" t="str">
        <f t="shared" si="40"/>
        <v>.</v>
      </c>
      <c r="N26" s="240" t="str">
        <f t="shared" si="12"/>
        <v>.</v>
      </c>
      <c r="O26" s="240" t="str">
        <f t="shared" si="13"/>
        <v>.</v>
      </c>
      <c r="P26" s="240" t="str">
        <f t="shared" si="14"/>
        <v>.</v>
      </c>
      <c r="Q26" s="240" t="str">
        <f t="shared" si="15"/>
        <v>.</v>
      </c>
      <c r="R26" s="240" t="str">
        <f t="shared" si="16"/>
        <v>.</v>
      </c>
      <c r="S26" s="240" t="str">
        <f t="shared" si="17"/>
        <v>.</v>
      </c>
      <c r="T26" s="240" t="str">
        <f t="shared" si="18"/>
        <v>.</v>
      </c>
      <c r="U26" s="240" t="str">
        <f t="shared" si="19"/>
        <v>.</v>
      </c>
      <c r="V26" s="240" t="str">
        <f t="shared" si="20"/>
        <v>.</v>
      </c>
      <c r="W26" s="240" t="str">
        <f t="shared" si="21"/>
        <v>.</v>
      </c>
      <c r="X26" s="240" t="str">
        <f t="shared" si="22"/>
        <v>.</v>
      </c>
      <c r="Y26" s="240" t="str">
        <f t="shared" si="23"/>
        <v>.</v>
      </c>
      <c r="Z26" s="240" t="str">
        <f t="shared" si="24"/>
        <v>.</v>
      </c>
      <c r="AA26" s="240" t="str">
        <f t="shared" si="25"/>
        <v>.</v>
      </c>
      <c r="AB26" s="240" t="str">
        <f t="shared" si="26"/>
        <v>.</v>
      </c>
      <c r="AC26" s="240" t="str">
        <f t="shared" si="27"/>
        <v>.</v>
      </c>
      <c r="AD26" s="240" t="str">
        <f t="shared" si="2"/>
        <v>.</v>
      </c>
      <c r="AE26" s="240" t="str">
        <f t="shared" si="3"/>
        <v>.</v>
      </c>
      <c r="AF26" s="240" t="str">
        <f t="shared" ref="AF26:AP26" si="41">IF(AE26="C","C",IF(AE26="D","D",IF(AE26="TR","TR",IF(AE26="TC","TC","."))))</f>
        <v>.</v>
      </c>
      <c r="AG26" s="240" t="str">
        <f t="shared" si="41"/>
        <v>.</v>
      </c>
      <c r="AH26" s="240" t="str">
        <f t="shared" si="41"/>
        <v>.</v>
      </c>
      <c r="AI26" s="240" t="str">
        <f t="shared" si="41"/>
        <v>.</v>
      </c>
      <c r="AJ26" s="240" t="str">
        <f t="shared" si="41"/>
        <v>.</v>
      </c>
      <c r="AK26" s="240" t="str">
        <f t="shared" si="41"/>
        <v>.</v>
      </c>
      <c r="AL26" s="240" t="str">
        <f t="shared" si="41"/>
        <v>.</v>
      </c>
      <c r="AM26" s="240" t="str">
        <f t="shared" si="41"/>
        <v>.</v>
      </c>
      <c r="AN26" s="240" t="str">
        <f t="shared" si="41"/>
        <v>.</v>
      </c>
      <c r="AO26" s="240" t="str">
        <f t="shared" si="41"/>
        <v>.</v>
      </c>
      <c r="AP26" s="240" t="str">
        <f t="shared" si="41"/>
        <v>.</v>
      </c>
      <c r="AQ26" s="240" t="str">
        <f t="shared" si="5"/>
        <v>.</v>
      </c>
      <c r="AR26" s="4">
        <f t="shared" si="6"/>
        <v>0</v>
      </c>
    </row>
    <row r="27" spans="1:44" ht="10.5" customHeight="1">
      <c r="A27" s="265">
        <f>'7'!A27</f>
        <v>3</v>
      </c>
      <c r="B27" s="265" t="str">
        <f>'7'!B27</f>
        <v>REDES</v>
      </c>
      <c r="C27" s="266" t="str">
        <f>'9 (2)'!C27</f>
        <v>FABIANO BORBA VIANA FEIJÓ</v>
      </c>
      <c r="D27" s="240" t="str">
        <f>IF('9 (2)'!AQ27="C","C",IF('9 (2)'!AQ27="D","D",IF('9 (2)'!AQ27="TR","TR",IF('9 (2)'!AQ27="TC","TC","."))))</f>
        <v>C</v>
      </c>
      <c r="E27" s="240" t="str">
        <f t="shared" ref="E27:M27" si="42">IF(D27="C","C",IF(D27="D","D",IF(D27="TR","TR",IF(D27="TC","TC","."))))</f>
        <v>C</v>
      </c>
      <c r="F27" s="240" t="str">
        <f t="shared" si="42"/>
        <v>C</v>
      </c>
      <c r="G27" s="240" t="str">
        <f t="shared" si="42"/>
        <v>C</v>
      </c>
      <c r="H27" s="240" t="str">
        <f t="shared" si="42"/>
        <v>C</v>
      </c>
      <c r="I27" s="240" t="str">
        <f t="shared" si="42"/>
        <v>C</v>
      </c>
      <c r="J27" s="240" t="str">
        <f t="shared" si="42"/>
        <v>C</v>
      </c>
      <c r="K27" s="240" t="str">
        <f t="shared" si="42"/>
        <v>C</v>
      </c>
      <c r="L27" s="240" t="str">
        <f t="shared" si="42"/>
        <v>C</v>
      </c>
      <c r="M27" s="240" t="str">
        <f t="shared" si="42"/>
        <v>C</v>
      </c>
      <c r="N27" s="240" t="str">
        <f t="shared" si="12"/>
        <v>C</v>
      </c>
      <c r="O27" s="240" t="str">
        <f t="shared" si="13"/>
        <v>C</v>
      </c>
      <c r="P27" s="240" t="str">
        <f t="shared" si="14"/>
        <v>C</v>
      </c>
      <c r="Q27" s="240" t="str">
        <f t="shared" si="15"/>
        <v>C</v>
      </c>
      <c r="R27" s="240" t="str">
        <f t="shared" si="16"/>
        <v>C</v>
      </c>
      <c r="S27" s="240" t="str">
        <f t="shared" si="17"/>
        <v>C</v>
      </c>
      <c r="T27" s="240" t="str">
        <f t="shared" si="18"/>
        <v>C</v>
      </c>
      <c r="U27" s="240" t="str">
        <f t="shared" si="19"/>
        <v>C</v>
      </c>
      <c r="V27" s="240" t="str">
        <f t="shared" si="20"/>
        <v>C</v>
      </c>
      <c r="W27" s="240" t="str">
        <f t="shared" si="21"/>
        <v>C</v>
      </c>
      <c r="X27" s="240" t="str">
        <f t="shared" si="22"/>
        <v>C</v>
      </c>
      <c r="Y27" s="240" t="str">
        <f t="shared" si="23"/>
        <v>C</v>
      </c>
      <c r="Z27" s="240" t="str">
        <f t="shared" si="24"/>
        <v>C</v>
      </c>
      <c r="AA27" s="240" t="str">
        <f t="shared" si="25"/>
        <v>C</v>
      </c>
      <c r="AB27" s="240" t="str">
        <f t="shared" si="26"/>
        <v>C</v>
      </c>
      <c r="AC27" s="240" t="str">
        <f t="shared" si="27"/>
        <v>C</v>
      </c>
      <c r="AD27" s="240" t="str">
        <f t="shared" si="2"/>
        <v>C</v>
      </c>
      <c r="AE27" s="240" t="str">
        <f t="shared" si="3"/>
        <v>C</v>
      </c>
      <c r="AF27" s="240" t="str">
        <f t="shared" ref="AF27:AP27" si="43">IF(AE27="C","C",IF(AE27="D","D",IF(AE27="TR","TR",IF(AE27="TC","TC","."))))</f>
        <v>C</v>
      </c>
      <c r="AG27" s="240" t="str">
        <f t="shared" si="43"/>
        <v>C</v>
      </c>
      <c r="AH27" s="240" t="str">
        <f t="shared" si="43"/>
        <v>C</v>
      </c>
      <c r="AI27" s="240" t="str">
        <f t="shared" si="43"/>
        <v>C</v>
      </c>
      <c r="AJ27" s="240" t="str">
        <f t="shared" si="43"/>
        <v>C</v>
      </c>
      <c r="AK27" s="240" t="str">
        <f t="shared" si="43"/>
        <v>C</v>
      </c>
      <c r="AL27" s="240" t="str">
        <f t="shared" si="43"/>
        <v>C</v>
      </c>
      <c r="AM27" s="240" t="str">
        <f t="shared" si="43"/>
        <v>C</v>
      </c>
      <c r="AN27" s="240" t="str">
        <f t="shared" si="43"/>
        <v>C</v>
      </c>
      <c r="AO27" s="240" t="str">
        <f t="shared" si="43"/>
        <v>C</v>
      </c>
      <c r="AP27" s="240" t="str">
        <f t="shared" si="43"/>
        <v>C</v>
      </c>
      <c r="AQ27" s="240" t="str">
        <f t="shared" si="5"/>
        <v>C</v>
      </c>
      <c r="AR27" s="4">
        <f t="shared" si="6"/>
        <v>0</v>
      </c>
    </row>
    <row r="28" spans="1:44" ht="10.5" customHeight="1">
      <c r="A28" s="265">
        <f>'7'!A28</f>
        <v>9</v>
      </c>
      <c r="B28" s="265" t="str">
        <f>'7'!B28</f>
        <v>ADS</v>
      </c>
      <c r="C28" s="266" t="str">
        <f>'9 (2)'!C28</f>
        <v>FELIPE DA SILVA PACHECO</v>
      </c>
      <c r="D28" s="240" t="s">
        <v>123</v>
      </c>
      <c r="E28" s="240" t="s">
        <v>123</v>
      </c>
      <c r="F28" s="240" t="s">
        <v>123</v>
      </c>
      <c r="G28" s="240" t="s">
        <v>123</v>
      </c>
      <c r="H28" s="240" t="str">
        <f t="shared" ref="H28:M28" si="44">IF(G28="C","C",IF(G28="D","D",IF(G28="TR","TR",IF(G28="TC","TC","."))))</f>
        <v>C</v>
      </c>
      <c r="I28" s="240" t="str">
        <f t="shared" si="44"/>
        <v>C</v>
      </c>
      <c r="J28" s="240" t="str">
        <f t="shared" si="44"/>
        <v>C</v>
      </c>
      <c r="K28" s="240" t="str">
        <f t="shared" si="44"/>
        <v>C</v>
      </c>
      <c r="L28" s="240" t="str">
        <f t="shared" si="44"/>
        <v>C</v>
      </c>
      <c r="M28" s="240" t="str">
        <f t="shared" si="44"/>
        <v>C</v>
      </c>
      <c r="N28" s="240" t="str">
        <f t="shared" si="12"/>
        <v>C</v>
      </c>
      <c r="O28" s="240" t="str">
        <f t="shared" si="13"/>
        <v>C</v>
      </c>
      <c r="P28" s="240" t="str">
        <f t="shared" si="14"/>
        <v>C</v>
      </c>
      <c r="Q28" s="240" t="str">
        <f t="shared" si="15"/>
        <v>C</v>
      </c>
      <c r="R28" s="240" t="str">
        <f t="shared" si="16"/>
        <v>C</v>
      </c>
      <c r="S28" s="240" t="str">
        <f t="shared" si="17"/>
        <v>C</v>
      </c>
      <c r="T28" s="240" t="str">
        <f t="shared" si="18"/>
        <v>C</v>
      </c>
      <c r="U28" s="240" t="str">
        <f t="shared" si="19"/>
        <v>C</v>
      </c>
      <c r="V28" s="240" t="str">
        <f t="shared" si="20"/>
        <v>C</v>
      </c>
      <c r="W28" s="240" t="str">
        <f t="shared" si="21"/>
        <v>C</v>
      </c>
      <c r="X28" s="240" t="str">
        <f t="shared" si="22"/>
        <v>C</v>
      </c>
      <c r="Y28" s="240" t="str">
        <f t="shared" si="23"/>
        <v>C</v>
      </c>
      <c r="Z28" s="240" t="str">
        <f t="shared" si="24"/>
        <v>C</v>
      </c>
      <c r="AA28" s="240" t="str">
        <f t="shared" si="25"/>
        <v>C</v>
      </c>
      <c r="AB28" s="240" t="str">
        <f t="shared" si="26"/>
        <v>C</v>
      </c>
      <c r="AC28" s="240" t="str">
        <f t="shared" si="27"/>
        <v>C</v>
      </c>
      <c r="AD28" s="240" t="str">
        <f t="shared" si="2"/>
        <v>C</v>
      </c>
      <c r="AE28" s="240" t="str">
        <f t="shared" si="3"/>
        <v>C</v>
      </c>
      <c r="AF28" s="240" t="str">
        <f t="shared" ref="AF28:AP28" si="45">IF(AE28="C","C",IF(AE28="D","D",IF(AE28="TR","TR",IF(AE28="TC","TC","."))))</f>
        <v>C</v>
      </c>
      <c r="AG28" s="240" t="str">
        <f t="shared" si="45"/>
        <v>C</v>
      </c>
      <c r="AH28" s="240" t="str">
        <f t="shared" si="45"/>
        <v>C</v>
      </c>
      <c r="AI28" s="240" t="str">
        <f t="shared" si="45"/>
        <v>C</v>
      </c>
      <c r="AJ28" s="240" t="str">
        <f t="shared" si="45"/>
        <v>C</v>
      </c>
      <c r="AK28" s="240" t="str">
        <f t="shared" si="45"/>
        <v>C</v>
      </c>
      <c r="AL28" s="240" t="str">
        <f t="shared" si="45"/>
        <v>C</v>
      </c>
      <c r="AM28" s="240" t="str">
        <f t="shared" si="45"/>
        <v>C</v>
      </c>
      <c r="AN28" s="240" t="str">
        <f t="shared" si="45"/>
        <v>C</v>
      </c>
      <c r="AO28" s="240" t="str">
        <f t="shared" si="45"/>
        <v>C</v>
      </c>
      <c r="AP28" s="240" t="str">
        <f t="shared" si="45"/>
        <v>C</v>
      </c>
      <c r="AQ28" s="240" t="str">
        <f t="shared" si="5"/>
        <v>C</v>
      </c>
      <c r="AR28" s="4">
        <f t="shared" si="6"/>
        <v>0</v>
      </c>
    </row>
    <row r="29" spans="1:44" ht="10.5" customHeight="1">
      <c r="A29" s="265">
        <f>'7'!A29</f>
        <v>10</v>
      </c>
      <c r="B29" s="265" t="str">
        <f>'7'!B29</f>
        <v>ADS</v>
      </c>
      <c r="C29" s="266" t="str">
        <f>'9 (2)'!C29</f>
        <v>FERNANDO LEITE SZEZECINSKI</v>
      </c>
      <c r="D29" s="240" t="str">
        <f>IF('9 (2)'!AQ29="C","C",IF('9 (2)'!AQ29="D","D",IF('9 (2)'!AQ29="TR","TR",IF('9 (2)'!AQ29="TC","TC","."))))</f>
        <v>.</v>
      </c>
      <c r="E29" s="240" t="str">
        <f t="shared" ref="E29:AC29" si="46">IF(D29="C","C",IF(D29="D","D",IF(D29="TR","TR",IF(D29="TC","TC","."))))</f>
        <v>.</v>
      </c>
      <c r="F29" s="240" t="str">
        <f t="shared" si="46"/>
        <v>.</v>
      </c>
      <c r="G29" s="240" t="str">
        <f t="shared" si="46"/>
        <v>.</v>
      </c>
      <c r="H29" s="240" t="str">
        <f t="shared" si="46"/>
        <v>.</v>
      </c>
      <c r="I29" s="240" t="str">
        <f t="shared" si="46"/>
        <v>.</v>
      </c>
      <c r="J29" s="240" t="str">
        <f t="shared" si="46"/>
        <v>.</v>
      </c>
      <c r="K29" s="240" t="str">
        <f t="shared" si="46"/>
        <v>.</v>
      </c>
      <c r="L29" s="240" t="str">
        <f t="shared" si="46"/>
        <v>.</v>
      </c>
      <c r="M29" s="240" t="str">
        <f t="shared" si="46"/>
        <v>.</v>
      </c>
      <c r="N29" s="240" t="str">
        <f t="shared" si="46"/>
        <v>.</v>
      </c>
      <c r="O29" s="240" t="str">
        <f t="shared" si="46"/>
        <v>.</v>
      </c>
      <c r="P29" s="240" t="str">
        <f t="shared" si="46"/>
        <v>.</v>
      </c>
      <c r="Q29" s="240" t="str">
        <f t="shared" si="46"/>
        <v>.</v>
      </c>
      <c r="R29" s="240" t="str">
        <f t="shared" si="46"/>
        <v>.</v>
      </c>
      <c r="S29" s="240" t="str">
        <f t="shared" si="46"/>
        <v>.</v>
      </c>
      <c r="T29" s="240" t="str">
        <f t="shared" si="46"/>
        <v>.</v>
      </c>
      <c r="U29" s="240" t="str">
        <f t="shared" si="46"/>
        <v>.</v>
      </c>
      <c r="V29" s="240" t="str">
        <f t="shared" si="46"/>
        <v>.</v>
      </c>
      <c r="W29" s="240" t="str">
        <f t="shared" si="46"/>
        <v>.</v>
      </c>
      <c r="X29" s="240" t="str">
        <f t="shared" si="46"/>
        <v>.</v>
      </c>
      <c r="Y29" s="240" t="str">
        <f t="shared" si="46"/>
        <v>.</v>
      </c>
      <c r="Z29" s="240" t="str">
        <f t="shared" si="46"/>
        <v>.</v>
      </c>
      <c r="AA29" s="240" t="str">
        <f t="shared" si="46"/>
        <v>.</v>
      </c>
      <c r="AB29" s="240" t="str">
        <f t="shared" si="46"/>
        <v>.</v>
      </c>
      <c r="AC29" s="240" t="str">
        <f t="shared" si="46"/>
        <v>.</v>
      </c>
      <c r="AD29" s="240" t="str">
        <f t="shared" si="2"/>
        <v>.</v>
      </c>
      <c r="AE29" s="240" t="str">
        <f t="shared" si="3"/>
        <v>.</v>
      </c>
      <c r="AF29" s="240" t="str">
        <f t="shared" ref="AF29:AP29" si="47">IF(AE29="C","C",IF(AE29="D","D",IF(AE29="TR","TR",IF(AE29="TC","TC","."))))</f>
        <v>.</v>
      </c>
      <c r="AG29" s="240" t="str">
        <f t="shared" si="47"/>
        <v>.</v>
      </c>
      <c r="AH29" s="240" t="str">
        <f t="shared" si="47"/>
        <v>.</v>
      </c>
      <c r="AI29" s="240" t="str">
        <f t="shared" si="47"/>
        <v>.</v>
      </c>
      <c r="AJ29" s="240" t="str">
        <f t="shared" si="47"/>
        <v>.</v>
      </c>
      <c r="AK29" s="240" t="str">
        <f t="shared" si="47"/>
        <v>.</v>
      </c>
      <c r="AL29" s="240" t="str">
        <f t="shared" si="47"/>
        <v>.</v>
      </c>
      <c r="AM29" s="240" t="str">
        <f t="shared" si="47"/>
        <v>.</v>
      </c>
      <c r="AN29" s="240" t="str">
        <f t="shared" si="47"/>
        <v>.</v>
      </c>
      <c r="AO29" s="240" t="str">
        <f t="shared" si="47"/>
        <v>.</v>
      </c>
      <c r="AP29" s="240" t="str">
        <f t="shared" si="47"/>
        <v>.</v>
      </c>
      <c r="AQ29" s="240" t="str">
        <f t="shared" si="5"/>
        <v>.</v>
      </c>
      <c r="AR29" s="4">
        <f t="shared" si="6"/>
        <v>0</v>
      </c>
    </row>
    <row r="30" spans="1:44" ht="10.5" customHeight="1">
      <c r="A30" s="265">
        <f>'7'!A30</f>
        <v>11</v>
      </c>
      <c r="B30" s="265" t="str">
        <f>'7'!B30</f>
        <v>ADS</v>
      </c>
      <c r="C30" s="266" t="str">
        <f>'9 (2)'!C30</f>
        <v>GUILHERME PEREIRA SILVEIRA</v>
      </c>
      <c r="D30" s="240" t="str">
        <f>IF('9 (2)'!AQ30="C","C",IF('9 (2)'!AQ30="D","D",IF('9 (2)'!AQ30="TR","TR",IF('9 (2)'!AQ30="TC","TC","."))))</f>
        <v>.</v>
      </c>
      <c r="E30" s="240" t="str">
        <f t="shared" ref="E30:AC30" si="48">IF(D30="C","C",IF(D30="D","D",IF(D30="TR","TR",IF(D30="TC","TC","."))))</f>
        <v>.</v>
      </c>
      <c r="F30" s="240" t="str">
        <f t="shared" si="48"/>
        <v>.</v>
      </c>
      <c r="G30" s="240" t="str">
        <f t="shared" si="48"/>
        <v>.</v>
      </c>
      <c r="H30" s="240" t="str">
        <f t="shared" si="48"/>
        <v>.</v>
      </c>
      <c r="I30" s="240" t="str">
        <f t="shared" si="48"/>
        <v>.</v>
      </c>
      <c r="J30" s="240" t="str">
        <f t="shared" si="48"/>
        <v>.</v>
      </c>
      <c r="K30" s="240" t="str">
        <f t="shared" si="48"/>
        <v>.</v>
      </c>
      <c r="L30" s="240" t="str">
        <f t="shared" si="48"/>
        <v>.</v>
      </c>
      <c r="M30" s="240" t="str">
        <f t="shared" si="48"/>
        <v>.</v>
      </c>
      <c r="N30" s="240" t="str">
        <f t="shared" si="48"/>
        <v>.</v>
      </c>
      <c r="O30" s="240" t="str">
        <f t="shared" si="48"/>
        <v>.</v>
      </c>
      <c r="P30" s="240" t="str">
        <f t="shared" si="48"/>
        <v>.</v>
      </c>
      <c r="Q30" s="240" t="str">
        <f t="shared" si="48"/>
        <v>.</v>
      </c>
      <c r="R30" s="240" t="str">
        <f t="shared" si="48"/>
        <v>.</v>
      </c>
      <c r="S30" s="240" t="str">
        <f t="shared" si="48"/>
        <v>.</v>
      </c>
      <c r="T30" s="240" t="str">
        <f t="shared" si="48"/>
        <v>.</v>
      </c>
      <c r="U30" s="240" t="str">
        <f t="shared" si="48"/>
        <v>.</v>
      </c>
      <c r="V30" s="240" t="str">
        <f t="shared" si="48"/>
        <v>.</v>
      </c>
      <c r="W30" s="240" t="str">
        <f t="shared" si="48"/>
        <v>.</v>
      </c>
      <c r="X30" s="240" t="str">
        <f t="shared" si="48"/>
        <v>.</v>
      </c>
      <c r="Y30" s="240" t="str">
        <f t="shared" si="48"/>
        <v>.</v>
      </c>
      <c r="Z30" s="240" t="str">
        <f t="shared" si="48"/>
        <v>.</v>
      </c>
      <c r="AA30" s="240" t="str">
        <f t="shared" si="48"/>
        <v>.</v>
      </c>
      <c r="AB30" s="240" t="str">
        <f t="shared" si="48"/>
        <v>.</v>
      </c>
      <c r="AC30" s="240" t="str">
        <f t="shared" si="48"/>
        <v>.</v>
      </c>
      <c r="AD30" s="240" t="str">
        <f t="shared" si="2"/>
        <v>.</v>
      </c>
      <c r="AE30" s="240" t="str">
        <f t="shared" si="3"/>
        <v>.</v>
      </c>
      <c r="AF30" s="240" t="str">
        <f t="shared" ref="AF30:AP30" si="49">IF(AE30="C","C",IF(AE30="D","D",IF(AE30="TR","TR",IF(AE30="TC","TC","."))))</f>
        <v>.</v>
      </c>
      <c r="AG30" s="240" t="str">
        <f t="shared" si="49"/>
        <v>.</v>
      </c>
      <c r="AH30" s="240" t="str">
        <f t="shared" si="49"/>
        <v>.</v>
      </c>
      <c r="AI30" s="240" t="str">
        <f t="shared" si="49"/>
        <v>.</v>
      </c>
      <c r="AJ30" s="240" t="str">
        <f t="shared" si="49"/>
        <v>.</v>
      </c>
      <c r="AK30" s="240" t="str">
        <f t="shared" si="49"/>
        <v>.</v>
      </c>
      <c r="AL30" s="240" t="str">
        <f t="shared" si="49"/>
        <v>.</v>
      </c>
      <c r="AM30" s="240" t="str">
        <f t="shared" si="49"/>
        <v>.</v>
      </c>
      <c r="AN30" s="240" t="str">
        <f t="shared" si="49"/>
        <v>.</v>
      </c>
      <c r="AO30" s="240" t="str">
        <f t="shared" si="49"/>
        <v>.</v>
      </c>
      <c r="AP30" s="240" t="str">
        <f t="shared" si="49"/>
        <v>.</v>
      </c>
      <c r="AQ30" s="240" t="str">
        <f t="shared" si="5"/>
        <v>.</v>
      </c>
      <c r="AR30" s="4">
        <f t="shared" si="6"/>
        <v>0</v>
      </c>
    </row>
    <row r="31" spans="1:44" ht="10.5" customHeight="1">
      <c r="A31" s="265">
        <f>'7'!A31</f>
        <v>12</v>
      </c>
      <c r="B31" s="265" t="str">
        <f>'7'!B31</f>
        <v>ADS</v>
      </c>
      <c r="C31" s="266" t="str">
        <f>'9 (2)'!C31</f>
        <v>LEONARDO GOMES MONTEIRO MIGUEIS CERQUEIRA</v>
      </c>
      <c r="D31" s="240" t="str">
        <f>IF('9 (2)'!AQ31="C","C",IF('9 (2)'!AQ31="D","D",IF('9 (2)'!AQ31="TR","TR",IF('9 (2)'!AQ31="TC","TC","."))))</f>
        <v>.</v>
      </c>
      <c r="E31" s="240" t="str">
        <f t="shared" ref="E31:AP31" si="50">IF(D31="C","C",IF(D31="D","D",IF(D31="TR","TR",IF(D31="TC","TC","."))))</f>
        <v>.</v>
      </c>
      <c r="F31" s="240" t="str">
        <f t="shared" si="50"/>
        <v>.</v>
      </c>
      <c r="G31" s="240" t="str">
        <f t="shared" si="50"/>
        <v>.</v>
      </c>
      <c r="H31" s="240" t="str">
        <f t="shared" si="50"/>
        <v>.</v>
      </c>
      <c r="I31" s="240" t="str">
        <f t="shared" si="50"/>
        <v>.</v>
      </c>
      <c r="J31" s="240" t="str">
        <f t="shared" si="50"/>
        <v>.</v>
      </c>
      <c r="K31" s="240" t="str">
        <f t="shared" si="50"/>
        <v>.</v>
      </c>
      <c r="L31" s="240" t="str">
        <f t="shared" si="50"/>
        <v>.</v>
      </c>
      <c r="M31" s="240" t="str">
        <f t="shared" si="50"/>
        <v>.</v>
      </c>
      <c r="N31" s="240" t="str">
        <f t="shared" si="50"/>
        <v>.</v>
      </c>
      <c r="O31" s="240" t="str">
        <f t="shared" si="50"/>
        <v>.</v>
      </c>
      <c r="P31" s="240" t="str">
        <f t="shared" si="50"/>
        <v>.</v>
      </c>
      <c r="Q31" s="240" t="str">
        <f t="shared" si="50"/>
        <v>.</v>
      </c>
      <c r="R31" s="240" t="str">
        <f t="shared" si="50"/>
        <v>.</v>
      </c>
      <c r="S31" s="240" t="str">
        <f t="shared" si="50"/>
        <v>.</v>
      </c>
      <c r="T31" s="240" t="str">
        <f t="shared" si="50"/>
        <v>.</v>
      </c>
      <c r="U31" s="240" t="str">
        <f t="shared" si="50"/>
        <v>.</v>
      </c>
      <c r="V31" s="240" t="str">
        <f t="shared" si="50"/>
        <v>.</v>
      </c>
      <c r="W31" s="240" t="str">
        <f t="shared" si="50"/>
        <v>.</v>
      </c>
      <c r="X31" s="240" t="str">
        <f t="shared" si="50"/>
        <v>.</v>
      </c>
      <c r="Y31" s="240" t="str">
        <f t="shared" si="50"/>
        <v>.</v>
      </c>
      <c r="Z31" s="240" t="str">
        <f t="shared" si="50"/>
        <v>.</v>
      </c>
      <c r="AA31" s="240" t="str">
        <f t="shared" si="50"/>
        <v>.</v>
      </c>
      <c r="AB31" s="240" t="str">
        <f t="shared" si="50"/>
        <v>.</v>
      </c>
      <c r="AC31" s="240" t="str">
        <f t="shared" si="50"/>
        <v>.</v>
      </c>
      <c r="AD31" s="240" t="str">
        <f t="shared" si="50"/>
        <v>.</v>
      </c>
      <c r="AE31" s="240" t="str">
        <f t="shared" si="50"/>
        <v>.</v>
      </c>
      <c r="AF31" s="240" t="str">
        <f t="shared" si="50"/>
        <v>.</v>
      </c>
      <c r="AG31" s="240" t="str">
        <f t="shared" si="50"/>
        <v>.</v>
      </c>
      <c r="AH31" s="240" t="str">
        <f t="shared" si="50"/>
        <v>.</v>
      </c>
      <c r="AI31" s="240" t="str">
        <f t="shared" si="50"/>
        <v>.</v>
      </c>
      <c r="AJ31" s="240" t="str">
        <f t="shared" si="50"/>
        <v>.</v>
      </c>
      <c r="AK31" s="240" t="str">
        <f t="shared" si="50"/>
        <v>.</v>
      </c>
      <c r="AL31" s="240" t="str">
        <f t="shared" si="50"/>
        <v>.</v>
      </c>
      <c r="AM31" s="240" t="str">
        <f t="shared" si="50"/>
        <v>.</v>
      </c>
      <c r="AN31" s="240" t="str">
        <f t="shared" si="50"/>
        <v>.</v>
      </c>
      <c r="AO31" s="240" t="str">
        <f t="shared" si="50"/>
        <v>.</v>
      </c>
      <c r="AP31" s="240" t="str">
        <f t="shared" si="50"/>
        <v>.</v>
      </c>
      <c r="AQ31" s="240" t="str">
        <f t="shared" si="5"/>
        <v>.</v>
      </c>
      <c r="AR31" s="4">
        <f t="shared" si="6"/>
        <v>0</v>
      </c>
    </row>
    <row r="32" spans="1:44" ht="10.5" customHeight="1">
      <c r="A32" s="265">
        <f>'7'!A32</f>
        <v>13</v>
      </c>
      <c r="B32" s="265" t="str">
        <f>'7'!B32</f>
        <v>ADS</v>
      </c>
      <c r="C32" s="266" t="str">
        <f>'9 (2)'!C32</f>
        <v>LOGAN OLIVEIRA LOUREIRO</v>
      </c>
      <c r="D32" s="240" t="str">
        <f>IF('9 (2)'!AQ32="C","C",IF('9 (2)'!AQ32="D","D",IF('9 (2)'!AQ32="TR","TR",IF('9 (2)'!AQ32="TC","TC","."))))</f>
        <v>.</v>
      </c>
      <c r="E32" s="240" t="str">
        <f t="shared" ref="E32:AP32" si="51">IF(D32="C","C",IF(D32="D","D",IF(D32="TR","TR",IF(D32="TC","TC","."))))</f>
        <v>.</v>
      </c>
      <c r="F32" s="240" t="str">
        <f t="shared" si="51"/>
        <v>.</v>
      </c>
      <c r="G32" s="240" t="str">
        <f t="shared" si="51"/>
        <v>.</v>
      </c>
      <c r="H32" s="240" t="str">
        <f t="shared" si="51"/>
        <v>.</v>
      </c>
      <c r="I32" s="240" t="str">
        <f t="shared" si="51"/>
        <v>.</v>
      </c>
      <c r="J32" s="240" t="str">
        <f t="shared" si="51"/>
        <v>.</v>
      </c>
      <c r="K32" s="240" t="str">
        <f t="shared" si="51"/>
        <v>.</v>
      </c>
      <c r="L32" s="240" t="str">
        <f t="shared" si="51"/>
        <v>.</v>
      </c>
      <c r="M32" s="240" t="str">
        <f t="shared" si="51"/>
        <v>.</v>
      </c>
      <c r="N32" s="240" t="str">
        <f t="shared" si="51"/>
        <v>.</v>
      </c>
      <c r="O32" s="240" t="str">
        <f t="shared" si="51"/>
        <v>.</v>
      </c>
      <c r="P32" s="240" t="str">
        <f t="shared" si="51"/>
        <v>.</v>
      </c>
      <c r="Q32" s="240" t="str">
        <f t="shared" si="51"/>
        <v>.</v>
      </c>
      <c r="R32" s="240" t="str">
        <f t="shared" si="51"/>
        <v>.</v>
      </c>
      <c r="S32" s="240" t="str">
        <f t="shared" si="51"/>
        <v>.</v>
      </c>
      <c r="T32" s="240" t="str">
        <f t="shared" si="51"/>
        <v>.</v>
      </c>
      <c r="U32" s="240" t="str">
        <f t="shared" si="51"/>
        <v>.</v>
      </c>
      <c r="V32" s="240" t="str">
        <f t="shared" si="51"/>
        <v>.</v>
      </c>
      <c r="W32" s="240" t="str">
        <f t="shared" si="51"/>
        <v>.</v>
      </c>
      <c r="X32" s="240" t="str">
        <f t="shared" si="51"/>
        <v>.</v>
      </c>
      <c r="Y32" s="240" t="str">
        <f t="shared" si="51"/>
        <v>.</v>
      </c>
      <c r="Z32" s="240" t="str">
        <f t="shared" si="51"/>
        <v>.</v>
      </c>
      <c r="AA32" s="240" t="str">
        <f t="shared" si="51"/>
        <v>.</v>
      </c>
      <c r="AB32" s="240" t="str">
        <f t="shared" si="51"/>
        <v>.</v>
      </c>
      <c r="AC32" s="240" t="str">
        <f t="shared" si="51"/>
        <v>.</v>
      </c>
      <c r="AD32" s="240" t="str">
        <f t="shared" si="51"/>
        <v>.</v>
      </c>
      <c r="AE32" s="240" t="str">
        <f t="shared" si="51"/>
        <v>.</v>
      </c>
      <c r="AF32" s="240" t="str">
        <f t="shared" si="51"/>
        <v>.</v>
      </c>
      <c r="AG32" s="240" t="str">
        <f t="shared" si="51"/>
        <v>.</v>
      </c>
      <c r="AH32" s="240" t="str">
        <f t="shared" si="51"/>
        <v>.</v>
      </c>
      <c r="AI32" s="240" t="str">
        <f t="shared" si="51"/>
        <v>.</v>
      </c>
      <c r="AJ32" s="240" t="str">
        <f t="shared" si="51"/>
        <v>.</v>
      </c>
      <c r="AK32" s="240" t="str">
        <f t="shared" si="51"/>
        <v>.</v>
      </c>
      <c r="AL32" s="240" t="str">
        <f t="shared" si="51"/>
        <v>.</v>
      </c>
      <c r="AM32" s="240" t="str">
        <f t="shared" si="51"/>
        <v>.</v>
      </c>
      <c r="AN32" s="240" t="str">
        <f t="shared" si="51"/>
        <v>.</v>
      </c>
      <c r="AO32" s="240" t="str">
        <f t="shared" si="51"/>
        <v>.</v>
      </c>
      <c r="AP32" s="240" t="str">
        <f t="shared" si="51"/>
        <v>.</v>
      </c>
      <c r="AQ32" s="240" t="str">
        <f t="shared" si="5"/>
        <v>.</v>
      </c>
      <c r="AR32" s="4">
        <f t="shared" si="6"/>
        <v>0</v>
      </c>
    </row>
    <row r="33" spans="1:44" ht="10.5" customHeight="1">
      <c r="A33" s="265">
        <f>'7'!A33</f>
        <v>14</v>
      </c>
      <c r="B33" s="265" t="str">
        <f>'7'!B33</f>
        <v>ADS</v>
      </c>
      <c r="C33" s="266" t="str">
        <f>'9 (2)'!C33</f>
        <v>NÍKOLAS MARTINS VARGAS</v>
      </c>
      <c r="D33" s="240" t="str">
        <f>IF('9 (2)'!AQ33="C","C",IF('9 (2)'!AQ33="D","D",IF('9 (2)'!AQ33="TR","TR",IF('9 (2)'!AQ33="TC","TC","."))))</f>
        <v>.</v>
      </c>
      <c r="E33" s="240" t="str">
        <f t="shared" ref="E33:AP33" si="52">IF(D33="C","C",IF(D33="D","D",IF(D33="TR","TR",IF(D33="TC","TC","."))))</f>
        <v>.</v>
      </c>
      <c r="F33" s="240" t="str">
        <f t="shared" si="52"/>
        <v>.</v>
      </c>
      <c r="G33" s="240" t="str">
        <f t="shared" si="52"/>
        <v>.</v>
      </c>
      <c r="H33" s="240" t="str">
        <f t="shared" si="52"/>
        <v>.</v>
      </c>
      <c r="I33" s="240" t="str">
        <f t="shared" si="52"/>
        <v>.</v>
      </c>
      <c r="J33" s="240" t="str">
        <f t="shared" si="52"/>
        <v>.</v>
      </c>
      <c r="K33" s="240" t="str">
        <f t="shared" si="52"/>
        <v>.</v>
      </c>
      <c r="L33" s="240" t="str">
        <f t="shared" si="52"/>
        <v>.</v>
      </c>
      <c r="M33" s="240" t="str">
        <f t="shared" si="52"/>
        <v>.</v>
      </c>
      <c r="N33" s="240" t="str">
        <f t="shared" si="52"/>
        <v>.</v>
      </c>
      <c r="O33" s="240" t="str">
        <f t="shared" si="52"/>
        <v>.</v>
      </c>
      <c r="P33" s="240" t="str">
        <f t="shared" si="52"/>
        <v>.</v>
      </c>
      <c r="Q33" s="240" t="str">
        <f t="shared" si="52"/>
        <v>.</v>
      </c>
      <c r="R33" s="240" t="str">
        <f t="shared" si="52"/>
        <v>.</v>
      </c>
      <c r="S33" s="240" t="str">
        <f t="shared" si="52"/>
        <v>.</v>
      </c>
      <c r="T33" s="240" t="str">
        <f t="shared" si="52"/>
        <v>.</v>
      </c>
      <c r="U33" s="240" t="str">
        <f t="shared" si="52"/>
        <v>.</v>
      </c>
      <c r="V33" s="240" t="str">
        <f t="shared" si="52"/>
        <v>.</v>
      </c>
      <c r="W33" s="240" t="str">
        <f t="shared" si="52"/>
        <v>.</v>
      </c>
      <c r="X33" s="240" t="str">
        <f t="shared" si="52"/>
        <v>.</v>
      </c>
      <c r="Y33" s="240" t="str">
        <f t="shared" si="52"/>
        <v>.</v>
      </c>
      <c r="Z33" s="240" t="str">
        <f t="shared" si="52"/>
        <v>.</v>
      </c>
      <c r="AA33" s="240" t="str">
        <f t="shared" si="52"/>
        <v>.</v>
      </c>
      <c r="AB33" s="240" t="str">
        <f t="shared" si="52"/>
        <v>.</v>
      </c>
      <c r="AC33" s="240" t="str">
        <f t="shared" si="52"/>
        <v>.</v>
      </c>
      <c r="AD33" s="240" t="str">
        <f t="shared" si="52"/>
        <v>.</v>
      </c>
      <c r="AE33" s="240" t="str">
        <f t="shared" si="52"/>
        <v>.</v>
      </c>
      <c r="AF33" s="240" t="str">
        <f t="shared" si="52"/>
        <v>.</v>
      </c>
      <c r="AG33" s="240" t="str">
        <f t="shared" si="52"/>
        <v>.</v>
      </c>
      <c r="AH33" s="240" t="str">
        <f t="shared" si="52"/>
        <v>.</v>
      </c>
      <c r="AI33" s="240" t="str">
        <f t="shared" si="52"/>
        <v>.</v>
      </c>
      <c r="AJ33" s="240" t="str">
        <f t="shared" si="52"/>
        <v>.</v>
      </c>
      <c r="AK33" s="240" t="str">
        <f t="shared" si="52"/>
        <v>.</v>
      </c>
      <c r="AL33" s="240" t="str">
        <f t="shared" si="52"/>
        <v>.</v>
      </c>
      <c r="AM33" s="240" t="str">
        <f t="shared" si="52"/>
        <v>.</v>
      </c>
      <c r="AN33" s="240" t="str">
        <f t="shared" si="52"/>
        <v>.</v>
      </c>
      <c r="AO33" s="240" t="str">
        <f t="shared" si="52"/>
        <v>.</v>
      </c>
      <c r="AP33" s="240" t="str">
        <f t="shared" si="52"/>
        <v>.</v>
      </c>
      <c r="AQ33" s="240" t="str">
        <f t="shared" si="5"/>
        <v>.</v>
      </c>
      <c r="AR33" s="4">
        <f t="shared" si="6"/>
        <v>0</v>
      </c>
    </row>
    <row r="34" spans="1:44" ht="10.5" customHeight="1">
      <c r="A34" s="265">
        <f>'7'!A34</f>
        <v>15</v>
      </c>
      <c r="B34" s="265" t="str">
        <f>'7'!B34</f>
        <v>ADS</v>
      </c>
      <c r="C34" s="266" t="str">
        <f>'9 (2)'!C34</f>
        <v>PEDRO LUIZ SROCZYNSKI</v>
      </c>
      <c r="D34" s="240" t="s">
        <v>338</v>
      </c>
      <c r="E34" s="240" t="s">
        <v>338</v>
      </c>
      <c r="F34" s="240" t="s">
        <v>338</v>
      </c>
      <c r="G34" s="240" t="s">
        <v>338</v>
      </c>
      <c r="H34" s="240" t="str">
        <f t="shared" ref="H34:AP34" si="53">IF(G34="C","C",IF(G34="D","D",IF(G34="TR","TR",IF(G34="TC","TC","."))))</f>
        <v>.</v>
      </c>
      <c r="I34" s="240" t="str">
        <f t="shared" si="53"/>
        <v>.</v>
      </c>
      <c r="J34" s="240" t="str">
        <f t="shared" si="53"/>
        <v>.</v>
      </c>
      <c r="K34" s="240" t="str">
        <f t="shared" si="53"/>
        <v>.</v>
      </c>
      <c r="L34" s="240" t="str">
        <f t="shared" si="53"/>
        <v>.</v>
      </c>
      <c r="M34" s="240" t="str">
        <f t="shared" si="53"/>
        <v>.</v>
      </c>
      <c r="N34" s="240" t="str">
        <f t="shared" si="53"/>
        <v>.</v>
      </c>
      <c r="O34" s="240" t="str">
        <f t="shared" si="53"/>
        <v>.</v>
      </c>
      <c r="P34" s="240" t="str">
        <f t="shared" si="53"/>
        <v>.</v>
      </c>
      <c r="Q34" s="240" t="str">
        <f t="shared" si="53"/>
        <v>.</v>
      </c>
      <c r="R34" s="240" t="str">
        <f t="shared" si="53"/>
        <v>.</v>
      </c>
      <c r="S34" s="240" t="str">
        <f t="shared" si="53"/>
        <v>.</v>
      </c>
      <c r="T34" s="240" t="str">
        <f t="shared" si="53"/>
        <v>.</v>
      </c>
      <c r="U34" s="240" t="str">
        <f t="shared" si="53"/>
        <v>.</v>
      </c>
      <c r="V34" s="240" t="str">
        <f t="shared" si="53"/>
        <v>.</v>
      </c>
      <c r="W34" s="240" t="str">
        <f t="shared" si="53"/>
        <v>.</v>
      </c>
      <c r="X34" s="240" t="str">
        <f t="shared" si="53"/>
        <v>.</v>
      </c>
      <c r="Y34" s="240" t="str">
        <f t="shared" si="53"/>
        <v>.</v>
      </c>
      <c r="Z34" s="240" t="str">
        <f t="shared" si="53"/>
        <v>.</v>
      </c>
      <c r="AA34" s="240" t="str">
        <f t="shared" si="53"/>
        <v>.</v>
      </c>
      <c r="AB34" s="240" t="str">
        <f t="shared" si="53"/>
        <v>.</v>
      </c>
      <c r="AC34" s="240" t="str">
        <f t="shared" si="53"/>
        <v>.</v>
      </c>
      <c r="AD34" s="240" t="str">
        <f t="shared" si="53"/>
        <v>.</v>
      </c>
      <c r="AE34" s="240" t="str">
        <f t="shared" si="53"/>
        <v>.</v>
      </c>
      <c r="AF34" s="240" t="str">
        <f t="shared" si="53"/>
        <v>.</v>
      </c>
      <c r="AG34" s="240" t="str">
        <f t="shared" si="53"/>
        <v>.</v>
      </c>
      <c r="AH34" s="240" t="str">
        <f t="shared" si="53"/>
        <v>.</v>
      </c>
      <c r="AI34" s="240" t="str">
        <f t="shared" si="53"/>
        <v>.</v>
      </c>
      <c r="AJ34" s="240" t="str">
        <f t="shared" si="53"/>
        <v>.</v>
      </c>
      <c r="AK34" s="240" t="str">
        <f t="shared" si="53"/>
        <v>.</v>
      </c>
      <c r="AL34" s="240" t="str">
        <f t="shared" si="53"/>
        <v>.</v>
      </c>
      <c r="AM34" s="240" t="str">
        <f t="shared" si="53"/>
        <v>.</v>
      </c>
      <c r="AN34" s="240" t="str">
        <f t="shared" si="53"/>
        <v>.</v>
      </c>
      <c r="AO34" s="240" t="str">
        <f t="shared" si="53"/>
        <v>.</v>
      </c>
      <c r="AP34" s="240" t="str">
        <f t="shared" si="53"/>
        <v>.</v>
      </c>
      <c r="AQ34" s="240" t="str">
        <f t="shared" si="5"/>
        <v>.</v>
      </c>
      <c r="AR34" s="269">
        <f t="shared" si="6"/>
        <v>4</v>
      </c>
    </row>
    <row r="35" spans="1:44" ht="10.5" customHeight="1">
      <c r="A35" s="265">
        <f>'7'!A35</f>
        <v>4</v>
      </c>
      <c r="B35" s="265" t="str">
        <f>'7'!B35</f>
        <v>REDES</v>
      </c>
      <c r="C35" s="266" t="str">
        <f>'9 (2)'!C35</f>
        <v>RAFAEL LOPES SANTOS</v>
      </c>
      <c r="D35" s="240" t="str">
        <f>IF('9 (2)'!AQ35="C","C",IF('9 (2)'!AQ35="D","D",IF('9 (2)'!AQ35="TR","TR",IF('9 (2)'!AQ35="TC","TC","."))))</f>
        <v>.</v>
      </c>
      <c r="E35" s="240" t="str">
        <f t="shared" ref="E35:AP41" si="54">IF(D35="C","C",IF(D35="D","D",IF(D35="TR","TR",IF(D35="TC","TC","."))))</f>
        <v>.</v>
      </c>
      <c r="F35" s="240" t="str">
        <f t="shared" si="54"/>
        <v>.</v>
      </c>
      <c r="G35" s="240" t="str">
        <f t="shared" si="54"/>
        <v>.</v>
      </c>
      <c r="H35" s="240" t="str">
        <f t="shared" si="54"/>
        <v>.</v>
      </c>
      <c r="I35" s="240" t="str">
        <f t="shared" si="54"/>
        <v>.</v>
      </c>
      <c r="J35" s="240" t="str">
        <f t="shared" si="54"/>
        <v>.</v>
      </c>
      <c r="K35" s="240" t="str">
        <f t="shared" si="54"/>
        <v>.</v>
      </c>
      <c r="L35" s="240" t="str">
        <f t="shared" si="54"/>
        <v>.</v>
      </c>
      <c r="M35" s="240" t="str">
        <f t="shared" si="54"/>
        <v>.</v>
      </c>
      <c r="N35" s="240" t="str">
        <f t="shared" si="54"/>
        <v>.</v>
      </c>
      <c r="O35" s="240" t="str">
        <f t="shared" si="54"/>
        <v>.</v>
      </c>
      <c r="P35" s="240" t="str">
        <f t="shared" si="54"/>
        <v>.</v>
      </c>
      <c r="Q35" s="240" t="str">
        <f t="shared" si="54"/>
        <v>.</v>
      </c>
      <c r="R35" s="240" t="str">
        <f t="shared" si="54"/>
        <v>.</v>
      </c>
      <c r="S35" s="240" t="str">
        <f t="shared" si="54"/>
        <v>.</v>
      </c>
      <c r="T35" s="240" t="str">
        <f t="shared" si="54"/>
        <v>.</v>
      </c>
      <c r="U35" s="240" t="str">
        <f t="shared" si="54"/>
        <v>.</v>
      </c>
      <c r="V35" s="240" t="str">
        <f t="shared" si="54"/>
        <v>.</v>
      </c>
      <c r="W35" s="240" t="str">
        <f t="shared" si="54"/>
        <v>.</v>
      </c>
      <c r="X35" s="240" t="str">
        <f t="shared" si="54"/>
        <v>.</v>
      </c>
      <c r="Y35" s="240" t="str">
        <f t="shared" si="54"/>
        <v>.</v>
      </c>
      <c r="Z35" s="240" t="str">
        <f t="shared" si="54"/>
        <v>.</v>
      </c>
      <c r="AA35" s="240" t="str">
        <f t="shared" si="54"/>
        <v>.</v>
      </c>
      <c r="AB35" s="240" t="str">
        <f t="shared" si="54"/>
        <v>.</v>
      </c>
      <c r="AC35" s="240" t="str">
        <f t="shared" si="54"/>
        <v>.</v>
      </c>
      <c r="AD35" s="240" t="str">
        <f t="shared" si="54"/>
        <v>.</v>
      </c>
      <c r="AE35" s="240" t="str">
        <f t="shared" si="54"/>
        <v>.</v>
      </c>
      <c r="AF35" s="240" t="str">
        <f t="shared" si="54"/>
        <v>.</v>
      </c>
      <c r="AG35" s="240" t="str">
        <f t="shared" si="54"/>
        <v>.</v>
      </c>
      <c r="AH35" s="240" t="str">
        <f t="shared" si="54"/>
        <v>.</v>
      </c>
      <c r="AI35" s="240" t="str">
        <f t="shared" si="54"/>
        <v>.</v>
      </c>
      <c r="AJ35" s="240" t="str">
        <f t="shared" si="54"/>
        <v>.</v>
      </c>
      <c r="AK35" s="240" t="str">
        <f t="shared" si="54"/>
        <v>.</v>
      </c>
      <c r="AL35" s="240" t="str">
        <f t="shared" si="54"/>
        <v>.</v>
      </c>
      <c r="AM35" s="240" t="str">
        <f t="shared" si="54"/>
        <v>.</v>
      </c>
      <c r="AN35" s="240" t="str">
        <f t="shared" si="54"/>
        <v>.</v>
      </c>
      <c r="AO35" s="240" t="str">
        <f t="shared" si="54"/>
        <v>.</v>
      </c>
      <c r="AP35" s="240" t="str">
        <f t="shared" si="54"/>
        <v>.</v>
      </c>
      <c r="AQ35" s="240" t="str">
        <f t="shared" si="5"/>
        <v>.</v>
      </c>
      <c r="AR35" s="4">
        <f t="shared" si="6"/>
        <v>0</v>
      </c>
    </row>
    <row r="36" spans="1:44" ht="10.5" customHeight="1">
      <c r="A36" s="265">
        <f>'7'!A36</f>
        <v>5</v>
      </c>
      <c r="B36" s="265" t="str">
        <f>'7'!B36</f>
        <v>REDES</v>
      </c>
      <c r="C36" s="266" t="str">
        <f>'9 (2)'!C36</f>
        <v>RENAN AGUIAR OLIVEIRA</v>
      </c>
      <c r="D36" s="240" t="str">
        <f>IF('9 (2)'!AQ36="C","C",IF('9 (2)'!AQ36="D","D",IF('9 (2)'!AQ36="TR","TR",IF('9 (2)'!AQ36="TC","TC","."))))</f>
        <v>.</v>
      </c>
      <c r="E36" s="240" t="str">
        <f t="shared" si="54"/>
        <v>.</v>
      </c>
      <c r="F36" s="240" t="str">
        <f t="shared" si="54"/>
        <v>.</v>
      </c>
      <c r="G36" s="240" t="str">
        <f t="shared" si="54"/>
        <v>.</v>
      </c>
      <c r="H36" s="240" t="str">
        <f t="shared" si="54"/>
        <v>.</v>
      </c>
      <c r="I36" s="240" t="str">
        <f t="shared" si="54"/>
        <v>.</v>
      </c>
      <c r="J36" s="240" t="str">
        <f t="shared" si="54"/>
        <v>.</v>
      </c>
      <c r="K36" s="240" t="str">
        <f t="shared" si="54"/>
        <v>.</v>
      </c>
      <c r="L36" s="240" t="s">
        <v>338</v>
      </c>
      <c r="M36" s="240" t="s">
        <v>338</v>
      </c>
      <c r="N36" s="240" t="s">
        <v>119</v>
      </c>
      <c r="O36" s="240" t="s">
        <v>119</v>
      </c>
      <c r="P36" s="240" t="s">
        <v>118</v>
      </c>
      <c r="Q36" s="240" t="str">
        <f t="shared" si="54"/>
        <v>.</v>
      </c>
      <c r="R36" s="240" t="str">
        <f t="shared" si="54"/>
        <v>.</v>
      </c>
      <c r="S36" s="240" t="str">
        <f t="shared" si="54"/>
        <v>.</v>
      </c>
      <c r="T36" s="240" t="str">
        <f t="shared" si="54"/>
        <v>.</v>
      </c>
      <c r="U36" s="240" t="str">
        <f t="shared" si="54"/>
        <v>.</v>
      </c>
      <c r="V36" s="240" t="str">
        <f t="shared" si="54"/>
        <v>.</v>
      </c>
      <c r="W36" s="240" t="str">
        <f t="shared" si="54"/>
        <v>.</v>
      </c>
      <c r="X36" s="240" t="str">
        <f t="shared" si="54"/>
        <v>.</v>
      </c>
      <c r="Y36" s="240" t="str">
        <f t="shared" si="54"/>
        <v>.</v>
      </c>
      <c r="Z36" s="240" t="str">
        <f t="shared" si="54"/>
        <v>.</v>
      </c>
      <c r="AA36" s="240" t="str">
        <f t="shared" si="54"/>
        <v>.</v>
      </c>
      <c r="AB36" s="240" t="str">
        <f t="shared" si="54"/>
        <v>.</v>
      </c>
      <c r="AC36" s="240" t="str">
        <f t="shared" si="54"/>
        <v>.</v>
      </c>
      <c r="AD36" s="240" t="str">
        <f t="shared" si="54"/>
        <v>.</v>
      </c>
      <c r="AE36" s="240" t="str">
        <f t="shared" si="54"/>
        <v>.</v>
      </c>
      <c r="AF36" s="240" t="str">
        <f t="shared" si="54"/>
        <v>.</v>
      </c>
      <c r="AG36" s="240" t="str">
        <f t="shared" si="54"/>
        <v>.</v>
      </c>
      <c r="AH36" s="240" t="str">
        <f t="shared" si="54"/>
        <v>.</v>
      </c>
      <c r="AI36" s="240" t="str">
        <f t="shared" si="54"/>
        <v>.</v>
      </c>
      <c r="AJ36" s="240" t="str">
        <f t="shared" si="54"/>
        <v>.</v>
      </c>
      <c r="AK36" s="240" t="str">
        <f t="shared" si="54"/>
        <v>.</v>
      </c>
      <c r="AL36" s="240" t="str">
        <f t="shared" si="54"/>
        <v>.</v>
      </c>
      <c r="AM36" s="240" t="str">
        <f t="shared" si="54"/>
        <v>.</v>
      </c>
      <c r="AN36" s="240" t="str">
        <f t="shared" si="54"/>
        <v>.</v>
      </c>
      <c r="AO36" s="240" t="str">
        <f t="shared" si="54"/>
        <v>.</v>
      </c>
      <c r="AP36" s="240" t="str">
        <f t="shared" si="54"/>
        <v>.</v>
      </c>
      <c r="AQ36" s="240" t="str">
        <f t="shared" si="5"/>
        <v>.</v>
      </c>
      <c r="AR36" s="4">
        <f t="shared" si="6"/>
        <v>4</v>
      </c>
    </row>
    <row r="37" spans="1:44" ht="10.5" customHeight="1">
      <c r="A37" s="265">
        <f>'7'!A37</f>
        <v>19</v>
      </c>
      <c r="B37" s="265" t="str">
        <f>'7'!B37</f>
        <v>ADS</v>
      </c>
      <c r="C37" s="266" t="str">
        <f>'9 (2)'!C37</f>
        <v>STEFANI SILVA DE LIMA</v>
      </c>
      <c r="D37" s="240" t="str">
        <f>IF('9 (2)'!AQ37="C","C",IF('9 (2)'!AQ37="D","D",IF('9 (2)'!AQ37="TR","TR",IF('9 (2)'!AQ37="TC","TC","."))))</f>
        <v>.</v>
      </c>
      <c r="E37" s="240" t="str">
        <f t="shared" si="54"/>
        <v>.</v>
      </c>
      <c r="F37" s="240" t="str">
        <f t="shared" si="54"/>
        <v>.</v>
      </c>
      <c r="G37" s="240" t="str">
        <f t="shared" si="54"/>
        <v>.</v>
      </c>
      <c r="H37" s="240" t="str">
        <f t="shared" si="54"/>
        <v>.</v>
      </c>
      <c r="I37" s="240" t="str">
        <f t="shared" si="54"/>
        <v>.</v>
      </c>
      <c r="J37" s="240" t="str">
        <f t="shared" si="54"/>
        <v>.</v>
      </c>
      <c r="K37" s="240" t="str">
        <f t="shared" si="54"/>
        <v>.</v>
      </c>
      <c r="L37" s="240" t="str">
        <f t="shared" si="54"/>
        <v>.</v>
      </c>
      <c r="M37" s="240" t="str">
        <f t="shared" si="54"/>
        <v>.</v>
      </c>
      <c r="N37" s="240" t="str">
        <f t="shared" si="54"/>
        <v>.</v>
      </c>
      <c r="O37" s="240" t="str">
        <f t="shared" si="54"/>
        <v>.</v>
      </c>
      <c r="P37" s="240" t="str">
        <f t="shared" si="54"/>
        <v>.</v>
      </c>
      <c r="Q37" s="240" t="str">
        <f t="shared" si="54"/>
        <v>.</v>
      </c>
      <c r="R37" s="240" t="str">
        <f t="shared" si="54"/>
        <v>.</v>
      </c>
      <c r="S37" s="240" t="str">
        <f t="shared" si="54"/>
        <v>.</v>
      </c>
      <c r="T37" s="240" t="str">
        <f t="shared" si="54"/>
        <v>.</v>
      </c>
      <c r="U37" s="240" t="str">
        <f t="shared" si="54"/>
        <v>.</v>
      </c>
      <c r="V37" s="240" t="str">
        <f t="shared" si="54"/>
        <v>.</v>
      </c>
      <c r="W37" s="240" t="str">
        <f t="shared" si="54"/>
        <v>.</v>
      </c>
      <c r="X37" s="240" t="str">
        <f t="shared" si="54"/>
        <v>.</v>
      </c>
      <c r="Y37" s="240" t="str">
        <f t="shared" si="54"/>
        <v>.</v>
      </c>
      <c r="Z37" s="240" t="str">
        <f t="shared" si="54"/>
        <v>.</v>
      </c>
      <c r="AA37" s="240" t="str">
        <f t="shared" si="54"/>
        <v>.</v>
      </c>
      <c r="AB37" s="240" t="str">
        <f t="shared" si="54"/>
        <v>.</v>
      </c>
      <c r="AC37" s="240" t="str">
        <f t="shared" si="54"/>
        <v>.</v>
      </c>
      <c r="AD37" s="240" t="str">
        <f t="shared" si="54"/>
        <v>.</v>
      </c>
      <c r="AE37" s="240" t="str">
        <f t="shared" si="54"/>
        <v>.</v>
      </c>
      <c r="AF37" s="240" t="str">
        <f t="shared" si="54"/>
        <v>.</v>
      </c>
      <c r="AG37" s="240" t="str">
        <f t="shared" si="54"/>
        <v>.</v>
      </c>
      <c r="AH37" s="240" t="str">
        <f t="shared" si="54"/>
        <v>.</v>
      </c>
      <c r="AI37" s="240" t="str">
        <f t="shared" si="54"/>
        <v>.</v>
      </c>
      <c r="AJ37" s="240" t="str">
        <f t="shared" si="54"/>
        <v>.</v>
      </c>
      <c r="AK37" s="240" t="str">
        <f t="shared" si="54"/>
        <v>.</v>
      </c>
      <c r="AL37" s="240" t="str">
        <f t="shared" si="54"/>
        <v>.</v>
      </c>
      <c r="AM37" s="240" t="str">
        <f t="shared" si="54"/>
        <v>.</v>
      </c>
      <c r="AN37" s="240" t="str">
        <f t="shared" si="54"/>
        <v>.</v>
      </c>
      <c r="AO37" s="240" t="str">
        <f t="shared" si="54"/>
        <v>.</v>
      </c>
      <c r="AP37" s="240" t="str">
        <f t="shared" si="54"/>
        <v>.</v>
      </c>
      <c r="AQ37" s="240" t="str">
        <f t="shared" si="5"/>
        <v>.</v>
      </c>
      <c r="AR37" s="4">
        <f t="shared" si="6"/>
        <v>0</v>
      </c>
    </row>
    <row r="38" spans="1:44" ht="10.5" customHeight="1">
      <c r="A38" s="265">
        <f>'7'!A38</f>
        <v>6</v>
      </c>
      <c r="B38" s="265" t="str">
        <f>'7'!B38</f>
        <v>REDES</v>
      </c>
      <c r="C38" s="266" t="str">
        <f>'9 (2)'!C38</f>
        <v>VITHOR SAMPAIO MARQUES</v>
      </c>
      <c r="D38" s="240" t="str">
        <f>IF('9 (2)'!AQ38="C","C",IF('9 (2)'!AQ38="D","D",IF('9 (2)'!AQ38="TR","TR",IF('9 (2)'!AQ38="TC","TC","."))))</f>
        <v>.</v>
      </c>
      <c r="E38" s="240" t="str">
        <f t="shared" si="54"/>
        <v>.</v>
      </c>
      <c r="F38" s="240" t="str">
        <f t="shared" si="54"/>
        <v>.</v>
      </c>
      <c r="G38" s="240" t="str">
        <f t="shared" si="54"/>
        <v>.</v>
      </c>
      <c r="H38" s="240" t="str">
        <f t="shared" si="54"/>
        <v>.</v>
      </c>
      <c r="I38" s="240" t="str">
        <f t="shared" si="54"/>
        <v>.</v>
      </c>
      <c r="J38" s="240" t="str">
        <f t="shared" si="54"/>
        <v>.</v>
      </c>
      <c r="K38" s="240" t="str">
        <f t="shared" si="54"/>
        <v>.</v>
      </c>
      <c r="L38" s="240" t="str">
        <f t="shared" si="54"/>
        <v>.</v>
      </c>
      <c r="M38" s="240" t="str">
        <f t="shared" si="54"/>
        <v>.</v>
      </c>
      <c r="N38" s="240" t="str">
        <f t="shared" si="54"/>
        <v>.</v>
      </c>
      <c r="O38" s="240" t="str">
        <f t="shared" si="54"/>
        <v>.</v>
      </c>
      <c r="P38" s="240" t="str">
        <f t="shared" si="54"/>
        <v>.</v>
      </c>
      <c r="Q38" s="240" t="str">
        <f t="shared" si="54"/>
        <v>.</v>
      </c>
      <c r="R38" s="240" t="str">
        <f t="shared" si="54"/>
        <v>.</v>
      </c>
      <c r="S38" s="240" t="str">
        <f t="shared" si="54"/>
        <v>.</v>
      </c>
      <c r="T38" s="240" t="str">
        <f t="shared" si="54"/>
        <v>.</v>
      </c>
      <c r="U38" s="240" t="str">
        <f t="shared" si="54"/>
        <v>.</v>
      </c>
      <c r="V38" s="240" t="str">
        <f t="shared" si="54"/>
        <v>.</v>
      </c>
      <c r="W38" s="240" t="str">
        <f t="shared" si="54"/>
        <v>.</v>
      </c>
      <c r="X38" s="240" t="str">
        <f t="shared" si="54"/>
        <v>.</v>
      </c>
      <c r="Y38" s="240" t="str">
        <f t="shared" si="54"/>
        <v>.</v>
      </c>
      <c r="Z38" s="240" t="str">
        <f t="shared" si="54"/>
        <v>.</v>
      </c>
      <c r="AA38" s="240" t="str">
        <f t="shared" si="54"/>
        <v>.</v>
      </c>
      <c r="AB38" s="240" t="str">
        <f t="shared" si="54"/>
        <v>.</v>
      </c>
      <c r="AC38" s="240" t="str">
        <f t="shared" si="54"/>
        <v>.</v>
      </c>
      <c r="AD38" s="240" t="str">
        <f t="shared" si="54"/>
        <v>.</v>
      </c>
      <c r="AE38" s="240" t="str">
        <f t="shared" si="54"/>
        <v>.</v>
      </c>
      <c r="AF38" s="240" t="str">
        <f t="shared" si="54"/>
        <v>.</v>
      </c>
      <c r="AG38" s="240" t="str">
        <f t="shared" si="54"/>
        <v>.</v>
      </c>
      <c r="AH38" s="240" t="str">
        <f t="shared" si="54"/>
        <v>.</v>
      </c>
      <c r="AI38" s="240" t="str">
        <f t="shared" si="54"/>
        <v>.</v>
      </c>
      <c r="AJ38" s="240" t="str">
        <f t="shared" si="54"/>
        <v>.</v>
      </c>
      <c r="AK38" s="240" t="str">
        <f t="shared" si="54"/>
        <v>.</v>
      </c>
      <c r="AL38" s="240" t="str">
        <f t="shared" si="54"/>
        <v>.</v>
      </c>
      <c r="AM38" s="240" t="str">
        <f t="shared" si="54"/>
        <v>.</v>
      </c>
      <c r="AN38" s="240" t="str">
        <f t="shared" si="54"/>
        <v>.</v>
      </c>
      <c r="AO38" s="240" t="str">
        <f t="shared" si="54"/>
        <v>.</v>
      </c>
      <c r="AP38" s="240" t="str">
        <f t="shared" si="54"/>
        <v>.</v>
      </c>
      <c r="AQ38" s="240" t="str">
        <f t="shared" si="5"/>
        <v>.</v>
      </c>
      <c r="AR38" s="4">
        <f t="shared" si="6"/>
        <v>0</v>
      </c>
    </row>
    <row r="39" spans="1:44" ht="10.5" customHeight="1">
      <c r="A39" s="265">
        <f>'7'!A39</f>
        <v>7</v>
      </c>
      <c r="B39" s="265" t="str">
        <f>'7'!B39</f>
        <v>REDES</v>
      </c>
      <c r="C39" s="266" t="str">
        <f>'9 (2)'!C39</f>
        <v>VITOR DA SILVA BRIXIUS</v>
      </c>
      <c r="D39" s="240" t="str">
        <f>IF('9 (2)'!AQ39="C","C",IF('9 (2)'!AQ39="D","D",IF('9 (2)'!AQ39="TR","TR",IF('9 (2)'!AQ39="TC","TC","."))))</f>
        <v>.</v>
      </c>
      <c r="E39" s="240" t="str">
        <f t="shared" si="54"/>
        <v>.</v>
      </c>
      <c r="F39" s="240" t="str">
        <f t="shared" si="54"/>
        <v>.</v>
      </c>
      <c r="G39" s="240" t="str">
        <f t="shared" si="54"/>
        <v>.</v>
      </c>
      <c r="H39" s="240" t="str">
        <f t="shared" si="54"/>
        <v>.</v>
      </c>
      <c r="I39" s="240" t="str">
        <f t="shared" si="54"/>
        <v>.</v>
      </c>
      <c r="J39" s="240" t="str">
        <f t="shared" si="54"/>
        <v>.</v>
      </c>
      <c r="K39" s="240" t="str">
        <f t="shared" si="54"/>
        <v>.</v>
      </c>
      <c r="L39" s="240" t="str">
        <f t="shared" si="54"/>
        <v>.</v>
      </c>
      <c r="M39" s="240" t="str">
        <f t="shared" si="54"/>
        <v>.</v>
      </c>
      <c r="N39" s="240" t="str">
        <f t="shared" si="54"/>
        <v>.</v>
      </c>
      <c r="O39" s="240" t="str">
        <f t="shared" si="54"/>
        <v>.</v>
      </c>
      <c r="P39" s="240" t="str">
        <f t="shared" si="54"/>
        <v>.</v>
      </c>
      <c r="Q39" s="240" t="str">
        <f t="shared" si="54"/>
        <v>.</v>
      </c>
      <c r="R39" s="240" t="str">
        <f t="shared" si="54"/>
        <v>.</v>
      </c>
      <c r="S39" s="240" t="str">
        <f t="shared" si="54"/>
        <v>.</v>
      </c>
      <c r="T39" s="240" t="str">
        <f t="shared" si="54"/>
        <v>.</v>
      </c>
      <c r="U39" s="240" t="str">
        <f t="shared" si="54"/>
        <v>.</v>
      </c>
      <c r="V39" s="240" t="str">
        <f t="shared" si="54"/>
        <v>.</v>
      </c>
      <c r="W39" s="240" t="str">
        <f t="shared" si="54"/>
        <v>.</v>
      </c>
      <c r="X39" s="240" t="str">
        <f t="shared" si="54"/>
        <v>.</v>
      </c>
      <c r="Y39" s="240" t="str">
        <f t="shared" si="54"/>
        <v>.</v>
      </c>
      <c r="Z39" s="240" t="str">
        <f t="shared" si="54"/>
        <v>.</v>
      </c>
      <c r="AA39" s="240" t="str">
        <f t="shared" si="54"/>
        <v>.</v>
      </c>
      <c r="AB39" s="240" t="str">
        <f t="shared" si="54"/>
        <v>.</v>
      </c>
      <c r="AC39" s="240" t="str">
        <f t="shared" si="54"/>
        <v>.</v>
      </c>
      <c r="AD39" s="240" t="str">
        <f t="shared" si="54"/>
        <v>.</v>
      </c>
      <c r="AE39" s="240" t="str">
        <f t="shared" si="54"/>
        <v>.</v>
      </c>
      <c r="AF39" s="240" t="str">
        <f t="shared" si="54"/>
        <v>.</v>
      </c>
      <c r="AG39" s="240" t="str">
        <f t="shared" si="54"/>
        <v>.</v>
      </c>
      <c r="AH39" s="240" t="str">
        <f t="shared" si="54"/>
        <v>.</v>
      </c>
      <c r="AI39" s="240" t="str">
        <f t="shared" si="54"/>
        <v>.</v>
      </c>
      <c r="AJ39" s="240" t="str">
        <f t="shared" si="54"/>
        <v>.</v>
      </c>
      <c r="AK39" s="240" t="str">
        <f t="shared" si="54"/>
        <v>.</v>
      </c>
      <c r="AL39" s="240" t="str">
        <f t="shared" si="54"/>
        <v>.</v>
      </c>
      <c r="AM39" s="240" t="str">
        <f t="shared" si="54"/>
        <v>.</v>
      </c>
      <c r="AN39" s="240" t="str">
        <f t="shared" si="54"/>
        <v>.</v>
      </c>
      <c r="AO39" s="240" t="str">
        <f t="shared" si="54"/>
        <v>.</v>
      </c>
      <c r="AP39" s="240" t="str">
        <f t="shared" si="54"/>
        <v>.</v>
      </c>
      <c r="AQ39" s="240" t="str">
        <f t="shared" si="5"/>
        <v>.</v>
      </c>
      <c r="AR39" s="4">
        <f t="shared" si="6"/>
        <v>0</v>
      </c>
    </row>
    <row r="40" spans="1:44" ht="10.5" customHeight="1">
      <c r="A40" s="265">
        <f>'7'!A40</f>
        <v>17</v>
      </c>
      <c r="B40" s="265" t="str">
        <f>'7'!B40</f>
        <v>ADS</v>
      </c>
      <c r="C40" s="266" t="str">
        <f>'9 (2)'!C40</f>
        <v>WELLYNTON LOPES TOZON</v>
      </c>
      <c r="D40" s="240" t="str">
        <f>IF('9 (2)'!AQ40="C","C",IF('9 (2)'!AQ40="D","D",IF('9 (2)'!AQ40="TR","TR",IF('9 (2)'!AQ40="TC","TC","."))))</f>
        <v>.</v>
      </c>
      <c r="E40" s="240" t="str">
        <f t="shared" si="54"/>
        <v>.</v>
      </c>
      <c r="F40" s="240" t="str">
        <f t="shared" si="54"/>
        <v>.</v>
      </c>
      <c r="G40" s="240" t="str">
        <f t="shared" si="54"/>
        <v>.</v>
      </c>
      <c r="H40" s="240" t="str">
        <f t="shared" si="54"/>
        <v>.</v>
      </c>
      <c r="I40" s="240" t="str">
        <f t="shared" si="54"/>
        <v>.</v>
      </c>
      <c r="J40" s="240" t="str">
        <f t="shared" si="54"/>
        <v>.</v>
      </c>
      <c r="K40" s="240" t="str">
        <f t="shared" si="54"/>
        <v>.</v>
      </c>
      <c r="L40" s="240" t="s">
        <v>338</v>
      </c>
      <c r="M40" s="240" t="s">
        <v>338</v>
      </c>
      <c r="N40" s="240" t="s">
        <v>119</v>
      </c>
      <c r="O40" s="240" t="s">
        <v>119</v>
      </c>
      <c r="P40" s="240" t="s">
        <v>118</v>
      </c>
      <c r="Q40" s="240" t="str">
        <f t="shared" si="54"/>
        <v>.</v>
      </c>
      <c r="R40" s="240" t="str">
        <f t="shared" si="54"/>
        <v>.</v>
      </c>
      <c r="S40" s="240" t="str">
        <f t="shared" si="54"/>
        <v>.</v>
      </c>
      <c r="T40" s="240" t="str">
        <f t="shared" si="54"/>
        <v>.</v>
      </c>
      <c r="U40" s="240" t="str">
        <f t="shared" si="54"/>
        <v>.</v>
      </c>
      <c r="V40" s="240" t="str">
        <f t="shared" si="54"/>
        <v>.</v>
      </c>
      <c r="W40" s="240" t="str">
        <f t="shared" si="54"/>
        <v>.</v>
      </c>
      <c r="X40" s="240" t="str">
        <f t="shared" si="54"/>
        <v>.</v>
      </c>
      <c r="Y40" s="240" t="str">
        <f t="shared" si="54"/>
        <v>.</v>
      </c>
      <c r="Z40" s="240" t="str">
        <f t="shared" si="54"/>
        <v>.</v>
      </c>
      <c r="AA40" s="240" t="str">
        <f t="shared" si="54"/>
        <v>.</v>
      </c>
      <c r="AB40" s="240" t="str">
        <f t="shared" si="54"/>
        <v>.</v>
      </c>
      <c r="AC40" s="240" t="str">
        <f t="shared" si="54"/>
        <v>.</v>
      </c>
      <c r="AD40" s="240" t="str">
        <f t="shared" si="54"/>
        <v>.</v>
      </c>
      <c r="AE40" s="240" t="str">
        <f t="shared" si="54"/>
        <v>.</v>
      </c>
      <c r="AF40" s="240" t="str">
        <f t="shared" si="54"/>
        <v>.</v>
      </c>
      <c r="AG40" s="240" t="str">
        <f t="shared" si="54"/>
        <v>.</v>
      </c>
      <c r="AH40" s="240" t="str">
        <f t="shared" si="54"/>
        <v>.</v>
      </c>
      <c r="AI40" s="240" t="str">
        <f t="shared" si="54"/>
        <v>.</v>
      </c>
      <c r="AJ40" s="240" t="str">
        <f t="shared" si="54"/>
        <v>.</v>
      </c>
      <c r="AK40" s="240" t="str">
        <f t="shared" si="54"/>
        <v>.</v>
      </c>
      <c r="AL40" s="240" t="str">
        <f t="shared" si="54"/>
        <v>.</v>
      </c>
      <c r="AM40" s="240" t="str">
        <f t="shared" si="54"/>
        <v>.</v>
      </c>
      <c r="AN40" s="240" t="str">
        <f t="shared" si="54"/>
        <v>.</v>
      </c>
      <c r="AO40" s="240" t="str">
        <f t="shared" si="54"/>
        <v>.</v>
      </c>
      <c r="AP40" s="240" t="str">
        <f t="shared" si="54"/>
        <v>.</v>
      </c>
      <c r="AQ40" s="240" t="str">
        <f t="shared" si="5"/>
        <v>.</v>
      </c>
      <c r="AR40" s="4">
        <f t="shared" si="6"/>
        <v>4</v>
      </c>
    </row>
    <row r="41" spans="1:44" ht="10.5" customHeight="1">
      <c r="A41" s="265">
        <f>'7'!A41</f>
        <v>18</v>
      </c>
      <c r="B41" s="265" t="str">
        <f>'7'!B41</f>
        <v>ADS</v>
      </c>
      <c r="C41" s="266" t="str">
        <f>'9 (2)'!C41</f>
        <v>WILLIAN FERREIRA PEIXOTO</v>
      </c>
      <c r="D41" s="240" t="str">
        <f>IF('9 (2)'!AQ41="C","C",IF('9 (2)'!AQ41="D","D",IF('9 (2)'!AQ41="TR","TR",IF('9 (2)'!AQ41="TC","TC","."))))</f>
        <v>.</v>
      </c>
      <c r="E41" s="240" t="str">
        <f t="shared" si="54"/>
        <v>.</v>
      </c>
      <c r="F41" s="240" t="str">
        <f t="shared" si="54"/>
        <v>.</v>
      </c>
      <c r="G41" s="240" t="str">
        <f t="shared" si="54"/>
        <v>.</v>
      </c>
      <c r="H41" s="240" t="str">
        <f t="shared" si="54"/>
        <v>.</v>
      </c>
      <c r="I41" s="240" t="str">
        <f t="shared" si="54"/>
        <v>.</v>
      </c>
      <c r="J41" s="240" t="str">
        <f t="shared" si="54"/>
        <v>.</v>
      </c>
      <c r="K41" s="240" t="str">
        <f t="shared" si="54"/>
        <v>.</v>
      </c>
      <c r="L41" s="240" t="str">
        <f t="shared" si="54"/>
        <v>.</v>
      </c>
      <c r="M41" s="240" t="str">
        <f t="shared" si="54"/>
        <v>.</v>
      </c>
      <c r="N41" s="240" t="str">
        <f t="shared" si="54"/>
        <v>.</v>
      </c>
      <c r="O41" s="240" t="str">
        <f t="shared" si="54"/>
        <v>.</v>
      </c>
      <c r="P41" s="240" t="str">
        <f t="shared" si="54"/>
        <v>.</v>
      </c>
      <c r="Q41" s="240" t="str">
        <f t="shared" si="54"/>
        <v>.</v>
      </c>
      <c r="R41" s="240" t="str">
        <f t="shared" si="54"/>
        <v>.</v>
      </c>
      <c r="S41" s="240" t="str">
        <f t="shared" si="54"/>
        <v>.</v>
      </c>
      <c r="T41" s="240" t="str">
        <f t="shared" si="54"/>
        <v>.</v>
      </c>
      <c r="U41" s="240" t="str">
        <f t="shared" si="54"/>
        <v>.</v>
      </c>
      <c r="V41" s="240" t="str">
        <f t="shared" si="54"/>
        <v>.</v>
      </c>
      <c r="W41" s="240" t="str">
        <f t="shared" si="54"/>
        <v>.</v>
      </c>
      <c r="X41" s="240" t="str">
        <f t="shared" si="54"/>
        <v>.</v>
      </c>
      <c r="Y41" s="240" t="str">
        <f t="shared" si="54"/>
        <v>.</v>
      </c>
      <c r="Z41" s="240" t="str">
        <f t="shared" si="54"/>
        <v>.</v>
      </c>
      <c r="AA41" s="240" t="str">
        <f t="shared" si="54"/>
        <v>.</v>
      </c>
      <c r="AB41" s="240" t="str">
        <f t="shared" si="54"/>
        <v>.</v>
      </c>
      <c r="AC41" s="240" t="str">
        <f t="shared" si="54"/>
        <v>.</v>
      </c>
      <c r="AD41" s="240" t="str">
        <f t="shared" si="54"/>
        <v>.</v>
      </c>
      <c r="AE41" s="240" t="str">
        <f t="shared" si="54"/>
        <v>.</v>
      </c>
      <c r="AF41" s="240" t="str">
        <f t="shared" ref="E41:AP42" si="55">IF(AE41="C","C",IF(AE41="D","D",IF(AE41="TR","TR",IF(AE41="TC","TC","."))))</f>
        <v>.</v>
      </c>
      <c r="AG41" s="240" t="str">
        <f t="shared" si="55"/>
        <v>.</v>
      </c>
      <c r="AH41" s="240" t="str">
        <f t="shared" si="55"/>
        <v>.</v>
      </c>
      <c r="AI41" s="240" t="str">
        <f t="shared" si="55"/>
        <v>.</v>
      </c>
      <c r="AJ41" s="240" t="str">
        <f t="shared" si="55"/>
        <v>.</v>
      </c>
      <c r="AK41" s="240" t="str">
        <f t="shared" si="55"/>
        <v>.</v>
      </c>
      <c r="AL41" s="240" t="str">
        <f t="shared" si="55"/>
        <v>.</v>
      </c>
      <c r="AM41" s="240" t="str">
        <f t="shared" si="55"/>
        <v>.</v>
      </c>
      <c r="AN41" s="240" t="str">
        <f t="shared" si="55"/>
        <v>.</v>
      </c>
      <c r="AO41" s="240" t="str">
        <f t="shared" si="55"/>
        <v>.</v>
      </c>
      <c r="AP41" s="240" t="str">
        <f t="shared" si="55"/>
        <v>.</v>
      </c>
      <c r="AQ41" s="240" t="str">
        <f t="shared" si="5"/>
        <v>.</v>
      </c>
      <c r="AR41" s="4">
        <f t="shared" si="6"/>
        <v>0</v>
      </c>
    </row>
    <row r="42" spans="1:44" ht="10.5" customHeight="1">
      <c r="A42" s="265">
        <f>'7'!A42</f>
        <v>0</v>
      </c>
      <c r="B42" s="265">
        <f>'7'!B42</f>
        <v>0</v>
      </c>
      <c r="C42" s="266">
        <f>'9 (2)'!C42</f>
        <v>0</v>
      </c>
      <c r="D42" s="240" t="str">
        <f>IF('9 (2)'!AQ42="C","C",IF('9 (2)'!AQ42="D","D",IF('9 (2)'!AQ42="TR","TR",IF('9 (2)'!AQ42="TC","TC","."))))</f>
        <v>.</v>
      </c>
      <c r="E42" s="240" t="str">
        <f t="shared" si="55"/>
        <v>.</v>
      </c>
      <c r="F42" s="240" t="str">
        <f t="shared" si="55"/>
        <v>.</v>
      </c>
      <c r="G42" s="240" t="str">
        <f t="shared" si="55"/>
        <v>.</v>
      </c>
      <c r="H42" s="240" t="str">
        <f t="shared" si="55"/>
        <v>.</v>
      </c>
      <c r="I42" s="240" t="str">
        <f t="shared" si="55"/>
        <v>.</v>
      </c>
      <c r="J42" s="240" t="str">
        <f t="shared" si="55"/>
        <v>.</v>
      </c>
      <c r="K42" s="240" t="str">
        <f t="shared" si="55"/>
        <v>.</v>
      </c>
      <c r="L42" s="240" t="str">
        <f t="shared" si="55"/>
        <v>.</v>
      </c>
      <c r="M42" s="240" t="str">
        <f t="shared" si="55"/>
        <v>.</v>
      </c>
      <c r="N42" s="240" t="str">
        <f t="shared" si="55"/>
        <v>.</v>
      </c>
      <c r="O42" s="240" t="str">
        <f t="shared" si="55"/>
        <v>.</v>
      </c>
      <c r="P42" s="240" t="str">
        <f t="shared" si="55"/>
        <v>.</v>
      </c>
      <c r="Q42" s="240" t="str">
        <f t="shared" si="55"/>
        <v>.</v>
      </c>
      <c r="R42" s="240" t="str">
        <f t="shared" si="55"/>
        <v>.</v>
      </c>
      <c r="S42" s="240" t="str">
        <f t="shared" si="55"/>
        <v>.</v>
      </c>
      <c r="T42" s="240" t="str">
        <f t="shared" si="55"/>
        <v>.</v>
      </c>
      <c r="U42" s="240" t="str">
        <f t="shared" si="55"/>
        <v>.</v>
      </c>
      <c r="V42" s="240" t="str">
        <f t="shared" si="55"/>
        <v>.</v>
      </c>
      <c r="W42" s="240" t="str">
        <f t="shared" si="55"/>
        <v>.</v>
      </c>
      <c r="X42" s="240" t="str">
        <f t="shared" si="55"/>
        <v>.</v>
      </c>
      <c r="Y42" s="240" t="str">
        <f t="shared" si="55"/>
        <v>.</v>
      </c>
      <c r="Z42" s="240" t="str">
        <f t="shared" si="55"/>
        <v>.</v>
      </c>
      <c r="AA42" s="240" t="str">
        <f t="shared" si="55"/>
        <v>.</v>
      </c>
      <c r="AB42" s="240" t="str">
        <f t="shared" si="55"/>
        <v>.</v>
      </c>
      <c r="AC42" s="240" t="str">
        <f t="shared" si="55"/>
        <v>.</v>
      </c>
      <c r="AD42" s="240" t="str">
        <f t="shared" si="55"/>
        <v>.</v>
      </c>
      <c r="AE42" s="240" t="str">
        <f t="shared" si="55"/>
        <v>.</v>
      </c>
      <c r="AF42" s="240" t="str">
        <f t="shared" si="55"/>
        <v>.</v>
      </c>
      <c r="AG42" s="240" t="str">
        <f t="shared" si="55"/>
        <v>.</v>
      </c>
      <c r="AH42" s="240" t="str">
        <f t="shared" si="55"/>
        <v>.</v>
      </c>
      <c r="AI42" s="240" t="str">
        <f t="shared" si="55"/>
        <v>.</v>
      </c>
      <c r="AJ42" s="240" t="str">
        <f t="shared" si="55"/>
        <v>.</v>
      </c>
      <c r="AK42" s="240" t="str">
        <f t="shared" si="55"/>
        <v>.</v>
      </c>
      <c r="AL42" s="240" t="str">
        <f t="shared" si="55"/>
        <v>.</v>
      </c>
      <c r="AM42" s="240" t="str">
        <f t="shared" si="55"/>
        <v>.</v>
      </c>
      <c r="AN42" s="240" t="str">
        <f t="shared" si="55"/>
        <v>.</v>
      </c>
      <c r="AO42" s="240" t="str">
        <f t="shared" si="55"/>
        <v>.</v>
      </c>
      <c r="AP42" s="240" t="str">
        <f t="shared" si="55"/>
        <v>.</v>
      </c>
      <c r="AQ42" s="240" t="str">
        <f t="shared" si="5"/>
        <v>.</v>
      </c>
      <c r="AR42" s="4">
        <f t="shared" si="6"/>
        <v>0</v>
      </c>
    </row>
    <row r="43" spans="1:44" ht="10.5" customHeight="1">
      <c r="A43" s="265">
        <f>'7'!A43</f>
        <v>0</v>
      </c>
      <c r="B43" s="265">
        <f>'7'!B43</f>
        <v>0</v>
      </c>
      <c r="C43" s="266">
        <f>'9 (2)'!C43</f>
        <v>0</v>
      </c>
      <c r="D43" s="240" t="str">
        <f>IF('9 (2)'!AQ43="C","C",IF('9 (2)'!AQ43="D","D",IF('9 (2)'!AQ43="TR","TR",IF('9 (2)'!AQ43="TC","TC","."))))</f>
        <v>.</v>
      </c>
      <c r="E43" s="240" t="str">
        <f t="shared" ref="E43:AP43" si="56">IF(D43="C","C",IF(D43="D","D",IF(D43="TR","TR",IF(D43="TC","TC","."))))</f>
        <v>.</v>
      </c>
      <c r="F43" s="240" t="str">
        <f t="shared" si="56"/>
        <v>.</v>
      </c>
      <c r="G43" s="240" t="str">
        <f t="shared" si="56"/>
        <v>.</v>
      </c>
      <c r="H43" s="240" t="str">
        <f t="shared" si="56"/>
        <v>.</v>
      </c>
      <c r="I43" s="240" t="str">
        <f t="shared" si="56"/>
        <v>.</v>
      </c>
      <c r="J43" s="240" t="str">
        <f t="shared" si="56"/>
        <v>.</v>
      </c>
      <c r="K43" s="240" t="str">
        <f t="shared" si="56"/>
        <v>.</v>
      </c>
      <c r="L43" s="240" t="str">
        <f t="shared" si="56"/>
        <v>.</v>
      </c>
      <c r="M43" s="240" t="str">
        <f t="shared" si="56"/>
        <v>.</v>
      </c>
      <c r="N43" s="240" t="str">
        <f t="shared" si="56"/>
        <v>.</v>
      </c>
      <c r="O43" s="240" t="str">
        <f t="shared" si="56"/>
        <v>.</v>
      </c>
      <c r="P43" s="240" t="str">
        <f t="shared" si="56"/>
        <v>.</v>
      </c>
      <c r="Q43" s="240" t="str">
        <f t="shared" si="56"/>
        <v>.</v>
      </c>
      <c r="R43" s="240" t="str">
        <f t="shared" si="56"/>
        <v>.</v>
      </c>
      <c r="S43" s="240" t="str">
        <f t="shared" si="56"/>
        <v>.</v>
      </c>
      <c r="T43" s="240" t="str">
        <f t="shared" si="56"/>
        <v>.</v>
      </c>
      <c r="U43" s="240" t="str">
        <f t="shared" si="56"/>
        <v>.</v>
      </c>
      <c r="V43" s="240" t="str">
        <f t="shared" si="56"/>
        <v>.</v>
      </c>
      <c r="W43" s="240" t="str">
        <f t="shared" si="56"/>
        <v>.</v>
      </c>
      <c r="X43" s="240" t="str">
        <f t="shared" si="56"/>
        <v>.</v>
      </c>
      <c r="Y43" s="240" t="str">
        <f t="shared" si="56"/>
        <v>.</v>
      </c>
      <c r="Z43" s="240" t="str">
        <f t="shared" si="56"/>
        <v>.</v>
      </c>
      <c r="AA43" s="240" t="str">
        <f t="shared" si="56"/>
        <v>.</v>
      </c>
      <c r="AB43" s="240" t="str">
        <f t="shared" si="56"/>
        <v>.</v>
      </c>
      <c r="AC43" s="240" t="str">
        <f t="shared" si="56"/>
        <v>.</v>
      </c>
      <c r="AD43" s="240" t="str">
        <f t="shared" si="56"/>
        <v>.</v>
      </c>
      <c r="AE43" s="240" t="str">
        <f t="shared" si="56"/>
        <v>.</v>
      </c>
      <c r="AF43" s="240" t="str">
        <f t="shared" si="56"/>
        <v>.</v>
      </c>
      <c r="AG43" s="240" t="str">
        <f t="shared" si="56"/>
        <v>.</v>
      </c>
      <c r="AH43" s="240" t="str">
        <f t="shared" si="56"/>
        <v>.</v>
      </c>
      <c r="AI43" s="240" t="str">
        <f t="shared" si="56"/>
        <v>.</v>
      </c>
      <c r="AJ43" s="240" t="str">
        <f t="shared" si="56"/>
        <v>.</v>
      </c>
      <c r="AK43" s="240" t="str">
        <f t="shared" si="56"/>
        <v>.</v>
      </c>
      <c r="AL43" s="240" t="str">
        <f t="shared" si="56"/>
        <v>.</v>
      </c>
      <c r="AM43" s="240" t="str">
        <f t="shared" si="56"/>
        <v>.</v>
      </c>
      <c r="AN43" s="240" t="str">
        <f t="shared" si="56"/>
        <v>.</v>
      </c>
      <c r="AO43" s="240" t="str">
        <f t="shared" si="56"/>
        <v>.</v>
      </c>
      <c r="AP43" s="240" t="str">
        <f t="shared" si="56"/>
        <v>.</v>
      </c>
      <c r="AQ43" s="240" t="str">
        <f t="shared" si="5"/>
        <v>.</v>
      </c>
      <c r="AR43" s="4">
        <f t="shared" si="6"/>
        <v>0</v>
      </c>
    </row>
    <row r="44" spans="1:44" ht="10.5" customHeight="1">
      <c r="A44" s="265">
        <f>'7'!A44</f>
        <v>0</v>
      </c>
      <c r="B44" s="265">
        <f>'7'!B44</f>
        <v>0</v>
      </c>
      <c r="C44" s="266">
        <f>'9 (2)'!C44</f>
        <v>0</v>
      </c>
      <c r="D44" s="240" t="str">
        <f>IF('9 (2)'!AQ44="C","C",IF('9 (2)'!AQ44="D","D",IF('9 (2)'!AQ44="TR","TR",IF('9 (2)'!AQ44="TC","TC","."))))</f>
        <v>.</v>
      </c>
      <c r="E44" s="240" t="str">
        <f t="shared" ref="E44:AP50" si="57">IF(D44="C","C",IF(D44="D","D",IF(D44="TR","TR",IF(D44="TC","TC","."))))</f>
        <v>.</v>
      </c>
      <c r="F44" s="240" t="str">
        <f t="shared" si="57"/>
        <v>.</v>
      </c>
      <c r="G44" s="240" t="str">
        <f t="shared" si="57"/>
        <v>.</v>
      </c>
      <c r="H44" s="240" t="str">
        <f t="shared" si="57"/>
        <v>.</v>
      </c>
      <c r="I44" s="240" t="str">
        <f t="shared" si="57"/>
        <v>.</v>
      </c>
      <c r="J44" s="240" t="str">
        <f t="shared" si="57"/>
        <v>.</v>
      </c>
      <c r="K44" s="240" t="str">
        <f t="shared" si="57"/>
        <v>.</v>
      </c>
      <c r="L44" s="240" t="str">
        <f t="shared" si="57"/>
        <v>.</v>
      </c>
      <c r="M44" s="240" t="str">
        <f t="shared" si="57"/>
        <v>.</v>
      </c>
      <c r="N44" s="240" t="str">
        <f t="shared" si="57"/>
        <v>.</v>
      </c>
      <c r="O44" s="240" t="str">
        <f t="shared" si="57"/>
        <v>.</v>
      </c>
      <c r="P44" s="240" t="str">
        <f t="shared" si="57"/>
        <v>.</v>
      </c>
      <c r="Q44" s="240" t="str">
        <f t="shared" si="57"/>
        <v>.</v>
      </c>
      <c r="R44" s="240" t="str">
        <f t="shared" si="57"/>
        <v>.</v>
      </c>
      <c r="S44" s="240" t="str">
        <f t="shared" si="57"/>
        <v>.</v>
      </c>
      <c r="T44" s="240" t="str">
        <f t="shared" si="57"/>
        <v>.</v>
      </c>
      <c r="U44" s="240" t="str">
        <f t="shared" si="57"/>
        <v>.</v>
      </c>
      <c r="V44" s="240" t="str">
        <f t="shared" si="57"/>
        <v>.</v>
      </c>
      <c r="W44" s="240" t="str">
        <f t="shared" si="57"/>
        <v>.</v>
      </c>
      <c r="X44" s="240" t="str">
        <f t="shared" si="57"/>
        <v>.</v>
      </c>
      <c r="Y44" s="240" t="str">
        <f t="shared" si="57"/>
        <v>.</v>
      </c>
      <c r="Z44" s="240" t="str">
        <f t="shared" si="57"/>
        <v>.</v>
      </c>
      <c r="AA44" s="240" t="str">
        <f t="shared" si="57"/>
        <v>.</v>
      </c>
      <c r="AB44" s="240" t="str">
        <f t="shared" si="57"/>
        <v>.</v>
      </c>
      <c r="AC44" s="240" t="str">
        <f t="shared" si="57"/>
        <v>.</v>
      </c>
      <c r="AD44" s="240" t="str">
        <f t="shared" si="57"/>
        <v>.</v>
      </c>
      <c r="AE44" s="240" t="str">
        <f t="shared" si="57"/>
        <v>.</v>
      </c>
      <c r="AF44" s="240" t="str">
        <f t="shared" si="57"/>
        <v>.</v>
      </c>
      <c r="AG44" s="240" t="str">
        <f t="shared" si="57"/>
        <v>.</v>
      </c>
      <c r="AH44" s="240" t="str">
        <f t="shared" si="57"/>
        <v>.</v>
      </c>
      <c r="AI44" s="240" t="str">
        <f t="shared" si="57"/>
        <v>.</v>
      </c>
      <c r="AJ44" s="240" t="str">
        <f t="shared" si="57"/>
        <v>.</v>
      </c>
      <c r="AK44" s="240" t="str">
        <f t="shared" si="57"/>
        <v>.</v>
      </c>
      <c r="AL44" s="240" t="str">
        <f t="shared" si="57"/>
        <v>.</v>
      </c>
      <c r="AM44" s="240" t="str">
        <f t="shared" si="57"/>
        <v>.</v>
      </c>
      <c r="AN44" s="240" t="str">
        <f t="shared" si="57"/>
        <v>.</v>
      </c>
      <c r="AO44" s="240" t="str">
        <f t="shared" si="57"/>
        <v>.</v>
      </c>
      <c r="AP44" s="240" t="str">
        <f t="shared" si="57"/>
        <v>.</v>
      </c>
      <c r="AQ44" s="240" t="str">
        <f t="shared" si="5"/>
        <v>.</v>
      </c>
      <c r="AR44" s="4">
        <f t="shared" si="6"/>
        <v>0</v>
      </c>
    </row>
    <row r="45" spans="1:44" ht="10.5" customHeight="1">
      <c r="A45" s="265">
        <f>'7'!A45</f>
        <v>0</v>
      </c>
      <c r="B45" s="265">
        <f>'7'!B45</f>
        <v>0</v>
      </c>
      <c r="C45" s="266">
        <f>'9 (2)'!C45</f>
        <v>0</v>
      </c>
      <c r="D45" s="240" t="str">
        <f>IF('9 (2)'!AQ45="C","C",IF('9 (2)'!AQ45="D","D",IF('9 (2)'!AQ45="TR","TR",IF('9 (2)'!AQ45="TC","TC","."))))</f>
        <v>.</v>
      </c>
      <c r="E45" s="240" t="str">
        <f t="shared" si="57"/>
        <v>.</v>
      </c>
      <c r="F45" s="240" t="str">
        <f t="shared" si="57"/>
        <v>.</v>
      </c>
      <c r="G45" s="240" t="str">
        <f t="shared" si="57"/>
        <v>.</v>
      </c>
      <c r="H45" s="240" t="str">
        <f t="shared" si="57"/>
        <v>.</v>
      </c>
      <c r="I45" s="240" t="str">
        <f t="shared" si="57"/>
        <v>.</v>
      </c>
      <c r="J45" s="240" t="str">
        <f t="shared" si="57"/>
        <v>.</v>
      </c>
      <c r="K45" s="240" t="str">
        <f t="shared" si="57"/>
        <v>.</v>
      </c>
      <c r="L45" s="240" t="str">
        <f t="shared" si="57"/>
        <v>.</v>
      </c>
      <c r="M45" s="240" t="str">
        <f t="shared" si="57"/>
        <v>.</v>
      </c>
      <c r="N45" s="240" t="str">
        <f t="shared" si="57"/>
        <v>.</v>
      </c>
      <c r="O45" s="240" t="str">
        <f t="shared" si="57"/>
        <v>.</v>
      </c>
      <c r="P45" s="240" t="str">
        <f t="shared" si="57"/>
        <v>.</v>
      </c>
      <c r="Q45" s="240" t="str">
        <f t="shared" si="57"/>
        <v>.</v>
      </c>
      <c r="R45" s="240" t="str">
        <f t="shared" si="57"/>
        <v>.</v>
      </c>
      <c r="S45" s="240" t="str">
        <f t="shared" si="57"/>
        <v>.</v>
      </c>
      <c r="T45" s="240" t="str">
        <f t="shared" si="57"/>
        <v>.</v>
      </c>
      <c r="U45" s="240" t="str">
        <f t="shared" si="57"/>
        <v>.</v>
      </c>
      <c r="V45" s="240" t="str">
        <f t="shared" si="57"/>
        <v>.</v>
      </c>
      <c r="W45" s="240" t="str">
        <f t="shared" si="57"/>
        <v>.</v>
      </c>
      <c r="X45" s="240" t="str">
        <f t="shared" si="57"/>
        <v>.</v>
      </c>
      <c r="Y45" s="240" t="str">
        <f t="shared" si="57"/>
        <v>.</v>
      </c>
      <c r="Z45" s="240" t="str">
        <f t="shared" si="57"/>
        <v>.</v>
      </c>
      <c r="AA45" s="240" t="str">
        <f t="shared" si="57"/>
        <v>.</v>
      </c>
      <c r="AB45" s="240" t="str">
        <f t="shared" si="57"/>
        <v>.</v>
      </c>
      <c r="AC45" s="240" t="str">
        <f t="shared" si="57"/>
        <v>.</v>
      </c>
      <c r="AD45" s="240" t="str">
        <f t="shared" si="57"/>
        <v>.</v>
      </c>
      <c r="AE45" s="240" t="str">
        <f t="shared" si="57"/>
        <v>.</v>
      </c>
      <c r="AF45" s="240" t="str">
        <f t="shared" si="57"/>
        <v>.</v>
      </c>
      <c r="AG45" s="240" t="str">
        <f t="shared" si="57"/>
        <v>.</v>
      </c>
      <c r="AH45" s="240" t="str">
        <f t="shared" si="57"/>
        <v>.</v>
      </c>
      <c r="AI45" s="240" t="str">
        <f t="shared" si="57"/>
        <v>.</v>
      </c>
      <c r="AJ45" s="240" t="str">
        <f t="shared" si="57"/>
        <v>.</v>
      </c>
      <c r="AK45" s="240" t="str">
        <f t="shared" si="57"/>
        <v>.</v>
      </c>
      <c r="AL45" s="240" t="str">
        <f t="shared" si="57"/>
        <v>.</v>
      </c>
      <c r="AM45" s="240" t="str">
        <f t="shared" si="57"/>
        <v>.</v>
      </c>
      <c r="AN45" s="240" t="str">
        <f t="shared" si="57"/>
        <v>.</v>
      </c>
      <c r="AO45" s="240" t="str">
        <f t="shared" si="57"/>
        <v>.</v>
      </c>
      <c r="AP45" s="240" t="str">
        <f t="shared" si="57"/>
        <v>.</v>
      </c>
      <c r="AQ45" s="240" t="str">
        <f t="shared" ref="AQ45:AQ50" si="58">IF(AP45="C","C",IF(AP45="D","D",IF(AP45="TR","TR",IF(AP45="TC","TC","."))))</f>
        <v>.</v>
      </c>
      <c r="AR45" s="4">
        <f t="shared" ref="AR45:AR55" si="59">COUNTIF(D45:AQ45,"F")</f>
        <v>0</v>
      </c>
    </row>
    <row r="46" spans="1:44" ht="10.5" customHeight="1">
      <c r="A46" s="265">
        <f>'7'!A46</f>
        <v>0</v>
      </c>
      <c r="B46" s="265">
        <f>'7'!B46</f>
        <v>0</v>
      </c>
      <c r="C46" s="266">
        <f>'9 (2)'!C46</f>
        <v>0</v>
      </c>
      <c r="D46" s="240" t="str">
        <f>IF('9 (2)'!AQ46="C","C",IF('9 (2)'!AQ46="D","D",IF('9 (2)'!AQ46="TR","TR",IF('9 (2)'!AQ46="TC","TC","."))))</f>
        <v>.</v>
      </c>
      <c r="E46" s="240" t="str">
        <f t="shared" si="57"/>
        <v>.</v>
      </c>
      <c r="F46" s="240" t="str">
        <f t="shared" si="57"/>
        <v>.</v>
      </c>
      <c r="G46" s="240" t="str">
        <f t="shared" si="57"/>
        <v>.</v>
      </c>
      <c r="H46" s="240" t="str">
        <f t="shared" si="57"/>
        <v>.</v>
      </c>
      <c r="I46" s="240" t="str">
        <f t="shared" si="57"/>
        <v>.</v>
      </c>
      <c r="J46" s="240" t="str">
        <f t="shared" si="57"/>
        <v>.</v>
      </c>
      <c r="K46" s="240" t="str">
        <f t="shared" si="57"/>
        <v>.</v>
      </c>
      <c r="L46" s="240" t="str">
        <f t="shared" si="57"/>
        <v>.</v>
      </c>
      <c r="M46" s="240" t="str">
        <f t="shared" si="57"/>
        <v>.</v>
      </c>
      <c r="N46" s="240" t="str">
        <f t="shared" si="57"/>
        <v>.</v>
      </c>
      <c r="O46" s="240" t="str">
        <f t="shared" si="57"/>
        <v>.</v>
      </c>
      <c r="P46" s="240" t="str">
        <f t="shared" si="57"/>
        <v>.</v>
      </c>
      <c r="Q46" s="240" t="str">
        <f t="shared" si="57"/>
        <v>.</v>
      </c>
      <c r="R46" s="240" t="str">
        <f t="shared" si="57"/>
        <v>.</v>
      </c>
      <c r="S46" s="240" t="str">
        <f t="shared" si="57"/>
        <v>.</v>
      </c>
      <c r="T46" s="240" t="str">
        <f t="shared" si="57"/>
        <v>.</v>
      </c>
      <c r="U46" s="240" t="str">
        <f t="shared" si="57"/>
        <v>.</v>
      </c>
      <c r="V46" s="240" t="str">
        <f t="shared" si="57"/>
        <v>.</v>
      </c>
      <c r="W46" s="240" t="str">
        <f t="shared" si="57"/>
        <v>.</v>
      </c>
      <c r="X46" s="240" t="str">
        <f t="shared" si="57"/>
        <v>.</v>
      </c>
      <c r="Y46" s="240" t="str">
        <f t="shared" si="57"/>
        <v>.</v>
      </c>
      <c r="Z46" s="240" t="str">
        <f t="shared" si="57"/>
        <v>.</v>
      </c>
      <c r="AA46" s="240" t="str">
        <f t="shared" si="57"/>
        <v>.</v>
      </c>
      <c r="AB46" s="240" t="str">
        <f t="shared" si="57"/>
        <v>.</v>
      </c>
      <c r="AC46" s="240" t="str">
        <f t="shared" si="57"/>
        <v>.</v>
      </c>
      <c r="AD46" s="240" t="str">
        <f t="shared" si="57"/>
        <v>.</v>
      </c>
      <c r="AE46" s="240" t="str">
        <f t="shared" si="57"/>
        <v>.</v>
      </c>
      <c r="AF46" s="240" t="str">
        <f t="shared" si="57"/>
        <v>.</v>
      </c>
      <c r="AG46" s="240" t="str">
        <f t="shared" si="57"/>
        <v>.</v>
      </c>
      <c r="AH46" s="240" t="str">
        <f t="shared" si="57"/>
        <v>.</v>
      </c>
      <c r="AI46" s="240" t="str">
        <f t="shared" si="57"/>
        <v>.</v>
      </c>
      <c r="AJ46" s="240" t="str">
        <f t="shared" si="57"/>
        <v>.</v>
      </c>
      <c r="AK46" s="240" t="str">
        <f t="shared" si="57"/>
        <v>.</v>
      </c>
      <c r="AL46" s="240" t="str">
        <f t="shared" si="57"/>
        <v>.</v>
      </c>
      <c r="AM46" s="240" t="str">
        <f t="shared" si="57"/>
        <v>.</v>
      </c>
      <c r="AN46" s="240" t="str">
        <f t="shared" si="57"/>
        <v>.</v>
      </c>
      <c r="AO46" s="240" t="str">
        <f t="shared" si="57"/>
        <v>.</v>
      </c>
      <c r="AP46" s="240" t="str">
        <f t="shared" si="57"/>
        <v>.</v>
      </c>
      <c r="AQ46" s="240" t="str">
        <f t="shared" si="58"/>
        <v>.</v>
      </c>
      <c r="AR46" s="4">
        <f t="shared" si="59"/>
        <v>0</v>
      </c>
    </row>
    <row r="47" spans="1:44" ht="10.5" customHeight="1">
      <c r="A47" s="265">
        <f>'7'!A47</f>
        <v>0</v>
      </c>
      <c r="B47" s="265">
        <f>'7'!B47</f>
        <v>0</v>
      </c>
      <c r="C47" s="266">
        <f>'9 (2)'!C47</f>
        <v>0</v>
      </c>
      <c r="D47" s="240" t="str">
        <f>IF('9 (2)'!AQ47="C","C",IF('9 (2)'!AQ47="D","D",IF('9 (2)'!AQ47="TR","TR",IF('9 (2)'!AQ47="TC","TC","."))))</f>
        <v>.</v>
      </c>
      <c r="E47" s="240" t="str">
        <f t="shared" si="57"/>
        <v>.</v>
      </c>
      <c r="F47" s="240" t="str">
        <f t="shared" si="57"/>
        <v>.</v>
      </c>
      <c r="G47" s="240" t="str">
        <f t="shared" si="57"/>
        <v>.</v>
      </c>
      <c r="H47" s="240" t="str">
        <f t="shared" si="57"/>
        <v>.</v>
      </c>
      <c r="I47" s="240" t="str">
        <f t="shared" si="57"/>
        <v>.</v>
      </c>
      <c r="J47" s="240" t="str">
        <f t="shared" si="57"/>
        <v>.</v>
      </c>
      <c r="K47" s="240" t="str">
        <f t="shared" si="57"/>
        <v>.</v>
      </c>
      <c r="L47" s="240" t="str">
        <f t="shared" si="57"/>
        <v>.</v>
      </c>
      <c r="M47" s="240" t="str">
        <f t="shared" si="57"/>
        <v>.</v>
      </c>
      <c r="N47" s="240" t="str">
        <f t="shared" si="57"/>
        <v>.</v>
      </c>
      <c r="O47" s="240" t="str">
        <f t="shared" si="57"/>
        <v>.</v>
      </c>
      <c r="P47" s="240" t="str">
        <f t="shared" si="57"/>
        <v>.</v>
      </c>
      <c r="Q47" s="240" t="str">
        <f t="shared" si="57"/>
        <v>.</v>
      </c>
      <c r="R47" s="240" t="str">
        <f t="shared" si="57"/>
        <v>.</v>
      </c>
      <c r="S47" s="240" t="str">
        <f t="shared" si="57"/>
        <v>.</v>
      </c>
      <c r="T47" s="240" t="str">
        <f t="shared" si="57"/>
        <v>.</v>
      </c>
      <c r="U47" s="240" t="str">
        <f t="shared" si="57"/>
        <v>.</v>
      </c>
      <c r="V47" s="240" t="str">
        <f t="shared" si="57"/>
        <v>.</v>
      </c>
      <c r="W47" s="240" t="str">
        <f t="shared" si="57"/>
        <v>.</v>
      </c>
      <c r="X47" s="240" t="str">
        <f t="shared" si="57"/>
        <v>.</v>
      </c>
      <c r="Y47" s="240" t="str">
        <f t="shared" si="57"/>
        <v>.</v>
      </c>
      <c r="Z47" s="240" t="str">
        <f t="shared" si="57"/>
        <v>.</v>
      </c>
      <c r="AA47" s="240" t="str">
        <f t="shared" si="57"/>
        <v>.</v>
      </c>
      <c r="AB47" s="240" t="str">
        <f t="shared" si="57"/>
        <v>.</v>
      </c>
      <c r="AC47" s="240" t="str">
        <f t="shared" si="57"/>
        <v>.</v>
      </c>
      <c r="AD47" s="240" t="str">
        <f t="shared" si="57"/>
        <v>.</v>
      </c>
      <c r="AE47" s="240" t="str">
        <f t="shared" si="57"/>
        <v>.</v>
      </c>
      <c r="AF47" s="240" t="str">
        <f t="shared" si="57"/>
        <v>.</v>
      </c>
      <c r="AG47" s="240" t="str">
        <f t="shared" si="57"/>
        <v>.</v>
      </c>
      <c r="AH47" s="240" t="str">
        <f t="shared" si="57"/>
        <v>.</v>
      </c>
      <c r="AI47" s="240" t="str">
        <f t="shared" si="57"/>
        <v>.</v>
      </c>
      <c r="AJ47" s="240" t="str">
        <f t="shared" si="57"/>
        <v>.</v>
      </c>
      <c r="AK47" s="240" t="str">
        <f t="shared" si="57"/>
        <v>.</v>
      </c>
      <c r="AL47" s="240" t="str">
        <f t="shared" si="57"/>
        <v>.</v>
      </c>
      <c r="AM47" s="240" t="str">
        <f t="shared" si="57"/>
        <v>.</v>
      </c>
      <c r="AN47" s="240" t="str">
        <f t="shared" si="57"/>
        <v>.</v>
      </c>
      <c r="AO47" s="240" t="str">
        <f t="shared" si="57"/>
        <v>.</v>
      </c>
      <c r="AP47" s="240" t="str">
        <f t="shared" si="57"/>
        <v>.</v>
      </c>
      <c r="AQ47" s="240" t="str">
        <f t="shared" si="58"/>
        <v>.</v>
      </c>
      <c r="AR47" s="4">
        <f t="shared" si="59"/>
        <v>0</v>
      </c>
    </row>
    <row r="48" spans="1:44" ht="10.5" customHeight="1">
      <c r="A48" s="265">
        <f>'7'!A48</f>
        <v>0</v>
      </c>
      <c r="B48" s="265">
        <f>'7'!B48</f>
        <v>0</v>
      </c>
      <c r="C48" s="266">
        <f>'9 (2)'!C48</f>
        <v>0</v>
      </c>
      <c r="D48" s="240" t="str">
        <f>IF('9 (2)'!AQ48="C","C",IF('9 (2)'!AQ48="D","D",IF('9 (2)'!AQ48="TR","TR",IF('9 (2)'!AQ48="TC","TC","."))))</f>
        <v>.</v>
      </c>
      <c r="E48" s="240" t="str">
        <f t="shared" si="57"/>
        <v>.</v>
      </c>
      <c r="F48" s="240" t="str">
        <f t="shared" si="57"/>
        <v>.</v>
      </c>
      <c r="G48" s="240" t="str">
        <f t="shared" si="57"/>
        <v>.</v>
      </c>
      <c r="H48" s="240" t="str">
        <f t="shared" si="57"/>
        <v>.</v>
      </c>
      <c r="I48" s="240" t="str">
        <f t="shared" si="57"/>
        <v>.</v>
      </c>
      <c r="J48" s="240" t="str">
        <f t="shared" si="57"/>
        <v>.</v>
      </c>
      <c r="K48" s="240" t="str">
        <f t="shared" si="57"/>
        <v>.</v>
      </c>
      <c r="L48" s="240" t="str">
        <f t="shared" si="57"/>
        <v>.</v>
      </c>
      <c r="M48" s="240" t="str">
        <f t="shared" si="57"/>
        <v>.</v>
      </c>
      <c r="N48" s="240" t="str">
        <f t="shared" si="57"/>
        <v>.</v>
      </c>
      <c r="O48" s="240" t="str">
        <f t="shared" si="57"/>
        <v>.</v>
      </c>
      <c r="P48" s="240" t="str">
        <f t="shared" si="57"/>
        <v>.</v>
      </c>
      <c r="Q48" s="240" t="str">
        <f t="shared" si="57"/>
        <v>.</v>
      </c>
      <c r="R48" s="240" t="str">
        <f t="shared" si="57"/>
        <v>.</v>
      </c>
      <c r="S48" s="240" t="str">
        <f t="shared" si="57"/>
        <v>.</v>
      </c>
      <c r="T48" s="240" t="str">
        <f t="shared" si="57"/>
        <v>.</v>
      </c>
      <c r="U48" s="240" t="str">
        <f t="shared" si="57"/>
        <v>.</v>
      </c>
      <c r="V48" s="240" t="str">
        <f t="shared" si="57"/>
        <v>.</v>
      </c>
      <c r="W48" s="240" t="str">
        <f t="shared" si="57"/>
        <v>.</v>
      </c>
      <c r="X48" s="240" t="str">
        <f t="shared" si="57"/>
        <v>.</v>
      </c>
      <c r="Y48" s="240" t="str">
        <f t="shared" si="57"/>
        <v>.</v>
      </c>
      <c r="Z48" s="240" t="str">
        <f t="shared" si="57"/>
        <v>.</v>
      </c>
      <c r="AA48" s="240" t="str">
        <f t="shared" si="57"/>
        <v>.</v>
      </c>
      <c r="AB48" s="240" t="str">
        <f t="shared" si="57"/>
        <v>.</v>
      </c>
      <c r="AC48" s="240" t="str">
        <f t="shared" si="57"/>
        <v>.</v>
      </c>
      <c r="AD48" s="240" t="str">
        <f t="shared" si="57"/>
        <v>.</v>
      </c>
      <c r="AE48" s="240" t="str">
        <f t="shared" si="57"/>
        <v>.</v>
      </c>
      <c r="AF48" s="240" t="str">
        <f t="shared" si="57"/>
        <v>.</v>
      </c>
      <c r="AG48" s="240" t="str">
        <f t="shared" si="57"/>
        <v>.</v>
      </c>
      <c r="AH48" s="240" t="str">
        <f t="shared" si="57"/>
        <v>.</v>
      </c>
      <c r="AI48" s="240" t="str">
        <f t="shared" si="57"/>
        <v>.</v>
      </c>
      <c r="AJ48" s="240" t="str">
        <f t="shared" si="57"/>
        <v>.</v>
      </c>
      <c r="AK48" s="240" t="str">
        <f t="shared" si="57"/>
        <v>.</v>
      </c>
      <c r="AL48" s="240" t="str">
        <f t="shared" si="57"/>
        <v>.</v>
      </c>
      <c r="AM48" s="240" t="str">
        <f t="shared" si="57"/>
        <v>.</v>
      </c>
      <c r="AN48" s="240" t="str">
        <f t="shared" si="57"/>
        <v>.</v>
      </c>
      <c r="AO48" s="240" t="str">
        <f t="shared" si="57"/>
        <v>.</v>
      </c>
      <c r="AP48" s="240" t="str">
        <f t="shared" si="57"/>
        <v>.</v>
      </c>
      <c r="AQ48" s="240" t="str">
        <f t="shared" si="58"/>
        <v>.</v>
      </c>
      <c r="AR48" s="4">
        <f t="shared" si="59"/>
        <v>0</v>
      </c>
    </row>
    <row r="49" spans="1:44" ht="10.5" customHeight="1">
      <c r="A49" s="265">
        <f>'7'!A49</f>
        <v>0</v>
      </c>
      <c r="B49" s="265">
        <f>'7'!B49</f>
        <v>0</v>
      </c>
      <c r="C49" s="266">
        <f>'9 (2)'!C49</f>
        <v>0</v>
      </c>
      <c r="D49" s="240" t="str">
        <f>IF('9 (2)'!AQ49="C","C",IF('9 (2)'!AQ49="D","D",IF('9 (2)'!AQ49="TR","TR",IF('9 (2)'!AQ49="TC","TC","."))))</f>
        <v>.</v>
      </c>
      <c r="E49" s="240" t="str">
        <f t="shared" si="57"/>
        <v>.</v>
      </c>
      <c r="F49" s="240" t="str">
        <f t="shared" si="57"/>
        <v>.</v>
      </c>
      <c r="G49" s="240" t="str">
        <f t="shared" si="57"/>
        <v>.</v>
      </c>
      <c r="H49" s="240" t="str">
        <f t="shared" si="57"/>
        <v>.</v>
      </c>
      <c r="I49" s="240" t="str">
        <f t="shared" si="57"/>
        <v>.</v>
      </c>
      <c r="J49" s="240" t="str">
        <f t="shared" si="57"/>
        <v>.</v>
      </c>
      <c r="K49" s="240" t="str">
        <f t="shared" si="57"/>
        <v>.</v>
      </c>
      <c r="L49" s="240" t="str">
        <f t="shared" si="57"/>
        <v>.</v>
      </c>
      <c r="M49" s="240" t="str">
        <f t="shared" si="57"/>
        <v>.</v>
      </c>
      <c r="N49" s="240" t="str">
        <f t="shared" si="57"/>
        <v>.</v>
      </c>
      <c r="O49" s="240" t="str">
        <f t="shared" si="57"/>
        <v>.</v>
      </c>
      <c r="P49" s="240" t="str">
        <f t="shared" si="57"/>
        <v>.</v>
      </c>
      <c r="Q49" s="240" t="str">
        <f t="shared" si="57"/>
        <v>.</v>
      </c>
      <c r="R49" s="240" t="str">
        <f t="shared" si="57"/>
        <v>.</v>
      </c>
      <c r="S49" s="240" t="str">
        <f t="shared" si="57"/>
        <v>.</v>
      </c>
      <c r="T49" s="240" t="str">
        <f t="shared" si="57"/>
        <v>.</v>
      </c>
      <c r="U49" s="240" t="str">
        <f t="shared" si="57"/>
        <v>.</v>
      </c>
      <c r="V49" s="240" t="str">
        <f t="shared" si="57"/>
        <v>.</v>
      </c>
      <c r="W49" s="240" t="str">
        <f t="shared" si="57"/>
        <v>.</v>
      </c>
      <c r="X49" s="240" t="str">
        <f t="shared" si="57"/>
        <v>.</v>
      </c>
      <c r="Y49" s="240" t="str">
        <f t="shared" si="57"/>
        <v>.</v>
      </c>
      <c r="Z49" s="240" t="str">
        <f t="shared" si="57"/>
        <v>.</v>
      </c>
      <c r="AA49" s="240" t="str">
        <f t="shared" si="57"/>
        <v>.</v>
      </c>
      <c r="AB49" s="240" t="str">
        <f t="shared" si="57"/>
        <v>.</v>
      </c>
      <c r="AC49" s="240" t="str">
        <f t="shared" si="57"/>
        <v>.</v>
      </c>
      <c r="AD49" s="240" t="str">
        <f t="shared" si="57"/>
        <v>.</v>
      </c>
      <c r="AE49" s="240" t="str">
        <f t="shared" si="57"/>
        <v>.</v>
      </c>
      <c r="AF49" s="240" t="str">
        <f t="shared" si="57"/>
        <v>.</v>
      </c>
      <c r="AG49" s="240" t="str">
        <f t="shared" si="57"/>
        <v>.</v>
      </c>
      <c r="AH49" s="240" t="str">
        <f t="shared" si="57"/>
        <v>.</v>
      </c>
      <c r="AI49" s="240" t="str">
        <f t="shared" si="57"/>
        <v>.</v>
      </c>
      <c r="AJ49" s="240" t="str">
        <f t="shared" si="57"/>
        <v>.</v>
      </c>
      <c r="AK49" s="240" t="str">
        <f t="shared" si="57"/>
        <v>.</v>
      </c>
      <c r="AL49" s="240" t="str">
        <f t="shared" si="57"/>
        <v>.</v>
      </c>
      <c r="AM49" s="240" t="str">
        <f t="shared" si="57"/>
        <v>.</v>
      </c>
      <c r="AN49" s="240" t="str">
        <f t="shared" si="57"/>
        <v>.</v>
      </c>
      <c r="AO49" s="240" t="str">
        <f t="shared" si="57"/>
        <v>.</v>
      </c>
      <c r="AP49" s="240" t="str">
        <f t="shared" si="57"/>
        <v>.</v>
      </c>
      <c r="AQ49" s="240" t="str">
        <f t="shared" si="58"/>
        <v>.</v>
      </c>
      <c r="AR49" s="4">
        <f t="shared" si="59"/>
        <v>0</v>
      </c>
    </row>
    <row r="50" spans="1:44" ht="10.5" customHeight="1">
      <c r="A50" s="265">
        <f>'7'!A50</f>
        <v>0</v>
      </c>
      <c r="B50" s="265">
        <f>'7'!B50</f>
        <v>0</v>
      </c>
      <c r="C50" s="266">
        <f>'9 (2)'!C50</f>
        <v>0</v>
      </c>
      <c r="D50" s="240" t="str">
        <f>IF('9 (2)'!AQ50="C","C",IF('9 (2)'!AQ50="D","D",IF('9 (2)'!AQ50="TR","TR",IF('9 (2)'!AQ50="TC","TC","."))))</f>
        <v>.</v>
      </c>
      <c r="E50" s="240" t="str">
        <f t="shared" si="57"/>
        <v>.</v>
      </c>
      <c r="F50" s="240" t="str">
        <f t="shared" si="57"/>
        <v>.</v>
      </c>
      <c r="G50" s="240" t="str">
        <f t="shared" si="57"/>
        <v>.</v>
      </c>
      <c r="H50" s="240" t="str">
        <f t="shared" si="57"/>
        <v>.</v>
      </c>
      <c r="I50" s="240" t="str">
        <f t="shared" si="57"/>
        <v>.</v>
      </c>
      <c r="J50" s="240" t="str">
        <f t="shared" si="57"/>
        <v>.</v>
      </c>
      <c r="K50" s="240" t="str">
        <f t="shared" si="57"/>
        <v>.</v>
      </c>
      <c r="L50" s="240" t="str">
        <f t="shared" si="57"/>
        <v>.</v>
      </c>
      <c r="M50" s="240" t="str">
        <f t="shared" si="57"/>
        <v>.</v>
      </c>
      <c r="N50" s="240" t="str">
        <f t="shared" si="57"/>
        <v>.</v>
      </c>
      <c r="O50" s="240" t="str">
        <f t="shared" si="57"/>
        <v>.</v>
      </c>
      <c r="P50" s="240" t="str">
        <f t="shared" si="57"/>
        <v>.</v>
      </c>
      <c r="Q50" s="240" t="str">
        <f t="shared" si="57"/>
        <v>.</v>
      </c>
      <c r="R50" s="240" t="str">
        <f t="shared" si="57"/>
        <v>.</v>
      </c>
      <c r="S50" s="240" t="str">
        <f t="shared" si="57"/>
        <v>.</v>
      </c>
      <c r="T50" s="240" t="str">
        <f t="shared" si="57"/>
        <v>.</v>
      </c>
      <c r="U50" s="240" t="str">
        <f t="shared" si="57"/>
        <v>.</v>
      </c>
      <c r="V50" s="240" t="str">
        <f t="shared" si="57"/>
        <v>.</v>
      </c>
      <c r="W50" s="240" t="str">
        <f t="shared" si="57"/>
        <v>.</v>
      </c>
      <c r="X50" s="240" t="str">
        <f t="shared" si="57"/>
        <v>.</v>
      </c>
      <c r="Y50" s="240" t="str">
        <f t="shared" si="57"/>
        <v>.</v>
      </c>
      <c r="Z50" s="240" t="str">
        <f t="shared" si="57"/>
        <v>.</v>
      </c>
      <c r="AA50" s="240" t="str">
        <f t="shared" si="57"/>
        <v>.</v>
      </c>
      <c r="AB50" s="240" t="str">
        <f t="shared" si="57"/>
        <v>.</v>
      </c>
      <c r="AC50" s="240" t="str">
        <f t="shared" si="57"/>
        <v>.</v>
      </c>
      <c r="AD50" s="240" t="str">
        <f t="shared" si="57"/>
        <v>.</v>
      </c>
      <c r="AE50" s="240" t="str">
        <f t="shared" si="57"/>
        <v>.</v>
      </c>
      <c r="AF50" s="240" t="str">
        <f t="shared" ref="AF50:AQ55" si="60">IF(AE50="C","C",IF(AE50="D","D",IF(AE50="TR","TR",IF(AE50="TC","TC","."))))</f>
        <v>.</v>
      </c>
      <c r="AG50" s="240" t="str">
        <f t="shared" si="60"/>
        <v>.</v>
      </c>
      <c r="AH50" s="240" t="str">
        <f t="shared" si="60"/>
        <v>.</v>
      </c>
      <c r="AI50" s="240" t="str">
        <f t="shared" si="60"/>
        <v>.</v>
      </c>
      <c r="AJ50" s="240" t="str">
        <f t="shared" si="60"/>
        <v>.</v>
      </c>
      <c r="AK50" s="240" t="str">
        <f t="shared" si="60"/>
        <v>.</v>
      </c>
      <c r="AL50" s="240" t="str">
        <f t="shared" si="60"/>
        <v>.</v>
      </c>
      <c r="AM50" s="240" t="str">
        <f t="shared" si="60"/>
        <v>.</v>
      </c>
      <c r="AN50" s="240" t="str">
        <f t="shared" si="60"/>
        <v>.</v>
      </c>
      <c r="AO50" s="240" t="str">
        <f t="shared" si="60"/>
        <v>.</v>
      </c>
      <c r="AP50" s="240" t="str">
        <f t="shared" si="60"/>
        <v>.</v>
      </c>
      <c r="AQ50" s="240" t="str">
        <f t="shared" si="58"/>
        <v>.</v>
      </c>
      <c r="AR50" s="4">
        <f t="shared" si="59"/>
        <v>0</v>
      </c>
    </row>
    <row r="51" spans="1:44" ht="10.5" customHeight="1">
      <c r="A51" s="265">
        <f>'7'!A51</f>
        <v>0</v>
      </c>
      <c r="B51" s="238">
        <f>'7'!B51</f>
        <v>0</v>
      </c>
      <c r="C51" s="244">
        <f>'9'!C51</f>
        <v>0</v>
      </c>
      <c r="D51" s="240" t="str">
        <f>IF('8 (2)'!AQ51="C","C",IF('8 (2)'!AQ51="D","D",IF('8 (2)'!AQ51="TR","TR",IF('8 (2)'!AQ51="TC","TC","."))))</f>
        <v>.</v>
      </c>
      <c r="E51" s="240" t="str">
        <f t="shared" ref="E51:T55" si="61">IF(D51="C","C",IF(D51="D","D",IF(D51="TR","TR",IF(D51="TC","TC","."))))</f>
        <v>.</v>
      </c>
      <c r="F51" s="240" t="str">
        <f t="shared" si="61"/>
        <v>.</v>
      </c>
      <c r="G51" s="240" t="str">
        <f t="shared" si="61"/>
        <v>.</v>
      </c>
      <c r="H51" s="240" t="str">
        <f t="shared" si="61"/>
        <v>.</v>
      </c>
      <c r="I51" s="240" t="str">
        <f t="shared" si="61"/>
        <v>.</v>
      </c>
      <c r="J51" s="240" t="str">
        <f t="shared" si="61"/>
        <v>.</v>
      </c>
      <c r="K51" s="240" t="str">
        <f t="shared" si="61"/>
        <v>.</v>
      </c>
      <c r="L51" s="240" t="str">
        <f t="shared" si="61"/>
        <v>.</v>
      </c>
      <c r="M51" s="240" t="str">
        <f t="shared" si="61"/>
        <v>.</v>
      </c>
      <c r="N51" s="240" t="str">
        <f t="shared" si="61"/>
        <v>.</v>
      </c>
      <c r="O51" s="240" t="str">
        <f t="shared" si="61"/>
        <v>.</v>
      </c>
      <c r="P51" s="240" t="str">
        <f t="shared" si="61"/>
        <v>.</v>
      </c>
      <c r="Q51" s="240" t="str">
        <f t="shared" si="61"/>
        <v>.</v>
      </c>
      <c r="R51" s="240" t="str">
        <f t="shared" si="61"/>
        <v>.</v>
      </c>
      <c r="S51" s="240" t="str">
        <f t="shared" si="61"/>
        <v>.</v>
      </c>
      <c r="T51" s="240" t="str">
        <f t="shared" si="61"/>
        <v>.</v>
      </c>
      <c r="U51" s="240" t="str">
        <f t="shared" ref="U51:AJ55" si="62">IF(T51="C","C",IF(T51="D","D",IF(T51="TR","TR",IF(T51="TC","TC","."))))</f>
        <v>.</v>
      </c>
      <c r="V51" s="240" t="str">
        <f t="shared" si="62"/>
        <v>.</v>
      </c>
      <c r="W51" s="240" t="str">
        <f t="shared" si="62"/>
        <v>.</v>
      </c>
      <c r="X51" s="240" t="str">
        <f t="shared" si="62"/>
        <v>.</v>
      </c>
      <c r="Y51" s="240" t="str">
        <f t="shared" si="62"/>
        <v>.</v>
      </c>
      <c r="Z51" s="240" t="str">
        <f t="shared" si="62"/>
        <v>.</v>
      </c>
      <c r="AA51" s="240" t="str">
        <f t="shared" si="62"/>
        <v>.</v>
      </c>
      <c r="AB51" s="240" t="str">
        <f t="shared" si="62"/>
        <v>.</v>
      </c>
      <c r="AC51" s="240" t="str">
        <f t="shared" si="62"/>
        <v>.</v>
      </c>
      <c r="AD51" s="240" t="str">
        <f t="shared" si="62"/>
        <v>.</v>
      </c>
      <c r="AE51" s="240" t="str">
        <f t="shared" si="62"/>
        <v>.</v>
      </c>
      <c r="AF51" s="240" t="str">
        <f t="shared" si="62"/>
        <v>.</v>
      </c>
      <c r="AG51" s="240" t="str">
        <f t="shared" si="62"/>
        <v>.</v>
      </c>
      <c r="AH51" s="240" t="str">
        <f t="shared" si="62"/>
        <v>.</v>
      </c>
      <c r="AI51" s="240" t="str">
        <f t="shared" si="62"/>
        <v>.</v>
      </c>
      <c r="AJ51" s="240" t="str">
        <f t="shared" si="62"/>
        <v>.</v>
      </c>
      <c r="AK51" s="240" t="str">
        <f t="shared" si="60"/>
        <v>.</v>
      </c>
      <c r="AL51" s="240" t="str">
        <f t="shared" si="60"/>
        <v>.</v>
      </c>
      <c r="AM51" s="240" t="str">
        <f t="shared" si="60"/>
        <v>.</v>
      </c>
      <c r="AN51" s="240" t="str">
        <f t="shared" si="60"/>
        <v>.</v>
      </c>
      <c r="AO51" s="240" t="str">
        <f t="shared" si="60"/>
        <v>.</v>
      </c>
      <c r="AP51" s="240" t="str">
        <f t="shared" si="60"/>
        <v>.</v>
      </c>
      <c r="AQ51" s="240" t="str">
        <f t="shared" si="60"/>
        <v>.</v>
      </c>
      <c r="AR51" s="46">
        <f t="shared" si="59"/>
        <v>0</v>
      </c>
    </row>
    <row r="52" spans="1:44" ht="10.5" customHeight="1">
      <c r="A52" s="265">
        <f>'7'!A52</f>
        <v>0</v>
      </c>
      <c r="B52" s="238">
        <f>'7'!B52</f>
        <v>0</v>
      </c>
      <c r="C52" s="244">
        <f>'9'!C52</f>
        <v>0</v>
      </c>
      <c r="D52" s="240" t="str">
        <f>IF('8 (2)'!AQ52="C","C",IF('8 (2)'!AQ52="D","D",IF('8 (2)'!AQ52="TR","TR",IF('8 (2)'!AQ52="TC","TC","."))))</f>
        <v>.</v>
      </c>
      <c r="E52" s="240" t="str">
        <f t="shared" si="61"/>
        <v>.</v>
      </c>
      <c r="F52" s="240" t="str">
        <f t="shared" si="61"/>
        <v>.</v>
      </c>
      <c r="G52" s="240" t="str">
        <f t="shared" si="61"/>
        <v>.</v>
      </c>
      <c r="H52" s="240" t="str">
        <f t="shared" si="61"/>
        <v>.</v>
      </c>
      <c r="I52" s="240" t="str">
        <f t="shared" si="61"/>
        <v>.</v>
      </c>
      <c r="J52" s="240" t="str">
        <f t="shared" si="61"/>
        <v>.</v>
      </c>
      <c r="K52" s="240" t="str">
        <f t="shared" si="61"/>
        <v>.</v>
      </c>
      <c r="L52" s="240" t="str">
        <f t="shared" si="61"/>
        <v>.</v>
      </c>
      <c r="M52" s="240" t="str">
        <f t="shared" si="61"/>
        <v>.</v>
      </c>
      <c r="N52" s="240" t="str">
        <f t="shared" si="61"/>
        <v>.</v>
      </c>
      <c r="O52" s="240" t="str">
        <f t="shared" si="61"/>
        <v>.</v>
      </c>
      <c r="P52" s="240" t="str">
        <f t="shared" si="61"/>
        <v>.</v>
      </c>
      <c r="Q52" s="240" t="str">
        <f t="shared" si="61"/>
        <v>.</v>
      </c>
      <c r="R52" s="240" t="str">
        <f t="shared" si="61"/>
        <v>.</v>
      </c>
      <c r="S52" s="240" t="str">
        <f t="shared" si="61"/>
        <v>.</v>
      </c>
      <c r="T52" s="240" t="str">
        <f t="shared" si="61"/>
        <v>.</v>
      </c>
      <c r="U52" s="240" t="str">
        <f t="shared" si="62"/>
        <v>.</v>
      </c>
      <c r="V52" s="240" t="str">
        <f t="shared" si="62"/>
        <v>.</v>
      </c>
      <c r="W52" s="240" t="str">
        <f t="shared" si="62"/>
        <v>.</v>
      </c>
      <c r="X52" s="240" t="str">
        <f t="shared" si="62"/>
        <v>.</v>
      </c>
      <c r="Y52" s="240" t="str">
        <f t="shared" si="62"/>
        <v>.</v>
      </c>
      <c r="Z52" s="240" t="str">
        <f t="shared" si="62"/>
        <v>.</v>
      </c>
      <c r="AA52" s="240" t="str">
        <f t="shared" si="62"/>
        <v>.</v>
      </c>
      <c r="AB52" s="240" t="str">
        <f t="shared" si="62"/>
        <v>.</v>
      </c>
      <c r="AC52" s="240" t="str">
        <f t="shared" si="62"/>
        <v>.</v>
      </c>
      <c r="AD52" s="240" t="str">
        <f t="shared" si="62"/>
        <v>.</v>
      </c>
      <c r="AE52" s="240" t="str">
        <f t="shared" si="62"/>
        <v>.</v>
      </c>
      <c r="AF52" s="240" t="str">
        <f t="shared" si="62"/>
        <v>.</v>
      </c>
      <c r="AG52" s="240" t="str">
        <f t="shared" si="62"/>
        <v>.</v>
      </c>
      <c r="AH52" s="240" t="str">
        <f t="shared" si="62"/>
        <v>.</v>
      </c>
      <c r="AI52" s="240" t="str">
        <f t="shared" si="62"/>
        <v>.</v>
      </c>
      <c r="AJ52" s="240" t="str">
        <f t="shared" si="62"/>
        <v>.</v>
      </c>
      <c r="AK52" s="240" t="str">
        <f t="shared" si="60"/>
        <v>.</v>
      </c>
      <c r="AL52" s="240" t="str">
        <f t="shared" si="60"/>
        <v>.</v>
      </c>
      <c r="AM52" s="240" t="str">
        <f t="shared" si="60"/>
        <v>.</v>
      </c>
      <c r="AN52" s="240" t="str">
        <f t="shared" si="60"/>
        <v>.</v>
      </c>
      <c r="AO52" s="240" t="str">
        <f t="shared" si="60"/>
        <v>.</v>
      </c>
      <c r="AP52" s="240" t="str">
        <f t="shared" si="60"/>
        <v>.</v>
      </c>
      <c r="AQ52" s="240" t="str">
        <f t="shared" si="60"/>
        <v>.</v>
      </c>
      <c r="AR52" s="46">
        <f t="shared" si="59"/>
        <v>0</v>
      </c>
    </row>
    <row r="53" spans="1:44" ht="10.5" customHeight="1">
      <c r="A53" s="265">
        <f>'7'!A53</f>
        <v>0</v>
      </c>
      <c r="B53" s="238">
        <f>'7'!B53</f>
        <v>0</v>
      </c>
      <c r="C53" s="244">
        <f>'9'!C53</f>
        <v>0</v>
      </c>
      <c r="D53" s="240" t="str">
        <f>IF('8 (2)'!AQ53="C","C",IF('8 (2)'!AQ53="D","D",IF('8 (2)'!AQ53="TR","TR",IF('8 (2)'!AQ53="TC","TC","."))))</f>
        <v>.</v>
      </c>
      <c r="E53" s="240" t="str">
        <f t="shared" si="61"/>
        <v>.</v>
      </c>
      <c r="F53" s="240" t="str">
        <f t="shared" si="61"/>
        <v>.</v>
      </c>
      <c r="G53" s="240" t="str">
        <f t="shared" si="61"/>
        <v>.</v>
      </c>
      <c r="H53" s="240" t="str">
        <f t="shared" si="61"/>
        <v>.</v>
      </c>
      <c r="I53" s="240" t="str">
        <f t="shared" si="61"/>
        <v>.</v>
      </c>
      <c r="J53" s="240" t="str">
        <f t="shared" si="61"/>
        <v>.</v>
      </c>
      <c r="K53" s="240" t="str">
        <f t="shared" si="61"/>
        <v>.</v>
      </c>
      <c r="L53" s="240" t="str">
        <f t="shared" si="61"/>
        <v>.</v>
      </c>
      <c r="M53" s="240" t="str">
        <f t="shared" si="61"/>
        <v>.</v>
      </c>
      <c r="N53" s="240" t="str">
        <f t="shared" si="61"/>
        <v>.</v>
      </c>
      <c r="O53" s="240" t="str">
        <f t="shared" si="61"/>
        <v>.</v>
      </c>
      <c r="P53" s="240" t="str">
        <f t="shared" si="61"/>
        <v>.</v>
      </c>
      <c r="Q53" s="240" t="str">
        <f t="shared" si="61"/>
        <v>.</v>
      </c>
      <c r="R53" s="240" t="str">
        <f t="shared" si="61"/>
        <v>.</v>
      </c>
      <c r="S53" s="240" t="str">
        <f t="shared" si="61"/>
        <v>.</v>
      </c>
      <c r="T53" s="240" t="str">
        <f t="shared" si="61"/>
        <v>.</v>
      </c>
      <c r="U53" s="240" t="str">
        <f t="shared" si="62"/>
        <v>.</v>
      </c>
      <c r="V53" s="240" t="str">
        <f t="shared" si="62"/>
        <v>.</v>
      </c>
      <c r="W53" s="240" t="str">
        <f t="shared" si="62"/>
        <v>.</v>
      </c>
      <c r="X53" s="240" t="str">
        <f t="shared" si="62"/>
        <v>.</v>
      </c>
      <c r="Y53" s="240" t="str">
        <f t="shared" si="62"/>
        <v>.</v>
      </c>
      <c r="Z53" s="240" t="str">
        <f t="shared" si="62"/>
        <v>.</v>
      </c>
      <c r="AA53" s="240" t="str">
        <f t="shared" si="62"/>
        <v>.</v>
      </c>
      <c r="AB53" s="240" t="str">
        <f t="shared" si="62"/>
        <v>.</v>
      </c>
      <c r="AC53" s="240" t="str">
        <f t="shared" si="62"/>
        <v>.</v>
      </c>
      <c r="AD53" s="240" t="str">
        <f t="shared" si="62"/>
        <v>.</v>
      </c>
      <c r="AE53" s="240" t="str">
        <f t="shared" si="62"/>
        <v>.</v>
      </c>
      <c r="AF53" s="240" t="str">
        <f t="shared" si="62"/>
        <v>.</v>
      </c>
      <c r="AG53" s="240" t="str">
        <f t="shared" si="62"/>
        <v>.</v>
      </c>
      <c r="AH53" s="240" t="str">
        <f t="shared" si="62"/>
        <v>.</v>
      </c>
      <c r="AI53" s="240" t="str">
        <f t="shared" si="62"/>
        <v>.</v>
      </c>
      <c r="AJ53" s="240" t="str">
        <f t="shared" si="62"/>
        <v>.</v>
      </c>
      <c r="AK53" s="240" t="str">
        <f t="shared" si="60"/>
        <v>.</v>
      </c>
      <c r="AL53" s="240" t="str">
        <f t="shared" si="60"/>
        <v>.</v>
      </c>
      <c r="AM53" s="240" t="str">
        <f t="shared" si="60"/>
        <v>.</v>
      </c>
      <c r="AN53" s="240" t="str">
        <f t="shared" si="60"/>
        <v>.</v>
      </c>
      <c r="AO53" s="240" t="str">
        <f t="shared" si="60"/>
        <v>.</v>
      </c>
      <c r="AP53" s="240" t="str">
        <f t="shared" si="60"/>
        <v>.</v>
      </c>
      <c r="AQ53" s="240" t="str">
        <f t="shared" si="60"/>
        <v>.</v>
      </c>
      <c r="AR53" s="46">
        <f t="shared" si="59"/>
        <v>0</v>
      </c>
    </row>
    <row r="54" spans="1:44" ht="10.5" customHeight="1">
      <c r="A54" s="265">
        <f>'7'!A54</f>
        <v>0</v>
      </c>
      <c r="B54" s="238">
        <f>'7'!B54</f>
        <v>0</v>
      </c>
      <c r="C54" s="244">
        <f>'9'!C54</f>
        <v>0</v>
      </c>
      <c r="D54" s="240" t="str">
        <f>IF('8 (2)'!AQ54="C","C",IF('8 (2)'!AQ54="D","D",IF('8 (2)'!AQ54="TR","TR",IF('8 (2)'!AQ54="TC","TC","."))))</f>
        <v>.</v>
      </c>
      <c r="E54" s="240" t="str">
        <f t="shared" si="61"/>
        <v>.</v>
      </c>
      <c r="F54" s="240" t="str">
        <f t="shared" si="61"/>
        <v>.</v>
      </c>
      <c r="G54" s="240" t="str">
        <f t="shared" si="61"/>
        <v>.</v>
      </c>
      <c r="H54" s="240" t="str">
        <f t="shared" si="61"/>
        <v>.</v>
      </c>
      <c r="I54" s="240" t="str">
        <f t="shared" si="61"/>
        <v>.</v>
      </c>
      <c r="J54" s="240" t="str">
        <f t="shared" si="61"/>
        <v>.</v>
      </c>
      <c r="K54" s="240" t="str">
        <f t="shared" si="61"/>
        <v>.</v>
      </c>
      <c r="L54" s="240" t="str">
        <f t="shared" si="61"/>
        <v>.</v>
      </c>
      <c r="M54" s="240" t="str">
        <f t="shared" si="61"/>
        <v>.</v>
      </c>
      <c r="N54" s="240" t="str">
        <f t="shared" si="61"/>
        <v>.</v>
      </c>
      <c r="O54" s="240" t="str">
        <f t="shared" si="61"/>
        <v>.</v>
      </c>
      <c r="P54" s="240" t="str">
        <f t="shared" si="61"/>
        <v>.</v>
      </c>
      <c r="Q54" s="240" t="str">
        <f t="shared" si="61"/>
        <v>.</v>
      </c>
      <c r="R54" s="240" t="str">
        <f t="shared" si="61"/>
        <v>.</v>
      </c>
      <c r="S54" s="240" t="str">
        <f t="shared" si="61"/>
        <v>.</v>
      </c>
      <c r="T54" s="240" t="str">
        <f t="shared" si="61"/>
        <v>.</v>
      </c>
      <c r="U54" s="240" t="str">
        <f t="shared" si="62"/>
        <v>.</v>
      </c>
      <c r="V54" s="240" t="str">
        <f t="shared" si="62"/>
        <v>.</v>
      </c>
      <c r="W54" s="240" t="str">
        <f t="shared" si="62"/>
        <v>.</v>
      </c>
      <c r="X54" s="240" t="str">
        <f t="shared" si="62"/>
        <v>.</v>
      </c>
      <c r="Y54" s="240" t="str">
        <f t="shared" si="62"/>
        <v>.</v>
      </c>
      <c r="Z54" s="240" t="str">
        <f t="shared" si="62"/>
        <v>.</v>
      </c>
      <c r="AA54" s="240" t="str">
        <f t="shared" si="62"/>
        <v>.</v>
      </c>
      <c r="AB54" s="240" t="str">
        <f t="shared" si="62"/>
        <v>.</v>
      </c>
      <c r="AC54" s="240" t="str">
        <f t="shared" si="62"/>
        <v>.</v>
      </c>
      <c r="AD54" s="240" t="str">
        <f t="shared" si="62"/>
        <v>.</v>
      </c>
      <c r="AE54" s="240" t="str">
        <f t="shared" si="62"/>
        <v>.</v>
      </c>
      <c r="AF54" s="240" t="str">
        <f t="shared" si="62"/>
        <v>.</v>
      </c>
      <c r="AG54" s="240" t="str">
        <f t="shared" si="62"/>
        <v>.</v>
      </c>
      <c r="AH54" s="240" t="str">
        <f t="shared" si="62"/>
        <v>.</v>
      </c>
      <c r="AI54" s="240" t="str">
        <f t="shared" si="62"/>
        <v>.</v>
      </c>
      <c r="AJ54" s="240" t="str">
        <f t="shared" si="62"/>
        <v>.</v>
      </c>
      <c r="AK54" s="240" t="str">
        <f t="shared" si="60"/>
        <v>.</v>
      </c>
      <c r="AL54" s="240" t="str">
        <f t="shared" si="60"/>
        <v>.</v>
      </c>
      <c r="AM54" s="240" t="str">
        <f t="shared" si="60"/>
        <v>.</v>
      </c>
      <c r="AN54" s="240" t="str">
        <f t="shared" si="60"/>
        <v>.</v>
      </c>
      <c r="AO54" s="240" t="str">
        <f t="shared" si="60"/>
        <v>.</v>
      </c>
      <c r="AP54" s="240" t="str">
        <f t="shared" si="60"/>
        <v>.</v>
      </c>
      <c r="AQ54" s="240" t="str">
        <f t="shared" si="60"/>
        <v>.</v>
      </c>
      <c r="AR54" s="46">
        <f t="shared" si="59"/>
        <v>0</v>
      </c>
    </row>
    <row r="55" spans="1:44" ht="10.5" customHeight="1">
      <c r="A55" s="265">
        <f>'7'!A55</f>
        <v>0</v>
      </c>
      <c r="B55" s="238">
        <f>'7'!B55</f>
        <v>0</v>
      </c>
      <c r="C55" s="244">
        <f>'9'!C55</f>
        <v>0</v>
      </c>
      <c r="D55" s="240" t="str">
        <f>IF('8 (2)'!AQ55="C","C",IF('8 (2)'!AQ55="D","D",IF('8 (2)'!AQ55="TR","TR",IF('8 (2)'!AQ55="TC","TC","."))))</f>
        <v>.</v>
      </c>
      <c r="E55" s="240" t="str">
        <f t="shared" si="61"/>
        <v>.</v>
      </c>
      <c r="F55" s="240" t="str">
        <f t="shared" si="61"/>
        <v>.</v>
      </c>
      <c r="G55" s="240" t="str">
        <f t="shared" si="61"/>
        <v>.</v>
      </c>
      <c r="H55" s="240" t="str">
        <f t="shared" si="61"/>
        <v>.</v>
      </c>
      <c r="I55" s="240" t="str">
        <f t="shared" si="61"/>
        <v>.</v>
      </c>
      <c r="J55" s="240" t="str">
        <f t="shared" si="61"/>
        <v>.</v>
      </c>
      <c r="K55" s="240" t="str">
        <f t="shared" si="61"/>
        <v>.</v>
      </c>
      <c r="L55" s="240" t="str">
        <f t="shared" si="61"/>
        <v>.</v>
      </c>
      <c r="M55" s="240" t="str">
        <f t="shared" si="61"/>
        <v>.</v>
      </c>
      <c r="N55" s="240" t="str">
        <f t="shared" si="61"/>
        <v>.</v>
      </c>
      <c r="O55" s="240" t="str">
        <f t="shared" si="61"/>
        <v>.</v>
      </c>
      <c r="P55" s="240" t="str">
        <f t="shared" si="61"/>
        <v>.</v>
      </c>
      <c r="Q55" s="240" t="str">
        <f t="shared" si="61"/>
        <v>.</v>
      </c>
      <c r="R55" s="240" t="str">
        <f t="shared" si="61"/>
        <v>.</v>
      </c>
      <c r="S55" s="240" t="str">
        <f t="shared" si="61"/>
        <v>.</v>
      </c>
      <c r="T55" s="240" t="str">
        <f t="shared" si="61"/>
        <v>.</v>
      </c>
      <c r="U55" s="240" t="str">
        <f t="shared" si="62"/>
        <v>.</v>
      </c>
      <c r="V55" s="240" t="str">
        <f t="shared" si="62"/>
        <v>.</v>
      </c>
      <c r="W55" s="240" t="str">
        <f t="shared" si="62"/>
        <v>.</v>
      </c>
      <c r="X55" s="240" t="str">
        <f t="shared" si="62"/>
        <v>.</v>
      </c>
      <c r="Y55" s="240" t="str">
        <f t="shared" si="62"/>
        <v>.</v>
      </c>
      <c r="Z55" s="240" t="str">
        <f t="shared" si="62"/>
        <v>.</v>
      </c>
      <c r="AA55" s="240" t="str">
        <f t="shared" si="62"/>
        <v>.</v>
      </c>
      <c r="AB55" s="240" t="str">
        <f t="shared" si="62"/>
        <v>.</v>
      </c>
      <c r="AC55" s="240" t="str">
        <f t="shared" si="62"/>
        <v>.</v>
      </c>
      <c r="AD55" s="240" t="str">
        <f t="shared" si="62"/>
        <v>.</v>
      </c>
      <c r="AE55" s="240" t="str">
        <f t="shared" si="62"/>
        <v>.</v>
      </c>
      <c r="AF55" s="240" t="str">
        <f t="shared" si="62"/>
        <v>.</v>
      </c>
      <c r="AG55" s="240" t="str">
        <f t="shared" si="62"/>
        <v>.</v>
      </c>
      <c r="AH55" s="240" t="str">
        <f t="shared" si="62"/>
        <v>.</v>
      </c>
      <c r="AI55" s="240" t="str">
        <f t="shared" si="62"/>
        <v>.</v>
      </c>
      <c r="AJ55" s="240" t="str">
        <f t="shared" si="62"/>
        <v>.</v>
      </c>
      <c r="AK55" s="240" t="str">
        <f t="shared" si="60"/>
        <v>.</v>
      </c>
      <c r="AL55" s="240" t="str">
        <f t="shared" si="60"/>
        <v>.</v>
      </c>
      <c r="AM55" s="240" t="str">
        <f t="shared" si="60"/>
        <v>.</v>
      </c>
      <c r="AN55" s="240" t="str">
        <f t="shared" si="60"/>
        <v>.</v>
      </c>
      <c r="AO55" s="240" t="str">
        <f t="shared" si="60"/>
        <v>.</v>
      </c>
      <c r="AP55" s="240" t="str">
        <f t="shared" si="60"/>
        <v>.</v>
      </c>
      <c r="AQ55" s="240" t="str">
        <f t="shared" si="60"/>
        <v>.</v>
      </c>
      <c r="AR55" s="46">
        <f t="shared" si="59"/>
        <v>0</v>
      </c>
    </row>
    <row r="56" spans="1:44" ht="12.4" customHeight="1"/>
    <row r="57" spans="1:44">
      <c r="A57" s="318" t="s">
        <v>208</v>
      </c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6" t="s">
        <v>78</v>
      </c>
    </row>
    <row r="58" spans="1:44" ht="13.35" customHeight="1"/>
    <row r="59" spans="1:44" ht="14.1" customHeight="1"/>
    <row r="60" spans="1:44" ht="12.6" customHeight="1"/>
    <row r="61" spans="1:44" s="5" customFormat="1" ht="26.1" customHeight="1">
      <c r="AR61" s="6"/>
    </row>
    <row r="62" spans="1:44" ht="17.100000000000001" customHeight="1">
      <c r="C62" s="7"/>
      <c r="D62" s="7"/>
      <c r="E62" s="7"/>
      <c r="F62" s="7"/>
      <c r="G62" s="7"/>
      <c r="H62" s="7"/>
    </row>
    <row r="63" spans="1:44" ht="17.100000000000001" customHeight="1"/>
    <row r="64" spans="1:4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</sheetData>
  <sheetProtection sheet="1" objects="1" scenarios="1" formatCells="0" sort="0" autoFilter="0" pivotTables="0"/>
  <dataConsolidate/>
  <mergeCells count="38">
    <mergeCell ref="AJ10:AR10"/>
    <mergeCell ref="A9:C9"/>
    <mergeCell ref="AJ12:AM12"/>
    <mergeCell ref="AN12:AQ12"/>
    <mergeCell ref="AC11:AI11"/>
    <mergeCell ref="J11:K11"/>
    <mergeCell ref="AJ11:AL11"/>
    <mergeCell ref="AP11:AR11"/>
    <mergeCell ref="AM11:AN11"/>
    <mergeCell ref="H12:K12"/>
    <mergeCell ref="L12:O12"/>
    <mergeCell ref="T12:W12"/>
    <mergeCell ref="X12:AA12"/>
    <mergeCell ref="AF12:AI12"/>
    <mergeCell ref="AJ9:AR9"/>
    <mergeCell ref="AC9:AI9"/>
    <mergeCell ref="D9:AB9"/>
    <mergeCell ref="A1:AR5"/>
    <mergeCell ref="A6:Q7"/>
    <mergeCell ref="R6:AR7"/>
    <mergeCell ref="A8:C8"/>
    <mergeCell ref="D8:AB8"/>
    <mergeCell ref="AN8:AO8"/>
    <mergeCell ref="AP8:AR8"/>
    <mergeCell ref="AC8:AI8"/>
    <mergeCell ref="AJ8:AM8"/>
    <mergeCell ref="A14:C14"/>
    <mergeCell ref="K10:P10"/>
    <mergeCell ref="R10:W10"/>
    <mergeCell ref="Y10:AD10"/>
    <mergeCell ref="D11:H11"/>
    <mergeCell ref="A11:C11"/>
    <mergeCell ref="A10:C10"/>
    <mergeCell ref="D10:I10"/>
    <mergeCell ref="D12:G12"/>
    <mergeCell ref="AB12:AE12"/>
    <mergeCell ref="AE10:AI10"/>
    <mergeCell ref="P12:S12"/>
  </mergeCells>
  <phoneticPr fontId="10" type="noConversion"/>
  <conditionalFormatting sqref="D8:AB9 AJ8:AM8 AP8:AR8 AJ9:AR10 R6:AR7 AP13:AQ15 D13:L15 AR15 E13:AQ13 AN15:AO15 M15:AJ15 D11:L11 AP11:AR11 AJ11:AN11 AJ13:AN15">
    <cfRule type="containsBlanks" dxfId="160" priority="44" stopIfTrue="1">
      <formula>LEN(TRIM(D6))=0</formula>
    </cfRule>
  </conditionalFormatting>
  <conditionalFormatting sqref="D15 H15 L15 P15 T15 X15 AB15 AF15:AG15 AJ15 AN15">
    <cfRule type="containsBlanks" dxfId="159" priority="36" stopIfTrue="1">
      <formula>LEN(TRIM(D15))=0</formula>
    </cfRule>
  </conditionalFormatting>
  <conditionalFormatting sqref="D15:AQ15">
    <cfRule type="containsErrors" dxfId="158" priority="25" stopIfTrue="1">
      <formula>ISERROR(D15)</formula>
    </cfRule>
  </conditionalFormatting>
  <conditionalFormatting sqref="D12 H12 L12 P12 T12 X12 AB12 AF12 AJ12 AN12">
    <cfRule type="containsErrors" dxfId="157" priority="3" stopIfTrue="1">
      <formula>ISERROR(D12)</formula>
    </cfRule>
  </conditionalFormatting>
  <conditionalFormatting sqref="D10:I10">
    <cfRule type="containsBlanks" dxfId="156" priority="2" stopIfTrue="1">
      <formula>LEN(TRIM(D10))=0</formula>
    </cfRule>
  </conditionalFormatting>
  <conditionalFormatting sqref="K10:AD10">
    <cfRule type="cellIs" dxfId="155" priority="1" stopIfTrue="1" operator="equal">
      <formula>0</formula>
    </cfRule>
  </conditionalFormatting>
  <dataValidations count="9">
    <dataValidation type="list" allowBlank="1" showInputMessage="1" showErrorMessage="1" sqref="Y10 K10 D10:I10 R10">
      <formula1>Professor</formula1>
    </dataValidation>
    <dataValidation type="list" allowBlank="1" showInputMessage="1" showErrorMessage="1" sqref="R6:AR7">
      <formula1>Área</formula1>
    </dataValidation>
    <dataValidation type="list" allowBlank="1" showInputMessage="1" showErrorMessage="1" sqref="AP11:AQ11">
      <formula1>Semestre</formula1>
    </dataValidation>
    <dataValidation type="list" allowBlank="1" showInputMessage="1" showErrorMessage="1" sqref="AM11:AN11">
      <formula1>Ano</formula1>
    </dataValidation>
    <dataValidation type="list" allowBlank="1" showInputMessage="1" showErrorMessage="1" sqref="AJ10:AR10">
      <formula1>Turno</formula1>
    </dataValidation>
    <dataValidation type="list" allowBlank="1" showInputMessage="1" showErrorMessage="1" sqref="AJ9">
      <formula1>Carga</formula1>
    </dataValidation>
    <dataValidation type="list" allowBlank="1" showInputMessage="1" showErrorMessage="1" sqref="D9:AB9">
      <formula1>UC</formula1>
    </dataValidation>
    <dataValidation type="list" allowBlank="1" showInputMessage="1" showErrorMessage="1" sqref="D8:AB8">
      <formula1>Módulo</formula1>
    </dataValidation>
    <dataValidation type="list" allowBlank="1" showInputMessage="1" showErrorMessage="1" sqref="D16:AQ55">
      <formula1>DC</formula1>
    </dataValidation>
  </dataValidations>
  <printOptions horizontalCentered="1" verticalCentered="1"/>
  <pageMargins left="0.55118110236220474" right="0.55118110236220474" top="0.43307086614173229" bottom="0.19685039370078741" header="0.51181102362204722" footer="0.51181102362204722"/>
  <pageSetup paperSize="9" scale="87" orientation="landscape" useFirstPageNumber="1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27</vt:i4>
      </vt:variant>
      <vt:variant>
        <vt:lpstr>Intervalos nomeados</vt:lpstr>
      </vt:variant>
      <vt:variant>
        <vt:i4>30</vt:i4>
      </vt:variant>
    </vt:vector>
  </HeadingPairs>
  <TitlesOfParts>
    <vt:vector size="57" baseType="lpstr">
      <vt:lpstr>Plano</vt:lpstr>
      <vt:lpstr>Produção</vt:lpstr>
      <vt:lpstr>7</vt:lpstr>
      <vt:lpstr>7v</vt:lpstr>
      <vt:lpstr>8</vt:lpstr>
      <vt:lpstr>8v</vt:lpstr>
      <vt:lpstr>9</vt:lpstr>
      <vt:lpstr>9v</vt:lpstr>
      <vt:lpstr>10</vt:lpstr>
      <vt:lpstr>10v</vt:lpstr>
      <vt:lpstr>11</vt:lpstr>
      <vt:lpstr>11v</vt:lpstr>
      <vt:lpstr>12</vt:lpstr>
      <vt:lpstr>12v</vt:lpstr>
      <vt:lpstr>Avaliação</vt:lpstr>
      <vt:lpstr>Avaliação_v</vt:lpstr>
      <vt:lpstr>Listas</vt:lpstr>
      <vt:lpstr>8 (2)</vt:lpstr>
      <vt:lpstr>8v (2)</vt:lpstr>
      <vt:lpstr>9 (2)</vt:lpstr>
      <vt:lpstr>9v (2)</vt:lpstr>
      <vt:lpstr>10 (2)</vt:lpstr>
      <vt:lpstr>10v (2)</vt:lpstr>
      <vt:lpstr>11 (2)</vt:lpstr>
      <vt:lpstr>11v (2)</vt:lpstr>
      <vt:lpstr>12 (2)</vt:lpstr>
      <vt:lpstr>12v (2)</vt:lpstr>
      <vt:lpstr>Ano</vt:lpstr>
      <vt:lpstr>Área</vt:lpstr>
      <vt:lpstr>'7'!Area_de_impressao</vt:lpstr>
      <vt:lpstr>'8'!Area_de_impressao</vt:lpstr>
      <vt:lpstr>'9'!Area_de_impressao</vt:lpstr>
      <vt:lpstr>Avaliação!Area_de_impressao</vt:lpstr>
      <vt:lpstr>Avaliação_v!Area_de_impressao</vt:lpstr>
      <vt:lpstr>Plano!Area_de_impressao</vt:lpstr>
      <vt:lpstr>Produção!Area_de_impressao</vt:lpstr>
      <vt:lpstr>Av</vt:lpstr>
      <vt:lpstr>AVn</vt:lpstr>
      <vt:lpstr>Avpn</vt:lpstr>
      <vt:lpstr>Carga</vt:lpstr>
      <vt:lpstr>Coordenador</vt:lpstr>
      <vt:lpstr>Cr</vt:lpstr>
      <vt:lpstr>Curso</vt:lpstr>
      <vt:lpstr>Curso_EXT</vt:lpstr>
      <vt:lpstr>DC</vt:lpstr>
      <vt:lpstr>Dia</vt:lpstr>
      <vt:lpstr>Mês</vt:lpstr>
      <vt:lpstr>Módulo</vt:lpstr>
      <vt:lpstr>Módulos</vt:lpstr>
      <vt:lpstr>Opções</vt:lpstr>
      <vt:lpstr>PD</vt:lpstr>
      <vt:lpstr>Professor</vt:lpstr>
      <vt:lpstr>Semestre</vt:lpstr>
      <vt:lpstr>'7'!Titulos_de_impressao</vt:lpstr>
      <vt:lpstr>Avaliação!Titulos_de_impressao</vt:lpstr>
      <vt:lpstr>Turno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Diário de Classe</dc:title>
  <dc:subject>Aplicativo de Produção Discente</dc:subject>
  <dc:creator>(C) Renato Ely Castro</dc:creator>
  <cp:keywords>FATEC</cp:keywords>
  <dc:description>19/07/12 - Emissão da versão 2012-2!</dc:description>
  <cp:lastModifiedBy>Adrian</cp:lastModifiedBy>
  <cp:lastPrinted>2014-08-29T20:49:12Z</cp:lastPrinted>
  <dcterms:created xsi:type="dcterms:W3CDTF">2008-02-13T13:41:08Z</dcterms:created>
  <dcterms:modified xsi:type="dcterms:W3CDTF">2014-12-15T17:38:45Z</dcterms:modified>
</cp:coreProperties>
</file>