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elespino/Repos/usd-ads/ads500a/research_project/"/>
    </mc:Choice>
  </mc:AlternateContent>
  <xr:revisionPtr revIDLastSave="0" documentId="13_ncr:1_{AB2154D1-DEE5-E346-B02E-AF88E4D4DC8A}" xr6:coauthVersionLast="46" xr6:coauthVersionMax="46" xr10:uidLastSave="{00000000-0000-0000-0000-000000000000}"/>
  <bookViews>
    <workbookView xWindow="23280" yWindow="2320" windowWidth="27640" windowHeight="16940" activeTab="1" xr2:uid="{FC4683EE-AED0-4C4D-97F8-FF23C79C022D}"/>
  </bookViews>
  <sheets>
    <sheet name="Sheet1" sheetId="1" r:id="rId1"/>
    <sheet name="Sheet3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3" l="1"/>
  <c r="D5" i="3"/>
  <c r="G5" i="3"/>
  <c r="D1" i="3"/>
  <c r="C1" i="3"/>
  <c r="B1" i="3"/>
  <c r="A1" i="3"/>
  <c r="B32" i="1"/>
  <c r="G28" i="1"/>
  <c r="F28" i="1"/>
  <c r="E28" i="1"/>
  <c r="D28" i="1"/>
  <c r="C28" i="1"/>
  <c r="B28" i="1"/>
  <c r="A28" i="1"/>
  <c r="F24" i="1"/>
  <c r="E24" i="1"/>
  <c r="D24" i="1"/>
  <c r="C24" i="1"/>
  <c r="G24" i="1" s="1"/>
  <c r="B24" i="1"/>
  <c r="G23" i="1"/>
  <c r="F23" i="1"/>
  <c r="F25" i="1" s="1"/>
  <c r="E23" i="1"/>
  <c r="E25" i="1" s="1"/>
  <c r="D23" i="1"/>
  <c r="D25" i="1" s="1"/>
  <c r="C23" i="1"/>
  <c r="C25" i="1" s="1"/>
  <c r="G25" i="1" s="1"/>
  <c r="B23" i="1"/>
  <c r="A23" i="1"/>
  <c r="F20" i="1"/>
  <c r="E20" i="1"/>
  <c r="D20" i="1"/>
  <c r="C20" i="1"/>
  <c r="G20" i="1" s="1"/>
  <c r="B20" i="1"/>
  <c r="G19" i="1"/>
  <c r="F19" i="1"/>
  <c r="F21" i="1" s="1"/>
  <c r="E19" i="1"/>
  <c r="E21" i="1" s="1"/>
  <c r="D19" i="1"/>
  <c r="D21" i="1" s="1"/>
  <c r="C19" i="1"/>
  <c r="C21" i="1" s="1"/>
  <c r="B19" i="1"/>
  <c r="A19" i="1"/>
  <c r="F16" i="1"/>
  <c r="E16" i="1"/>
  <c r="D16" i="1"/>
  <c r="C16" i="1"/>
  <c r="G16" i="1" s="1"/>
  <c r="B16" i="1"/>
  <c r="G15" i="1"/>
  <c r="F15" i="1"/>
  <c r="F17" i="1" s="1"/>
  <c r="E15" i="1"/>
  <c r="E17" i="1" s="1"/>
  <c r="D15" i="1"/>
  <c r="D17" i="1" s="1"/>
  <c r="C15" i="1"/>
  <c r="C17" i="1" s="1"/>
  <c r="B15" i="1"/>
  <c r="A15" i="1"/>
  <c r="F12" i="1"/>
  <c r="E12" i="1"/>
  <c r="D12" i="1"/>
  <c r="C12" i="1"/>
  <c r="G12" i="1" s="1"/>
  <c r="B12" i="1"/>
  <c r="G11" i="1"/>
  <c r="F11" i="1"/>
  <c r="F13" i="1" s="1"/>
  <c r="E11" i="1"/>
  <c r="E13" i="1" s="1"/>
  <c r="D11" i="1"/>
  <c r="D13" i="1" s="1"/>
  <c r="C11" i="1"/>
  <c r="C13" i="1" s="1"/>
  <c r="G13" i="1" s="1"/>
  <c r="B11" i="1"/>
  <c r="A11" i="1"/>
  <c r="F8" i="1"/>
  <c r="E8" i="1"/>
  <c r="D8" i="1"/>
  <c r="C8" i="1"/>
  <c r="G8" i="1" s="1"/>
  <c r="B8" i="1"/>
  <c r="G7" i="1"/>
  <c r="F7" i="1"/>
  <c r="E7" i="1"/>
  <c r="E9" i="1" s="1"/>
  <c r="D7" i="1"/>
  <c r="D9" i="1" s="1"/>
  <c r="C7" i="1"/>
  <c r="C9" i="1" s="1"/>
  <c r="B7" i="1"/>
  <c r="A7" i="1"/>
  <c r="F4" i="1"/>
  <c r="E4" i="1"/>
  <c r="D4" i="1"/>
  <c r="C4" i="1"/>
  <c r="G4" i="1" s="1"/>
  <c r="G29" i="1" s="1"/>
  <c r="B4" i="1"/>
  <c r="G3" i="1"/>
  <c r="F3" i="1"/>
  <c r="F5" i="1" s="1"/>
  <c r="E3" i="1"/>
  <c r="E5" i="1" s="1"/>
  <c r="D3" i="1"/>
  <c r="D5" i="1" s="1"/>
  <c r="C3" i="1"/>
  <c r="B3" i="1"/>
  <c r="A3" i="1"/>
  <c r="F2" i="1"/>
  <c r="E2" i="1"/>
  <c r="D2" i="1"/>
  <c r="C2" i="1"/>
  <c r="C5" i="1" l="1"/>
  <c r="G5" i="1" s="1"/>
  <c r="G30" i="1" s="1"/>
  <c r="G17" i="1"/>
  <c r="G21" i="1"/>
  <c r="F9" i="1"/>
  <c r="G9" i="1" s="1"/>
</calcChain>
</file>

<file path=xl/sharedStrings.xml><?xml version="1.0" encoding="utf-8"?>
<sst xmlns="http://schemas.openxmlformats.org/spreadsheetml/2006/main" count="6" uniqueCount="6">
  <si>
    <t>Total</t>
  </si>
  <si>
    <t>Output of Chi-Squared Test - HINT: Convert to Contingency Table</t>
  </si>
  <si>
    <t>chisqr</t>
  </si>
  <si>
    <t>degrees of freedom</t>
  </si>
  <si>
    <t>alpha</t>
  </si>
  <si>
    <t>from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</si>
</sst>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43" fontId="0" fillId="0" borderId="0" xfId="1" applyFont="1"/>
    <xf numFmtId="0" fontId="3" fillId="0" borderId="1" xfId="0" applyFont="1" applyBorder="1"/>
    <xf numFmtId="0" fontId="0" fillId="0" borderId="2" xfId="0" applyBorder="1"/>
    <xf numFmtId="0" fontId="3" fillId="0" borderId="2" xfId="0" applyFont="1" applyBorder="1" applyAlignment="1">
      <alignment horizontal="right"/>
    </xf>
    <xf numFmtId="43" fontId="0" fillId="0" borderId="0" xfId="0" applyNumberFormat="1"/>
    <xf numFmtId="43" fontId="2" fillId="0" borderId="0" xfId="1" applyFont="1"/>
    <xf numFmtId="43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s500a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Library"/>
      <sheetName val="Data Notes"/>
      <sheetName val="Tables --&gt;"/>
      <sheetName val="bivariate_frequency"/>
      <sheetName val="associations"/>
      <sheetName val="correlation"/>
      <sheetName val="chisq"/>
      <sheetName val="Data Files --&gt;"/>
      <sheetName val="vehicles_workingfile"/>
      <sheetName val="vehicles_rawdata"/>
      <sheetName val="Indexes --&gt;"/>
      <sheetName val="RESEARCH"/>
      <sheetName val="emissiontype"/>
      <sheetName val="fueltype"/>
      <sheetName val="make"/>
      <sheetName val="transtype"/>
      <sheetName val="vehtype"/>
      <sheetName val="SAS --&gt;"/>
      <sheetName val="PROC_FREQ"/>
      <sheetName val="PROC_FREQ2"/>
      <sheetName val="PROC_FREQ-CHISQ"/>
      <sheetName val="PROC_CORR"/>
      <sheetName val="Notes --&gt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F3" t="str">
            <v>vehtype_name</v>
          </cell>
        </row>
        <row r="4">
          <cell r="F4" t="str">
            <v>Hatchback</v>
          </cell>
          <cell r="G4" t="str">
            <v>Passenger 2-Door</v>
          </cell>
          <cell r="H4" t="str">
            <v>Passenger 4-Door</v>
          </cell>
          <cell r="I4" t="str">
            <v>Unknown</v>
          </cell>
        </row>
        <row r="5">
          <cell r="F5">
            <v>1</v>
          </cell>
          <cell r="G5">
            <v>141</v>
          </cell>
          <cell r="H5">
            <v>180</v>
          </cell>
          <cell r="I5">
            <v>1152</v>
          </cell>
          <cell r="J5">
            <v>1474</v>
          </cell>
        </row>
        <row r="6">
          <cell r="A6" t="str">
            <v>Gross Polluter</v>
          </cell>
          <cell r="E6" t="str">
            <v>Frequency</v>
          </cell>
        </row>
        <row r="7">
          <cell r="E7" t="str">
            <v>Expected</v>
          </cell>
          <cell r="F7">
            <v>173.08</v>
          </cell>
          <cell r="G7">
            <v>218.28</v>
          </cell>
          <cell r="H7">
            <v>409.08</v>
          </cell>
          <cell r="I7">
            <v>673.55</v>
          </cell>
        </row>
        <row r="11">
          <cell r="A11" t="str">
            <v>Low Emission</v>
          </cell>
          <cell r="E11" t="str">
            <v>Frequency</v>
          </cell>
          <cell r="F11">
            <v>1820</v>
          </cell>
          <cell r="G11">
            <v>703</v>
          </cell>
          <cell r="H11">
            <v>2294</v>
          </cell>
          <cell r="I11">
            <v>739</v>
          </cell>
          <cell r="J11">
            <v>5556</v>
          </cell>
        </row>
        <row r="12">
          <cell r="E12" t="str">
            <v>Expected</v>
          </cell>
          <cell r="F12">
            <v>652.41</v>
          </cell>
          <cell r="G12">
            <v>822.78</v>
          </cell>
          <cell r="H12">
            <v>1542</v>
          </cell>
          <cell r="I12">
            <v>2538.8000000000002</v>
          </cell>
        </row>
        <row r="16">
          <cell r="A16" t="str">
            <v>Polluter</v>
          </cell>
          <cell r="E16" t="str">
            <v>Frequency</v>
          </cell>
          <cell r="F16">
            <v>47</v>
          </cell>
          <cell r="G16">
            <v>339</v>
          </cell>
          <cell r="H16">
            <v>394</v>
          </cell>
          <cell r="I16">
            <v>5119</v>
          </cell>
          <cell r="J16">
            <v>5899</v>
          </cell>
        </row>
        <row r="17">
          <cell r="E17" t="str">
            <v>Expected</v>
          </cell>
          <cell r="F17">
            <v>692.68</v>
          </cell>
          <cell r="G17">
            <v>873.57</v>
          </cell>
          <cell r="H17">
            <v>1637.2</v>
          </cell>
          <cell r="I17">
            <v>2695.6</v>
          </cell>
        </row>
        <row r="21">
          <cell r="A21" t="str">
            <v>Standard</v>
          </cell>
          <cell r="E21" t="str">
            <v>Frequency</v>
          </cell>
          <cell r="F21">
            <v>2952</v>
          </cell>
          <cell r="G21">
            <v>5193</v>
          </cell>
          <cell r="H21">
            <v>8819</v>
          </cell>
          <cell r="I21">
            <v>12579</v>
          </cell>
          <cell r="J21">
            <v>29543</v>
          </cell>
        </row>
        <row r="22">
          <cell r="E22" t="str">
            <v>Expected</v>
          </cell>
          <cell r="F22">
            <v>3469</v>
          </cell>
          <cell r="G22">
            <v>4375</v>
          </cell>
          <cell r="H22">
            <v>8199.1</v>
          </cell>
          <cell r="I22">
            <v>13500</v>
          </cell>
        </row>
        <row r="26">
          <cell r="A26" t="str">
            <v>Ultra-Low Emission</v>
          </cell>
          <cell r="E26" t="str">
            <v>Frequency</v>
          </cell>
          <cell r="F26">
            <v>122</v>
          </cell>
          <cell r="G26">
            <v>7</v>
          </cell>
          <cell r="H26">
            <v>101</v>
          </cell>
          <cell r="I26">
            <v>91</v>
          </cell>
          <cell r="J26">
            <v>321</v>
          </cell>
        </row>
        <row r="27">
          <cell r="E27" t="str">
            <v>Expected</v>
          </cell>
          <cell r="F27">
            <v>37.692999999999998</v>
          </cell>
          <cell r="G27">
            <v>47.536000000000001</v>
          </cell>
          <cell r="H27">
            <v>89.087999999999994</v>
          </cell>
          <cell r="I27">
            <v>146.68</v>
          </cell>
        </row>
        <row r="31">
          <cell r="A31" t="str">
            <v>Very-Low Emission</v>
          </cell>
          <cell r="E31" t="str">
            <v>Frequency</v>
          </cell>
          <cell r="F31">
            <v>128</v>
          </cell>
          <cell r="G31">
            <v>11</v>
          </cell>
          <cell r="H31">
            <v>195</v>
          </cell>
          <cell r="I31">
            <v>50</v>
          </cell>
          <cell r="J31">
            <v>384</v>
          </cell>
        </row>
        <row r="32">
          <cell r="E32" t="str">
            <v>Expected</v>
          </cell>
          <cell r="F32">
            <v>45.091000000000001</v>
          </cell>
          <cell r="G32">
            <v>56.866</v>
          </cell>
          <cell r="H32">
            <v>106.57</v>
          </cell>
          <cell r="I32">
            <v>175.47</v>
          </cell>
        </row>
        <row r="36">
          <cell r="F36">
            <v>5070</v>
          </cell>
          <cell r="G36">
            <v>6394</v>
          </cell>
          <cell r="H36">
            <v>11983</v>
          </cell>
          <cell r="I36">
            <v>19730</v>
          </cell>
          <cell r="J36">
            <v>43177</v>
          </cell>
        </row>
        <row r="37">
          <cell r="A37" t="str">
            <v>Total</v>
          </cell>
          <cell r="E37" t="str">
            <v>Frequency</v>
          </cell>
        </row>
      </sheetData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2D62-1272-3146-8233-630A38FFAF07}">
  <dimension ref="A1:J33"/>
  <sheetViews>
    <sheetView zoomScale="174" zoomScaleNormal="174" workbookViewId="0">
      <selection activeCell="C3" sqref="C3"/>
    </sheetView>
  </sheetViews>
  <sheetFormatPr baseColWidth="10" defaultRowHeight="16" x14ac:dyDescent="0.2"/>
  <cols>
    <col min="1" max="1" width="19.6640625" bestFit="1" customWidth="1"/>
    <col min="2" max="2" width="9.5" bestFit="1" customWidth="1"/>
    <col min="3" max="7" width="16.83203125" customWidth="1"/>
  </cols>
  <sheetData>
    <row r="1" spans="1:10" x14ac:dyDescent="0.2">
      <c r="A1" t="s">
        <v>1</v>
      </c>
    </row>
    <row r="2" spans="1:10" x14ac:dyDescent="0.2">
      <c r="A2" s="4"/>
      <c r="B2" s="4"/>
      <c r="C2" s="5" t="str">
        <f>'[1]PROC_FREQ-CHISQ'!F4</f>
        <v>Hatchback</v>
      </c>
      <c r="D2" s="5" t="str">
        <f>'[1]PROC_FREQ-CHISQ'!G4</f>
        <v>Passenger 2-Door</v>
      </c>
      <c r="E2" s="5" t="str">
        <f>'[1]PROC_FREQ-CHISQ'!H4</f>
        <v>Passenger 4-Door</v>
      </c>
      <c r="F2" s="5" t="str">
        <f>'[1]PROC_FREQ-CHISQ'!I4</f>
        <v>Unknown</v>
      </c>
      <c r="G2" s="5" t="s">
        <v>0</v>
      </c>
    </row>
    <row r="3" spans="1:10" x14ac:dyDescent="0.2">
      <c r="A3" s="1" t="str">
        <f>UPPER('[1]PROC_FREQ-CHISQ'!A6)</f>
        <v>GROSS POLLUTER</v>
      </c>
      <c r="B3" s="1" t="str">
        <f>'[1]PROC_FREQ-CHISQ'!E6</f>
        <v>Frequency</v>
      </c>
      <c r="C3" s="2">
        <f>'[1]PROC_FREQ-CHISQ'!F5</f>
        <v>1</v>
      </c>
      <c r="D3" s="2">
        <f>'[1]PROC_FREQ-CHISQ'!G5</f>
        <v>141</v>
      </c>
      <c r="E3" s="2">
        <f>'[1]PROC_FREQ-CHISQ'!H5</f>
        <v>180</v>
      </c>
      <c r="F3" s="2">
        <f>'[1]PROC_FREQ-CHISQ'!I5</f>
        <v>1152</v>
      </c>
      <c r="G3" s="2">
        <f>'[1]PROC_FREQ-CHISQ'!J5</f>
        <v>1474</v>
      </c>
    </row>
    <row r="4" spans="1:10" x14ac:dyDescent="0.2">
      <c r="A4" s="1"/>
      <c r="B4" s="1" t="str">
        <f>'[1]PROC_FREQ-CHISQ'!E7</f>
        <v>Expected</v>
      </c>
      <c r="C4" s="2">
        <f>'[1]PROC_FREQ-CHISQ'!F7</f>
        <v>173.08</v>
      </c>
      <c r="D4" s="2">
        <f>'[1]PROC_FREQ-CHISQ'!G7</f>
        <v>218.28</v>
      </c>
      <c r="E4" s="2">
        <f>'[1]PROC_FREQ-CHISQ'!H7</f>
        <v>409.08</v>
      </c>
      <c r="F4" s="2">
        <f>'[1]PROC_FREQ-CHISQ'!I7</f>
        <v>673.55</v>
      </c>
      <c r="G4" s="2">
        <f>SUM(C4:F4)</f>
        <v>1473.99</v>
      </c>
    </row>
    <row r="5" spans="1:10" x14ac:dyDescent="0.2">
      <c r="A5" s="1"/>
      <c r="B5" s="1" t="s">
        <v>2</v>
      </c>
      <c r="C5" s="2">
        <f>(POWER((C3-C4),2))/C4</f>
        <v>171.08577767506358</v>
      </c>
      <c r="D5" s="2">
        <f>POWER((D3-D4),2)/D4</f>
        <v>27.360263881253438</v>
      </c>
      <c r="E5" s="2">
        <f>POWER((E3-E4),2)/E4</f>
        <v>128.28211205632149</v>
      </c>
      <c r="F5" s="2">
        <f>POWER((F3-F4),2)/F4</f>
        <v>339.86252319798098</v>
      </c>
      <c r="G5" s="7">
        <f>SUM(C5:F5)</f>
        <v>666.59067681061947</v>
      </c>
    </row>
    <row r="6" spans="1:10" x14ac:dyDescent="0.2">
      <c r="A6" s="1"/>
      <c r="B6" s="1"/>
      <c r="C6" s="2"/>
      <c r="D6" s="2"/>
      <c r="E6" s="2"/>
      <c r="F6" s="2"/>
      <c r="G6" s="2"/>
    </row>
    <row r="7" spans="1:10" x14ac:dyDescent="0.2">
      <c r="A7" s="3" t="str">
        <f>UPPER('[1]PROC_FREQ-CHISQ'!A11)</f>
        <v>LOW EMISSION</v>
      </c>
      <c r="B7" s="3" t="str">
        <f>'[1]PROC_FREQ-CHISQ'!E11</f>
        <v>Frequency</v>
      </c>
      <c r="C7" s="2">
        <f>'[1]PROC_FREQ-CHISQ'!F11</f>
        <v>1820</v>
      </c>
      <c r="D7" s="2">
        <f>'[1]PROC_FREQ-CHISQ'!G11</f>
        <v>703</v>
      </c>
      <c r="E7" s="2">
        <f>'[1]PROC_FREQ-CHISQ'!H11</f>
        <v>2294</v>
      </c>
      <c r="F7" s="2">
        <f>'[1]PROC_FREQ-CHISQ'!I11</f>
        <v>739</v>
      </c>
      <c r="G7" s="2">
        <f>'[1]PROC_FREQ-CHISQ'!J11</f>
        <v>5556</v>
      </c>
    </row>
    <row r="8" spans="1:10" x14ac:dyDescent="0.2">
      <c r="A8" s="1"/>
      <c r="B8" s="1" t="str">
        <f>'[1]PROC_FREQ-CHISQ'!E12</f>
        <v>Expected</v>
      </c>
      <c r="C8" s="2">
        <f>'[1]PROC_FREQ-CHISQ'!F12</f>
        <v>652.41</v>
      </c>
      <c r="D8" s="2">
        <f>'[1]PROC_FREQ-CHISQ'!G12</f>
        <v>822.78</v>
      </c>
      <c r="E8" s="2">
        <f>'[1]PROC_FREQ-CHISQ'!H12</f>
        <v>1542</v>
      </c>
      <c r="F8" s="2">
        <f>'[1]PROC_FREQ-CHISQ'!I12</f>
        <v>2538.8000000000002</v>
      </c>
      <c r="G8" s="2">
        <f>SUM(C8:F8)</f>
        <v>5555.99</v>
      </c>
    </row>
    <row r="9" spans="1:10" x14ac:dyDescent="0.2">
      <c r="A9" s="1"/>
      <c r="B9" s="1"/>
      <c r="C9" s="2">
        <f>POWER((C7-C8),2)/C8</f>
        <v>2089.5853958400398</v>
      </c>
      <c r="D9" s="2">
        <f t="shared" ref="D9:F9" si="0">POWER((D7-D8),2)/D8</f>
        <v>17.437526920926608</v>
      </c>
      <c r="E9" s="2">
        <f t="shared" si="0"/>
        <v>366.73411154345007</v>
      </c>
      <c r="F9" s="2">
        <f t="shared" si="0"/>
        <v>1275.9098944383175</v>
      </c>
      <c r="G9" s="7">
        <f>SUM(C9:F9)</f>
        <v>3749.6669287427339</v>
      </c>
    </row>
    <row r="10" spans="1:10" x14ac:dyDescent="0.2">
      <c r="A10" s="1"/>
      <c r="B10" s="1"/>
      <c r="C10" s="2"/>
      <c r="D10" s="2"/>
      <c r="E10" s="2"/>
      <c r="F10" s="2"/>
      <c r="G10" s="2"/>
    </row>
    <row r="11" spans="1:10" x14ac:dyDescent="0.2">
      <c r="A11" s="3" t="str">
        <f>UPPER('[1]PROC_FREQ-CHISQ'!A16)</f>
        <v>POLLUTER</v>
      </c>
      <c r="B11" s="3" t="str">
        <f>'[1]PROC_FREQ-CHISQ'!E16</f>
        <v>Frequency</v>
      </c>
      <c r="C11" s="2">
        <f>'[1]PROC_FREQ-CHISQ'!F16</f>
        <v>47</v>
      </c>
      <c r="D11" s="2">
        <f>'[1]PROC_FREQ-CHISQ'!G16</f>
        <v>339</v>
      </c>
      <c r="E11" s="2">
        <f>'[1]PROC_FREQ-CHISQ'!H16</f>
        <v>394</v>
      </c>
      <c r="F11" s="2">
        <f>'[1]PROC_FREQ-CHISQ'!I16</f>
        <v>5119</v>
      </c>
      <c r="G11" s="2">
        <f>'[1]PROC_FREQ-CHISQ'!J16</f>
        <v>5899</v>
      </c>
    </row>
    <row r="12" spans="1:10" x14ac:dyDescent="0.2">
      <c r="A12" s="1"/>
      <c r="B12" s="1" t="str">
        <f>'[1]PROC_FREQ-CHISQ'!E17</f>
        <v>Expected</v>
      </c>
      <c r="C12" s="2">
        <f>'[1]PROC_FREQ-CHISQ'!F17</f>
        <v>692.68</v>
      </c>
      <c r="D12" s="2">
        <f>'[1]PROC_FREQ-CHISQ'!G17</f>
        <v>873.57</v>
      </c>
      <c r="E12" s="2">
        <f>'[1]PROC_FREQ-CHISQ'!H17</f>
        <v>1637.2</v>
      </c>
      <c r="F12" s="2">
        <f>'[1]PROC_FREQ-CHISQ'!I17</f>
        <v>2695.6</v>
      </c>
      <c r="G12" s="2">
        <f>SUM(C12:F12)</f>
        <v>5899.0499999999993</v>
      </c>
    </row>
    <row r="13" spans="1:10" x14ac:dyDescent="0.2">
      <c r="A13" s="1"/>
      <c r="B13" s="1"/>
      <c r="C13" s="2">
        <f>POWER((C11-C12),2)/C12</f>
        <v>601.86906277068772</v>
      </c>
      <c r="D13" s="2">
        <f t="shared" ref="D13:F13" si="1">POWER((D11-D12),2)/D12</f>
        <v>327.12328136268422</v>
      </c>
      <c r="E13" s="2">
        <f t="shared" si="1"/>
        <v>944.01798192035199</v>
      </c>
      <c r="F13" s="2">
        <f t="shared" si="1"/>
        <v>2178.6865855468172</v>
      </c>
      <c r="G13" s="7">
        <f>SUM(C13:F13)</f>
        <v>4051.6969116005412</v>
      </c>
    </row>
    <row r="14" spans="1:10" x14ac:dyDescent="0.2">
      <c r="A14" s="1"/>
      <c r="B14" s="1"/>
      <c r="C14" s="2"/>
      <c r="D14" s="2"/>
      <c r="E14" s="2"/>
      <c r="F14" s="2"/>
      <c r="G14" s="2"/>
    </row>
    <row r="15" spans="1:10" x14ac:dyDescent="0.2">
      <c r="A15" s="3" t="str">
        <f>UPPER('[1]PROC_FREQ-CHISQ'!A21)</f>
        <v>STANDARD</v>
      </c>
      <c r="B15" s="3" t="str">
        <f>'[1]PROC_FREQ-CHISQ'!E21</f>
        <v>Frequency</v>
      </c>
      <c r="C15" s="2">
        <f>'[1]PROC_FREQ-CHISQ'!F21</f>
        <v>2952</v>
      </c>
      <c r="D15" s="2">
        <f>'[1]PROC_FREQ-CHISQ'!G21</f>
        <v>5193</v>
      </c>
      <c r="E15" s="2">
        <f>'[1]PROC_FREQ-CHISQ'!H21</f>
        <v>8819</v>
      </c>
      <c r="F15" s="2">
        <f>'[1]PROC_FREQ-CHISQ'!I21</f>
        <v>12579</v>
      </c>
      <c r="G15" s="2">
        <f>'[1]PROC_FREQ-CHISQ'!J21</f>
        <v>29543</v>
      </c>
      <c r="J15" s="6"/>
    </row>
    <row r="16" spans="1:10" x14ac:dyDescent="0.2">
      <c r="A16" s="1"/>
      <c r="B16" s="1" t="str">
        <f>'[1]PROC_FREQ-CHISQ'!E22</f>
        <v>Expected</v>
      </c>
      <c r="C16" s="2">
        <f>'[1]PROC_FREQ-CHISQ'!F22</f>
        <v>3469</v>
      </c>
      <c r="D16" s="2">
        <f>'[1]PROC_FREQ-CHISQ'!G22</f>
        <v>4375</v>
      </c>
      <c r="E16" s="2">
        <f>'[1]PROC_FREQ-CHISQ'!H22</f>
        <v>8199.1</v>
      </c>
      <c r="F16" s="2">
        <f>'[1]PROC_FREQ-CHISQ'!I22</f>
        <v>13500</v>
      </c>
      <c r="G16" s="2">
        <f>SUM(C16:F16)</f>
        <v>29543.1</v>
      </c>
    </row>
    <row r="17" spans="1:7" x14ac:dyDescent="0.2">
      <c r="A17" s="1"/>
      <c r="B17" s="1"/>
      <c r="C17" s="2">
        <f>POWER((C15-C16),2)/C16</f>
        <v>77.050735082156237</v>
      </c>
      <c r="D17" s="2">
        <f t="shared" ref="D17:F17" si="2">POWER((D15-D16),2)/D16</f>
        <v>152.94262857142857</v>
      </c>
      <c r="E17" s="2">
        <f t="shared" si="2"/>
        <v>46.868072105474937</v>
      </c>
      <c r="F17" s="2">
        <f t="shared" si="2"/>
        <v>62.832666666666668</v>
      </c>
      <c r="G17" s="2">
        <f>SUM(C17:F17)</f>
        <v>339.69410242572644</v>
      </c>
    </row>
    <row r="18" spans="1:7" x14ac:dyDescent="0.2">
      <c r="A18" s="1"/>
      <c r="B18" s="1"/>
      <c r="C18" s="2"/>
      <c r="D18" s="2"/>
      <c r="E18" s="2"/>
      <c r="F18" s="2"/>
      <c r="G18" s="2"/>
    </row>
    <row r="19" spans="1:7" x14ac:dyDescent="0.2">
      <c r="A19" s="3" t="str">
        <f>UPPER('[1]PROC_FREQ-CHISQ'!A26)</f>
        <v>ULTRA-LOW EMISSION</v>
      </c>
      <c r="B19" s="3" t="str">
        <f>'[1]PROC_FREQ-CHISQ'!E26</f>
        <v>Frequency</v>
      </c>
      <c r="C19" s="2">
        <f>'[1]PROC_FREQ-CHISQ'!F26</f>
        <v>122</v>
      </c>
      <c r="D19" s="2">
        <f>'[1]PROC_FREQ-CHISQ'!G26</f>
        <v>7</v>
      </c>
      <c r="E19" s="2">
        <f>'[1]PROC_FREQ-CHISQ'!H26</f>
        <v>101</v>
      </c>
      <c r="F19" s="2">
        <f>'[1]PROC_FREQ-CHISQ'!I26</f>
        <v>91</v>
      </c>
      <c r="G19" s="2">
        <f>'[1]PROC_FREQ-CHISQ'!J26</f>
        <v>321</v>
      </c>
    </row>
    <row r="20" spans="1:7" x14ac:dyDescent="0.2">
      <c r="A20" s="1"/>
      <c r="B20" s="1" t="str">
        <f>'[1]PROC_FREQ-CHISQ'!E27</f>
        <v>Expected</v>
      </c>
      <c r="C20" s="2">
        <f>'[1]PROC_FREQ-CHISQ'!F27</f>
        <v>37.692999999999998</v>
      </c>
      <c r="D20" s="2">
        <f>'[1]PROC_FREQ-CHISQ'!G27</f>
        <v>47.536000000000001</v>
      </c>
      <c r="E20" s="2">
        <f>'[1]PROC_FREQ-CHISQ'!H27</f>
        <v>89.087999999999994</v>
      </c>
      <c r="F20" s="2">
        <f>'[1]PROC_FREQ-CHISQ'!I27</f>
        <v>146.68</v>
      </c>
      <c r="G20" s="2">
        <f>SUM(C20:F20)</f>
        <v>320.99700000000001</v>
      </c>
    </row>
    <row r="21" spans="1:7" x14ac:dyDescent="0.2">
      <c r="A21" s="1"/>
      <c r="B21" s="1"/>
      <c r="C21" s="2">
        <f>POWER((C19-C20),2)/C20</f>
        <v>188.56737985832916</v>
      </c>
      <c r="D21" s="2">
        <f t="shared" ref="D21:F21" si="3">POWER((D19-D20),2)/D20</f>
        <v>34.566797711208345</v>
      </c>
      <c r="E21" s="2">
        <f t="shared" si="3"/>
        <v>1.5927593390804615</v>
      </c>
      <c r="F21" s="2">
        <f t="shared" si="3"/>
        <v>21.136231251704395</v>
      </c>
      <c r="G21" s="7">
        <f>SUM(C21:F21)</f>
        <v>245.86316816032237</v>
      </c>
    </row>
    <row r="22" spans="1:7" x14ac:dyDescent="0.2">
      <c r="A22" s="1"/>
      <c r="B22" s="1"/>
      <c r="C22" s="2"/>
      <c r="D22" s="2"/>
      <c r="E22" s="2"/>
      <c r="F22" s="2"/>
      <c r="G22" s="2"/>
    </row>
    <row r="23" spans="1:7" x14ac:dyDescent="0.2">
      <c r="A23" s="3" t="str">
        <f>UPPER('[1]PROC_FREQ-CHISQ'!A31)</f>
        <v>VERY-LOW EMISSION</v>
      </c>
      <c r="B23" s="3" t="str">
        <f>'[1]PROC_FREQ-CHISQ'!E31</f>
        <v>Frequency</v>
      </c>
      <c r="C23" s="2">
        <f>'[1]PROC_FREQ-CHISQ'!F31</f>
        <v>128</v>
      </c>
      <c r="D23" s="2">
        <f>'[1]PROC_FREQ-CHISQ'!G31</f>
        <v>11</v>
      </c>
      <c r="E23" s="2">
        <f>'[1]PROC_FREQ-CHISQ'!H31</f>
        <v>195</v>
      </c>
      <c r="F23" s="2">
        <f>'[1]PROC_FREQ-CHISQ'!I31</f>
        <v>50</v>
      </c>
      <c r="G23" s="2">
        <f>'[1]PROC_FREQ-CHISQ'!J31</f>
        <v>384</v>
      </c>
    </row>
    <row r="24" spans="1:7" x14ac:dyDescent="0.2">
      <c r="A24" s="1"/>
      <c r="B24" s="1" t="str">
        <f>'[1]PROC_FREQ-CHISQ'!E32</f>
        <v>Expected</v>
      </c>
      <c r="C24" s="2">
        <f>'[1]PROC_FREQ-CHISQ'!F32</f>
        <v>45.091000000000001</v>
      </c>
      <c r="D24" s="2">
        <f>'[1]PROC_FREQ-CHISQ'!G32</f>
        <v>56.866</v>
      </c>
      <c r="E24" s="2">
        <f>'[1]PROC_FREQ-CHISQ'!H32</f>
        <v>106.57</v>
      </c>
      <c r="F24" s="2">
        <f>'[1]PROC_FREQ-CHISQ'!I32</f>
        <v>175.47</v>
      </c>
      <c r="G24" s="2">
        <f>SUM(C24:F24)</f>
        <v>383.99699999999996</v>
      </c>
    </row>
    <row r="25" spans="1:7" x14ac:dyDescent="0.2">
      <c r="A25" s="1"/>
      <c r="B25" s="1"/>
      <c r="C25" s="2">
        <f>POWER((C23-C24),2)/C24</f>
        <v>152.44510614091502</v>
      </c>
      <c r="D25" s="2">
        <f t="shared" ref="D25:F25" si="4">POWER((D23-D24),2)/D24</f>
        <v>36.9938092357472</v>
      </c>
      <c r="E25" s="2">
        <f t="shared" si="4"/>
        <v>73.377732007131485</v>
      </c>
      <c r="F25" s="2">
        <f t="shared" si="4"/>
        <v>89.717449706502535</v>
      </c>
      <c r="G25" s="7">
        <f>SUM(C25:F25)</f>
        <v>352.5340970902962</v>
      </c>
    </row>
    <row r="26" spans="1:7" x14ac:dyDescent="0.2">
      <c r="A26" s="1"/>
      <c r="B26" s="1"/>
      <c r="C26" s="2"/>
      <c r="D26" s="2"/>
      <c r="E26" s="2"/>
      <c r="F26" s="2"/>
      <c r="G26" s="2"/>
    </row>
    <row r="27" spans="1:7" x14ac:dyDescent="0.2">
      <c r="A27" s="1"/>
      <c r="B27" s="1"/>
      <c r="C27" s="2"/>
      <c r="D27" s="2"/>
      <c r="E27" s="2"/>
      <c r="F27" s="2"/>
      <c r="G27" s="2"/>
    </row>
    <row r="28" spans="1:7" x14ac:dyDescent="0.2">
      <c r="A28" s="3" t="str">
        <f>UPPER('[1]PROC_FREQ-CHISQ'!A37)</f>
        <v>TOTAL</v>
      </c>
      <c r="B28" s="3" t="str">
        <f>'[1]PROC_FREQ-CHISQ'!E37</f>
        <v>Frequency</v>
      </c>
      <c r="C28" s="2">
        <f>'[1]PROC_FREQ-CHISQ'!F36</f>
        <v>5070</v>
      </c>
      <c r="D28" s="2">
        <f>'[1]PROC_FREQ-CHISQ'!G36</f>
        <v>6394</v>
      </c>
      <c r="E28" s="2">
        <f>'[1]PROC_FREQ-CHISQ'!H36</f>
        <v>11983</v>
      </c>
      <c r="F28" s="2">
        <f>'[1]PROC_FREQ-CHISQ'!I36</f>
        <v>19730</v>
      </c>
      <c r="G28" s="2">
        <f>'[1]PROC_FREQ-CHISQ'!J36</f>
        <v>43177</v>
      </c>
    </row>
    <row r="29" spans="1:7" x14ac:dyDescent="0.2">
      <c r="G29" s="6">
        <f>G4+G8+G12+G16+G20+G24</f>
        <v>43177.124000000003</v>
      </c>
    </row>
    <row r="30" spans="1:7" x14ac:dyDescent="0.2">
      <c r="G30" s="8">
        <f>G5+G9+G13+G17+G21+G25</f>
        <v>9406.0458848302405</v>
      </c>
    </row>
    <row r="31" spans="1:7" x14ac:dyDescent="0.2">
      <c r="A31" t="s">
        <v>5</v>
      </c>
      <c r="B31">
        <v>25</v>
      </c>
      <c r="C31">
        <v>7.26</v>
      </c>
    </row>
    <row r="32" spans="1:7" x14ac:dyDescent="0.2">
      <c r="A32" t="s">
        <v>3</v>
      </c>
      <c r="B32">
        <f>5*3</f>
        <v>15</v>
      </c>
    </row>
    <row r="33" spans="1:2" x14ac:dyDescent="0.2">
      <c r="A33" t="s">
        <v>4</v>
      </c>
      <c r="B3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8BBB-0DB7-714A-9AF9-329E92213762}">
  <dimension ref="A1:G17"/>
  <sheetViews>
    <sheetView tabSelected="1" workbookViewId="0">
      <selection activeCell="B18" sqref="B18"/>
    </sheetView>
  </sheetViews>
  <sheetFormatPr baseColWidth="10" defaultRowHeight="16" x14ac:dyDescent="0.2"/>
  <sheetData>
    <row r="1" spans="1:7" x14ac:dyDescent="0.2">
      <c r="A1" s="2">
        <f>'[1]PROC_FREQ-CHISQ'!D3</f>
        <v>0</v>
      </c>
      <c r="B1" s="2">
        <f>'[1]PROC_FREQ-CHISQ'!E3</f>
        <v>0</v>
      </c>
      <c r="C1" s="2" t="str">
        <f>'[1]PROC_FREQ-CHISQ'!F3</f>
        <v>vehtype_name</v>
      </c>
      <c r="D1" s="2">
        <f>'[1]PROC_FREQ-CHISQ'!G3</f>
        <v>0</v>
      </c>
    </row>
    <row r="4" spans="1:7" x14ac:dyDescent="0.2">
      <c r="A4">
        <v>1</v>
      </c>
      <c r="B4">
        <v>2</v>
      </c>
      <c r="C4">
        <v>3</v>
      </c>
      <c r="D4">
        <v>4</v>
      </c>
      <c r="E4">
        <v>5</v>
      </c>
    </row>
    <row r="5" spans="1:7" x14ac:dyDescent="0.2">
      <c r="A5">
        <v>2</v>
      </c>
      <c r="D5">
        <f>D7*G5</f>
        <v>10</v>
      </c>
      <c r="F5">
        <v>120</v>
      </c>
      <c r="G5">
        <f>F5/F7</f>
        <v>0.2</v>
      </c>
    </row>
    <row r="6" spans="1:7" x14ac:dyDescent="0.2">
      <c r="A6">
        <v>3</v>
      </c>
    </row>
    <row r="7" spans="1:7" x14ac:dyDescent="0.2">
      <c r="D7">
        <v>50</v>
      </c>
      <c r="F7">
        <v>600</v>
      </c>
    </row>
    <row r="17" spans="2:2" x14ac:dyDescent="0.2">
      <c r="B17">
        <f>2.25/2</f>
        <v>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mayel espino</dc:creator>
  <cp:lastModifiedBy>mayel espino</cp:lastModifiedBy>
  <dcterms:created xsi:type="dcterms:W3CDTF">2021-02-15T05:18:23Z</dcterms:created>
  <dcterms:modified xsi:type="dcterms:W3CDTF">2021-02-16T04:27:37Z</dcterms:modified>
</cp:coreProperties>
</file>