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1f9bd15b4598/C^N Source/PortfolioPerformance/PortfolioPerformance/"/>
    </mc:Choice>
  </mc:AlternateContent>
  <xr:revisionPtr revIDLastSave="535" documentId="13_ncr:1_{279DD423-BAFB-4596-9FA7-C1D1A2B14100}" xr6:coauthVersionLast="45" xr6:coauthVersionMax="45" xr10:uidLastSave="{B8250677-E36D-450B-9FAE-C073E5EA2A78}"/>
  <bookViews>
    <workbookView xWindow="5070" yWindow="5010" windowWidth="27480" windowHeight="15990" activeTab="4" xr2:uid="{344BB257-92D6-46F2-9766-17934D9BF305}"/>
  </bookViews>
  <sheets>
    <sheet name="Sheet1" sheetId="1" r:id="rId1"/>
    <sheet name="Sheet2" sheetId="2" r:id="rId2"/>
    <sheet name="Table 2.4" sheetId="4" r:id="rId3"/>
    <sheet name="Table 2.5" sheetId="3" r:id="rId4"/>
    <sheet name="Table 2.7 &amp; 2.8" sheetId="5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5" l="1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7" i="5" l="1"/>
  <c r="H7" i="5"/>
  <c r="H37" i="1"/>
  <c r="H38" i="1"/>
  <c r="C37" i="1" a="1"/>
  <c r="C37" i="1" s="1"/>
  <c r="D37" i="1" a="1"/>
  <c r="D37" i="1" s="1"/>
  <c r="C38" i="1" a="1"/>
  <c r="C38" i="1" s="1"/>
  <c r="D38" i="1" a="1"/>
  <c r="D38" i="1" s="1"/>
  <c r="G38" i="1" a="1"/>
  <c r="G37" i="1" a="1"/>
  <c r="G38" i="1" l="1"/>
  <c r="G37" i="1"/>
  <c r="C36" i="1" a="1"/>
  <c r="C36" i="1" s="1"/>
  <c r="C35" i="1" a="1"/>
  <c r="C35" i="1" s="1"/>
  <c r="H34" i="1" l="1"/>
  <c r="H35" i="1"/>
  <c r="G36" i="1" a="1"/>
  <c r="G36" i="1" l="1"/>
  <c r="H36" i="1" s="1"/>
  <c r="D36" i="1" a="1"/>
  <c r="D36" i="1" s="1"/>
  <c r="D35" i="1" a="1"/>
  <c r="D35" i="1" s="1"/>
  <c r="G35" i="1" a="1"/>
  <c r="G35" i="1" l="1"/>
  <c r="C34" i="1" a="1"/>
  <c r="C34" i="1" s="1"/>
  <c r="D34" i="1" a="1"/>
  <c r="D34" i="1" s="1"/>
  <c r="H33" i="1"/>
  <c r="C33" i="1" a="1"/>
  <c r="C33" i="1" s="1"/>
  <c r="D33" i="1" a="1"/>
  <c r="D33" i="1" s="1"/>
  <c r="G33" i="1" a="1"/>
  <c r="G34" i="1" a="1"/>
  <c r="G34" i="1" l="1"/>
  <c r="G33" i="1"/>
  <c r="D7" i="4" a="1"/>
  <c r="D6" i="4" a="1"/>
  <c r="D1" i="4" a="1"/>
  <c r="D4" i="4" a="1"/>
  <c r="G23" i="1" a="1"/>
  <c r="G23" i="1" l="1"/>
  <c r="D1" i="4"/>
  <c r="D3" i="4" s="1"/>
  <c r="D4" i="4"/>
  <c r="D7" i="4"/>
  <c r="D6" i="4"/>
  <c r="D2" i="3" a="1"/>
  <c r="D1" i="3" a="1"/>
  <c r="D3" i="3" a="1"/>
  <c r="D2" i="4" a="1"/>
  <c r="D2" i="4" l="1"/>
  <c r="D3" i="3"/>
  <c r="D2" i="3"/>
  <c r="D1" i="3"/>
  <c r="D24" i="1" l="1" a="1"/>
  <c r="D24" i="1" s="1"/>
  <c r="D23" i="1" a="1"/>
  <c r="D23" i="1" s="1"/>
  <c r="G21" i="1" a="1"/>
  <c r="G42" i="1" a="1"/>
  <c r="G21" i="1" l="1"/>
  <c r="G42" i="1"/>
  <c r="D21" i="1"/>
  <c r="L30" i="2" a="1"/>
  <c r="K30" i="2" a="1"/>
  <c r="G24" i="1" a="1"/>
  <c r="M30" i="2" a="1"/>
  <c r="G29" i="1" a="1"/>
  <c r="G25" i="1" a="1"/>
  <c r="G22" i="1" a="1"/>
  <c r="G30" i="1" a="1"/>
  <c r="J30" i="2" a="1"/>
  <c r="I30" i="2" a="1"/>
  <c r="K30" i="2" l="1"/>
  <c r="G29" i="1"/>
  <c r="I30" i="2"/>
  <c r="L30" i="2"/>
  <c r="G22" i="1"/>
  <c r="J30" i="2"/>
  <c r="M30" i="2"/>
  <c r="G25" i="1"/>
  <c r="G24" i="1"/>
  <c r="G30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I27" i="2" a="1"/>
  <c r="G26" i="1" a="1"/>
  <c r="J27" i="2" a="1"/>
  <c r="K27" i="2" a="1"/>
  <c r="L28" i="2" a="1"/>
  <c r="J28" i="2" a="1"/>
  <c r="K28" i="2" a="1"/>
  <c r="L27" i="2" a="1"/>
  <c r="M27" i="2" a="1"/>
  <c r="I28" i="2" a="1"/>
  <c r="M28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J29" i="2" a="1"/>
  <c r="L29" i="2" a="1"/>
  <c r="M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4" i="1" a="1"/>
  <c r="L23" i="1" a="1"/>
  <c r="L21" i="1" a="1"/>
  <c r="L25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<sst xmlns="http://schemas.openxmlformats.org/spreadsheetml/2006/main" count="89" uniqueCount="63">
  <si>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</si>
  <si>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</si>
  <si>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</si>
  <si>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</si>
  <si>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</si>
  <si>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</si>
  <si>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</si>
  <si>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</si>
  <si>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</si>
  <si>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</si>
  <si>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</si>
  <si>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</si>
  <si>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</si>
  <si>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</si>
  <si>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</si>
  <si>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</si>
  <si>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</si>
  <si>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</si>
  <si>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</si>
  <si>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</si>
  <si>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</si>
  <si>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</si>
  <si>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</si>
  <si>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</si>
  <si>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</si>
  <si>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</si>
  <si>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</si>
  <si>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</si>
  <si>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</si>
  <si>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</si>
  <si>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</si>
  <si>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</si>
  <si>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</si>
  <si>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</si>
  <si>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</si>
  <si>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</si>
  <si>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</si>
  <si>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</si>
  <si>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</si>
  <si>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</si>
  <si>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</si>
  <si>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</si>
  <si>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</si>
  <si>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</si>
  <si>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</si>
  <si>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</si>
  <si>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Sample Excess Kurtosis</t>
  </si>
  <si>
    <t>Skewness</t>
  </si>
  <si>
    <t>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</si>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</sst>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0000000000000%"/>
    <numFmt numFmtId="175" formatCode="0.0000"/>
    <numFmt numFmtId="176" formatCode="0.0%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74" fontId="0" fillId="0" borderId="0" xfId="0" applyNumberFormat="1"/>
    <xf numFmtId="167" fontId="0" fillId="0" borderId="0" xfId="0" applyNumberFormat="1"/>
    <xf numFmtId="175" fontId="0" fillId="0" borderId="0" xfId="0" applyNumberFormat="1"/>
    <xf numFmtId="17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1" workbookViewId="0">
      <selection activeCell="H38" sqref="H38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1.0869212641710995</v>
      </c>
      <c r="H23" s="10">
        <f t="shared" ref="H23:H38" si="1">D23-G23</f>
        <v>0</v>
      </c>
      <c r="L23" cm="1">
        <f t="array" ref="L23">_xll.BullBeta(L3:L17,K3:K17)</f>
        <v>0.12710524781890767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0.54207326774062647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2.9990416146271964E-4</v>
      </c>
      <c r="H28" s="10">
        <f t="shared" si="1"/>
        <v>0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7.2578822700353814E-4</v>
      </c>
      <c r="H30" s="10">
        <f t="shared" si="1"/>
        <v>0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50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51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52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53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54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55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2"/>
      <c r="G41" s="16"/>
      <c r="L41" s="1"/>
    </row>
    <row r="42" spans="1:13" x14ac:dyDescent="0.25">
      <c r="E42" s="11"/>
      <c r="G42" s="18" t="str" cm="1">
        <f t="array" ref="G42:H51">_xll.FamaDecomposition(D3:D17,C3:C17,B3:B17,1.3)</f>
        <v>Risk Premium</v>
      </c>
      <c r="H42" s="1">
        <v>2.8263315887266938E-4</v>
      </c>
      <c r="I42" s="30"/>
      <c r="J42" s="11"/>
      <c r="L42" s="1"/>
      <c r="M42" s="11"/>
    </row>
    <row r="43" spans="1:13" x14ac:dyDescent="0.25">
      <c r="G43" t="str">
        <v>Due to Risk</v>
      </c>
      <c r="H43" s="1">
        <v>-4.4315506813086877E-4</v>
      </c>
      <c r="K43" s="11"/>
      <c r="L43" s="1"/>
      <c r="M43" s="19"/>
    </row>
    <row r="44" spans="1:13" x14ac:dyDescent="0.25">
      <c r="G44" t="str">
        <v>Due to Investor's Risk</v>
      </c>
      <c r="H44" s="1">
        <v>-6.1130570994079043E-4</v>
      </c>
      <c r="J44" s="1"/>
    </row>
    <row r="45" spans="1:13" x14ac:dyDescent="0.25">
      <c r="G45" t="str">
        <v>Due to Manager's Risk</v>
      </c>
      <c r="H45" s="1">
        <v>1.6815064180992164E-4</v>
      </c>
      <c r="L45" s="2"/>
      <c r="M45" s="20"/>
    </row>
    <row r="46" spans="1:13" x14ac:dyDescent="0.25">
      <c r="G46" t="str">
        <v>Due to Selectivity</v>
      </c>
      <c r="H46" s="1">
        <v>7.2578822700353814E-4</v>
      </c>
    </row>
    <row r="47" spans="1:13" x14ac:dyDescent="0.25">
      <c r="G47" t="str">
        <v>Diversification</v>
      </c>
      <c r="H47" s="1">
        <v>8.5146079155431776E-5</v>
      </c>
      <c r="L47" s="1"/>
    </row>
    <row r="48" spans="1:13" x14ac:dyDescent="0.25">
      <c r="G48" t="str">
        <v>Net Selectivity</v>
      </c>
      <c r="H48" s="1">
        <v>6.4064214784810634E-4</v>
      </c>
      <c r="L48" s="1"/>
    </row>
    <row r="49" spans="7:12" x14ac:dyDescent="0.25">
      <c r="G49" t="str">
        <v>Hypothetical Beta</v>
      </c>
      <c r="H49" s="29">
        <v>1.3134730578655345</v>
      </c>
      <c r="J49" s="8"/>
      <c r="K49" s="31"/>
      <c r="L49" s="1"/>
    </row>
    <row r="50" spans="7:12" x14ac:dyDescent="0.25">
      <c r="G50" t="str">
        <v>Hypothetical Exp Return</v>
      </c>
      <c r="H50" s="1">
        <v>-5.1901011403769886E-4</v>
      </c>
    </row>
    <row r="51" spans="7:12" x14ac:dyDescent="0.25">
      <c r="G51" t="str">
        <v>Hypothetical Risk Premium</v>
      </c>
      <c r="H51" s="1">
        <v>-6.176412154819934E-4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1.3736080990295685</v>
      </c>
      <c r="L27" s="21" cm="1">
        <f t="array" ref="L27">_xll.Beta(L2:L11,$L$2:$L$11)</f>
        <v>1</v>
      </c>
      <c r="M27" s="21" cm="1">
        <f t="array" ref="M27">_xll.Beta(M2:M11,$L$2:$L$11)</f>
        <v>-1.0437227785546526E-2</v>
      </c>
    </row>
    <row r="28" spans="8:13" x14ac:dyDescent="0.25">
      <c r="H28" t="s">
        <v>4</v>
      </c>
      <c r="I28" s="21" cm="1">
        <f t="array" ref="I28">_xll.SharpeRatio(I2:I11,$M$2:$M$11)</f>
        <v>1.1661937725811693</v>
      </c>
      <c r="J28" s="21" cm="1">
        <f t="array" ref="J28">_xll.SharpeRatio(J2:J11,$M$2:$M$11)</f>
        <v>5.599865370514838E-2</v>
      </c>
      <c r="K28" s="21" cm="1">
        <f t="array" ref="K28">_xll.SharpeRatio(K2:K11,$M$2:$M$11)</f>
        <v>0.45962709975051652</v>
      </c>
      <c r="L28" s="21" cm="1">
        <f t="array" ref="L28">_xll.SharpeRatio(L2:L11,$M$2:$M$11)</f>
        <v>0.56182641192316762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0.16550865893152097</v>
      </c>
      <c r="J29" s="21" cm="1">
        <f t="array" ref="J29">_xll.TreynorIndex(J2:J11,J27,$M$2:$M$11)</f>
        <v>1.9257822880708833E-2</v>
      </c>
      <c r="K29" s="21" cm="1">
        <f t="array" ref="K29">_xll.TreynorIndex(K2:K11,K27,$M$2:$M$11)</f>
        <v>6.5476970730925316E-2</v>
      </c>
      <c r="L29" s="21" cm="1">
        <f t="array" ref="L29">_xll.TreynorIndex(L2:L11,L27,$M$2:$M$11)</f>
        <v>6.5437700595033191E-2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0.15408274855897586</v>
      </c>
      <c r="J30" s="21" cm="1">
        <f t="array" ref="J30">_xll.JensensAlpha(J2:J11,$L$2:$L$11,$M$2:$M$11)</f>
        <v>-5.190139544964778E-2</v>
      </c>
      <c r="K30" s="21" cm="1">
        <f t="array" ref="K30">_xll.JensensAlpha(K2:K11,$L$2:$L$11,$M$2:$M$11)</f>
        <v>5.394177671140532E-5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6.8298818687275483E-4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D36"/>
  <sheetViews>
    <sheetView workbookViewId="0">
      <selection activeCell="D7" sqref="D7"/>
    </sheetView>
  </sheetViews>
  <sheetFormatPr defaultRowHeight="15" x14ac:dyDescent="0.25"/>
  <cols>
    <col min="3" max="3" width="16.28515625" bestFit="1" customWidth="1"/>
  </cols>
  <sheetData>
    <row r="1" spans="1:4" x14ac:dyDescent="0.25">
      <c r="A1" s="14">
        <v>3.0000000000000001E-3</v>
      </c>
      <c r="C1" t="s">
        <v>47</v>
      </c>
      <c r="D1" s="33" cm="1">
        <f t="array" ref="D1">_xll.Skewness_P(A1:A36)</f>
        <v>-0.23799512754333596</v>
      </c>
    </row>
    <row r="2" spans="1:4" x14ac:dyDescent="0.25">
      <c r="A2" s="14">
        <v>2.6000000000000002E-2</v>
      </c>
      <c r="C2" t="s">
        <v>48</v>
      </c>
      <c r="D2" s="33" cm="1">
        <f t="array" ref="D2">_xll.Kurtosis_P_Excess(A1:A36)</f>
        <v>-2.2361140899221699E-2</v>
      </c>
    </row>
    <row r="3" spans="1:4" x14ac:dyDescent="0.25">
      <c r="A3" s="14">
        <v>1.1000000000000001E-2</v>
      </c>
      <c r="C3" t="s">
        <v>49</v>
      </c>
      <c r="D3">
        <f>COUNT(A1:A36)/6*(D1^2+D2^2/4)</f>
        <v>0.34060011533968482</v>
      </c>
    </row>
    <row r="4" spans="1:4" x14ac:dyDescent="0.25">
      <c r="A4" s="14">
        <v>-9.0000000000000011E-3</v>
      </c>
      <c r="D4" cm="1">
        <f t="array" ref="D4">_xll.JarqueBeraTest(A1:A36)</f>
        <v>0.34060011533968482</v>
      </c>
    </row>
    <row r="5" spans="1:4" x14ac:dyDescent="0.25">
      <c r="A5" s="14">
        <v>1.3999999999999999E-2</v>
      </c>
    </row>
    <row r="6" spans="1:4" x14ac:dyDescent="0.25">
      <c r="A6" s="14">
        <v>2.4E-2</v>
      </c>
      <c r="C6" t="s">
        <v>44</v>
      </c>
      <c r="D6" cm="1">
        <f t="array" ref="D6">_xll.Skewness_S(A1:A36)</f>
        <v>-0.24847026397682553</v>
      </c>
    </row>
    <row r="7" spans="1:4" x14ac:dyDescent="0.25">
      <c r="A7" s="14">
        <v>1.4999999999999999E-2</v>
      </c>
      <c r="C7" t="s">
        <v>45</v>
      </c>
      <c r="D7" cm="1">
        <f t="array" ref="D7">_xll.Kurtosis_S(A1:A36)</f>
        <v>3.4367578632223772</v>
      </c>
    </row>
    <row r="8" spans="1:4" x14ac:dyDescent="0.25">
      <c r="A8" s="14">
        <v>6.6000000000000003E-2</v>
      </c>
    </row>
    <row r="9" spans="1:4" x14ac:dyDescent="0.25">
      <c r="A9" s="14">
        <v>-1.3999999999999999E-2</v>
      </c>
    </row>
    <row r="10" spans="1:4" x14ac:dyDescent="0.25">
      <c r="A10" s="14">
        <v>3.9E-2</v>
      </c>
    </row>
    <row r="11" spans="1:4" x14ac:dyDescent="0.25">
      <c r="A11" s="14">
        <v>-5.0000000000000001E-3</v>
      </c>
    </row>
    <row r="12" spans="1:4" x14ac:dyDescent="0.25">
      <c r="A12" s="14">
        <v>8.1000000000000003E-2</v>
      </c>
    </row>
    <row r="13" spans="1:4" x14ac:dyDescent="0.25">
      <c r="A13" s="14">
        <v>0.04</v>
      </c>
    </row>
    <row r="14" spans="1:4" x14ac:dyDescent="0.25">
      <c r="A14" s="14">
        <v>-3.7000000000000005E-2</v>
      </c>
    </row>
    <row r="15" spans="1:4" x14ac:dyDescent="0.25">
      <c r="A15" s="14">
        <v>-6.0999999999999999E-2</v>
      </c>
    </row>
    <row r="16" spans="1:4" x14ac:dyDescent="0.25">
      <c r="A16" s="14">
        <v>1.3999999999999999E-2</v>
      </c>
    </row>
    <row r="17" spans="1:1" x14ac:dyDescent="0.25">
      <c r="A17" s="14">
        <v>-4.9000000000000002E-2</v>
      </c>
    </row>
    <row r="18" spans="1:1" x14ac:dyDescent="0.25">
      <c r="A18" s="14">
        <v>-2.1000000000000001E-2</v>
      </c>
    </row>
    <row r="19" spans="1:1" x14ac:dyDescent="0.25">
      <c r="A19" s="14">
        <v>6.2E-2</v>
      </c>
    </row>
    <row r="20" spans="1:1" x14ac:dyDescent="0.25">
      <c r="A20" s="14">
        <v>5.7999999999999996E-2</v>
      </c>
    </row>
    <row r="21" spans="1:1" x14ac:dyDescent="0.25">
      <c r="A21" s="14">
        <v>-6.4000000000000001E-2</v>
      </c>
    </row>
    <row r="22" spans="1:1" x14ac:dyDescent="0.25">
      <c r="A22" s="14">
        <v>1.7000000000000001E-2</v>
      </c>
    </row>
    <row r="23" spans="1:1" x14ac:dyDescent="0.25">
      <c r="A23" s="14">
        <v>-4.0000000000000001E-3</v>
      </c>
    </row>
    <row r="24" spans="1:1" x14ac:dyDescent="0.25">
      <c r="A24" s="14">
        <v>-2E-3</v>
      </c>
    </row>
    <row r="25" spans="1:1" x14ac:dyDescent="0.25">
      <c r="A25" s="14">
        <v>-2.1000000000000001E-2</v>
      </c>
    </row>
    <row r="26" spans="1:1" x14ac:dyDescent="0.25">
      <c r="A26" s="14">
        <v>1.1000000000000001E-2</v>
      </c>
    </row>
    <row r="27" spans="1:1" x14ac:dyDescent="0.25">
      <c r="A27" s="14">
        <v>4.7E-2</v>
      </c>
    </row>
    <row r="28" spans="1:1" x14ac:dyDescent="0.25">
      <c r="A28" s="14">
        <v>2.4E-2</v>
      </c>
    </row>
    <row r="29" spans="1:1" x14ac:dyDescent="0.25">
      <c r="A29" s="14">
        <v>3.3000000000000002E-2</v>
      </c>
    </row>
    <row r="30" spans="1:1" x14ac:dyDescent="0.25">
      <c r="A30" s="14">
        <v>-6.9999999999999993E-3</v>
      </c>
    </row>
    <row r="31" spans="1:1" x14ac:dyDescent="0.25">
      <c r="A31" s="14">
        <v>4.7E-2</v>
      </c>
    </row>
    <row r="32" spans="1:1" x14ac:dyDescent="0.25">
      <c r="A32" s="14">
        <v>6.0000000000000001E-3</v>
      </c>
    </row>
    <row r="33" spans="1:1" x14ac:dyDescent="0.25">
      <c r="A33" s="14">
        <v>0.01</v>
      </c>
    </row>
    <row r="34" spans="1:1" x14ac:dyDescent="0.25">
      <c r="A34" s="14">
        <v>-2E-3</v>
      </c>
    </row>
    <row r="35" spans="1:1" x14ac:dyDescent="0.25">
      <c r="A35" s="14">
        <v>3.4000000000000002E-2</v>
      </c>
    </row>
    <row r="36" spans="1:1" x14ac:dyDescent="0.25">
      <c r="A36" s="1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DFB-DE92-4142-BDF1-40CAFDE42BC1}">
  <dimension ref="A1:D36"/>
  <sheetViews>
    <sheetView workbookViewId="0">
      <selection activeCell="C3" sqref="C3"/>
    </sheetView>
  </sheetViews>
  <sheetFormatPr defaultRowHeight="15" x14ac:dyDescent="0.25"/>
  <cols>
    <col min="2" max="2" width="16.140625" customWidth="1"/>
    <col min="3" max="3" width="21.7109375" bestFit="1" customWidth="1"/>
    <col min="4" max="4" width="20.7109375" bestFit="1" customWidth="1"/>
    <col min="6" max="6" width="12.42578125" bestFit="1" customWidth="1"/>
  </cols>
  <sheetData>
    <row r="1" spans="1:4" x14ac:dyDescent="0.25">
      <c r="A1" s="14">
        <v>2E-3</v>
      </c>
      <c r="C1" t="s">
        <v>44</v>
      </c>
      <c r="D1" cm="1">
        <f t="array" ref="D1">_xll.Skewness_S(A1:A36)</f>
        <v>-0.37845974031750912</v>
      </c>
    </row>
    <row r="2" spans="1:4" x14ac:dyDescent="0.25">
      <c r="A2" s="14">
        <v>2.5000000000000001E-2</v>
      </c>
      <c r="C2" t="s">
        <v>45</v>
      </c>
      <c r="D2" cm="1">
        <f t="array" ref="D2">_xll.Kurtosis_S(A1:A36)</f>
        <v>3.5141568846177993</v>
      </c>
    </row>
    <row r="3" spans="1:4" x14ac:dyDescent="0.25">
      <c r="A3" s="14">
        <v>1.8000000000000002E-2</v>
      </c>
      <c r="C3" t="s">
        <v>46</v>
      </c>
      <c r="D3" cm="1">
        <f t="array" ref="D3">_xll.Kurtosis_S_Excess(A1:A36)</f>
        <v>0.23875581509908272</v>
      </c>
    </row>
    <row r="4" spans="1:4" x14ac:dyDescent="0.25">
      <c r="A4" s="14">
        <v>-1.1000000000000001E-2</v>
      </c>
    </row>
    <row r="5" spans="1:4" x14ac:dyDescent="0.25">
      <c r="A5" s="14">
        <v>1.3999999999999999E-2</v>
      </c>
    </row>
    <row r="6" spans="1:4" x14ac:dyDescent="0.25">
      <c r="A6" s="14">
        <v>2.3E-2</v>
      </c>
      <c r="D6" s="21"/>
    </row>
    <row r="7" spans="1:4" x14ac:dyDescent="0.25">
      <c r="A7" s="14">
        <v>1.3999999999999999E-2</v>
      </c>
    </row>
    <row r="8" spans="1:4" x14ac:dyDescent="0.25">
      <c r="A8" s="14">
        <v>6.5000000000000002E-2</v>
      </c>
    </row>
    <row r="9" spans="1:4" x14ac:dyDescent="0.25">
      <c r="A9" s="14">
        <v>-1.4999999999999999E-2</v>
      </c>
    </row>
    <row r="10" spans="1:4" x14ac:dyDescent="0.25">
      <c r="A10" s="14">
        <v>4.2000000000000003E-2</v>
      </c>
    </row>
    <row r="11" spans="1:4" x14ac:dyDescent="0.25">
      <c r="A11" s="14">
        <v>-3.0000000000000001E-3</v>
      </c>
    </row>
    <row r="12" spans="1:4" x14ac:dyDescent="0.25">
      <c r="A12" s="14">
        <v>8.3000000000000004E-2</v>
      </c>
    </row>
    <row r="13" spans="1:4" x14ac:dyDescent="0.25">
      <c r="A13" s="14">
        <v>3.9E-2</v>
      </c>
    </row>
    <row r="14" spans="1:4" x14ac:dyDescent="0.25">
      <c r="A14" s="14">
        <v>-3.7999999999999999E-2</v>
      </c>
    </row>
    <row r="15" spans="1:4" x14ac:dyDescent="0.25">
      <c r="A15" s="14">
        <v>-6.2E-2</v>
      </c>
    </row>
    <row r="16" spans="1:4" x14ac:dyDescent="0.25">
      <c r="A16" s="14">
        <v>1.4999999999999999E-2</v>
      </c>
    </row>
    <row r="17" spans="1:1" x14ac:dyDescent="0.25">
      <c r="A17" s="14">
        <v>-4.8000000000000001E-2</v>
      </c>
    </row>
    <row r="18" spans="1:1" x14ac:dyDescent="0.25">
      <c r="A18" s="14">
        <v>-0.02</v>
      </c>
    </row>
    <row r="19" spans="1:1" x14ac:dyDescent="0.25">
      <c r="A19" s="14">
        <v>0.06</v>
      </c>
    </row>
    <row r="20" spans="1:1" x14ac:dyDescent="0.25">
      <c r="A20" s="14">
        <v>5.5999999999999994E-2</v>
      </c>
    </row>
    <row r="21" spans="1:1" x14ac:dyDescent="0.25">
      <c r="A21" s="14">
        <v>-6.7000000000000004E-2</v>
      </c>
    </row>
    <row r="22" spans="1:1" x14ac:dyDescent="0.25">
      <c r="A22" s="14">
        <v>1.9E-2</v>
      </c>
    </row>
    <row r="23" spans="1:1" x14ac:dyDescent="0.25">
      <c r="A23" s="14">
        <v>-3.0000000000000001E-3</v>
      </c>
    </row>
    <row r="24" spans="1:1" x14ac:dyDescent="0.25">
      <c r="A24" s="14">
        <v>-1E-3</v>
      </c>
    </row>
    <row r="25" spans="1:1" x14ac:dyDescent="0.25">
      <c r="A25" s="14">
        <v>-2.6000000000000002E-2</v>
      </c>
    </row>
    <row r="26" spans="1:1" x14ac:dyDescent="0.25">
      <c r="A26" s="14">
        <v>6.9999999999999993E-3</v>
      </c>
    </row>
    <row r="27" spans="1:1" x14ac:dyDescent="0.25">
      <c r="A27" s="14">
        <v>4.2999999999999997E-2</v>
      </c>
    </row>
    <row r="28" spans="1:1" x14ac:dyDescent="0.25">
      <c r="A28" s="14">
        <v>2.8999999999999998E-2</v>
      </c>
    </row>
    <row r="29" spans="1:1" x14ac:dyDescent="0.25">
      <c r="A29" s="14">
        <v>3.7999999999999999E-2</v>
      </c>
    </row>
    <row r="30" spans="1:1" x14ac:dyDescent="0.25">
      <c r="A30" s="14">
        <v>-2E-3</v>
      </c>
    </row>
    <row r="31" spans="1:1" x14ac:dyDescent="0.25">
      <c r="A31" s="14">
        <v>5.0999999999999997E-2</v>
      </c>
    </row>
    <row r="32" spans="1:1" x14ac:dyDescent="0.25">
      <c r="A32" s="14">
        <v>1.3999999999999999E-2</v>
      </c>
    </row>
    <row r="33" spans="1:1" x14ac:dyDescent="0.25">
      <c r="A33" s="14">
        <v>1.3000000000000001E-2</v>
      </c>
    </row>
    <row r="34" spans="1:1" x14ac:dyDescent="0.25">
      <c r="A34" s="14">
        <v>3.0000000000000001E-3</v>
      </c>
    </row>
    <row r="35" spans="1:1" x14ac:dyDescent="0.25">
      <c r="A35" s="14">
        <v>3.4000000000000002E-2</v>
      </c>
    </row>
    <row r="36" spans="1:1" x14ac:dyDescent="0.25">
      <c r="A36" s="14">
        <v>2.1000000000000001E-2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tabSelected="1" workbookViewId="0">
      <selection activeCell="I7" sqref="I7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4.28515625" bestFit="1" customWidth="1"/>
    <col min="8" max="8" width="20.7109375" bestFit="1" customWidth="1"/>
    <col min="9" max="9" width="17.28515625" bestFit="1" customWidth="1"/>
  </cols>
  <sheetData>
    <row r="1" spans="1:9" x14ac:dyDescent="0.25">
      <c r="A1" t="s">
        <v>56</v>
      </c>
      <c r="B1" t="s">
        <v>57</v>
      </c>
      <c r="D1" t="s">
        <v>60</v>
      </c>
      <c r="E1" t="s">
        <v>61</v>
      </c>
      <c r="H1" t="s">
        <v>56</v>
      </c>
      <c r="I1" t="s">
        <v>57</v>
      </c>
    </row>
    <row r="2" spans="1:9" x14ac:dyDescent="0.25">
      <c r="A2" s="34">
        <v>3.0000000000000001E-3</v>
      </c>
      <c r="B2" s="34">
        <v>2E-3</v>
      </c>
      <c r="C2" s="34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4">
        <v>2.6000000000000002E-2</v>
      </c>
      <c r="B3" s="34">
        <v>2.5000000000000001E-2</v>
      </c>
      <c r="C3" s="34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4">
        <v>1.1000000000000001E-2</v>
      </c>
      <c r="B4" s="34">
        <v>1.8000000000000002E-2</v>
      </c>
      <c r="C4" s="34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59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4">
        <v>-9.0000000000000011E-3</v>
      </c>
      <c r="B5" s="34">
        <v>-1.1000000000000001E-2</v>
      </c>
      <c r="C5" s="34"/>
      <c r="D5" s="14">
        <f t="shared" si="0"/>
        <v>-1.3000000000000001E-2</v>
      </c>
      <c r="E5" s="14">
        <f t="shared" si="1"/>
        <v>-1.4000000000000007E-2</v>
      </c>
      <c r="G5" t="s">
        <v>62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4">
        <v>1.3999999999999999E-2</v>
      </c>
      <c r="B6" s="34">
        <v>1.3999999999999999E-2</v>
      </c>
      <c r="C6" s="34"/>
      <c r="D6" s="14">
        <f t="shared" si="0"/>
        <v>-1.0000000000000004E-2</v>
      </c>
      <c r="E6" s="14">
        <f t="shared" si="1"/>
        <v>-1.2000000000000011E-2</v>
      </c>
      <c r="G6" t="s">
        <v>58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4">
        <v>2.4E-2</v>
      </c>
      <c r="B7" s="34">
        <v>2.3E-2</v>
      </c>
      <c r="C7" s="34"/>
      <c r="D7" s="14">
        <f t="shared" si="0"/>
        <v>2.9999999999999957E-3</v>
      </c>
      <c r="E7" s="14">
        <f t="shared" si="1"/>
        <v>-1.000000000000013E-3</v>
      </c>
      <c r="G7" t="s">
        <v>58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4">
        <v>1.4999999999999999E-2</v>
      </c>
      <c r="B8" s="34">
        <v>1.3999999999999999E-2</v>
      </c>
      <c r="C8" s="34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4">
        <v>6.6000000000000003E-2</v>
      </c>
      <c r="B9" s="34">
        <v>6.5000000000000002E-2</v>
      </c>
      <c r="C9" s="34"/>
      <c r="D9" s="14">
        <f t="shared" si="0"/>
        <v>6.1999999999999993E-2</v>
      </c>
      <c r="E9" s="14">
        <f t="shared" si="1"/>
        <v>5.3999999999999986E-2</v>
      </c>
    </row>
    <row r="10" spans="1:9" x14ac:dyDescent="0.25">
      <c r="A10" s="34">
        <v>-1.3999999999999999E-2</v>
      </c>
      <c r="B10" s="34">
        <v>-1.4999999999999999E-2</v>
      </c>
      <c r="C10" s="34"/>
      <c r="D10" s="14">
        <f t="shared" si="0"/>
        <v>3.6999999999999991E-2</v>
      </c>
      <c r="E10" s="14">
        <f t="shared" si="1"/>
        <v>2.6999999999999982E-2</v>
      </c>
    </row>
    <row r="11" spans="1:9" x14ac:dyDescent="0.25">
      <c r="A11" s="34">
        <v>3.9E-2</v>
      </c>
      <c r="B11" s="34">
        <v>4.2000000000000003E-2</v>
      </c>
      <c r="C11" s="34"/>
      <c r="D11" s="14">
        <f t="shared" si="0"/>
        <v>6.4999999999999988E-2</v>
      </c>
      <c r="E11" s="14">
        <f t="shared" si="1"/>
        <v>5.6999999999999974E-2</v>
      </c>
    </row>
    <row r="12" spans="1:9" x14ac:dyDescent="0.25">
      <c r="A12" s="34">
        <v>-5.0000000000000001E-3</v>
      </c>
      <c r="B12" s="34">
        <v>-3.0000000000000001E-3</v>
      </c>
      <c r="C12" s="34"/>
      <c r="D12" s="14">
        <f t="shared" si="0"/>
        <v>4.8999999999999988E-2</v>
      </c>
      <c r="E12" s="14">
        <f t="shared" si="1"/>
        <v>4.1999999999999968E-2</v>
      </c>
    </row>
    <row r="13" spans="1:9" x14ac:dyDescent="0.25">
      <c r="A13" s="34">
        <v>8.1000000000000003E-2</v>
      </c>
      <c r="B13" s="34">
        <v>8.3000000000000004E-2</v>
      </c>
      <c r="C13" s="34"/>
      <c r="D13" s="14">
        <f t="shared" si="0"/>
        <v>0.11900000000000001</v>
      </c>
      <c r="E13" s="14">
        <f t="shared" si="1"/>
        <v>0.11299999999999998</v>
      </c>
    </row>
    <row r="14" spans="1:9" x14ac:dyDescent="0.25">
      <c r="A14" s="34">
        <v>0.04</v>
      </c>
      <c r="B14" s="34">
        <v>3.9E-2</v>
      </c>
      <c r="C14" s="34"/>
      <c r="D14" s="14">
        <f t="shared" si="0"/>
        <v>0.14799999999999999</v>
      </c>
      <c r="E14" s="14">
        <f t="shared" si="1"/>
        <v>0.13999999999999996</v>
      </c>
    </row>
    <row r="15" spans="1:9" x14ac:dyDescent="0.25">
      <c r="A15" s="34">
        <v>-3.7000000000000005E-2</v>
      </c>
      <c r="B15" s="34">
        <v>-3.7999999999999999E-2</v>
      </c>
      <c r="C15" s="34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4">
        <v>-6.0999999999999999E-2</v>
      </c>
      <c r="B16" s="34">
        <v>-6.2E-2</v>
      </c>
      <c r="C16" s="34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4">
        <v>1.3999999999999999E-2</v>
      </c>
      <c r="B17" s="34">
        <v>1.4999999999999999E-2</v>
      </c>
      <c r="C17" s="34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4">
        <v>-4.9000000000000002E-2</v>
      </c>
      <c r="B18" s="34">
        <v>-4.8000000000000001E-2</v>
      </c>
      <c r="C18" s="34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4">
        <v>-2.1000000000000001E-2</v>
      </c>
      <c r="B19" s="34">
        <v>-0.02</v>
      </c>
      <c r="C19" s="34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4">
        <v>6.2E-2</v>
      </c>
      <c r="B20" s="34">
        <v>0.06</v>
      </c>
      <c r="C20" s="34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4">
        <v>5.7999999999999996E-2</v>
      </c>
      <c r="B21" s="34">
        <v>5.5999999999999994E-2</v>
      </c>
      <c r="C21" s="34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4">
        <v>-6.4000000000000001E-2</v>
      </c>
      <c r="B22" s="34">
        <v>-6.7000000000000004E-2</v>
      </c>
      <c r="C22" s="34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4">
        <v>1.7000000000000001E-2</v>
      </c>
      <c r="B23" s="34">
        <v>1.9E-2</v>
      </c>
      <c r="C23" s="34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4">
        <v>-4.0000000000000001E-3</v>
      </c>
      <c r="B24" s="34">
        <v>-3.0000000000000001E-3</v>
      </c>
      <c r="C24" s="34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4">
        <v>-2E-3</v>
      </c>
      <c r="B25" s="34">
        <v>-1E-3</v>
      </c>
      <c r="C25" s="34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4">
        <v>-2.1000000000000001E-2</v>
      </c>
      <c r="B26" s="34">
        <v>-2.6000000000000002E-2</v>
      </c>
      <c r="C26" s="34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4">
        <v>1.1000000000000001E-2</v>
      </c>
      <c r="B27" s="34">
        <v>6.9999999999999993E-3</v>
      </c>
      <c r="C27" s="34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4">
        <v>4.7E-2</v>
      </c>
      <c r="B28" s="34">
        <v>4.2999999999999997E-2</v>
      </c>
      <c r="C28" s="34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4">
        <v>2.4E-2</v>
      </c>
      <c r="B29" s="34">
        <v>2.8999999999999998E-2</v>
      </c>
      <c r="C29" s="34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4">
        <v>3.3000000000000002E-2</v>
      </c>
      <c r="B30" s="34">
        <v>3.7999999999999999E-2</v>
      </c>
      <c r="C30" s="34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4">
        <v>-6.9999999999999993E-3</v>
      </c>
      <c r="B31" s="34">
        <v>-2E-3</v>
      </c>
      <c r="C31" s="34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4">
        <v>4.7E-2</v>
      </c>
      <c r="B32" s="34">
        <v>5.0999999999999997E-2</v>
      </c>
      <c r="C32" s="34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4">
        <v>6.0000000000000001E-3</v>
      </c>
      <c r="B33" s="34">
        <v>1.3999999999999999E-2</v>
      </c>
      <c r="C33" s="34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4">
        <v>0.01</v>
      </c>
      <c r="B34" s="34">
        <v>1.3000000000000001E-2</v>
      </c>
      <c r="C34" s="34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4">
        <v>-2E-3</v>
      </c>
      <c r="B35" s="34">
        <v>3.0000000000000001E-3</v>
      </c>
      <c r="C35" s="34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4">
        <v>3.4000000000000002E-2</v>
      </c>
      <c r="B36" s="34">
        <v>3.4000000000000002E-2</v>
      </c>
      <c r="C36" s="34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4">
        <v>0.01</v>
      </c>
      <c r="B37" s="34">
        <v>2.1000000000000001E-2</v>
      </c>
      <c r="C37" s="34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 2.4</vt:lpstr>
      <vt:lpstr>Table 2.5</vt:lpstr>
      <vt:lpstr>Table 2.7 &amp; 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2020-01-02T00:47:45Z</dcterms:modified>
</cp:coreProperties>
</file>