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ymayfield\Desktop\SuperheroDB\"/>
    </mc:Choice>
  </mc:AlternateContent>
  <bookViews>
    <workbookView xWindow="0" yWindow="0" windowWidth="16932" windowHeight="8784"/>
  </bookViews>
  <sheets>
    <sheet name="SHDB" sheetId="1" r:id="rId1"/>
    <sheet name="Marvel" sheetId="2" r:id="rId2"/>
    <sheet name="Converter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6" i="1" l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E96" i="1" l="1"/>
  <c r="A23" i="3" l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B23" i="3" l="1"/>
  <c r="C23" i="3"/>
  <c r="F28" i="3" s="1"/>
  <c r="D23" i="3"/>
  <c r="A28" i="3" s="1"/>
  <c r="E23" i="3"/>
  <c r="F23" i="3"/>
  <c r="B28" i="3" s="1"/>
  <c r="Q17" i="1"/>
  <c r="B2" i="3"/>
  <c r="B3" i="3"/>
  <c r="B4" i="3"/>
  <c r="B5" i="3"/>
  <c r="B6" i="3"/>
  <c r="B7" i="3"/>
  <c r="C7" i="3" s="1"/>
  <c r="B8" i="3"/>
  <c r="C8" i="3" s="1"/>
  <c r="C5" i="3"/>
  <c r="C6" i="3"/>
  <c r="C3" i="3"/>
  <c r="C4" i="3"/>
  <c r="C2" i="3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Q105" i="2"/>
  <c r="E105" i="2"/>
  <c r="Q104" i="2"/>
  <c r="E104" i="2"/>
  <c r="Q103" i="2"/>
  <c r="E103" i="2"/>
  <c r="Q102" i="2"/>
  <c r="E102" i="2"/>
  <c r="Q101" i="2"/>
  <c r="E101" i="2"/>
  <c r="Q100" i="2"/>
  <c r="E100" i="2"/>
  <c r="Q99" i="2"/>
  <c r="E99" i="2"/>
  <c r="Q98" i="2"/>
  <c r="E98" i="2"/>
  <c r="Q97" i="2"/>
  <c r="E97" i="2"/>
  <c r="Q96" i="2"/>
  <c r="E96" i="2"/>
  <c r="Q95" i="2"/>
  <c r="E95" i="2"/>
  <c r="Q94" i="2"/>
  <c r="E94" i="2"/>
  <c r="Q93" i="2"/>
  <c r="E93" i="2"/>
  <c r="Q92" i="2"/>
  <c r="E92" i="2"/>
  <c r="Q91" i="2"/>
  <c r="E91" i="2"/>
  <c r="Q90" i="2"/>
  <c r="E90" i="2"/>
  <c r="Q89" i="2"/>
  <c r="E89" i="2"/>
  <c r="Q88" i="2"/>
  <c r="E88" i="2"/>
  <c r="Q87" i="2"/>
  <c r="E87" i="2"/>
  <c r="Q86" i="2"/>
  <c r="E86" i="2"/>
  <c r="Q85" i="2"/>
  <c r="E85" i="2"/>
  <c r="Q84" i="2"/>
  <c r="E84" i="2"/>
  <c r="Q83" i="2"/>
  <c r="E83" i="2"/>
  <c r="Q82" i="2"/>
  <c r="E82" i="2"/>
  <c r="Q81" i="2"/>
  <c r="E81" i="2"/>
  <c r="Q80" i="2"/>
  <c r="E80" i="2"/>
  <c r="Q79" i="2"/>
  <c r="E79" i="2"/>
  <c r="Q78" i="2"/>
  <c r="E78" i="2"/>
  <c r="Q77" i="2"/>
  <c r="E77" i="2"/>
  <c r="Q76" i="2"/>
  <c r="E76" i="2"/>
  <c r="Q75" i="2"/>
  <c r="E75" i="2"/>
  <c r="Q74" i="2"/>
  <c r="E74" i="2"/>
  <c r="Q73" i="2"/>
  <c r="E73" i="2"/>
  <c r="Q72" i="2"/>
  <c r="E72" i="2"/>
  <c r="Q71" i="2"/>
  <c r="E71" i="2"/>
  <c r="Q70" i="2"/>
  <c r="E70" i="2"/>
  <c r="Q69" i="2"/>
  <c r="E69" i="2"/>
  <c r="Q68" i="2"/>
  <c r="E68" i="2"/>
  <c r="Q67" i="2"/>
  <c r="E67" i="2"/>
  <c r="Q66" i="2"/>
  <c r="E66" i="2"/>
  <c r="Q65" i="2"/>
  <c r="E65" i="2"/>
  <c r="Q64" i="2"/>
  <c r="E64" i="2"/>
  <c r="Q63" i="2"/>
  <c r="E63" i="2"/>
  <c r="Q62" i="2"/>
  <c r="E62" i="2"/>
  <c r="Q61" i="2"/>
  <c r="E61" i="2"/>
  <c r="Q60" i="2"/>
  <c r="E60" i="2"/>
  <c r="Q59" i="2"/>
  <c r="E59" i="2"/>
  <c r="Q58" i="2"/>
  <c r="E58" i="2"/>
  <c r="Q57" i="2"/>
  <c r="E57" i="2"/>
  <c r="Q56" i="2"/>
  <c r="E56" i="2"/>
  <c r="Q55" i="2"/>
  <c r="E55" i="2"/>
  <c r="Q54" i="2"/>
  <c r="E54" i="2"/>
  <c r="Q53" i="2"/>
  <c r="E53" i="2"/>
  <c r="Q52" i="2"/>
  <c r="E52" i="2"/>
  <c r="Q51" i="2"/>
  <c r="E51" i="2"/>
  <c r="Q50" i="2"/>
  <c r="E50" i="2"/>
  <c r="Q49" i="2"/>
  <c r="E49" i="2"/>
  <c r="Q48" i="2"/>
  <c r="E48" i="2"/>
  <c r="Q47" i="2"/>
  <c r="E47" i="2"/>
  <c r="Q46" i="2"/>
  <c r="E46" i="2"/>
  <c r="Q45" i="2"/>
  <c r="E45" i="2"/>
  <c r="Q44" i="2"/>
  <c r="E44" i="2"/>
  <c r="Q43" i="2"/>
  <c r="E43" i="2"/>
  <c r="Q42" i="2"/>
  <c r="E42" i="2"/>
  <c r="Q41" i="2"/>
  <c r="E41" i="2"/>
  <c r="Q40" i="2"/>
  <c r="E40" i="2"/>
  <c r="Q39" i="2"/>
  <c r="E39" i="2"/>
  <c r="Q38" i="2"/>
  <c r="E38" i="2"/>
  <c r="Q37" i="2"/>
  <c r="E37" i="2"/>
  <c r="Q36" i="2"/>
  <c r="E36" i="2"/>
  <c r="Q35" i="2"/>
  <c r="E35" i="2"/>
  <c r="Q34" i="2"/>
  <c r="E34" i="2"/>
  <c r="Q33" i="2"/>
  <c r="E33" i="2"/>
  <c r="Q32" i="2"/>
  <c r="E32" i="2"/>
  <c r="Q31" i="2"/>
  <c r="E31" i="2"/>
  <c r="Q30" i="2"/>
  <c r="E30" i="2"/>
  <c r="Q29" i="2"/>
  <c r="E29" i="2"/>
  <c r="Q28" i="2"/>
  <c r="E28" i="2"/>
  <c r="Q27" i="2"/>
  <c r="E27" i="2"/>
  <c r="Q26" i="2"/>
  <c r="E26" i="2"/>
  <c r="Q25" i="2"/>
  <c r="E25" i="2"/>
  <c r="Q24" i="2"/>
  <c r="E24" i="2"/>
  <c r="Q23" i="2"/>
  <c r="E23" i="2"/>
  <c r="Q22" i="2"/>
  <c r="E22" i="2"/>
  <c r="Q21" i="2"/>
  <c r="E21" i="2"/>
  <c r="Q20" i="2"/>
  <c r="E20" i="2"/>
  <c r="Q19" i="2"/>
  <c r="E19" i="2"/>
  <c r="Q18" i="2"/>
  <c r="E18" i="2"/>
  <c r="Q17" i="2"/>
  <c r="E17" i="2"/>
  <c r="Q16" i="2"/>
  <c r="E16" i="2"/>
  <c r="Q15" i="2"/>
  <c r="E15" i="2"/>
  <c r="Q14" i="2"/>
  <c r="E14" i="2"/>
  <c r="Q13" i="2"/>
  <c r="E13" i="2"/>
  <c r="Q12" i="2"/>
  <c r="E12" i="2"/>
  <c r="Q11" i="2"/>
  <c r="E11" i="2"/>
  <c r="Q10" i="2"/>
  <c r="E10" i="2"/>
  <c r="Q9" i="2"/>
  <c r="E9" i="2"/>
  <c r="Q8" i="2"/>
  <c r="E8" i="2"/>
  <c r="Q7" i="2"/>
  <c r="E7" i="2"/>
  <c r="Q6" i="2"/>
  <c r="E6" i="2"/>
  <c r="Q5" i="2"/>
  <c r="E5" i="2"/>
  <c r="Q4" i="2"/>
  <c r="E4" i="2"/>
  <c r="Q3" i="2"/>
  <c r="E3" i="2"/>
  <c r="Q2" i="2"/>
  <c r="E2" i="2"/>
  <c r="Q10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1" i="1"/>
  <c r="Q102" i="1"/>
  <c r="Q103" i="1"/>
  <c r="Q104" i="1"/>
  <c r="Q105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3" i="1"/>
  <c r="E4" i="1"/>
  <c r="E5" i="1"/>
  <c r="E6" i="1"/>
  <c r="E7" i="1"/>
  <c r="E8" i="1"/>
  <c r="E2" i="1"/>
  <c r="E28" i="3" l="1"/>
  <c r="Q16" i="1"/>
  <c r="C28" i="3"/>
  <c r="D28" i="3"/>
</calcChain>
</file>

<file path=xl/sharedStrings.xml><?xml version="1.0" encoding="utf-8"?>
<sst xmlns="http://schemas.openxmlformats.org/spreadsheetml/2006/main" count="765" uniqueCount="316">
  <si>
    <t>CharacterName</t>
  </si>
  <si>
    <t>Absorbing Man</t>
  </si>
  <si>
    <t>Adam Warlock</t>
  </si>
  <si>
    <t>Air-Walker (Gabriel Lan)</t>
  </si>
  <si>
    <t>Alpha Flight</t>
  </si>
  <si>
    <t>Annihilus</t>
  </si>
  <si>
    <t>Archangel</t>
  </si>
  <si>
    <t>Aurora</t>
  </si>
  <si>
    <t>Avengers</t>
  </si>
  <si>
    <t>Banshee</t>
  </si>
  <si>
    <t>Banshee (Theresa Rourke)</t>
  </si>
  <si>
    <t>Beast</t>
  </si>
  <si>
    <t>Black Bolt</t>
  </si>
  <si>
    <t>Black Knight (Sir Percy of Scandia)</t>
  </si>
  <si>
    <t>Black Panther</t>
  </si>
  <si>
    <t>Black Widow</t>
  </si>
  <si>
    <t>Blastaar</t>
  </si>
  <si>
    <t>Bullseye</t>
  </si>
  <si>
    <t>Cammi</t>
  </si>
  <si>
    <t>Captain America</t>
  </si>
  <si>
    <t>Captain Britain</t>
  </si>
  <si>
    <t>Captain Marvel (Carol Danvers)</t>
  </si>
  <si>
    <t>Captain Marvel (Genis-Vell)</t>
  </si>
  <si>
    <t>Captain Marvel (Mar-Vell)</t>
  </si>
  <si>
    <t>Colossus</t>
  </si>
  <si>
    <t>Cyclops</t>
  </si>
  <si>
    <t>Daredevil</t>
  </si>
  <si>
    <t>Deadpool</t>
  </si>
  <si>
    <t>Death</t>
  </si>
  <si>
    <t>Deathlok</t>
  </si>
  <si>
    <t>Defenders</t>
  </si>
  <si>
    <t>Doctor Doom</t>
  </si>
  <si>
    <t>Doctor Strange</t>
  </si>
  <si>
    <t>Drax</t>
  </si>
  <si>
    <t>Ego</t>
  </si>
  <si>
    <t>Elektra</t>
  </si>
  <si>
    <t>Eternity</t>
  </si>
  <si>
    <t>Falcon</t>
  </si>
  <si>
    <t>Fantastic Four</t>
  </si>
  <si>
    <t>Firelord</t>
  </si>
  <si>
    <t>Forgotten One</t>
  </si>
  <si>
    <t>Galactus</t>
  </si>
  <si>
    <t>Gamora</t>
  </si>
  <si>
    <t>Ghost Rider (Johnny Blaze)</t>
  </si>
  <si>
    <t>Giant Man</t>
  </si>
  <si>
    <t>Guardian</t>
  </si>
  <si>
    <t>Guardians of the Galaxy</t>
  </si>
  <si>
    <t>Hawkeye</t>
  </si>
  <si>
    <t>Hulk</t>
  </si>
  <si>
    <t>Human Torch</t>
  </si>
  <si>
    <t>Hydra</t>
  </si>
  <si>
    <t>Hyperion (Earth-712)</t>
  </si>
  <si>
    <t>Illuminati</t>
  </si>
  <si>
    <t>Inhumans</t>
  </si>
  <si>
    <t>Invisible Woman</t>
  </si>
  <si>
    <t>Iron Fist (Danny Rand)</t>
  </si>
  <si>
    <t>Iron Man</t>
  </si>
  <si>
    <t>Jessica Jones</t>
  </si>
  <si>
    <t>Living Tribunal</t>
  </si>
  <si>
    <t>Loki</t>
  </si>
  <si>
    <t>Luke Cage</t>
  </si>
  <si>
    <t>Magus (Adam Warlock)</t>
  </si>
  <si>
    <t>Mantis</t>
  </si>
  <si>
    <t>Maria Hill</t>
  </si>
  <si>
    <t>Medusa</t>
  </si>
  <si>
    <t>Mephisto</t>
  </si>
  <si>
    <t>Moondragon</t>
  </si>
  <si>
    <t>Mr. Fantastic</t>
  </si>
  <si>
    <t>Namor</t>
  </si>
  <si>
    <t>Namorita</t>
  </si>
  <si>
    <t>Nebula</t>
  </si>
  <si>
    <t>Nightcrawler</t>
  </si>
  <si>
    <t>Northstar</t>
  </si>
  <si>
    <t>Nova</t>
  </si>
  <si>
    <t>Nova (Sam Alexander)</t>
  </si>
  <si>
    <t>Peter Quill</t>
  </si>
  <si>
    <t>Pip</t>
  </si>
  <si>
    <t>Professor X</t>
  </si>
  <si>
    <t>Psylocke</t>
  </si>
  <si>
    <t>Puppet Master</t>
  </si>
  <si>
    <t>Quasar (Wendell Vaughn)</t>
  </si>
  <si>
    <t>Ravenous</t>
  </si>
  <si>
    <t>Red Shift</t>
  </si>
  <si>
    <t>Rhino</t>
  </si>
  <si>
    <t>Rick Jones</t>
  </si>
  <si>
    <t>Rocket Raccoon</t>
  </si>
  <si>
    <t>Ronan</t>
  </si>
  <si>
    <t>S.H.I.E.L.D.</t>
  </si>
  <si>
    <t>Sasquatch (Walter Langkowski)</t>
  </si>
  <si>
    <t>Scarlet Witch</t>
  </si>
  <si>
    <t>She-Hulk (Jennifer Walters)</t>
  </si>
  <si>
    <t>Silver Surfer</t>
  </si>
  <si>
    <t>Skreet</t>
  </si>
  <si>
    <t>Skrulls</t>
  </si>
  <si>
    <t>Spider-Man</t>
  </si>
  <si>
    <t>Star-Lord (Peter Quill)</t>
  </si>
  <si>
    <t>Stardust</t>
  </si>
  <si>
    <t>Super-Skrull</t>
  </si>
  <si>
    <t>Tenebrous</t>
  </si>
  <si>
    <t>Thanos</t>
  </si>
  <si>
    <t>The Watchers</t>
  </si>
  <si>
    <t>Thor</t>
  </si>
  <si>
    <t>Vision</t>
  </si>
  <si>
    <t>Wolverine</t>
  </si>
  <si>
    <t>X-Men</t>
  </si>
  <si>
    <t>Name</t>
  </si>
  <si>
    <t>Alignment</t>
  </si>
  <si>
    <t>IsGoodGuy</t>
  </si>
  <si>
    <t>Intelligence</t>
  </si>
  <si>
    <t>Strength</t>
  </si>
  <si>
    <t>Speed</t>
  </si>
  <si>
    <t>Durability</t>
  </si>
  <si>
    <t>Power</t>
  </si>
  <si>
    <t>Combat</t>
  </si>
  <si>
    <t>X</t>
  </si>
  <si>
    <t>Carl Creel</t>
  </si>
  <si>
    <t>Bad</t>
  </si>
  <si>
    <t>Good</t>
  </si>
  <si>
    <t>Gabriel Lan</t>
  </si>
  <si>
    <t>Theresa Rourke</t>
  </si>
  <si>
    <t>Sir Percy of Scandia</t>
  </si>
  <si>
    <t>Carol Danvers</t>
  </si>
  <si>
    <t>IsTeam</t>
  </si>
  <si>
    <t>Masters of Evil</t>
  </si>
  <si>
    <t>TeamAffiliation</t>
  </si>
  <si>
    <t>Heralds of Galactus</t>
  </si>
  <si>
    <t>Warren Kenneth Worthington III</t>
  </si>
  <si>
    <t>X-Force</t>
  </si>
  <si>
    <t>Jeanne-Marie Beaubier</t>
  </si>
  <si>
    <t>IsSuperior</t>
  </si>
  <si>
    <t>Rating</t>
  </si>
  <si>
    <t>bad</t>
  </si>
  <si>
    <t>Sean Cassidy</t>
  </si>
  <si>
    <t>X-Corps</t>
  </si>
  <si>
    <t>Alias</t>
  </si>
  <si>
    <t>Siryn</t>
  </si>
  <si>
    <t>X-Factor</t>
  </si>
  <si>
    <t>Hank McCoy</t>
  </si>
  <si>
    <t>Blackagar Boltagon</t>
  </si>
  <si>
    <t>Energy</t>
  </si>
  <si>
    <t>Fighting</t>
  </si>
  <si>
    <t>Marvel Rating</t>
  </si>
  <si>
    <t>Convert</t>
  </si>
  <si>
    <t>Superhero DB Rating</t>
  </si>
  <si>
    <t>Knights of the Round Table</t>
  </si>
  <si>
    <t>T'Challa</t>
  </si>
  <si>
    <t>Natalia Alianovna Romanova</t>
  </si>
  <si>
    <t>The Living Bomb Burst</t>
  </si>
  <si>
    <t>Lester</t>
  </si>
  <si>
    <t>Dark Avengers</t>
  </si>
  <si>
    <t>United Front</t>
  </si>
  <si>
    <t>Steven Grant Rogers</t>
  </si>
  <si>
    <t>Nomad</t>
  </si>
  <si>
    <t>Brian Braddock</t>
  </si>
  <si>
    <t>Super Soldiers</t>
  </si>
  <si>
    <t>Genis-Vell</t>
  </si>
  <si>
    <t>Mar-Vell</t>
  </si>
  <si>
    <t>Photon</t>
  </si>
  <si>
    <t>Thunderbolts</t>
  </si>
  <si>
    <t>Dr. Walter Lawson</t>
  </si>
  <si>
    <t>Scott Summers</t>
  </si>
  <si>
    <t>Matthew Michael Murdock</t>
  </si>
  <si>
    <t>Wade Wilson</t>
  </si>
  <si>
    <t>Mistress Death</t>
  </si>
  <si>
    <t>Colonel Luther Manning</t>
  </si>
  <si>
    <t>None</t>
  </si>
  <si>
    <t>Victor Von Doom</t>
  </si>
  <si>
    <t>Cabal</t>
  </si>
  <si>
    <t>Stephen Strange</t>
  </si>
  <si>
    <t>Arthur Sampson Douglas</t>
  </si>
  <si>
    <t>The Destroyer</t>
  </si>
  <si>
    <t>Elders of the Universe</t>
  </si>
  <si>
    <t>The Living Planet</t>
  </si>
  <si>
    <t>Elektra Natchios</t>
  </si>
  <si>
    <t>The Hand</t>
  </si>
  <si>
    <t>Inapplicable</t>
  </si>
  <si>
    <t>Neutral</t>
  </si>
  <si>
    <t>Sam Wilson</t>
  </si>
  <si>
    <t>Pyreus Kril</t>
  </si>
  <si>
    <t>Eternals</t>
  </si>
  <si>
    <t>Galan</t>
  </si>
  <si>
    <t>Devourer of Worlds</t>
  </si>
  <si>
    <t>Gamora Zen Whoberi Ben Titan</t>
  </si>
  <si>
    <t>Johnathon "Johnny" Blaze</t>
  </si>
  <si>
    <t>Spirit of Vengeance</t>
  </si>
  <si>
    <t>Midnight Sons</t>
  </si>
  <si>
    <t>Hank Pym</t>
  </si>
  <si>
    <t>The Ultimates</t>
  </si>
  <si>
    <t>Dr. James McDonald Hudson</t>
  </si>
  <si>
    <t>Clint Barton</t>
  </si>
  <si>
    <t>Bruce Banner</t>
  </si>
  <si>
    <t>Johnny Storm</t>
  </si>
  <si>
    <t>Mark Milton</t>
  </si>
  <si>
    <t>Susan Storm Richards</t>
  </si>
  <si>
    <t>Danny Rand</t>
  </si>
  <si>
    <t>Tony Stark</t>
  </si>
  <si>
    <t>Loki Laufeyson</t>
  </si>
  <si>
    <t>Carl Lucas</t>
  </si>
  <si>
    <t>Universal Church of Truth</t>
  </si>
  <si>
    <t>Medusalith Amaquelin Boltagon</t>
  </si>
  <si>
    <t>Heather Douglas</t>
  </si>
  <si>
    <t>Reed Richards</t>
  </si>
  <si>
    <t>Namor McKenzie</t>
  </si>
  <si>
    <t>Namorita Prentiss</t>
  </si>
  <si>
    <t>Atlanteans</t>
  </si>
  <si>
    <t>Kurt Wagner</t>
  </si>
  <si>
    <t>Jean-Paul Beaubier</t>
  </si>
  <si>
    <t>Richard Rider</t>
  </si>
  <si>
    <t>Samuel Alexander</t>
  </si>
  <si>
    <t>Nova Corps</t>
  </si>
  <si>
    <t>Star-Lord</t>
  </si>
  <si>
    <t>Pip the Troll</t>
  </si>
  <si>
    <t>Prince Pip Gofern</t>
  </si>
  <si>
    <t>Infinity Watch</t>
  </si>
  <si>
    <t>Charles Francis Xavier</t>
  </si>
  <si>
    <t>Elizabeth "Betsy" Braddock</t>
  </si>
  <si>
    <t>Phillip Masters</t>
  </si>
  <si>
    <t>Wendell Elvis Vaughn</t>
  </si>
  <si>
    <t>Seekers</t>
  </si>
  <si>
    <t>Aleksei Mikhailovich Sytsevich</t>
  </si>
  <si>
    <t>The Firm</t>
  </si>
  <si>
    <t>Richard Milhouse Jones</t>
  </si>
  <si>
    <t>A-Bomb</t>
  </si>
  <si>
    <t>The Accuser</t>
  </si>
  <si>
    <t>Accuser Corps</t>
  </si>
  <si>
    <t>Walter Langkowski</t>
  </si>
  <si>
    <t>Box</t>
  </si>
  <si>
    <t>Wanda Maximoff</t>
  </si>
  <si>
    <t>Jennifer Walters</t>
  </si>
  <si>
    <t>Norrin Radd</t>
  </si>
  <si>
    <t>Peter Parker</t>
  </si>
  <si>
    <t>ki'rt</t>
  </si>
  <si>
    <t>Proemial Gods</t>
  </si>
  <si>
    <t>Uatu</t>
  </si>
  <si>
    <t>Thor Odinson</t>
  </si>
  <si>
    <t>Logan</t>
  </si>
  <si>
    <t>Ancient One</t>
  </si>
  <si>
    <t>Beta-Ray Bill</t>
  </si>
  <si>
    <t>Beyonder</t>
  </si>
  <si>
    <t>Blue Marvel</t>
  </si>
  <si>
    <t>Cable</t>
  </si>
  <si>
    <t>Carnage</t>
  </si>
  <si>
    <t>Clea</t>
  </si>
  <si>
    <t>Cosmo (dog)</t>
  </si>
  <si>
    <t>Count Nefaria</t>
  </si>
  <si>
    <t>Doctor Octopus</t>
  </si>
  <si>
    <t>Dormammu</t>
  </si>
  <si>
    <t>Gladiator (Kallark)</t>
  </si>
  <si>
    <t>Grandmaster</t>
  </si>
  <si>
    <t>Havok</t>
  </si>
  <si>
    <t>Hercules</t>
  </si>
  <si>
    <t>Imperial Guard</t>
  </si>
  <si>
    <t>Juggernaut</t>
  </si>
  <si>
    <t>Kang</t>
  </si>
  <si>
    <t>Karnak</t>
  </si>
  <si>
    <t>Korvac</t>
  </si>
  <si>
    <t>Marvel Boy</t>
  </si>
  <si>
    <t>Morg</t>
  </si>
  <si>
    <t>Nightmare</t>
  </si>
  <si>
    <t>Nitro</t>
  </si>
  <si>
    <t>Nova (Frankie Raye)</t>
  </si>
  <si>
    <t>Odin</t>
  </si>
  <si>
    <t>Quasar (Phyla-Vell)</t>
  </si>
  <si>
    <t>Quicksilver</t>
  </si>
  <si>
    <t>Sif</t>
  </si>
  <si>
    <t>Sinister Six</t>
  </si>
  <si>
    <t>Spectrum</t>
  </si>
  <si>
    <t>Starfox</t>
  </si>
  <si>
    <t>Swordsman</t>
  </si>
  <si>
    <t>Terrax</t>
  </si>
  <si>
    <t>Thing</t>
  </si>
  <si>
    <t>Thor Girl</t>
  </si>
  <si>
    <t>Ulik</t>
  </si>
  <si>
    <t>Valkyrie (Samantha Parrington)</t>
  </si>
  <si>
    <t>Yan</t>
  </si>
  <si>
    <t>Bill</t>
  </si>
  <si>
    <t>Star Masters</t>
  </si>
  <si>
    <t>Kosmos</t>
  </si>
  <si>
    <t>Adam Brashear</t>
  </si>
  <si>
    <t>Beyonders</t>
  </si>
  <si>
    <t>Nathan Summers</t>
  </si>
  <si>
    <t>Cietus Kasady</t>
  </si>
  <si>
    <t>Spacedog</t>
  </si>
  <si>
    <t>Count Luchino Nefaria</t>
  </si>
  <si>
    <t>Dream Maker</t>
  </si>
  <si>
    <t>Legion of the Universe</t>
  </si>
  <si>
    <t>Otto Octavius</t>
  </si>
  <si>
    <t>Kallark</t>
  </si>
  <si>
    <t>En Dwi Gast</t>
  </si>
  <si>
    <t>Alexander Summers</t>
  </si>
  <si>
    <t>Heracles</t>
  </si>
  <si>
    <t>Cain Marko</t>
  </si>
  <si>
    <t>Nathaniel Richards</t>
  </si>
  <si>
    <t>Michael Korvac</t>
  </si>
  <si>
    <t>Minions of Menace</t>
  </si>
  <si>
    <t>Noh-Varr</t>
  </si>
  <si>
    <t>Fear Lords</t>
  </si>
  <si>
    <t>Robert Hunter</t>
  </si>
  <si>
    <t>Lunatic Legion</t>
  </si>
  <si>
    <t>Frankie Raye</t>
  </si>
  <si>
    <t>Phyla-Vell</t>
  </si>
  <si>
    <t>Odin Borson</t>
  </si>
  <si>
    <t>Asguardians</t>
  </si>
  <si>
    <t>Pietro Django Maximoff</t>
  </si>
  <si>
    <t>Lady Sif</t>
  </si>
  <si>
    <t>Monica Rambeau</t>
  </si>
  <si>
    <t>Squadron Supreme</t>
  </si>
  <si>
    <t>Eros</t>
  </si>
  <si>
    <t>Andreas von Strucker</t>
  </si>
  <si>
    <t>Tyros</t>
  </si>
  <si>
    <t>The Tamer</t>
  </si>
  <si>
    <t>Benjamin Grimes</t>
  </si>
  <si>
    <t>Tarene</t>
  </si>
  <si>
    <t>Ulik the Troll</t>
  </si>
  <si>
    <t>Wrecking Crew</t>
  </si>
  <si>
    <t>Samantha Parrington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</si>
</sst>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666666"/>
      <name val="Arial"/>
      <family val="2"/>
    </font>
    <font>
      <sz val="7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/>
      <bottom style="medium">
        <color rgb="FFD7D7D7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/>
    <xf numFmtId="0" fontId="0" fillId="3" borderId="0" xfId="0" applyFill="1"/>
    <xf numFmtId="0" fontId="0" fillId="0" borderId="0" xfId="0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</cellXfs>
  <cellStyles count="1">
    <cellStyle name="Normal" xfId="0" builtinId="0"/>
  </cellStyles>
  <dxfs count="86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143" totalsRowShown="0" headerRowDxfId="74" dataDxfId="73">
  <autoFilter ref="A1:Q143"/>
  <tableColumns count="17">
    <tableColumn id="1" name="CharacterName" dataDxfId="72"/>
    <tableColumn id="2" name="Name" dataDxfId="71"/>
    <tableColumn id="18" name="Alias" dataDxfId="70"/>
    <tableColumn id="3" name="Alignment" dataDxfId="69"/>
    <tableColumn id="4" name="IsGoodGuy" dataDxfId="68">
      <calculatedColumnFormula>IF(Table1[[#This Row],[Alignment]]="Good", 1, 0)</calculatedColumnFormula>
    </tableColumn>
    <tableColumn id="12" name="IsTeam" dataDxfId="67"/>
    <tableColumn id="13" name="TeamAffiliation" dataDxfId="66"/>
    <tableColumn id="5" name="Intelligence" dataDxfId="65"/>
    <tableColumn id="6" name="Strength" dataDxfId="64"/>
    <tableColumn id="7" name="Speed" dataDxfId="63"/>
    <tableColumn id="8" name="Durability" dataDxfId="62"/>
    <tableColumn id="9" name="Power" dataDxfId="61"/>
    <tableColumn id="10" name="Combat" dataDxfId="60"/>
    <tableColumn id="11" name="X" dataDxfId="59"/>
    <tableColumn id="16" name="IsSuperior" dataDxfId="58"/>
    <tableColumn id="15" name="Rating" dataDxfId="57">
      <calculatedColumnFormula>(ROUND(AVERAGE(Table1[[#This Row],[Intelligence]:[Combat]]), 2))</calculatedColumnFormula>
    </tableColumn>
    <tableColumn id="14" name="X-Factor" dataDxfId="56">
      <calculatedColumnFormula>(ROUND(AVERAGE(Table1[[#This Row],[Intelligence]:[Combat]]), 2)*Table1[[#This Row],[X]])</calculatedColumnFormula>
    </tableColumn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Q105" totalsRowShown="0" headerRowDxfId="52" dataDxfId="51">
  <autoFilter ref="A1:Q105"/>
  <tableColumns count="17">
    <tableColumn id="1" name="CharacterName" dataDxfId="50"/>
    <tableColumn id="2" name="Name" dataDxfId="49"/>
    <tableColumn id="18" name="Alias" dataDxfId="48"/>
    <tableColumn id="3" name="Alignment" dataDxfId="47"/>
    <tableColumn id="4" name="IsGoodGuy" dataDxfId="46">
      <calculatedColumnFormula>IF(Table13[[#This Row],[Alignment]]="Good", 1, 0)</calculatedColumnFormula>
    </tableColumn>
    <tableColumn id="12" name="IsTeam" dataDxfId="45"/>
    <tableColumn id="13" name="TeamAffiliation" dataDxfId="44"/>
    <tableColumn id="5" name="Durability" dataDxfId="43"/>
    <tableColumn id="6" name="Energy" dataDxfId="42"/>
    <tableColumn id="7" name="Fighting" dataDxfId="41"/>
    <tableColumn id="8" name="Intelligence" dataDxfId="40"/>
    <tableColumn id="9" name="Speed" dataDxfId="39"/>
    <tableColumn id="10" name="Strength" dataDxfId="38"/>
    <tableColumn id="11" name="X" dataDxfId="37"/>
    <tableColumn id="16" name="IsSuperior" dataDxfId="36"/>
    <tableColumn id="19" name="Rating" dataDxfId="35">
      <calculatedColumnFormula>(ROUND(AVERAGE(Table13[[#This Row],[Durability]:[Strength]]), 2))</calculatedColumnFormula>
    </tableColumn>
    <tableColumn id="14" name="X-Factor" dataDxfId="34">
      <calculatedColumnFormula>(ROUND(AVERAGE(Table13[[#This Row],[Durability]:[Strength]]), 2)*Table13[[#This Row],[X]])</calculatedColumnFormula>
    </tableColumn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8" totalsRowShown="0" headerRowDxfId="24" dataDxfId="23">
  <autoFilter ref="A1:C8"/>
  <tableColumns count="3">
    <tableColumn id="1" name="Marvel Rating" dataDxfId="22"/>
    <tableColumn id="2" name="Convert" dataDxfId="21">
      <calculatedColumnFormula>ROUND(A2/7, 2)</calculatedColumnFormula>
    </tableColumn>
    <tableColumn id="3" name="Superhero DB Rating" dataDxfId="20">
      <calculatedColumnFormula>B2*100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2:F23" totalsRowShown="0" headerRowDxfId="19" dataDxfId="17" headerRowBorderDxfId="18" tableBorderDxfId="16">
  <autoFilter ref="A22:F23"/>
  <tableColumns count="6">
    <tableColumn id="1" name="Durability" dataDxfId="15">
      <calculatedColumnFormula>(ROUND(Table46[Durability]/7, 2)*100)</calculatedColumnFormula>
    </tableColumn>
    <tableColumn id="2" name="Energy" dataDxfId="14">
      <calculatedColumnFormula>(ROUND(Table46[Energy]/7, 2)*100)</calculatedColumnFormula>
    </tableColumn>
    <tableColumn id="3" name="Fighting" dataDxfId="13">
      <calculatedColumnFormula>(ROUND(Table46[Fighting]/7, 2)*100)</calculatedColumnFormula>
    </tableColumn>
    <tableColumn id="4" name="Intelligence" dataDxfId="12">
      <calculatedColumnFormula>(ROUND(Table46[Intelligence]/7, 2)*100)</calculatedColumnFormula>
    </tableColumn>
    <tableColumn id="5" name="Speed" dataDxfId="11">
      <calculatedColumnFormula>(ROUND(Table46[Speed]/7, 2)*100)</calculatedColumnFormula>
    </tableColumn>
    <tableColumn id="6" name="Strength" dataDxfId="10">
      <calculatedColumnFormula>(ROUND(Table46[Strength]/7, 2)*100)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5" name="Table46" displayName="Table46" ref="A16:F17" totalsRowShown="0" headerRowDxfId="9" dataDxfId="7" headerRowBorderDxfId="8" tableBorderDxfId="6">
  <autoFilter ref="A16:F17"/>
  <tableColumns count="6">
    <tableColumn id="1" name="Durability" dataDxfId="5"/>
    <tableColumn id="2" name="Energy" dataDxfId="4"/>
    <tableColumn id="3" name="Fighting" dataDxfId="3"/>
    <tableColumn id="4" name="Intelligence" dataDxfId="2"/>
    <tableColumn id="5" name="Speed" dataDxfId="1"/>
    <tableColumn id="6" name="Strength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3"/>
  <sheetViews>
    <sheetView tabSelected="1" zoomScale="80" zoomScaleNormal="80" workbookViewId="0">
      <selection activeCell="B11" sqref="B11"/>
    </sheetView>
  </sheetViews>
  <sheetFormatPr defaultRowHeight="14.4" x14ac:dyDescent="0.3"/>
  <cols>
    <col min="1" max="1" width="28.5546875" style="13" bestFit="1" customWidth="1"/>
    <col min="2" max="2" width="27.5546875" style="13" bestFit="1" customWidth="1"/>
    <col min="3" max="3" width="27.5546875" style="13" customWidth="1"/>
    <col min="4" max="16" width="15.88671875" style="13" customWidth="1"/>
    <col min="17" max="17" width="15.77734375" style="13" customWidth="1"/>
    <col min="18" max="16384" width="8.88671875" style="13"/>
  </cols>
  <sheetData>
    <row r="1" spans="1:17" x14ac:dyDescent="0.3">
      <c r="A1" s="13" t="s">
        <v>0</v>
      </c>
      <c r="B1" s="13" t="s">
        <v>105</v>
      </c>
      <c r="C1" s="13" t="s">
        <v>134</v>
      </c>
      <c r="D1" s="13" t="s">
        <v>106</v>
      </c>
      <c r="E1" s="13" t="s">
        <v>107</v>
      </c>
      <c r="F1" s="13" t="s">
        <v>122</v>
      </c>
      <c r="G1" s="13" t="s">
        <v>124</v>
      </c>
      <c r="H1" s="13" t="s">
        <v>108</v>
      </c>
      <c r="I1" s="13" t="s">
        <v>109</v>
      </c>
      <c r="J1" s="13" t="s">
        <v>110</v>
      </c>
      <c r="K1" s="13" t="s">
        <v>111</v>
      </c>
      <c r="L1" s="13" t="s">
        <v>112</v>
      </c>
      <c r="M1" s="13" t="s">
        <v>113</v>
      </c>
      <c r="N1" s="13" t="s">
        <v>114</v>
      </c>
      <c r="O1" s="13" t="s">
        <v>129</v>
      </c>
      <c r="P1" s="13" t="s">
        <v>130</v>
      </c>
      <c r="Q1" s="13" t="s">
        <v>136</v>
      </c>
    </row>
    <row r="2" spans="1:17" x14ac:dyDescent="0.3">
      <c r="A2" s="13" t="s">
        <v>1</v>
      </c>
      <c r="B2" s="14" t="s">
        <v>115</v>
      </c>
      <c r="C2" s="14"/>
      <c r="D2" s="13" t="s">
        <v>116</v>
      </c>
      <c r="E2" s="13">
        <f>IF(Table1[[#This Row],[Alignment]]="Good", 1, 0)</f>
        <v>0</v>
      </c>
      <c r="F2" s="13">
        <v>0</v>
      </c>
      <c r="G2" s="13" t="s">
        <v>123</v>
      </c>
      <c r="H2" s="13">
        <v>50</v>
      </c>
      <c r="I2" s="13">
        <v>85</v>
      </c>
      <c r="J2" s="13">
        <v>50</v>
      </c>
      <c r="K2" s="13">
        <v>95</v>
      </c>
      <c r="L2" s="13">
        <v>90</v>
      </c>
      <c r="M2" s="13">
        <v>70</v>
      </c>
      <c r="N2" s="13">
        <v>1.05</v>
      </c>
      <c r="O2" s="13">
        <v>1</v>
      </c>
      <c r="P2" s="13">
        <f>(ROUND(AVERAGE(Table1[[#This Row],[Intelligence]:[Combat]]), 2))</f>
        <v>73.33</v>
      </c>
      <c r="Q2" s="13">
        <f>(ROUND(AVERAGE(Table1[[#This Row],[Intelligence]:[Combat]]), 2)*Table1[[#This Row],[X]])</f>
        <v>76.996499999999997</v>
      </c>
    </row>
    <row r="3" spans="1:17" x14ac:dyDescent="0.3">
      <c r="A3" s="13" t="s">
        <v>2</v>
      </c>
      <c r="B3" s="13" t="s">
        <v>2</v>
      </c>
      <c r="D3" s="13" t="s">
        <v>117</v>
      </c>
      <c r="E3" s="13">
        <f>IF(Table1[[#This Row],[Alignment]]="Good", 1, 0)</f>
        <v>1</v>
      </c>
      <c r="F3" s="13">
        <v>0</v>
      </c>
      <c r="G3" s="13" t="s">
        <v>46</v>
      </c>
      <c r="H3" s="13">
        <v>71</v>
      </c>
      <c r="I3" s="13">
        <v>86</v>
      </c>
      <c r="J3" s="13">
        <v>86</v>
      </c>
      <c r="K3" s="13">
        <v>100</v>
      </c>
      <c r="L3" s="13">
        <v>100</v>
      </c>
      <c r="M3" s="13">
        <v>86</v>
      </c>
      <c r="N3" s="13">
        <v>1.1000000000000001</v>
      </c>
      <c r="O3" s="13">
        <v>2</v>
      </c>
      <c r="P3" s="13">
        <f>(ROUND(AVERAGE(Table1[[#This Row],[Intelligence]:[Combat]]), 2))</f>
        <v>88.17</v>
      </c>
      <c r="Q3" s="13">
        <f>(ROUND(AVERAGE(Table1[[#This Row],[Intelligence]:[Combat]]), 2)*Table1[[#This Row],[X]])</f>
        <v>96.987000000000009</v>
      </c>
    </row>
    <row r="4" spans="1:17" ht="28.8" x14ac:dyDescent="0.3">
      <c r="A4" s="13" t="s">
        <v>3</v>
      </c>
      <c r="B4" s="13" t="s">
        <v>118</v>
      </c>
      <c r="D4" s="13" t="s">
        <v>176</v>
      </c>
      <c r="E4" s="13">
        <f>IF(Table1[[#This Row],[Alignment]]="Good", 1, 0)</f>
        <v>0</v>
      </c>
      <c r="F4" s="13">
        <v>0</v>
      </c>
      <c r="G4" s="14" t="s">
        <v>125</v>
      </c>
      <c r="H4" s="13">
        <v>80</v>
      </c>
      <c r="I4" s="13">
        <v>85</v>
      </c>
      <c r="J4" s="13">
        <v>100</v>
      </c>
      <c r="K4" s="13">
        <v>85</v>
      </c>
      <c r="L4" s="13">
        <v>100</v>
      </c>
      <c r="M4" s="13">
        <v>40</v>
      </c>
      <c r="N4" s="13">
        <v>1.1000000000000001</v>
      </c>
      <c r="O4" s="13">
        <v>2</v>
      </c>
      <c r="P4" s="13">
        <f>(ROUND(AVERAGE(Table1[[#This Row],[Intelligence]:[Combat]]), 2))</f>
        <v>81.67</v>
      </c>
      <c r="Q4" s="13">
        <f>(ROUND(AVERAGE(Table1[[#This Row],[Intelligence]:[Combat]]), 2)*Table1[[#This Row],[X]])</f>
        <v>89.837000000000003</v>
      </c>
    </row>
    <row r="5" spans="1:17" x14ac:dyDescent="0.3">
      <c r="A5" s="13" t="s">
        <v>4</v>
      </c>
      <c r="B5" s="13" t="s">
        <v>4</v>
      </c>
      <c r="D5" s="13" t="s">
        <v>117</v>
      </c>
      <c r="E5" s="13">
        <f>IF(Table1[[#This Row],[Alignment]]="Good", 1, 0)</f>
        <v>1</v>
      </c>
      <c r="F5" s="13">
        <v>1</v>
      </c>
      <c r="G5" s="13" t="s">
        <v>4</v>
      </c>
      <c r="H5" s="13">
        <v>90</v>
      </c>
      <c r="I5" s="13">
        <v>80</v>
      </c>
      <c r="J5" s="13">
        <v>100</v>
      </c>
      <c r="K5" s="13">
        <v>75</v>
      </c>
      <c r="L5" s="13">
        <v>80</v>
      </c>
      <c r="M5" s="13">
        <v>75</v>
      </c>
      <c r="N5" s="13">
        <v>1.05</v>
      </c>
      <c r="O5" s="13">
        <v>0</v>
      </c>
      <c r="P5" s="13">
        <f>(ROUND(AVERAGE(Table1[[#This Row],[Intelligence]:[Combat]]), 2))</f>
        <v>83.33</v>
      </c>
      <c r="Q5" s="13">
        <f>(ROUND(AVERAGE(Table1[[#This Row],[Intelligence]:[Combat]]), 2)*Table1[[#This Row],[X]])</f>
        <v>87.496499999999997</v>
      </c>
    </row>
    <row r="6" spans="1:17" x14ac:dyDescent="0.3">
      <c r="A6" s="13" t="s">
        <v>5</v>
      </c>
      <c r="B6" s="13" t="s">
        <v>5</v>
      </c>
      <c r="D6" s="13" t="s">
        <v>116</v>
      </c>
      <c r="E6" s="13">
        <f>IF(Table1[[#This Row],[Alignment]]="Good", 1, 0)</f>
        <v>0</v>
      </c>
      <c r="F6" s="13">
        <v>0</v>
      </c>
      <c r="G6" s="13" t="s">
        <v>165</v>
      </c>
      <c r="H6" s="13">
        <v>90</v>
      </c>
      <c r="I6" s="13">
        <v>80</v>
      </c>
      <c r="J6" s="13">
        <v>50</v>
      </c>
      <c r="K6" s="13">
        <v>60</v>
      </c>
      <c r="L6" s="13">
        <v>60</v>
      </c>
      <c r="M6" s="13">
        <v>65</v>
      </c>
      <c r="N6" s="13">
        <v>1</v>
      </c>
      <c r="O6" s="13">
        <v>0</v>
      </c>
      <c r="P6" s="13">
        <f>(ROUND(AVERAGE(Table1[[#This Row],[Intelligence]:[Combat]]), 2))</f>
        <v>67.5</v>
      </c>
      <c r="Q6" s="13">
        <f>(ROUND(AVERAGE(Table1[[#This Row],[Intelligence]:[Combat]]), 2)*Table1[[#This Row],[X]])</f>
        <v>67.5</v>
      </c>
    </row>
    <row r="7" spans="1:17" x14ac:dyDescent="0.3">
      <c r="A7" s="13" t="s">
        <v>6</v>
      </c>
      <c r="B7" s="13" t="s">
        <v>126</v>
      </c>
      <c r="D7" s="13" t="s">
        <v>117</v>
      </c>
      <c r="E7" s="13">
        <f>IF(Table1[[#This Row],[Alignment]]="Good", 1, 0)</f>
        <v>1</v>
      </c>
      <c r="F7" s="13">
        <v>0</v>
      </c>
      <c r="G7" s="13" t="s">
        <v>127</v>
      </c>
      <c r="H7" s="13">
        <v>85</v>
      </c>
      <c r="I7" s="13">
        <v>15</v>
      </c>
      <c r="J7" s="13">
        <v>60</v>
      </c>
      <c r="K7" s="13">
        <v>65</v>
      </c>
      <c r="L7" s="13">
        <v>35</v>
      </c>
      <c r="M7" s="13">
        <v>45</v>
      </c>
      <c r="N7" s="13">
        <v>1</v>
      </c>
      <c r="O7" s="13">
        <v>0</v>
      </c>
      <c r="P7" s="13">
        <f>(ROUND(AVERAGE(Table1[[#This Row],[Intelligence]:[Combat]]), 2))</f>
        <v>50.83</v>
      </c>
      <c r="Q7" s="13">
        <f>(ROUND(AVERAGE(Table1[[#This Row],[Intelligence]:[Combat]]), 2)*Table1[[#This Row],[X]])</f>
        <v>50.83</v>
      </c>
    </row>
    <row r="8" spans="1:17" x14ac:dyDescent="0.3">
      <c r="A8" s="13" t="s">
        <v>7</v>
      </c>
      <c r="B8" s="13" t="s">
        <v>128</v>
      </c>
      <c r="D8" s="13" t="s">
        <v>117</v>
      </c>
      <c r="E8" s="13">
        <f>IF(Table1[[#This Row],[Alignment]]="Good", 1, 0)</f>
        <v>1</v>
      </c>
      <c r="F8" s="13">
        <v>0</v>
      </c>
      <c r="G8" s="13" t="s">
        <v>4</v>
      </c>
      <c r="H8" s="13">
        <v>85</v>
      </c>
      <c r="I8" s="13">
        <v>10</v>
      </c>
      <c r="J8" s="13">
        <v>100</v>
      </c>
      <c r="K8" s="13">
        <v>60</v>
      </c>
      <c r="L8" s="13">
        <v>75</v>
      </c>
      <c r="M8" s="13">
        <v>60</v>
      </c>
      <c r="N8" s="13">
        <v>1.05</v>
      </c>
      <c r="O8" s="13">
        <v>1</v>
      </c>
      <c r="P8" s="13">
        <f>(ROUND(AVERAGE(Table1[[#This Row],[Intelligence]:[Combat]]), 2))</f>
        <v>65</v>
      </c>
      <c r="Q8" s="13">
        <f>(ROUND(AVERAGE(Table1[[#This Row],[Intelligence]:[Combat]]), 2)*Table1[[#This Row],[X]])</f>
        <v>68.25</v>
      </c>
    </row>
    <row r="9" spans="1:17" x14ac:dyDescent="0.3">
      <c r="A9" s="13" t="s">
        <v>8</v>
      </c>
      <c r="B9" s="13" t="s">
        <v>8</v>
      </c>
      <c r="D9" s="13" t="s">
        <v>117</v>
      </c>
      <c r="E9" s="13">
        <f>IF(Table1[[#This Row],[Alignment]]="Good", 1, 0)</f>
        <v>1</v>
      </c>
      <c r="F9" s="13">
        <v>1</v>
      </c>
      <c r="G9" s="13" t="s">
        <v>8</v>
      </c>
      <c r="H9" s="13">
        <v>100</v>
      </c>
      <c r="I9" s="13">
        <v>100</v>
      </c>
      <c r="J9" s="13">
        <v>100</v>
      </c>
      <c r="K9" s="13">
        <v>100</v>
      </c>
      <c r="L9" s="13">
        <v>100</v>
      </c>
      <c r="M9" s="13">
        <v>100</v>
      </c>
      <c r="N9" s="13">
        <v>1.3</v>
      </c>
      <c r="O9" s="13">
        <v>6</v>
      </c>
      <c r="P9" s="13">
        <f>(ROUND(AVERAGE(Table1[[#This Row],[Intelligence]:[Combat]]), 2))</f>
        <v>100</v>
      </c>
      <c r="Q9" s="13">
        <f>(ROUND(AVERAGE(Table1[[#This Row],[Intelligence]:[Combat]]), 2)*Table1[[#This Row],[X]])</f>
        <v>130</v>
      </c>
    </row>
    <row r="10" spans="1:17" x14ac:dyDescent="0.3">
      <c r="A10" s="13" t="s">
        <v>9</v>
      </c>
      <c r="B10" s="13" t="s">
        <v>132</v>
      </c>
      <c r="D10" s="13" t="s">
        <v>117</v>
      </c>
      <c r="E10" s="13">
        <f>IF(Table1[[#This Row],[Alignment]]="Good", 1, 0)</f>
        <v>1</v>
      </c>
      <c r="F10" s="13">
        <v>0</v>
      </c>
      <c r="G10" s="13" t="s">
        <v>133</v>
      </c>
      <c r="H10" s="13">
        <v>80</v>
      </c>
      <c r="I10" s="13">
        <v>10</v>
      </c>
      <c r="J10" s="13">
        <v>60</v>
      </c>
      <c r="K10" s="13">
        <v>40</v>
      </c>
      <c r="L10" s="13">
        <v>65</v>
      </c>
      <c r="M10" s="13">
        <v>70</v>
      </c>
      <c r="N10" s="13">
        <v>1</v>
      </c>
      <c r="O10" s="13">
        <v>0</v>
      </c>
      <c r="P10" s="13">
        <f>(ROUND(AVERAGE(Table1[[#This Row],[Intelligence]:[Combat]]), 2))</f>
        <v>54.17</v>
      </c>
      <c r="Q10" s="13">
        <f>(ROUND(AVERAGE(Table1[[#This Row],[Intelligence]:[Combat]]), 2)*Table1[[#This Row],[X]])</f>
        <v>54.17</v>
      </c>
    </row>
    <row r="11" spans="1:17" x14ac:dyDescent="0.3">
      <c r="A11" s="13" t="s">
        <v>10</v>
      </c>
      <c r="B11" s="13" t="s">
        <v>119</v>
      </c>
      <c r="C11" s="13" t="s">
        <v>135</v>
      </c>
      <c r="D11" s="13" t="s">
        <v>116</v>
      </c>
      <c r="E11" s="13">
        <f>IF(Table1[[#This Row],[Alignment]]="Good", 1, 0)</f>
        <v>0</v>
      </c>
      <c r="F11" s="13">
        <v>0</v>
      </c>
      <c r="G11" s="13" t="s">
        <v>136</v>
      </c>
      <c r="H11" s="13">
        <v>75</v>
      </c>
      <c r="I11" s="13">
        <v>10</v>
      </c>
      <c r="J11" s="13">
        <v>50</v>
      </c>
      <c r="K11" s="13">
        <v>30</v>
      </c>
      <c r="L11" s="13">
        <v>50</v>
      </c>
      <c r="M11" s="13">
        <v>45</v>
      </c>
      <c r="N11" s="13">
        <v>1</v>
      </c>
      <c r="O11" s="13">
        <v>0</v>
      </c>
      <c r="P11" s="13">
        <f>(ROUND(AVERAGE(Table1[[#This Row],[Intelligence]:[Combat]]), 2))</f>
        <v>43.33</v>
      </c>
      <c r="Q11" s="13">
        <f>(ROUND(AVERAGE(Table1[[#This Row],[Intelligence]:[Combat]]), 2)*Table1[[#This Row],[X]])</f>
        <v>43.33</v>
      </c>
    </row>
    <row r="12" spans="1:17" x14ac:dyDescent="0.3">
      <c r="A12" s="13" t="s">
        <v>11</v>
      </c>
      <c r="B12" s="13" t="s">
        <v>137</v>
      </c>
      <c r="D12" s="13" t="s">
        <v>117</v>
      </c>
      <c r="E12" s="13">
        <f>IF(Table1[[#This Row],[Alignment]]="Good", 1, 0)</f>
        <v>1</v>
      </c>
      <c r="F12" s="13">
        <v>0</v>
      </c>
      <c r="G12" s="13" t="s">
        <v>104</v>
      </c>
      <c r="H12" s="13">
        <v>100</v>
      </c>
      <c r="I12" s="13">
        <v>50</v>
      </c>
      <c r="J12" s="13">
        <v>40</v>
      </c>
      <c r="K12" s="13">
        <v>60</v>
      </c>
      <c r="L12" s="13">
        <v>45</v>
      </c>
      <c r="M12" s="13">
        <v>85</v>
      </c>
      <c r="N12" s="13">
        <v>1.05</v>
      </c>
      <c r="O12" s="13">
        <v>1</v>
      </c>
      <c r="P12" s="13">
        <f>(ROUND(AVERAGE(Table1[[#This Row],[Intelligence]:[Combat]]), 2))</f>
        <v>63.33</v>
      </c>
      <c r="Q12" s="13">
        <f>(ROUND(AVERAGE(Table1[[#This Row],[Intelligence]:[Combat]]), 2)*Table1[[#This Row],[X]])</f>
        <v>66.496499999999997</v>
      </c>
    </row>
    <row r="13" spans="1:17" x14ac:dyDescent="0.3">
      <c r="A13" s="13" t="s">
        <v>12</v>
      </c>
      <c r="B13" s="13" t="s">
        <v>138</v>
      </c>
      <c r="D13" s="13" t="s">
        <v>117</v>
      </c>
      <c r="E13" s="13">
        <f>IF(Table1[[#This Row],[Alignment]]="Good", 1, 0)</f>
        <v>1</v>
      </c>
      <c r="F13" s="13">
        <v>0</v>
      </c>
      <c r="G13" s="13" t="s">
        <v>53</v>
      </c>
      <c r="H13" s="13">
        <v>90</v>
      </c>
      <c r="I13" s="13">
        <v>70</v>
      </c>
      <c r="J13" s="13">
        <v>100</v>
      </c>
      <c r="K13" s="13">
        <v>85</v>
      </c>
      <c r="L13" s="13">
        <v>100</v>
      </c>
      <c r="M13" s="13">
        <v>60</v>
      </c>
      <c r="N13" s="13">
        <v>1.1000000000000001</v>
      </c>
      <c r="O13" s="13">
        <v>2</v>
      </c>
      <c r="P13" s="13">
        <f>(ROUND(AVERAGE(Table1[[#This Row],[Intelligence]:[Combat]]), 2))</f>
        <v>84.17</v>
      </c>
      <c r="Q13" s="13">
        <f>(ROUND(AVERAGE(Table1[[#This Row],[Intelligence]:[Combat]]), 2)*Table1[[#This Row],[X]])</f>
        <v>92.587000000000003</v>
      </c>
    </row>
    <row r="14" spans="1:17" x14ac:dyDescent="0.3">
      <c r="A14" s="13" t="s">
        <v>13</v>
      </c>
      <c r="B14" s="13" t="s">
        <v>120</v>
      </c>
      <c r="D14" s="13" t="s">
        <v>117</v>
      </c>
      <c r="E14" s="13">
        <f>IF(Table1[[#This Row],[Alignment]]="Good", 1, 0)</f>
        <v>1</v>
      </c>
      <c r="F14" s="13">
        <v>0</v>
      </c>
      <c r="G14" s="13" t="s">
        <v>144</v>
      </c>
      <c r="H14" s="15">
        <v>29</v>
      </c>
      <c r="I14" s="15">
        <v>29</v>
      </c>
      <c r="J14" s="16">
        <v>29</v>
      </c>
      <c r="K14" s="17">
        <v>29</v>
      </c>
      <c r="L14" s="15">
        <v>43</v>
      </c>
      <c r="M14" s="15">
        <v>86</v>
      </c>
      <c r="N14" s="13">
        <v>1</v>
      </c>
      <c r="O14" s="13">
        <v>0</v>
      </c>
      <c r="P14" s="13">
        <f>(ROUND(AVERAGE(Table1[[#This Row],[Intelligence]:[Combat]]), 2))</f>
        <v>40.83</v>
      </c>
      <c r="Q14" s="13">
        <f>(ROUND(AVERAGE(Table1[[#This Row],[Intelligence]:[Combat]]), 2)*Table1[[#This Row],[X]])</f>
        <v>40.83</v>
      </c>
    </row>
    <row r="15" spans="1:17" x14ac:dyDescent="0.3">
      <c r="A15" s="13" t="s">
        <v>14</v>
      </c>
      <c r="B15" s="13" t="s">
        <v>145</v>
      </c>
      <c r="D15" s="13" t="s">
        <v>117</v>
      </c>
      <c r="E15" s="13">
        <f>IF(Table1[[#This Row],[Alignment]]="Good", 1, 0)</f>
        <v>1</v>
      </c>
      <c r="F15" s="13">
        <v>0</v>
      </c>
      <c r="G15" s="13" t="s">
        <v>8</v>
      </c>
      <c r="H15" s="13">
        <v>95</v>
      </c>
      <c r="I15" s="13">
        <v>20</v>
      </c>
      <c r="J15" s="13">
        <v>30</v>
      </c>
      <c r="K15" s="13">
        <v>60</v>
      </c>
      <c r="L15" s="13">
        <v>45</v>
      </c>
      <c r="M15" s="13">
        <v>100</v>
      </c>
      <c r="N15" s="13">
        <v>1.1000000000000001</v>
      </c>
      <c r="O15" s="13">
        <v>2</v>
      </c>
      <c r="P15" s="13">
        <f>(ROUND(AVERAGE(Table1[[#This Row],[Intelligence]:[Combat]]), 2))</f>
        <v>58.33</v>
      </c>
      <c r="Q15" s="13">
        <f>(ROUND(AVERAGE(Table1[[#This Row],[Intelligence]:[Combat]]), 2)*Table1[[#This Row],[X]])</f>
        <v>64.162999999999997</v>
      </c>
    </row>
    <row r="16" spans="1:17" x14ac:dyDescent="0.3">
      <c r="A16" s="13" t="s">
        <v>15</v>
      </c>
      <c r="B16" s="13" t="s">
        <v>146</v>
      </c>
      <c r="D16" s="13" t="s">
        <v>117</v>
      </c>
      <c r="E16" s="13">
        <f>IF(Table1[[#This Row],[Alignment]]="Good", 1, 0)</f>
        <v>1</v>
      </c>
      <c r="F16" s="13">
        <v>0</v>
      </c>
      <c r="G16" s="13" t="s">
        <v>8</v>
      </c>
      <c r="H16" s="15">
        <v>43</v>
      </c>
      <c r="I16" s="15">
        <v>43</v>
      </c>
      <c r="J16" s="16">
        <v>28.999999999999996</v>
      </c>
      <c r="K16" s="17">
        <v>43</v>
      </c>
      <c r="L16" s="15">
        <v>43</v>
      </c>
      <c r="M16" s="15">
        <v>86</v>
      </c>
      <c r="N16" s="13">
        <v>1</v>
      </c>
      <c r="O16" s="13">
        <v>0</v>
      </c>
      <c r="P16" s="13">
        <f>(ROUND(AVERAGE(Table1[[#This Row],[Intelligence]:[Combat]]), 2))</f>
        <v>47.83</v>
      </c>
      <c r="Q16" s="13">
        <f>(ROUND(AVERAGE(Table1[[#This Row],[Intelligence]:[Combat]]), 2)*Table1[[#This Row],[X]])</f>
        <v>47.83</v>
      </c>
    </row>
    <row r="17" spans="1:17" x14ac:dyDescent="0.3">
      <c r="A17" s="13" t="s">
        <v>16</v>
      </c>
      <c r="C17" s="13" t="s">
        <v>147</v>
      </c>
      <c r="D17" s="13" t="s">
        <v>116</v>
      </c>
      <c r="E17" s="13">
        <f>IF(Table1[[#This Row],[Alignment]]="Good", 1, 0)</f>
        <v>0</v>
      </c>
      <c r="F17" s="13">
        <v>0</v>
      </c>
      <c r="G17" s="13" t="s">
        <v>165</v>
      </c>
      <c r="H17" s="13">
        <v>43</v>
      </c>
      <c r="I17" s="13">
        <v>71</v>
      </c>
      <c r="J17" s="13">
        <v>71</v>
      </c>
      <c r="K17" s="13">
        <v>86</v>
      </c>
      <c r="L17" s="13">
        <v>71</v>
      </c>
      <c r="M17" s="13">
        <v>56.999999999999993</v>
      </c>
      <c r="N17" s="13">
        <v>1</v>
      </c>
      <c r="O17" s="13">
        <v>0</v>
      </c>
      <c r="P17" s="13">
        <f>(ROUND(AVERAGE(Table1[[#This Row],[Intelligence]:[Combat]]), 2))</f>
        <v>66.5</v>
      </c>
      <c r="Q17" s="13">
        <f>(ROUND(AVERAGE(Table1[[#This Row],[Intelligence]:[Combat]]), 2)*Table1[[#This Row],[X]])</f>
        <v>66.5</v>
      </c>
    </row>
    <row r="18" spans="1:17" x14ac:dyDescent="0.3">
      <c r="A18" s="13" t="s">
        <v>17</v>
      </c>
      <c r="C18" s="2" t="s">
        <v>148</v>
      </c>
      <c r="D18" s="13" t="s">
        <v>116</v>
      </c>
      <c r="E18" s="13">
        <f>IF(Table1[[#This Row],[Alignment]]="Good", 1, 0)</f>
        <v>0</v>
      </c>
      <c r="F18" s="13">
        <v>0</v>
      </c>
      <c r="G18" s="13" t="s">
        <v>149</v>
      </c>
      <c r="H18" s="13">
        <v>28.999999999999996</v>
      </c>
      <c r="I18" s="13">
        <v>28.999999999999996</v>
      </c>
      <c r="J18" s="13">
        <v>28.999999999999996</v>
      </c>
      <c r="K18" s="13">
        <v>28.999999999999996</v>
      </c>
      <c r="L18" s="13">
        <v>14.000000000000002</v>
      </c>
      <c r="M18" s="13">
        <v>86</v>
      </c>
      <c r="N18" s="13">
        <v>1</v>
      </c>
      <c r="O18" s="13">
        <v>0</v>
      </c>
      <c r="P18" s="13">
        <f>(ROUND(AVERAGE(Table1[[#This Row],[Intelligence]:[Combat]]), 2))</f>
        <v>36</v>
      </c>
      <c r="Q18" s="13">
        <f>(ROUND(AVERAGE(Table1[[#This Row],[Intelligence]:[Combat]]), 2)*Table1[[#This Row],[X]])</f>
        <v>36</v>
      </c>
    </row>
    <row r="19" spans="1:17" x14ac:dyDescent="0.3">
      <c r="A19" s="13" t="s">
        <v>18</v>
      </c>
      <c r="B19" s="13" t="s">
        <v>18</v>
      </c>
      <c r="D19" s="13" t="s">
        <v>117</v>
      </c>
      <c r="E19" s="13">
        <f>IF(Table1[[#This Row],[Alignment]]="Good", 1, 0)</f>
        <v>1</v>
      </c>
      <c r="F19" s="13">
        <v>0</v>
      </c>
      <c r="G19" s="13" t="s">
        <v>150</v>
      </c>
      <c r="H19" s="13">
        <v>14</v>
      </c>
      <c r="I19" s="13">
        <v>14</v>
      </c>
      <c r="J19" s="13">
        <v>14</v>
      </c>
      <c r="K19" s="13">
        <v>14</v>
      </c>
      <c r="L19" s="13">
        <v>14</v>
      </c>
      <c r="M19" s="13">
        <v>14</v>
      </c>
      <c r="N19" s="13">
        <v>1</v>
      </c>
      <c r="O19" s="13">
        <v>0</v>
      </c>
      <c r="P19" s="13">
        <f>(ROUND(AVERAGE(Table1[[#This Row],[Intelligence]:[Combat]]), 2))</f>
        <v>14</v>
      </c>
      <c r="Q19" s="13">
        <f>(ROUND(AVERAGE(Table1[[#This Row],[Intelligence]:[Combat]]), 2)*Table1[[#This Row],[X]])</f>
        <v>14</v>
      </c>
    </row>
    <row r="20" spans="1:17" x14ac:dyDescent="0.3">
      <c r="A20" s="13" t="s">
        <v>19</v>
      </c>
      <c r="B20" s="13" t="s">
        <v>151</v>
      </c>
      <c r="C20" s="13" t="s">
        <v>152</v>
      </c>
      <c r="D20" s="13" t="s">
        <v>117</v>
      </c>
      <c r="E20" s="13">
        <f>IF(Table1[[#This Row],[Alignment]]="Good", 1, 0)</f>
        <v>1</v>
      </c>
      <c r="F20" s="13">
        <v>0</v>
      </c>
      <c r="G20" s="13" t="s">
        <v>8</v>
      </c>
      <c r="H20" s="13">
        <v>85</v>
      </c>
      <c r="I20" s="13">
        <v>20</v>
      </c>
      <c r="J20" s="13">
        <v>40</v>
      </c>
      <c r="K20" s="13">
        <v>60</v>
      </c>
      <c r="L20" s="13">
        <v>60</v>
      </c>
      <c r="M20" s="13">
        <v>100</v>
      </c>
      <c r="N20" s="13">
        <v>1.05</v>
      </c>
      <c r="O20" s="13">
        <v>1</v>
      </c>
      <c r="P20" s="13">
        <f>(ROUND(AVERAGE(Table1[[#This Row],[Intelligence]:[Combat]]), 2))</f>
        <v>60.83</v>
      </c>
      <c r="Q20" s="13">
        <f>(ROUND(AVERAGE(Table1[[#This Row],[Intelligence]:[Combat]]), 2)*Table1[[#This Row],[X]])</f>
        <v>63.871499999999997</v>
      </c>
    </row>
    <row r="21" spans="1:17" x14ac:dyDescent="0.3">
      <c r="A21" s="13" t="s">
        <v>20</v>
      </c>
      <c r="B21" s="13" t="s">
        <v>153</v>
      </c>
      <c r="D21" s="13" t="s">
        <v>117</v>
      </c>
      <c r="E21" s="13">
        <f>IF(Table1[[#This Row],[Alignment]]="Good", 1, 0)</f>
        <v>1</v>
      </c>
      <c r="F21" s="13">
        <v>0</v>
      </c>
      <c r="G21" s="13" t="s">
        <v>154</v>
      </c>
      <c r="H21" s="13">
        <v>90</v>
      </c>
      <c r="I21" s="13">
        <v>80</v>
      </c>
      <c r="J21" s="13">
        <v>50</v>
      </c>
      <c r="K21" s="13">
        <v>60</v>
      </c>
      <c r="L21" s="13">
        <v>35</v>
      </c>
      <c r="M21" s="13">
        <v>80</v>
      </c>
      <c r="N21" s="13">
        <v>1</v>
      </c>
      <c r="O21" s="13">
        <v>0</v>
      </c>
      <c r="P21" s="13">
        <f>(ROUND(AVERAGE(Table1[[#This Row],[Intelligence]:[Combat]]), 2))</f>
        <v>65.83</v>
      </c>
      <c r="Q21" s="13">
        <f>(ROUND(AVERAGE(Table1[[#This Row],[Intelligence]:[Combat]]), 2)*Table1[[#This Row],[X]])</f>
        <v>65.83</v>
      </c>
    </row>
    <row r="22" spans="1:17" x14ac:dyDescent="0.3">
      <c r="A22" s="13" t="s">
        <v>21</v>
      </c>
      <c r="B22" s="13" t="s">
        <v>121</v>
      </c>
      <c r="D22" s="13" t="s">
        <v>117</v>
      </c>
      <c r="E22" s="13">
        <f>IF(Table1[[#This Row],[Alignment]]="Good", 1, 0)</f>
        <v>1</v>
      </c>
      <c r="F22" s="13">
        <v>0</v>
      </c>
      <c r="G22" s="13" t="s">
        <v>8</v>
      </c>
      <c r="H22" s="13">
        <v>95</v>
      </c>
      <c r="I22" s="13">
        <v>90</v>
      </c>
      <c r="J22" s="13">
        <v>75</v>
      </c>
      <c r="K22" s="13">
        <v>95</v>
      </c>
      <c r="L22" s="13">
        <v>100</v>
      </c>
      <c r="M22" s="13">
        <v>90</v>
      </c>
      <c r="N22" s="13">
        <v>1.1499999999999999</v>
      </c>
      <c r="O22" s="13">
        <v>3</v>
      </c>
      <c r="P22" s="13">
        <f>(ROUND(AVERAGE(Table1[[#This Row],[Intelligence]:[Combat]]), 2))</f>
        <v>90.83</v>
      </c>
      <c r="Q22" s="13">
        <f>(ROUND(AVERAGE(Table1[[#This Row],[Intelligence]:[Combat]]), 2)*Table1[[#This Row],[X]])</f>
        <v>104.4545</v>
      </c>
    </row>
    <row r="23" spans="1:17" x14ac:dyDescent="0.3">
      <c r="A23" s="13" t="s">
        <v>22</v>
      </c>
      <c r="B23" s="13" t="s">
        <v>155</v>
      </c>
      <c r="C23" s="13" t="s">
        <v>157</v>
      </c>
      <c r="D23" s="13" t="s">
        <v>117</v>
      </c>
      <c r="E23" s="13">
        <f>IF(Table1[[#This Row],[Alignment]]="Good", 1, 0)</f>
        <v>1</v>
      </c>
      <c r="F23" s="13">
        <v>0</v>
      </c>
      <c r="G23" s="13" t="s">
        <v>158</v>
      </c>
      <c r="H23" s="13">
        <v>28.999999999999996</v>
      </c>
      <c r="I23" s="13">
        <v>71</v>
      </c>
      <c r="J23" s="13">
        <v>100</v>
      </c>
      <c r="K23" s="13">
        <v>100</v>
      </c>
      <c r="L23" s="13">
        <v>86</v>
      </c>
      <c r="M23" s="13">
        <v>43</v>
      </c>
      <c r="N23" s="13">
        <v>1.1000000000000001</v>
      </c>
      <c r="O23" s="13">
        <v>2</v>
      </c>
      <c r="P23" s="13">
        <f>(ROUND(AVERAGE(Table1[[#This Row],[Intelligence]:[Combat]]), 2))</f>
        <v>71.5</v>
      </c>
      <c r="Q23" s="13">
        <f>(ROUND(AVERAGE(Table1[[#This Row],[Intelligence]:[Combat]]), 2)*Table1[[#This Row],[X]])</f>
        <v>78.650000000000006</v>
      </c>
    </row>
    <row r="24" spans="1:17" x14ac:dyDescent="0.3">
      <c r="A24" s="13" t="s">
        <v>23</v>
      </c>
      <c r="B24" s="13" t="s">
        <v>156</v>
      </c>
      <c r="C24" s="13" t="s">
        <v>159</v>
      </c>
      <c r="D24" s="13" t="s">
        <v>117</v>
      </c>
      <c r="E24" s="13">
        <f>IF(Table1[[#This Row],[Alignment]]="Good", 1, 0)</f>
        <v>1</v>
      </c>
      <c r="F24" s="13">
        <v>0</v>
      </c>
      <c r="G24" s="13" t="s">
        <v>8</v>
      </c>
      <c r="H24" s="13">
        <v>86</v>
      </c>
      <c r="I24" s="13">
        <v>86</v>
      </c>
      <c r="J24" s="13">
        <v>100</v>
      </c>
      <c r="K24" s="13">
        <v>100</v>
      </c>
      <c r="L24" s="13">
        <v>100</v>
      </c>
      <c r="M24" s="13">
        <v>86</v>
      </c>
      <c r="N24" s="13">
        <v>1.1499999999999999</v>
      </c>
      <c r="O24" s="13">
        <v>3</v>
      </c>
      <c r="P24" s="13">
        <f>(ROUND(AVERAGE(Table1[[#This Row],[Intelligence]:[Combat]]), 2))</f>
        <v>93</v>
      </c>
      <c r="Q24" s="13">
        <f>(ROUND(AVERAGE(Table1[[#This Row],[Intelligence]:[Combat]]), 2)*Table1[[#This Row],[X]])</f>
        <v>106.94999999999999</v>
      </c>
    </row>
    <row r="25" spans="1:17" x14ac:dyDescent="0.3">
      <c r="A25" s="13" t="s">
        <v>24</v>
      </c>
      <c r="D25" s="13" t="s">
        <v>117</v>
      </c>
      <c r="E25" s="13">
        <f>IF(Table1[[#This Row],[Alignment]]="Good", 1, 0)</f>
        <v>1</v>
      </c>
      <c r="F25" s="13">
        <v>0</v>
      </c>
      <c r="G25" s="13" t="s">
        <v>104</v>
      </c>
      <c r="H25" s="13">
        <v>56.999999999999993</v>
      </c>
      <c r="I25" s="13">
        <v>100</v>
      </c>
      <c r="J25" s="13">
        <v>56.999999999999993</v>
      </c>
      <c r="K25" s="13">
        <v>100</v>
      </c>
      <c r="L25" s="13">
        <v>71</v>
      </c>
      <c r="M25" s="13">
        <v>71</v>
      </c>
      <c r="N25" s="13">
        <v>1.1000000000000001</v>
      </c>
      <c r="O25" s="13">
        <v>2</v>
      </c>
      <c r="P25" s="13">
        <f>(ROUND(AVERAGE(Table1[[#This Row],[Intelligence]:[Combat]]), 2))</f>
        <v>76</v>
      </c>
      <c r="Q25" s="13">
        <f>(ROUND(AVERAGE(Table1[[#This Row],[Intelligence]:[Combat]]), 2)*Table1[[#This Row],[X]])</f>
        <v>83.600000000000009</v>
      </c>
    </row>
    <row r="26" spans="1:17" x14ac:dyDescent="0.3">
      <c r="A26" s="13" t="s">
        <v>25</v>
      </c>
      <c r="B26" s="13" t="s">
        <v>160</v>
      </c>
      <c r="D26" s="13" t="s">
        <v>117</v>
      </c>
      <c r="E26" s="13">
        <f>IF(Table1[[#This Row],[Alignment]]="Good", 1, 0)</f>
        <v>1</v>
      </c>
      <c r="F26" s="13">
        <v>0</v>
      </c>
      <c r="G26" s="13" t="s">
        <v>104</v>
      </c>
      <c r="H26" s="13">
        <v>71</v>
      </c>
      <c r="I26" s="13">
        <v>56.999999999999993</v>
      </c>
      <c r="J26" s="13">
        <v>56.999999999999993</v>
      </c>
      <c r="K26" s="13">
        <v>56.999999999999993</v>
      </c>
      <c r="L26" s="13">
        <v>100</v>
      </c>
      <c r="M26" s="13">
        <v>71</v>
      </c>
      <c r="N26" s="13">
        <v>1.05</v>
      </c>
      <c r="O26" s="13">
        <v>1</v>
      </c>
      <c r="P26" s="13">
        <f>(ROUND(AVERAGE(Table1[[#This Row],[Intelligence]:[Combat]]), 2))</f>
        <v>68.83</v>
      </c>
      <c r="Q26" s="13">
        <f>(ROUND(AVERAGE(Table1[[#This Row],[Intelligence]:[Combat]]), 2)*Table1[[#This Row],[X]])</f>
        <v>72.271500000000003</v>
      </c>
    </row>
    <row r="27" spans="1:17" x14ac:dyDescent="0.3">
      <c r="A27" s="13" t="s">
        <v>26</v>
      </c>
      <c r="B27" s="2" t="s">
        <v>161</v>
      </c>
      <c r="D27" s="13" t="s">
        <v>117</v>
      </c>
      <c r="E27" s="13">
        <f>IF(Table1[[#This Row],[Alignment]]="Good", 1, 0)</f>
        <v>1</v>
      </c>
      <c r="F27" s="13">
        <v>0</v>
      </c>
      <c r="G27" s="13" t="s">
        <v>30</v>
      </c>
      <c r="H27" s="13">
        <v>90</v>
      </c>
      <c r="I27" s="13">
        <v>15</v>
      </c>
      <c r="J27" s="13">
        <v>35</v>
      </c>
      <c r="K27" s="13">
        <v>35</v>
      </c>
      <c r="L27" s="13">
        <v>65</v>
      </c>
      <c r="M27" s="13">
        <v>100</v>
      </c>
      <c r="N27" s="13">
        <v>1.05</v>
      </c>
      <c r="O27" s="13">
        <v>1</v>
      </c>
      <c r="P27" s="13">
        <f>(ROUND(AVERAGE(Table1[[#This Row],[Intelligence]:[Combat]]), 2))</f>
        <v>56.67</v>
      </c>
      <c r="Q27" s="13">
        <f>(ROUND(AVERAGE(Table1[[#This Row],[Intelligence]:[Combat]]), 2)*Table1[[#This Row],[X]])</f>
        <v>59.503500000000003</v>
      </c>
    </row>
    <row r="28" spans="1:17" x14ac:dyDescent="0.3">
      <c r="A28" s="13" t="s">
        <v>27</v>
      </c>
      <c r="B28" s="13" t="s">
        <v>162</v>
      </c>
      <c r="D28" s="13" t="s">
        <v>117</v>
      </c>
      <c r="E28" s="13">
        <f>IF(Table1[[#This Row],[Alignment]]="Good", 1, 0)</f>
        <v>1</v>
      </c>
      <c r="F28" s="13">
        <v>0</v>
      </c>
      <c r="G28" s="13" t="s">
        <v>127</v>
      </c>
      <c r="H28" s="13">
        <v>85</v>
      </c>
      <c r="I28" s="13">
        <v>35</v>
      </c>
      <c r="J28" s="13">
        <v>50</v>
      </c>
      <c r="K28" s="13">
        <v>100</v>
      </c>
      <c r="L28" s="13">
        <v>100</v>
      </c>
      <c r="M28" s="13">
        <v>57</v>
      </c>
      <c r="N28" s="13">
        <v>1.1000000000000001</v>
      </c>
      <c r="O28" s="13">
        <v>2</v>
      </c>
      <c r="P28" s="13">
        <f>(ROUND(AVERAGE(Table1[[#This Row],[Intelligence]:[Combat]]), 2))</f>
        <v>71.17</v>
      </c>
      <c r="Q28" s="13">
        <f>(ROUND(AVERAGE(Table1[[#This Row],[Intelligence]:[Combat]]), 2)*Table1[[#This Row],[X]])</f>
        <v>78.287000000000006</v>
      </c>
    </row>
    <row r="29" spans="1:17" x14ac:dyDescent="0.3">
      <c r="A29" s="13" t="s">
        <v>28</v>
      </c>
      <c r="B29" s="13" t="s">
        <v>163</v>
      </c>
      <c r="D29" s="13" t="s">
        <v>116</v>
      </c>
      <c r="E29" s="13">
        <f>IF(Table1[[#This Row],[Alignment]]="Good", 1, 0)</f>
        <v>0</v>
      </c>
      <c r="F29" s="13">
        <v>0</v>
      </c>
      <c r="G29" s="13" t="s">
        <v>165</v>
      </c>
      <c r="H29" s="13">
        <v>100</v>
      </c>
      <c r="I29" s="13">
        <v>100</v>
      </c>
      <c r="J29" s="13">
        <v>50</v>
      </c>
      <c r="K29" s="13">
        <v>100</v>
      </c>
      <c r="L29" s="13">
        <v>100</v>
      </c>
      <c r="M29" s="13">
        <v>100</v>
      </c>
      <c r="N29" s="13">
        <v>1.25</v>
      </c>
      <c r="O29" s="13">
        <v>5</v>
      </c>
      <c r="P29" s="13">
        <f>(ROUND(AVERAGE(Table1[[#This Row],[Intelligence]:[Combat]]), 2))</f>
        <v>91.67</v>
      </c>
      <c r="Q29" s="13">
        <f>(ROUND(AVERAGE(Table1[[#This Row],[Intelligence]:[Combat]]), 2)*Table1[[#This Row],[X]])</f>
        <v>114.58750000000001</v>
      </c>
    </row>
    <row r="30" spans="1:17" x14ac:dyDescent="0.3">
      <c r="A30" s="13" t="s">
        <v>29</v>
      </c>
      <c r="B30" s="2" t="s">
        <v>164</v>
      </c>
      <c r="D30" s="13" t="s">
        <v>117</v>
      </c>
      <c r="E30" s="13">
        <f>IF(Table1[[#This Row],[Alignment]]="Good", 1, 0)</f>
        <v>1</v>
      </c>
      <c r="F30" s="13">
        <v>0</v>
      </c>
      <c r="G30" s="13" t="s">
        <v>127</v>
      </c>
      <c r="H30" s="13">
        <v>85</v>
      </c>
      <c r="I30" s="13">
        <v>35</v>
      </c>
      <c r="J30" s="13">
        <v>30</v>
      </c>
      <c r="K30" s="13">
        <v>70</v>
      </c>
      <c r="L30" s="13">
        <v>40</v>
      </c>
      <c r="M30" s="13">
        <v>60</v>
      </c>
      <c r="N30" s="13">
        <v>1</v>
      </c>
      <c r="O30" s="13">
        <v>0</v>
      </c>
      <c r="P30" s="13">
        <f>(ROUND(AVERAGE(Table1[[#This Row],[Intelligence]:[Combat]]), 2))</f>
        <v>53.33</v>
      </c>
      <c r="Q30" s="13">
        <f>(ROUND(AVERAGE(Table1[[#This Row],[Intelligence]:[Combat]]), 2)*Table1[[#This Row],[X]])</f>
        <v>53.33</v>
      </c>
    </row>
    <row r="31" spans="1:17" s="22" customFormat="1" x14ac:dyDescent="0.3">
      <c r="A31" s="22" t="s">
        <v>30</v>
      </c>
      <c r="D31" s="22" t="s">
        <v>117</v>
      </c>
      <c r="E31" s="22">
        <f>IF(Table1[[#This Row],[Alignment]]="Good", 1, 0)</f>
        <v>1</v>
      </c>
      <c r="F31" s="22">
        <v>1</v>
      </c>
      <c r="G31" s="22" t="s">
        <v>30</v>
      </c>
      <c r="H31" s="22">
        <v>90</v>
      </c>
      <c r="I31" s="22">
        <v>100</v>
      </c>
      <c r="J31" s="22">
        <v>100</v>
      </c>
      <c r="K31" s="22">
        <v>100</v>
      </c>
      <c r="L31" s="22">
        <v>65</v>
      </c>
      <c r="M31" s="22">
        <v>100</v>
      </c>
      <c r="N31" s="22">
        <v>1.2</v>
      </c>
      <c r="O31" s="22">
        <v>3</v>
      </c>
      <c r="P31" s="22">
        <f>(ROUND(AVERAGE(Table1[[#This Row],[Intelligence]:[Combat]]), 2))</f>
        <v>92.5</v>
      </c>
      <c r="Q31" s="22">
        <f>(ROUND(AVERAGE(Table1[[#This Row],[Intelligence]:[Combat]]), 2)*Table1[[#This Row],[X]])</f>
        <v>111</v>
      </c>
    </row>
    <row r="32" spans="1:17" x14ac:dyDescent="0.3">
      <c r="A32" s="13" t="s">
        <v>31</v>
      </c>
      <c r="B32" s="13" t="s">
        <v>166</v>
      </c>
      <c r="D32" s="13" t="s">
        <v>116</v>
      </c>
      <c r="E32" s="13">
        <f>IF(Table1[[#This Row],[Alignment]]="Good", 1, 0)</f>
        <v>0</v>
      </c>
      <c r="F32" s="13">
        <v>0</v>
      </c>
      <c r="G32" s="13" t="s">
        <v>167</v>
      </c>
      <c r="H32" s="13">
        <v>86</v>
      </c>
      <c r="I32" s="13">
        <v>86</v>
      </c>
      <c r="J32" s="13">
        <v>71</v>
      </c>
      <c r="K32" s="13">
        <v>86</v>
      </c>
      <c r="L32" s="13">
        <v>86</v>
      </c>
      <c r="M32" s="13">
        <v>56.999999999999993</v>
      </c>
      <c r="N32" s="13">
        <v>1</v>
      </c>
      <c r="O32" s="13">
        <v>0</v>
      </c>
      <c r="P32" s="13">
        <f>(ROUND(AVERAGE(Table1[[#This Row],[Intelligence]:[Combat]]), 2))</f>
        <v>78.67</v>
      </c>
      <c r="Q32" s="13">
        <f>(ROUND(AVERAGE(Table1[[#This Row],[Intelligence]:[Combat]]), 2)*Table1[[#This Row],[X]])</f>
        <v>78.67</v>
      </c>
    </row>
    <row r="33" spans="1:17" x14ac:dyDescent="0.3">
      <c r="A33" s="13" t="s">
        <v>32</v>
      </c>
      <c r="B33" s="13" t="s">
        <v>168</v>
      </c>
      <c r="D33" s="13" t="s">
        <v>117</v>
      </c>
      <c r="E33" s="13">
        <f>IF(Table1[[#This Row],[Alignment]]="Good", 1, 0)</f>
        <v>1</v>
      </c>
      <c r="F33" s="13">
        <v>0</v>
      </c>
      <c r="G33" s="13" t="s">
        <v>8</v>
      </c>
      <c r="H33" s="13">
        <v>100</v>
      </c>
      <c r="I33" s="13">
        <v>10</v>
      </c>
      <c r="J33" s="13">
        <v>15</v>
      </c>
      <c r="K33" s="13">
        <v>85</v>
      </c>
      <c r="L33" s="13">
        <v>100</v>
      </c>
      <c r="M33" s="13">
        <v>60</v>
      </c>
      <c r="N33" s="13">
        <v>1.1000000000000001</v>
      </c>
      <c r="O33" s="13">
        <v>2</v>
      </c>
      <c r="P33" s="13">
        <f>(ROUND(AVERAGE(Table1[[#This Row],[Intelligence]:[Combat]]), 2))</f>
        <v>61.67</v>
      </c>
      <c r="Q33" s="13">
        <f>(ROUND(AVERAGE(Table1[[#This Row],[Intelligence]:[Combat]]), 2)*Table1[[#This Row],[X]])</f>
        <v>67.837000000000003</v>
      </c>
    </row>
    <row r="34" spans="1:17" x14ac:dyDescent="0.3">
      <c r="A34" s="13" t="s">
        <v>33</v>
      </c>
      <c r="B34" s="2" t="s">
        <v>169</v>
      </c>
      <c r="C34" s="13" t="s">
        <v>170</v>
      </c>
      <c r="D34" s="13" t="s">
        <v>117</v>
      </c>
      <c r="E34" s="13">
        <f>IF(Table1[[#This Row],[Alignment]]="Good", 1, 0)</f>
        <v>1</v>
      </c>
      <c r="F34" s="13">
        <v>0</v>
      </c>
      <c r="G34" s="13" t="s">
        <v>46</v>
      </c>
      <c r="H34" s="13">
        <v>14.000000000000002</v>
      </c>
      <c r="I34" s="13">
        <v>86</v>
      </c>
      <c r="J34" s="13">
        <v>56.999999999999993</v>
      </c>
      <c r="K34" s="13">
        <v>100</v>
      </c>
      <c r="L34" s="13">
        <v>28.999999999999996</v>
      </c>
      <c r="M34" s="13">
        <v>71</v>
      </c>
      <c r="N34" s="13">
        <v>1.05</v>
      </c>
      <c r="O34" s="13">
        <v>1</v>
      </c>
      <c r="P34" s="13">
        <f>(ROUND(AVERAGE(Table1[[#This Row],[Intelligence]:[Combat]]), 2))</f>
        <v>59.5</v>
      </c>
      <c r="Q34" s="13">
        <f>(ROUND(AVERAGE(Table1[[#This Row],[Intelligence]:[Combat]]), 2)*Table1[[#This Row],[X]])</f>
        <v>62.475000000000001</v>
      </c>
    </row>
    <row r="35" spans="1:17" x14ac:dyDescent="0.3">
      <c r="A35" s="13" t="s">
        <v>34</v>
      </c>
      <c r="B35" s="13" t="s">
        <v>34</v>
      </c>
      <c r="C35" s="13" t="s">
        <v>172</v>
      </c>
      <c r="D35" s="13" t="s">
        <v>116</v>
      </c>
      <c r="E35" s="13">
        <f>IF(Table1[[#This Row],[Alignment]]="Good", 1, 0)</f>
        <v>0</v>
      </c>
      <c r="F35" s="13">
        <v>0</v>
      </c>
      <c r="G35" s="13" t="s">
        <v>171</v>
      </c>
      <c r="H35" s="13">
        <v>86</v>
      </c>
      <c r="I35" s="13">
        <v>100</v>
      </c>
      <c r="J35" s="13">
        <v>100</v>
      </c>
      <c r="K35" s="13">
        <v>100</v>
      </c>
      <c r="L35" s="13">
        <v>100</v>
      </c>
      <c r="M35" s="13">
        <v>28.999999999999996</v>
      </c>
      <c r="N35" s="13">
        <v>1.2</v>
      </c>
      <c r="O35" s="13">
        <v>4</v>
      </c>
      <c r="P35" s="13">
        <f>(ROUND(AVERAGE(Table1[[#This Row],[Intelligence]:[Combat]]), 2))</f>
        <v>85.83</v>
      </c>
      <c r="Q35" s="13">
        <f>(ROUND(AVERAGE(Table1[[#This Row],[Intelligence]:[Combat]]), 2)*Table1[[#This Row],[X]])</f>
        <v>102.996</v>
      </c>
    </row>
    <row r="36" spans="1:17" x14ac:dyDescent="0.3">
      <c r="A36" s="13" t="s">
        <v>35</v>
      </c>
      <c r="B36" s="2" t="s">
        <v>173</v>
      </c>
      <c r="D36" s="13" t="s">
        <v>117</v>
      </c>
      <c r="E36" s="13">
        <f>IF(Table1[[#This Row],[Alignment]]="Good", 1, 0)</f>
        <v>1</v>
      </c>
      <c r="F36" s="13">
        <v>0</v>
      </c>
      <c r="G36" s="13" t="s">
        <v>174</v>
      </c>
      <c r="H36" s="13">
        <v>85</v>
      </c>
      <c r="I36" s="13">
        <v>15</v>
      </c>
      <c r="J36" s="13">
        <v>30</v>
      </c>
      <c r="K36" s="13">
        <v>30</v>
      </c>
      <c r="L36" s="13">
        <v>60</v>
      </c>
      <c r="M36" s="13">
        <v>100</v>
      </c>
      <c r="N36" s="13">
        <v>1.05</v>
      </c>
      <c r="O36" s="13">
        <v>1</v>
      </c>
      <c r="P36" s="13">
        <f>(ROUND(AVERAGE(Table1[[#This Row],[Intelligence]:[Combat]]), 2))</f>
        <v>53.33</v>
      </c>
      <c r="Q36" s="13">
        <f>(ROUND(AVERAGE(Table1[[#This Row],[Intelligence]:[Combat]]), 2)*Table1[[#This Row],[X]])</f>
        <v>55.996499999999997</v>
      </c>
    </row>
    <row r="37" spans="1:17" x14ac:dyDescent="0.3">
      <c r="A37" s="13" t="s">
        <v>36</v>
      </c>
      <c r="B37" s="13" t="s">
        <v>175</v>
      </c>
      <c r="D37" s="13" t="s">
        <v>176</v>
      </c>
      <c r="E37" s="13">
        <f>IF(Table1[[#This Row],[Alignment]]="Good", 1, 0)</f>
        <v>0</v>
      </c>
      <c r="F37" s="13">
        <v>0</v>
      </c>
      <c r="G37" s="13" t="s">
        <v>165</v>
      </c>
      <c r="H37" s="13">
        <v>100</v>
      </c>
      <c r="I37" s="13">
        <v>100</v>
      </c>
      <c r="J37" s="13">
        <v>100</v>
      </c>
      <c r="K37" s="13">
        <v>100</v>
      </c>
      <c r="L37" s="13">
        <v>100</v>
      </c>
      <c r="M37" s="13">
        <v>100</v>
      </c>
      <c r="N37" s="13">
        <v>1.3</v>
      </c>
      <c r="O37" s="13">
        <v>6</v>
      </c>
      <c r="P37" s="13">
        <f>(ROUND(AVERAGE(Table1[[#This Row],[Intelligence]:[Combat]]), 2))</f>
        <v>100</v>
      </c>
      <c r="Q37" s="13">
        <f>(ROUND(AVERAGE(Table1[[#This Row],[Intelligence]:[Combat]]), 2)*Table1[[#This Row],[X]])</f>
        <v>130</v>
      </c>
    </row>
    <row r="38" spans="1:17" x14ac:dyDescent="0.3">
      <c r="A38" s="13" t="s">
        <v>37</v>
      </c>
      <c r="B38" s="13" t="s">
        <v>177</v>
      </c>
      <c r="D38" s="13" t="s">
        <v>117</v>
      </c>
      <c r="E38" s="13">
        <f>IF(Table1[[#This Row],[Alignment]]="Good", 1, 0)</f>
        <v>1</v>
      </c>
      <c r="F38" s="13">
        <v>0</v>
      </c>
      <c r="G38" s="13" t="s">
        <v>8</v>
      </c>
      <c r="H38" s="13">
        <v>43</v>
      </c>
      <c r="I38" s="13">
        <v>43</v>
      </c>
      <c r="J38" s="13">
        <v>56.999999999999993</v>
      </c>
      <c r="K38" s="13">
        <v>43</v>
      </c>
      <c r="L38" s="13">
        <v>43</v>
      </c>
      <c r="M38" s="13">
        <v>71</v>
      </c>
      <c r="N38" s="13">
        <v>1</v>
      </c>
      <c r="O38" s="13">
        <v>0</v>
      </c>
      <c r="P38" s="13">
        <f>(ROUND(AVERAGE(Table1[[#This Row],[Intelligence]:[Combat]]), 2))</f>
        <v>50</v>
      </c>
      <c r="Q38" s="13">
        <f>(ROUND(AVERAGE(Table1[[#This Row],[Intelligence]:[Combat]]), 2)*Table1[[#This Row],[X]])</f>
        <v>50</v>
      </c>
    </row>
    <row r="39" spans="1:17" s="22" customFormat="1" x14ac:dyDescent="0.3">
      <c r="A39" s="22" t="s">
        <v>38</v>
      </c>
      <c r="D39" s="22" t="s">
        <v>117</v>
      </c>
      <c r="E39" s="22">
        <f>IF(Table1[[#This Row],[Alignment]]="Good", 1, 0)</f>
        <v>1</v>
      </c>
      <c r="F39" s="22">
        <v>1</v>
      </c>
      <c r="G39" s="22" t="s">
        <v>38</v>
      </c>
      <c r="H39" s="22">
        <v>95</v>
      </c>
      <c r="I39" s="22">
        <v>86</v>
      </c>
      <c r="J39" s="22">
        <v>71</v>
      </c>
      <c r="K39" s="22">
        <v>86</v>
      </c>
      <c r="L39" s="22">
        <v>95</v>
      </c>
      <c r="M39" s="22">
        <v>60</v>
      </c>
      <c r="N39" s="22">
        <v>1.05</v>
      </c>
      <c r="O39" s="22">
        <v>2</v>
      </c>
      <c r="P39" s="22">
        <f>(ROUND(AVERAGE(Table1[[#This Row],[Intelligence]:[Combat]]), 2))</f>
        <v>82.17</v>
      </c>
      <c r="Q39" s="22">
        <f>(ROUND(AVERAGE(Table1[[#This Row],[Intelligence]:[Combat]]), 2)*Table1[[#This Row],[X]])</f>
        <v>86.278500000000008</v>
      </c>
    </row>
    <row r="40" spans="1:17" x14ac:dyDescent="0.3">
      <c r="A40" s="13" t="s">
        <v>39</v>
      </c>
      <c r="B40" s="13" t="s">
        <v>178</v>
      </c>
      <c r="D40" s="13" t="s">
        <v>176</v>
      </c>
      <c r="E40" s="13">
        <f>IF(Table1[[#This Row],[Alignment]]="Good", 1, 0)</f>
        <v>0</v>
      </c>
      <c r="F40" s="13">
        <v>0</v>
      </c>
      <c r="G40" s="13" t="s">
        <v>125</v>
      </c>
      <c r="H40" s="13">
        <v>75</v>
      </c>
      <c r="I40" s="13">
        <v>65</v>
      </c>
      <c r="J40" s="13">
        <v>75</v>
      </c>
      <c r="K40" s="13">
        <v>90</v>
      </c>
      <c r="L40" s="13">
        <v>55</v>
      </c>
      <c r="M40" s="13">
        <v>30</v>
      </c>
      <c r="N40" s="13">
        <v>1</v>
      </c>
      <c r="O40" s="13">
        <v>0</v>
      </c>
      <c r="P40" s="13">
        <f>(ROUND(AVERAGE(Table1[[#This Row],[Intelligence]:[Combat]]), 2))</f>
        <v>65</v>
      </c>
      <c r="Q40" s="13">
        <f>(ROUND(AVERAGE(Table1[[#This Row],[Intelligence]:[Combat]]), 2)*Table1[[#This Row],[X]])</f>
        <v>65</v>
      </c>
    </row>
    <row r="41" spans="1:17" x14ac:dyDescent="0.3">
      <c r="A41" s="13" t="s">
        <v>40</v>
      </c>
      <c r="D41" s="13" t="s">
        <v>117</v>
      </c>
      <c r="E41" s="13">
        <f>IF(Table1[[#This Row],[Alignment]]="Good", 1, 0)</f>
        <v>1</v>
      </c>
      <c r="F41" s="13">
        <v>0</v>
      </c>
      <c r="G41" s="13" t="s">
        <v>179</v>
      </c>
      <c r="H41" s="13">
        <v>43</v>
      </c>
      <c r="I41" s="13">
        <v>43</v>
      </c>
      <c r="J41" s="13">
        <v>43</v>
      </c>
      <c r="K41" s="13">
        <v>43</v>
      </c>
      <c r="L41" s="13">
        <v>43</v>
      </c>
      <c r="M41" s="13">
        <v>56.999999999999993</v>
      </c>
      <c r="N41" s="13">
        <v>1</v>
      </c>
      <c r="O41" s="13">
        <v>0</v>
      </c>
      <c r="P41" s="13">
        <f>(ROUND(AVERAGE(Table1[[#This Row],[Intelligence]:[Combat]]), 2))</f>
        <v>45.33</v>
      </c>
      <c r="Q41" s="13">
        <f>(ROUND(AVERAGE(Table1[[#This Row],[Intelligence]:[Combat]]), 2)*Table1[[#This Row],[X]])</f>
        <v>45.33</v>
      </c>
    </row>
    <row r="42" spans="1:17" x14ac:dyDescent="0.3">
      <c r="A42" s="13" t="s">
        <v>41</v>
      </c>
      <c r="B42" s="13" t="s">
        <v>180</v>
      </c>
      <c r="C42" s="13" t="s">
        <v>181</v>
      </c>
      <c r="D42" s="13" t="s">
        <v>176</v>
      </c>
      <c r="E42" s="13">
        <f>IF(Table1[[#This Row],[Alignment]]="Good", 1, 0)</f>
        <v>0</v>
      </c>
      <c r="F42" s="13">
        <v>0</v>
      </c>
      <c r="G42" s="13" t="s">
        <v>171</v>
      </c>
      <c r="H42" s="13">
        <v>100</v>
      </c>
      <c r="I42" s="13">
        <v>100</v>
      </c>
      <c r="J42" s="13">
        <v>100</v>
      </c>
      <c r="K42" s="13">
        <v>100</v>
      </c>
      <c r="L42" s="13">
        <v>100</v>
      </c>
      <c r="M42" s="13">
        <v>100</v>
      </c>
      <c r="N42" s="13">
        <v>1.3</v>
      </c>
      <c r="O42" s="13">
        <v>6</v>
      </c>
      <c r="P42" s="13">
        <f>(ROUND(AVERAGE(Table1[[#This Row],[Intelligence]:[Combat]]), 2))</f>
        <v>100</v>
      </c>
      <c r="Q42" s="13">
        <f>(ROUND(AVERAGE(Table1[[#This Row],[Intelligence]:[Combat]]), 2)*Table1[[#This Row],[X]])</f>
        <v>130</v>
      </c>
    </row>
    <row r="43" spans="1:17" x14ac:dyDescent="0.3">
      <c r="A43" s="13" t="s">
        <v>42</v>
      </c>
      <c r="B43" s="2" t="s">
        <v>182</v>
      </c>
      <c r="D43" s="13" t="s">
        <v>117</v>
      </c>
      <c r="E43" s="13">
        <f>IF(Table1[[#This Row],[Alignment]]="Good", 1, 0)</f>
        <v>1</v>
      </c>
      <c r="F43" s="13">
        <v>0</v>
      </c>
      <c r="G43" s="13" t="s">
        <v>46</v>
      </c>
      <c r="H43" s="13">
        <v>56.999999999999993</v>
      </c>
      <c r="I43" s="13">
        <v>71</v>
      </c>
      <c r="J43" s="13">
        <v>71</v>
      </c>
      <c r="K43" s="13">
        <v>86</v>
      </c>
      <c r="L43" s="13">
        <v>14.000000000000002</v>
      </c>
      <c r="M43" s="13">
        <v>100</v>
      </c>
      <c r="N43" s="13">
        <v>1.05</v>
      </c>
      <c r="O43" s="13">
        <v>1</v>
      </c>
      <c r="P43" s="13">
        <f>(ROUND(AVERAGE(Table1[[#This Row],[Intelligence]:[Combat]]), 2))</f>
        <v>66.5</v>
      </c>
      <c r="Q43" s="13">
        <f>(ROUND(AVERAGE(Table1[[#This Row],[Intelligence]:[Combat]]), 2)*Table1[[#This Row],[X]])</f>
        <v>69.825000000000003</v>
      </c>
    </row>
    <row r="44" spans="1:17" x14ac:dyDescent="0.3">
      <c r="A44" s="13" t="s">
        <v>43</v>
      </c>
      <c r="B44" s="2" t="s">
        <v>183</v>
      </c>
      <c r="C44" s="13" t="s">
        <v>184</v>
      </c>
      <c r="D44" s="13" t="s">
        <v>117</v>
      </c>
      <c r="E44" s="13">
        <f>IF(Table1[[#This Row],[Alignment]]="Good", 1, 0)</f>
        <v>1</v>
      </c>
      <c r="F44" s="13">
        <v>0</v>
      </c>
      <c r="G44" s="13" t="s">
        <v>185</v>
      </c>
      <c r="H44" s="13">
        <v>43</v>
      </c>
      <c r="I44" s="13">
        <v>56.999999999999993</v>
      </c>
      <c r="J44" s="13">
        <v>28.999999999999996</v>
      </c>
      <c r="K44" s="13">
        <v>100</v>
      </c>
      <c r="L44" s="13">
        <v>86</v>
      </c>
      <c r="M44" s="13">
        <v>56.999999999999993</v>
      </c>
      <c r="N44" s="13">
        <v>1.05</v>
      </c>
      <c r="O44" s="13">
        <v>1</v>
      </c>
      <c r="P44" s="13">
        <f>(ROUND(AVERAGE(Table1[[#This Row],[Intelligence]:[Combat]]), 2))</f>
        <v>62</v>
      </c>
      <c r="Q44" s="13">
        <f>(ROUND(AVERAGE(Table1[[#This Row],[Intelligence]:[Combat]]), 2)*Table1[[#This Row],[X]])</f>
        <v>65.100000000000009</v>
      </c>
    </row>
    <row r="45" spans="1:17" x14ac:dyDescent="0.3">
      <c r="A45" s="13" t="s">
        <v>44</v>
      </c>
      <c r="B45" s="13" t="s">
        <v>186</v>
      </c>
      <c r="D45" s="13" t="s">
        <v>117</v>
      </c>
      <c r="E45" s="13">
        <f>IF(Table1[[#This Row],[Alignment]]="Good", 1, 0)</f>
        <v>1</v>
      </c>
      <c r="F45" s="13">
        <v>0</v>
      </c>
      <c r="G45" s="13" t="s">
        <v>187</v>
      </c>
      <c r="H45" s="13">
        <v>95</v>
      </c>
      <c r="I45" s="13">
        <v>85</v>
      </c>
      <c r="J45" s="13">
        <v>40</v>
      </c>
      <c r="K45" s="13">
        <v>65</v>
      </c>
      <c r="L45" s="13">
        <v>55</v>
      </c>
      <c r="M45" s="13">
        <v>45</v>
      </c>
      <c r="N45" s="13">
        <v>1.05</v>
      </c>
      <c r="O45" s="13">
        <v>1</v>
      </c>
      <c r="P45" s="13">
        <f>(ROUND(AVERAGE(Table1[[#This Row],[Intelligence]:[Combat]]), 2))</f>
        <v>64.17</v>
      </c>
      <c r="Q45" s="13">
        <f>(ROUND(AVERAGE(Table1[[#This Row],[Intelligence]:[Combat]]), 2)*Table1[[#This Row],[X]])</f>
        <v>67.378500000000003</v>
      </c>
    </row>
    <row r="46" spans="1:17" x14ac:dyDescent="0.3">
      <c r="A46" s="13" t="s">
        <v>45</v>
      </c>
      <c r="B46" s="2" t="s">
        <v>188</v>
      </c>
      <c r="D46" s="13" t="s">
        <v>117</v>
      </c>
      <c r="E46" s="13">
        <f>IF(Table1[[#This Row],[Alignment]]="Good", 1, 0)</f>
        <v>1</v>
      </c>
      <c r="F46" s="13">
        <v>0</v>
      </c>
      <c r="G46" s="13" t="s">
        <v>4</v>
      </c>
      <c r="H46" s="13">
        <v>90</v>
      </c>
      <c r="I46" s="13">
        <v>65</v>
      </c>
      <c r="J46" s="13">
        <v>65</v>
      </c>
      <c r="K46" s="13">
        <v>75</v>
      </c>
      <c r="L46" s="13">
        <v>80</v>
      </c>
      <c r="M46" s="13">
        <v>75</v>
      </c>
      <c r="N46" s="13">
        <v>1</v>
      </c>
      <c r="O46" s="13">
        <v>0</v>
      </c>
      <c r="P46" s="13">
        <f>(ROUND(AVERAGE(Table1[[#This Row],[Intelligence]:[Combat]]), 2))</f>
        <v>75</v>
      </c>
      <c r="Q46" s="13">
        <f>(ROUND(AVERAGE(Table1[[#This Row],[Intelligence]:[Combat]]), 2)*Table1[[#This Row],[X]])</f>
        <v>75</v>
      </c>
    </row>
    <row r="47" spans="1:17" s="22" customFormat="1" x14ac:dyDescent="0.3">
      <c r="A47" s="22" t="s">
        <v>46</v>
      </c>
      <c r="D47" s="22" t="s">
        <v>117</v>
      </c>
      <c r="E47" s="22">
        <f>IF(Table1[[#This Row],[Alignment]]="Good", 1, 0)</f>
        <v>1</v>
      </c>
      <c r="F47" s="22">
        <v>1</v>
      </c>
      <c r="G47" s="22" t="s">
        <v>46</v>
      </c>
      <c r="H47" s="22">
        <v>95</v>
      </c>
      <c r="I47" s="22">
        <v>86</v>
      </c>
      <c r="J47" s="22">
        <v>100</v>
      </c>
      <c r="K47" s="22">
        <v>100</v>
      </c>
      <c r="L47" s="22">
        <v>100</v>
      </c>
      <c r="M47" s="22">
        <v>100</v>
      </c>
      <c r="N47" s="22">
        <v>1.25</v>
      </c>
      <c r="O47" s="22">
        <v>5</v>
      </c>
      <c r="P47" s="22">
        <f>(ROUND(AVERAGE(Table1[[#This Row],[Intelligence]:[Combat]]), 2))</f>
        <v>96.83</v>
      </c>
      <c r="Q47" s="22">
        <f>(ROUND(AVERAGE(Table1[[#This Row],[Intelligence]:[Combat]]), 2)*Table1[[#This Row],[X]])</f>
        <v>121.03749999999999</v>
      </c>
    </row>
    <row r="48" spans="1:17" x14ac:dyDescent="0.3">
      <c r="A48" s="13" t="s">
        <v>47</v>
      </c>
      <c r="B48" s="13" t="s">
        <v>189</v>
      </c>
      <c r="D48" s="13" t="s">
        <v>117</v>
      </c>
      <c r="E48" s="13">
        <f>IF(Table1[[#This Row],[Alignment]]="Good", 1, 0)</f>
        <v>1</v>
      </c>
      <c r="F48" s="13">
        <v>0</v>
      </c>
      <c r="G48" s="13" t="s">
        <v>8</v>
      </c>
      <c r="H48" s="13">
        <v>80</v>
      </c>
      <c r="I48" s="13">
        <v>15</v>
      </c>
      <c r="J48" s="13">
        <v>25</v>
      </c>
      <c r="K48" s="13">
        <v>10</v>
      </c>
      <c r="L48" s="13">
        <v>30</v>
      </c>
      <c r="M48" s="13">
        <v>80</v>
      </c>
      <c r="N48" s="13">
        <v>1</v>
      </c>
      <c r="O48" s="13">
        <v>0</v>
      </c>
      <c r="P48" s="13">
        <f>(ROUND(AVERAGE(Table1[[#This Row],[Intelligence]:[Combat]]), 2))</f>
        <v>40</v>
      </c>
      <c r="Q48" s="13">
        <f>(ROUND(AVERAGE(Table1[[#This Row],[Intelligence]:[Combat]]), 2)*Table1[[#This Row],[X]])</f>
        <v>40</v>
      </c>
    </row>
    <row r="49" spans="1:17" x14ac:dyDescent="0.3">
      <c r="A49" s="13" t="s">
        <v>48</v>
      </c>
      <c r="B49" s="13" t="s">
        <v>190</v>
      </c>
      <c r="D49" s="13" t="s">
        <v>117</v>
      </c>
      <c r="E49" s="13">
        <f>IF(Table1[[#This Row],[Alignment]]="Good", 1, 0)</f>
        <v>1</v>
      </c>
      <c r="F49" s="13">
        <v>0</v>
      </c>
      <c r="G49" s="13" t="s">
        <v>8</v>
      </c>
      <c r="H49" s="13">
        <v>95</v>
      </c>
      <c r="I49" s="13">
        <v>100</v>
      </c>
      <c r="J49" s="13">
        <v>65</v>
      </c>
      <c r="K49" s="13">
        <v>100</v>
      </c>
      <c r="L49" s="13">
        <v>100</v>
      </c>
      <c r="M49" s="13">
        <v>85</v>
      </c>
      <c r="N49" s="13">
        <v>1.2</v>
      </c>
      <c r="O49" s="13">
        <v>4</v>
      </c>
      <c r="P49" s="13">
        <f>(ROUND(AVERAGE(Table1[[#This Row],[Intelligence]:[Combat]]), 2))</f>
        <v>90.83</v>
      </c>
      <c r="Q49" s="13">
        <f>(ROUND(AVERAGE(Table1[[#This Row],[Intelligence]:[Combat]]), 2)*Table1[[#This Row],[X]])</f>
        <v>108.996</v>
      </c>
    </row>
    <row r="50" spans="1:17" x14ac:dyDescent="0.3">
      <c r="A50" s="13" t="s">
        <v>49</v>
      </c>
      <c r="B50" s="13" t="s">
        <v>191</v>
      </c>
      <c r="D50" s="13" t="s">
        <v>117</v>
      </c>
      <c r="E50" s="13">
        <f>IF(Table1[[#This Row],[Alignment]]="Good", 1, 0)</f>
        <v>1</v>
      </c>
      <c r="F50" s="13">
        <v>0</v>
      </c>
      <c r="G50" s="13" t="s">
        <v>38</v>
      </c>
      <c r="H50" s="13">
        <v>56.999999999999993</v>
      </c>
      <c r="I50" s="13">
        <v>56.999999999999993</v>
      </c>
      <c r="J50" s="13">
        <v>71</v>
      </c>
      <c r="K50" s="13">
        <v>56.999999999999993</v>
      </c>
      <c r="L50" s="13">
        <v>86</v>
      </c>
      <c r="M50" s="13">
        <v>56.999999999999993</v>
      </c>
      <c r="N50" s="13">
        <v>1</v>
      </c>
      <c r="O50" s="13">
        <v>0</v>
      </c>
      <c r="P50" s="13">
        <f>(ROUND(AVERAGE(Table1[[#This Row],[Intelligence]:[Combat]]), 2))</f>
        <v>64.17</v>
      </c>
      <c r="Q50" s="13">
        <f>(ROUND(AVERAGE(Table1[[#This Row],[Intelligence]:[Combat]]), 2)*Table1[[#This Row],[X]])</f>
        <v>64.17</v>
      </c>
    </row>
    <row r="51" spans="1:17" x14ac:dyDescent="0.3">
      <c r="A51" s="13" t="s">
        <v>50</v>
      </c>
      <c r="D51" s="13" t="s">
        <v>116</v>
      </c>
      <c r="E51" s="13">
        <f>IF(Table1[[#This Row],[Alignment]]="Good", 1, 0)</f>
        <v>0</v>
      </c>
      <c r="F51" s="13">
        <v>1</v>
      </c>
      <c r="G51" s="13" t="s">
        <v>50</v>
      </c>
      <c r="H51" s="13">
        <v>50</v>
      </c>
      <c r="I51" s="13">
        <v>50</v>
      </c>
      <c r="J51" s="13">
        <v>50</v>
      </c>
      <c r="K51" s="13">
        <v>50</v>
      </c>
      <c r="L51" s="13">
        <v>50</v>
      </c>
      <c r="M51" s="13">
        <v>50</v>
      </c>
      <c r="N51" s="13">
        <v>1</v>
      </c>
      <c r="O51" s="13">
        <v>0</v>
      </c>
      <c r="P51" s="13">
        <f>(ROUND(AVERAGE(Table1[[#This Row],[Intelligence]:[Combat]]), 2))</f>
        <v>50</v>
      </c>
      <c r="Q51" s="13">
        <f>(ROUND(AVERAGE(Table1[[#This Row],[Intelligence]:[Combat]]), 2)*Table1[[#This Row],[X]])</f>
        <v>50</v>
      </c>
    </row>
    <row r="52" spans="1:17" x14ac:dyDescent="0.3">
      <c r="A52" s="13" t="s">
        <v>51</v>
      </c>
      <c r="B52" s="13" t="s">
        <v>192</v>
      </c>
      <c r="D52" s="13" t="s">
        <v>117</v>
      </c>
      <c r="E52" s="13">
        <f>IF(Table1[[#This Row],[Alignment]]="Good", 1, 0)</f>
        <v>1</v>
      </c>
      <c r="F52" s="13">
        <v>0</v>
      </c>
      <c r="G52" s="13" t="s">
        <v>158</v>
      </c>
      <c r="H52" s="13">
        <v>28.999999999999996</v>
      </c>
      <c r="I52" s="13">
        <v>86</v>
      </c>
      <c r="J52" s="13">
        <v>71</v>
      </c>
      <c r="K52" s="13">
        <v>100</v>
      </c>
      <c r="L52" s="13">
        <v>43</v>
      </c>
      <c r="M52" s="13">
        <v>56.999999999999993</v>
      </c>
      <c r="N52" s="13">
        <v>1.05</v>
      </c>
      <c r="O52" s="13">
        <v>1</v>
      </c>
      <c r="P52" s="13">
        <f>(ROUND(AVERAGE(Table1[[#This Row],[Intelligence]:[Combat]]), 2))</f>
        <v>64.33</v>
      </c>
      <c r="Q52" s="13">
        <f>(ROUND(AVERAGE(Table1[[#This Row],[Intelligence]:[Combat]]), 2)*Table1[[#This Row],[X]])</f>
        <v>67.546499999999995</v>
      </c>
    </row>
    <row r="53" spans="1:17" x14ac:dyDescent="0.3">
      <c r="A53" s="13" t="s">
        <v>52</v>
      </c>
      <c r="D53" s="13" t="s">
        <v>116</v>
      </c>
      <c r="E53" s="13">
        <f>IF(Table1[[#This Row],[Alignment]]="Good", 1, 0)</f>
        <v>0</v>
      </c>
      <c r="F53" s="13">
        <v>1</v>
      </c>
      <c r="G53" s="13" t="s">
        <v>52</v>
      </c>
      <c r="H53" s="13">
        <v>50</v>
      </c>
      <c r="I53" s="13">
        <v>50</v>
      </c>
      <c r="J53" s="13">
        <v>50</v>
      </c>
      <c r="K53" s="13">
        <v>50</v>
      </c>
      <c r="L53" s="13">
        <v>50</v>
      </c>
      <c r="M53" s="13">
        <v>50</v>
      </c>
      <c r="N53" s="13">
        <v>1</v>
      </c>
      <c r="O53" s="13">
        <v>0</v>
      </c>
      <c r="P53" s="13">
        <f>(ROUND(AVERAGE(Table1[[#This Row],[Intelligence]:[Combat]]), 2))</f>
        <v>50</v>
      </c>
      <c r="Q53" s="13">
        <f>(ROUND(AVERAGE(Table1[[#This Row],[Intelligence]:[Combat]]), 2)*Table1[[#This Row],[X]])</f>
        <v>50</v>
      </c>
    </row>
    <row r="54" spans="1:17" x14ac:dyDescent="0.3">
      <c r="A54" s="13" t="s">
        <v>53</v>
      </c>
      <c r="D54" s="13" t="s">
        <v>117</v>
      </c>
      <c r="E54" s="13">
        <f>IF(Table1[[#This Row],[Alignment]]="Good", 1, 0)</f>
        <v>1</v>
      </c>
      <c r="F54" s="13">
        <v>1</v>
      </c>
      <c r="G54" s="13" t="s">
        <v>53</v>
      </c>
      <c r="H54" s="13">
        <v>90</v>
      </c>
      <c r="I54" s="13">
        <v>75</v>
      </c>
      <c r="J54" s="13">
        <v>100</v>
      </c>
      <c r="K54" s="13">
        <v>85</v>
      </c>
      <c r="L54" s="13">
        <v>100</v>
      </c>
      <c r="M54" s="13">
        <v>100</v>
      </c>
      <c r="N54" s="13">
        <v>1.1499999999999999</v>
      </c>
      <c r="O54" s="13">
        <v>2</v>
      </c>
      <c r="P54" s="13">
        <f>(ROUND(AVERAGE(Table1[[#This Row],[Intelligence]:[Combat]]), 2))</f>
        <v>91.67</v>
      </c>
      <c r="Q54" s="13">
        <f>(ROUND(AVERAGE(Table1[[#This Row],[Intelligence]:[Combat]]), 2)*Table1[[#This Row],[X]])</f>
        <v>105.42049999999999</v>
      </c>
    </row>
    <row r="55" spans="1:17" x14ac:dyDescent="0.3">
      <c r="A55" s="13" t="s">
        <v>54</v>
      </c>
      <c r="B55" s="13" t="s">
        <v>193</v>
      </c>
      <c r="D55" s="13" t="s">
        <v>117</v>
      </c>
      <c r="E55" s="13">
        <f>IF(Table1[[#This Row],[Alignment]]="Good", 1, 0)</f>
        <v>1</v>
      </c>
      <c r="F55" s="13">
        <v>0</v>
      </c>
      <c r="G55" s="13" t="s">
        <v>38</v>
      </c>
      <c r="H55" s="13">
        <v>95</v>
      </c>
      <c r="I55" s="13">
        <v>10</v>
      </c>
      <c r="J55" s="13">
        <v>30</v>
      </c>
      <c r="K55" s="13">
        <v>85</v>
      </c>
      <c r="L55" s="13">
        <v>95</v>
      </c>
      <c r="M55" s="13">
        <v>60</v>
      </c>
      <c r="N55" s="13">
        <v>1.1000000000000001</v>
      </c>
      <c r="O55" s="13">
        <v>2</v>
      </c>
      <c r="P55" s="13">
        <f>(ROUND(AVERAGE(Table1[[#This Row],[Intelligence]:[Combat]]), 2))</f>
        <v>62.5</v>
      </c>
      <c r="Q55" s="13">
        <f>(ROUND(AVERAGE(Table1[[#This Row],[Intelligence]:[Combat]]), 2)*Table1[[#This Row],[X]])</f>
        <v>68.75</v>
      </c>
    </row>
    <row r="56" spans="1:17" x14ac:dyDescent="0.3">
      <c r="A56" s="13" t="s">
        <v>55</v>
      </c>
      <c r="B56" s="13" t="s">
        <v>194</v>
      </c>
      <c r="D56" s="13" t="s">
        <v>117</v>
      </c>
      <c r="E56" s="13">
        <f>IF(Table1[[#This Row],[Alignment]]="Good", 1, 0)</f>
        <v>1</v>
      </c>
      <c r="F56" s="13">
        <v>0</v>
      </c>
      <c r="G56" s="13" t="s">
        <v>30</v>
      </c>
      <c r="H56" s="13">
        <v>71</v>
      </c>
      <c r="I56" s="13">
        <v>71</v>
      </c>
      <c r="J56" s="13">
        <v>71</v>
      </c>
      <c r="K56" s="13">
        <v>86</v>
      </c>
      <c r="L56" s="13">
        <v>56.999999999999993</v>
      </c>
      <c r="M56" s="13">
        <v>100</v>
      </c>
      <c r="N56" s="13">
        <v>1</v>
      </c>
      <c r="O56" s="13">
        <v>1</v>
      </c>
      <c r="P56" s="13">
        <f>(ROUND(AVERAGE(Table1[[#This Row],[Intelligence]:[Combat]]), 2))</f>
        <v>76</v>
      </c>
      <c r="Q56" s="13">
        <f>(ROUND(AVERAGE(Table1[[#This Row],[Intelligence]:[Combat]]), 2)*Table1[[#This Row],[X]])</f>
        <v>76</v>
      </c>
    </row>
    <row r="57" spans="1:17" x14ac:dyDescent="0.3">
      <c r="A57" s="13" t="s">
        <v>56</v>
      </c>
      <c r="B57" s="13" t="s">
        <v>195</v>
      </c>
      <c r="D57" s="13" t="s">
        <v>117</v>
      </c>
      <c r="E57" s="13">
        <f>IF(Table1[[#This Row],[Alignment]]="Good", 1, 0)</f>
        <v>1</v>
      </c>
      <c r="F57" s="13">
        <v>0</v>
      </c>
      <c r="G57" s="13" t="s">
        <v>8</v>
      </c>
      <c r="H57" s="13">
        <v>86</v>
      </c>
      <c r="I57" s="13">
        <v>86</v>
      </c>
      <c r="J57" s="13">
        <v>71</v>
      </c>
      <c r="K57" s="13">
        <v>86</v>
      </c>
      <c r="L57" s="13">
        <v>86</v>
      </c>
      <c r="M57" s="13">
        <v>43</v>
      </c>
      <c r="N57" s="13">
        <v>1</v>
      </c>
      <c r="O57" s="13">
        <v>0</v>
      </c>
      <c r="P57" s="13">
        <f>(ROUND(AVERAGE(Table1[[#This Row],[Intelligence]:[Combat]]), 2))</f>
        <v>76.33</v>
      </c>
      <c r="Q57" s="13">
        <f>(ROUND(AVERAGE(Table1[[#This Row],[Intelligence]:[Combat]]), 2)*Table1[[#This Row],[X]])</f>
        <v>76.33</v>
      </c>
    </row>
    <row r="58" spans="1:17" x14ac:dyDescent="0.3">
      <c r="A58" s="13" t="s">
        <v>57</v>
      </c>
      <c r="B58" s="13" t="s">
        <v>57</v>
      </c>
      <c r="D58" s="13" t="s">
        <v>117</v>
      </c>
      <c r="E58" s="13">
        <f>IF(Table1[[#This Row],[Alignment]]="Good", 1, 0)</f>
        <v>1</v>
      </c>
      <c r="F58" s="13">
        <v>0</v>
      </c>
      <c r="G58" s="13" t="s">
        <v>30</v>
      </c>
      <c r="H58" s="13">
        <v>45</v>
      </c>
      <c r="I58" s="13">
        <v>80</v>
      </c>
      <c r="J58" s="13">
        <v>50</v>
      </c>
      <c r="K58" s="13">
        <v>70</v>
      </c>
      <c r="L58" s="13">
        <v>20</v>
      </c>
      <c r="M58" s="13">
        <v>55</v>
      </c>
      <c r="N58" s="13">
        <v>1</v>
      </c>
      <c r="O58" s="13">
        <v>0</v>
      </c>
      <c r="P58" s="13">
        <f>(ROUND(AVERAGE(Table1[[#This Row],[Intelligence]:[Combat]]), 2))</f>
        <v>53.33</v>
      </c>
      <c r="Q58" s="13">
        <f>(ROUND(AVERAGE(Table1[[#This Row],[Intelligence]:[Combat]]), 2)*Table1[[#This Row],[X]])</f>
        <v>53.33</v>
      </c>
    </row>
    <row r="59" spans="1:17" x14ac:dyDescent="0.3">
      <c r="A59" s="13" t="s">
        <v>58</v>
      </c>
      <c r="B59" s="13" t="s">
        <v>58</v>
      </c>
      <c r="D59" s="13" t="s">
        <v>176</v>
      </c>
      <c r="E59" s="13">
        <f>IF(Table1[[#This Row],[Alignment]]="Good", 1, 0)</f>
        <v>0</v>
      </c>
      <c r="F59" s="13">
        <v>0</v>
      </c>
      <c r="G59" s="13" t="s">
        <v>165</v>
      </c>
      <c r="H59" s="13">
        <v>100</v>
      </c>
      <c r="I59" s="13">
        <v>100</v>
      </c>
      <c r="J59" s="13">
        <v>100</v>
      </c>
      <c r="K59" s="13">
        <v>100</v>
      </c>
      <c r="L59" s="13">
        <v>100</v>
      </c>
      <c r="M59" s="13">
        <v>100</v>
      </c>
      <c r="N59" s="13">
        <v>1.3</v>
      </c>
      <c r="O59" s="13">
        <v>6</v>
      </c>
      <c r="P59" s="13">
        <f>(ROUND(AVERAGE(Table1[[#This Row],[Intelligence]:[Combat]]), 2))</f>
        <v>100</v>
      </c>
      <c r="Q59" s="13">
        <f>(ROUND(AVERAGE(Table1[[#This Row],[Intelligence]:[Combat]]), 2)*Table1[[#This Row],[X]])</f>
        <v>130</v>
      </c>
    </row>
    <row r="60" spans="1:17" ht="15" thickBot="1" x14ac:dyDescent="0.35">
      <c r="A60" s="13" t="s">
        <v>59</v>
      </c>
      <c r="B60" s="18" t="s">
        <v>196</v>
      </c>
      <c r="D60" s="13" t="s">
        <v>116</v>
      </c>
      <c r="E60" s="13">
        <f>IF(Table1[[#This Row],[Alignment]]="Good", 1, 0)</f>
        <v>0</v>
      </c>
      <c r="F60" s="13">
        <v>0</v>
      </c>
      <c r="G60" s="13" t="s">
        <v>167</v>
      </c>
      <c r="H60" s="13">
        <v>56.999999999999993</v>
      </c>
      <c r="I60" s="13">
        <v>71</v>
      </c>
      <c r="J60" s="13">
        <v>43</v>
      </c>
      <c r="K60" s="13">
        <v>56.999999999999993</v>
      </c>
      <c r="L60" s="13">
        <v>71</v>
      </c>
      <c r="M60" s="13">
        <v>28.999999999999996</v>
      </c>
      <c r="N60" s="13">
        <v>1</v>
      </c>
      <c r="O60" s="13">
        <v>0</v>
      </c>
      <c r="P60" s="13">
        <f>(ROUND(AVERAGE(Table1[[#This Row],[Intelligence]:[Combat]]), 2))</f>
        <v>54.67</v>
      </c>
      <c r="Q60" s="13">
        <f>(ROUND(AVERAGE(Table1[[#This Row],[Intelligence]:[Combat]]), 2)*Table1[[#This Row],[X]])</f>
        <v>54.67</v>
      </c>
    </row>
    <row r="61" spans="1:17" x14ac:dyDescent="0.3">
      <c r="A61" s="13" t="s">
        <v>60</v>
      </c>
      <c r="B61" s="13" t="s">
        <v>197</v>
      </c>
      <c r="D61" s="13" t="s">
        <v>117</v>
      </c>
      <c r="E61" s="13">
        <f>IF(Table1[[#This Row],[Alignment]]="Good", 1, 0)</f>
        <v>1</v>
      </c>
      <c r="F61" s="13">
        <v>0</v>
      </c>
      <c r="G61" s="13" t="s">
        <v>30</v>
      </c>
      <c r="H61" s="13">
        <v>28.999999999999996</v>
      </c>
      <c r="I61" s="13">
        <v>56.999999999999993</v>
      </c>
      <c r="J61" s="13">
        <v>28.999999999999996</v>
      </c>
      <c r="K61" s="13">
        <v>71</v>
      </c>
      <c r="L61" s="13">
        <v>14.000000000000002</v>
      </c>
      <c r="M61" s="13">
        <v>56.999999999999993</v>
      </c>
      <c r="N61" s="13">
        <v>1</v>
      </c>
      <c r="O61" s="13">
        <v>0</v>
      </c>
      <c r="P61" s="13">
        <f>(ROUND(AVERAGE(Table1[[#This Row],[Intelligence]:[Combat]]), 2))</f>
        <v>42.83</v>
      </c>
      <c r="Q61" s="13">
        <f>(ROUND(AVERAGE(Table1[[#This Row],[Intelligence]:[Combat]]), 2)*Table1[[#This Row],[X]])</f>
        <v>42.83</v>
      </c>
    </row>
    <row r="62" spans="1:17" x14ac:dyDescent="0.3">
      <c r="A62" s="13" t="s">
        <v>61</v>
      </c>
      <c r="B62" s="13" t="s">
        <v>2</v>
      </c>
      <c r="D62" s="13" t="s">
        <v>116</v>
      </c>
      <c r="E62" s="13">
        <f>IF(Table1[[#This Row],[Alignment]]="Good", 1, 0)</f>
        <v>0</v>
      </c>
      <c r="F62" s="13">
        <v>0</v>
      </c>
      <c r="G62" s="13" t="s">
        <v>198</v>
      </c>
      <c r="H62" s="13">
        <v>86</v>
      </c>
      <c r="I62" s="13">
        <v>86</v>
      </c>
      <c r="J62" s="13">
        <v>86</v>
      </c>
      <c r="K62" s="13">
        <v>86</v>
      </c>
      <c r="L62" s="13">
        <v>100</v>
      </c>
      <c r="M62" s="13">
        <v>56.999999999999993</v>
      </c>
      <c r="N62" s="13">
        <v>1.05</v>
      </c>
      <c r="O62" s="13">
        <v>1</v>
      </c>
      <c r="P62" s="13">
        <f>(ROUND(AVERAGE(Table1[[#This Row],[Intelligence]:[Combat]]), 2))</f>
        <v>83.5</v>
      </c>
      <c r="Q62" s="13">
        <f>(ROUND(AVERAGE(Table1[[#This Row],[Intelligence]:[Combat]]), 2)*Table1[[#This Row],[X]])</f>
        <v>87.674999999999997</v>
      </c>
    </row>
    <row r="63" spans="1:17" x14ac:dyDescent="0.3">
      <c r="A63" s="13" t="s">
        <v>62</v>
      </c>
      <c r="D63" s="13" t="s">
        <v>117</v>
      </c>
      <c r="E63" s="13">
        <f>IF(Table1[[#This Row],[Alignment]]="Good", 1, 0)</f>
        <v>1</v>
      </c>
      <c r="F63" s="13">
        <v>0</v>
      </c>
      <c r="G63" s="13" t="s">
        <v>46</v>
      </c>
      <c r="H63" s="13">
        <v>85</v>
      </c>
      <c r="I63" s="13">
        <v>10</v>
      </c>
      <c r="J63" s="13">
        <v>35</v>
      </c>
      <c r="K63" s="13">
        <v>80</v>
      </c>
      <c r="L63" s="13">
        <v>100</v>
      </c>
      <c r="M63" s="13">
        <v>80</v>
      </c>
      <c r="N63" s="13">
        <v>1.05</v>
      </c>
      <c r="O63" s="13">
        <v>1</v>
      </c>
      <c r="P63" s="13">
        <f>(ROUND(AVERAGE(Table1[[#This Row],[Intelligence]:[Combat]]), 2))</f>
        <v>65</v>
      </c>
      <c r="Q63" s="13">
        <f>(ROUND(AVERAGE(Table1[[#This Row],[Intelligence]:[Combat]]), 2)*Table1[[#This Row],[X]])</f>
        <v>68.25</v>
      </c>
    </row>
    <row r="64" spans="1:17" x14ac:dyDescent="0.3">
      <c r="A64" s="13" t="s">
        <v>63</v>
      </c>
      <c r="B64" s="13" t="s">
        <v>63</v>
      </c>
      <c r="D64" s="13" t="s">
        <v>117</v>
      </c>
      <c r="E64" s="13">
        <f>IF(Table1[[#This Row],[Alignment]]="Good", 1, 0)</f>
        <v>1</v>
      </c>
      <c r="F64" s="13">
        <v>0</v>
      </c>
      <c r="G64" s="13" t="s">
        <v>87</v>
      </c>
      <c r="H64" s="13">
        <v>14.000000000000002</v>
      </c>
      <c r="I64" s="13">
        <v>14.000000000000002</v>
      </c>
      <c r="J64" s="13">
        <v>14.000000000000002</v>
      </c>
      <c r="K64" s="13">
        <v>14.000000000000002</v>
      </c>
      <c r="L64" s="13">
        <v>14.000000000000002</v>
      </c>
      <c r="M64" s="13">
        <v>14.000000000000002</v>
      </c>
      <c r="N64" s="13">
        <v>1</v>
      </c>
      <c r="O64" s="13">
        <v>0</v>
      </c>
      <c r="P64" s="13">
        <f>(ROUND(AVERAGE(Table1[[#This Row],[Intelligence]:[Combat]]), 2))</f>
        <v>14</v>
      </c>
      <c r="Q64" s="13">
        <f>(ROUND(AVERAGE(Table1[[#This Row],[Intelligence]:[Combat]]), 2)*Table1[[#This Row],[X]])</f>
        <v>14</v>
      </c>
    </row>
    <row r="65" spans="1:17" x14ac:dyDescent="0.3">
      <c r="A65" s="13" t="s">
        <v>64</v>
      </c>
      <c r="B65" s="2" t="s">
        <v>199</v>
      </c>
      <c r="D65" s="13" t="s">
        <v>117</v>
      </c>
      <c r="E65" s="13">
        <f>IF(Table1[[#This Row],[Alignment]]="Good", 1, 0)</f>
        <v>1</v>
      </c>
      <c r="F65" s="13">
        <v>0</v>
      </c>
      <c r="G65" s="13" t="s">
        <v>53</v>
      </c>
      <c r="H65" s="13">
        <v>86</v>
      </c>
      <c r="I65" s="13">
        <v>28.999999999999996</v>
      </c>
      <c r="J65" s="13">
        <v>86</v>
      </c>
      <c r="K65" s="13">
        <v>56.999999999999993</v>
      </c>
      <c r="L65" s="13">
        <v>14.000000000000002</v>
      </c>
      <c r="M65" s="13">
        <v>56.999999999999993</v>
      </c>
      <c r="N65" s="13">
        <v>1</v>
      </c>
      <c r="O65" s="13">
        <v>0</v>
      </c>
      <c r="P65" s="13">
        <f>(ROUND(AVERAGE(Table1[[#This Row],[Intelligence]:[Combat]]), 2))</f>
        <v>54.83</v>
      </c>
      <c r="Q65" s="13">
        <f>(ROUND(AVERAGE(Table1[[#This Row],[Intelligence]:[Combat]]), 2)*Table1[[#This Row],[X]])</f>
        <v>54.83</v>
      </c>
    </row>
    <row r="66" spans="1:17" x14ac:dyDescent="0.3">
      <c r="A66" s="13" t="s">
        <v>65</v>
      </c>
      <c r="D66" s="13" t="s">
        <v>116</v>
      </c>
      <c r="E66" s="13">
        <f>IF(Table1[[#This Row],[Alignment]]="Good", 1, 0)</f>
        <v>0</v>
      </c>
      <c r="F66" s="13">
        <v>0</v>
      </c>
      <c r="G66" s="13" t="s">
        <v>165</v>
      </c>
      <c r="H66" s="13">
        <v>95</v>
      </c>
      <c r="I66" s="13">
        <v>85</v>
      </c>
      <c r="J66" s="13">
        <v>35</v>
      </c>
      <c r="K66" s="13">
        <v>95</v>
      </c>
      <c r="L66" s="13">
        <v>100</v>
      </c>
      <c r="M66" s="13">
        <v>45</v>
      </c>
      <c r="N66" s="13">
        <v>1.1499999999999999</v>
      </c>
      <c r="O66" s="13">
        <v>3</v>
      </c>
      <c r="P66" s="13">
        <f>(ROUND(AVERAGE(Table1[[#This Row],[Intelligence]:[Combat]]), 2))</f>
        <v>75.83</v>
      </c>
      <c r="Q66" s="13">
        <f>(ROUND(AVERAGE(Table1[[#This Row],[Intelligence]:[Combat]]), 2)*Table1[[#This Row],[X]])</f>
        <v>87.204499999999996</v>
      </c>
    </row>
    <row r="67" spans="1:17" x14ac:dyDescent="0.3">
      <c r="A67" s="13" t="s">
        <v>66</v>
      </c>
      <c r="B67" s="2" t="s">
        <v>200</v>
      </c>
      <c r="D67" s="13" t="s">
        <v>117</v>
      </c>
      <c r="E67" s="13">
        <f>IF(Table1[[#This Row],[Alignment]]="Good", 1, 0)</f>
        <v>1</v>
      </c>
      <c r="F67" s="13">
        <v>0</v>
      </c>
      <c r="G67" s="13" t="s">
        <v>46</v>
      </c>
      <c r="H67" s="13">
        <v>56.999999999999993</v>
      </c>
      <c r="I67" s="13">
        <v>43</v>
      </c>
      <c r="J67" s="13">
        <v>56.999999999999993</v>
      </c>
      <c r="K67" s="13">
        <v>56.999999999999993</v>
      </c>
      <c r="L67" s="13">
        <v>100</v>
      </c>
      <c r="M67" s="13">
        <v>71</v>
      </c>
      <c r="N67" s="13">
        <v>1.05</v>
      </c>
      <c r="O67" s="13">
        <v>1</v>
      </c>
      <c r="P67" s="13">
        <f>(ROUND(AVERAGE(Table1[[#This Row],[Intelligence]:[Combat]]), 2))</f>
        <v>64.17</v>
      </c>
      <c r="Q67" s="13">
        <f>(ROUND(AVERAGE(Table1[[#This Row],[Intelligence]:[Combat]]), 2)*Table1[[#This Row],[X]])</f>
        <v>67.378500000000003</v>
      </c>
    </row>
    <row r="68" spans="1:17" x14ac:dyDescent="0.3">
      <c r="A68" s="13" t="s">
        <v>67</v>
      </c>
      <c r="B68" s="13" t="s">
        <v>201</v>
      </c>
      <c r="D68" s="13" t="s">
        <v>117</v>
      </c>
      <c r="E68" s="13">
        <f>IF(Table1[[#This Row],[Alignment]]="Good", 1, 0)</f>
        <v>1</v>
      </c>
      <c r="F68" s="13">
        <v>0</v>
      </c>
      <c r="G68" s="13" t="s">
        <v>38</v>
      </c>
      <c r="H68" s="13">
        <v>86</v>
      </c>
      <c r="I68" s="13">
        <v>43</v>
      </c>
      <c r="J68" s="13">
        <v>28.999999999999996</v>
      </c>
      <c r="K68" s="13">
        <v>86</v>
      </c>
      <c r="L68" s="13">
        <v>14.000000000000002</v>
      </c>
      <c r="M68" s="13">
        <v>28.999999999999996</v>
      </c>
      <c r="N68" s="13">
        <v>1</v>
      </c>
      <c r="O68" s="13">
        <v>0</v>
      </c>
      <c r="P68" s="13">
        <f>(ROUND(AVERAGE(Table1[[#This Row],[Intelligence]:[Combat]]), 2))</f>
        <v>47.83</v>
      </c>
      <c r="Q68" s="13">
        <f>(ROUND(AVERAGE(Table1[[#This Row],[Intelligence]:[Combat]]), 2)*Table1[[#This Row],[X]])</f>
        <v>47.83</v>
      </c>
    </row>
    <row r="69" spans="1:17" x14ac:dyDescent="0.3">
      <c r="A69" s="13" t="s">
        <v>68</v>
      </c>
      <c r="B69" s="2" t="s">
        <v>202</v>
      </c>
      <c r="D69" s="13" t="s">
        <v>117</v>
      </c>
      <c r="E69" s="13">
        <f>IF(Table1[[#This Row],[Alignment]]="Good", 1, 0)</f>
        <v>1</v>
      </c>
      <c r="F69" s="13">
        <v>0</v>
      </c>
      <c r="G69" s="13" t="s">
        <v>104</v>
      </c>
      <c r="H69" s="13">
        <v>56.999999999999993</v>
      </c>
      <c r="I69" s="13">
        <v>86</v>
      </c>
      <c r="J69" s="13">
        <v>71</v>
      </c>
      <c r="K69" s="13">
        <v>86</v>
      </c>
      <c r="L69" s="13">
        <v>14.000000000000002</v>
      </c>
      <c r="M69" s="13">
        <v>56.999999999999993</v>
      </c>
      <c r="N69" s="13">
        <v>1</v>
      </c>
      <c r="O69" s="13">
        <v>0</v>
      </c>
      <c r="P69" s="13">
        <f>(ROUND(AVERAGE(Table1[[#This Row],[Intelligence]:[Combat]]), 2))</f>
        <v>61.83</v>
      </c>
      <c r="Q69" s="13">
        <f>(ROUND(AVERAGE(Table1[[#This Row],[Intelligence]:[Combat]]), 2)*Table1[[#This Row],[X]])</f>
        <v>61.83</v>
      </c>
    </row>
    <row r="70" spans="1:17" x14ac:dyDescent="0.3">
      <c r="A70" s="13" t="s">
        <v>69</v>
      </c>
      <c r="B70" s="4" t="s">
        <v>203</v>
      </c>
      <c r="D70" s="13" t="s">
        <v>117</v>
      </c>
      <c r="E70" s="13">
        <f>IF(Table1[[#This Row],[Alignment]]="Good", 1, 0)</f>
        <v>1</v>
      </c>
      <c r="F70" s="13">
        <v>0</v>
      </c>
      <c r="G70" s="13" t="s">
        <v>204</v>
      </c>
      <c r="H70" s="13">
        <v>80</v>
      </c>
      <c r="I70" s="13">
        <v>75</v>
      </c>
      <c r="J70" s="13">
        <v>50</v>
      </c>
      <c r="K70" s="13">
        <v>70</v>
      </c>
      <c r="L70" s="13">
        <v>40</v>
      </c>
      <c r="M70" s="13">
        <v>70</v>
      </c>
      <c r="N70" s="13">
        <v>1</v>
      </c>
      <c r="O70" s="13">
        <v>0</v>
      </c>
      <c r="P70" s="13">
        <f>(ROUND(AVERAGE(Table1[[#This Row],[Intelligence]:[Combat]]), 2))</f>
        <v>64.17</v>
      </c>
      <c r="Q70" s="13">
        <f>(ROUND(AVERAGE(Table1[[#This Row],[Intelligence]:[Combat]]), 2)*Table1[[#This Row],[X]])</f>
        <v>64.17</v>
      </c>
    </row>
    <row r="71" spans="1:17" x14ac:dyDescent="0.3">
      <c r="A71" s="13" t="s">
        <v>70</v>
      </c>
      <c r="B71" s="13" t="s">
        <v>70</v>
      </c>
      <c r="D71" s="13" t="s">
        <v>116</v>
      </c>
      <c r="E71" s="13">
        <f>IF(Table1[[#This Row],[Alignment]]="Good", 1, 0)</f>
        <v>0</v>
      </c>
      <c r="F71" s="13">
        <v>0</v>
      </c>
      <c r="G71" s="13" t="s">
        <v>150</v>
      </c>
      <c r="H71" s="13">
        <v>85</v>
      </c>
      <c r="I71" s="13">
        <v>55</v>
      </c>
      <c r="J71" s="13">
        <v>15</v>
      </c>
      <c r="K71" s="13">
        <v>50</v>
      </c>
      <c r="L71" s="13">
        <v>45</v>
      </c>
      <c r="M71" s="13">
        <v>60</v>
      </c>
      <c r="N71" s="13">
        <v>1</v>
      </c>
      <c r="O71" s="13">
        <v>0</v>
      </c>
      <c r="P71" s="13">
        <f>(ROUND(AVERAGE(Table1[[#This Row],[Intelligence]:[Combat]]), 2))</f>
        <v>51.67</v>
      </c>
      <c r="Q71" s="13">
        <f>(ROUND(AVERAGE(Table1[[#This Row],[Intelligence]:[Combat]]), 2)*Table1[[#This Row],[X]])</f>
        <v>51.67</v>
      </c>
    </row>
    <row r="72" spans="1:17" x14ac:dyDescent="0.3">
      <c r="A72" s="13" t="s">
        <v>71</v>
      </c>
      <c r="B72" s="4" t="s">
        <v>205</v>
      </c>
      <c r="D72" s="13" t="s">
        <v>117</v>
      </c>
      <c r="E72" s="13">
        <f>IF(Table1[[#This Row],[Alignment]]="Good", 1, 0)</f>
        <v>1</v>
      </c>
      <c r="F72" s="13">
        <v>0</v>
      </c>
      <c r="G72" s="13" t="s">
        <v>104</v>
      </c>
      <c r="H72" s="13">
        <v>80</v>
      </c>
      <c r="I72" s="13">
        <v>10</v>
      </c>
      <c r="J72" s="13">
        <v>80</v>
      </c>
      <c r="K72" s="13">
        <v>15</v>
      </c>
      <c r="L72" s="13">
        <v>80</v>
      </c>
      <c r="M72" s="13">
        <v>80</v>
      </c>
      <c r="N72" s="13">
        <v>1</v>
      </c>
      <c r="O72" s="13">
        <v>0</v>
      </c>
      <c r="P72" s="13">
        <f>(ROUND(AVERAGE(Table1[[#This Row],[Intelligence]:[Combat]]), 2))</f>
        <v>57.5</v>
      </c>
      <c r="Q72" s="13">
        <f>(ROUND(AVERAGE(Table1[[#This Row],[Intelligence]:[Combat]]), 2)*Table1[[#This Row],[X]])</f>
        <v>57.5</v>
      </c>
    </row>
    <row r="73" spans="1:17" x14ac:dyDescent="0.3">
      <c r="A73" s="13" t="s">
        <v>72</v>
      </c>
      <c r="B73" s="4" t="s">
        <v>206</v>
      </c>
      <c r="D73" s="13" t="s">
        <v>117</v>
      </c>
      <c r="E73" s="13">
        <f>IF(Table1[[#This Row],[Alignment]]="Good", 1, 0)</f>
        <v>1</v>
      </c>
      <c r="F73" s="13">
        <v>0</v>
      </c>
      <c r="G73" s="13" t="s">
        <v>4</v>
      </c>
      <c r="H73" s="13">
        <v>80</v>
      </c>
      <c r="I73" s="13">
        <v>20</v>
      </c>
      <c r="J73" s="13">
        <v>85</v>
      </c>
      <c r="K73" s="13">
        <v>60</v>
      </c>
      <c r="L73" s="13">
        <v>65</v>
      </c>
      <c r="M73" s="13">
        <v>70</v>
      </c>
      <c r="N73" s="13">
        <v>1</v>
      </c>
      <c r="O73" s="13">
        <v>0</v>
      </c>
      <c r="P73" s="13">
        <f>(ROUND(AVERAGE(Table1[[#This Row],[Intelligence]:[Combat]]), 2))</f>
        <v>63.33</v>
      </c>
      <c r="Q73" s="13">
        <f>(ROUND(AVERAGE(Table1[[#This Row],[Intelligence]:[Combat]]), 2)*Table1[[#This Row],[X]])</f>
        <v>63.33</v>
      </c>
    </row>
    <row r="74" spans="1:17" x14ac:dyDescent="0.3">
      <c r="A74" s="13" t="s">
        <v>73</v>
      </c>
      <c r="B74" s="13" t="s">
        <v>207</v>
      </c>
      <c r="D74" s="13" t="s">
        <v>117</v>
      </c>
      <c r="E74" s="13">
        <f>IF(Table1[[#This Row],[Alignment]]="Good", 1, 0)</f>
        <v>1</v>
      </c>
      <c r="F74" s="13">
        <v>0</v>
      </c>
      <c r="G74" s="13" t="s">
        <v>46</v>
      </c>
      <c r="H74" s="13">
        <v>43</v>
      </c>
      <c r="I74" s="13">
        <v>56.999999999999993</v>
      </c>
      <c r="J74" s="13">
        <v>71</v>
      </c>
      <c r="K74" s="13">
        <v>71</v>
      </c>
      <c r="L74" s="13">
        <v>86</v>
      </c>
      <c r="M74" s="13">
        <v>56.999999999999993</v>
      </c>
      <c r="N74" s="13">
        <v>1</v>
      </c>
      <c r="O74" s="13">
        <v>0</v>
      </c>
      <c r="P74" s="13">
        <f>(ROUND(AVERAGE(Table1[[#This Row],[Intelligence]:[Combat]]), 2))</f>
        <v>64.17</v>
      </c>
      <c r="Q74" s="13">
        <f>(ROUND(AVERAGE(Table1[[#This Row],[Intelligence]:[Combat]]), 2)*Table1[[#This Row],[X]])</f>
        <v>64.17</v>
      </c>
    </row>
    <row r="75" spans="1:17" x14ac:dyDescent="0.3">
      <c r="A75" s="13" t="s">
        <v>74</v>
      </c>
      <c r="B75" s="13" t="s">
        <v>208</v>
      </c>
      <c r="D75" s="13" t="s">
        <v>117</v>
      </c>
      <c r="E75" s="13">
        <f>IF(Table1[[#This Row],[Alignment]]="Good", 1, 0)</f>
        <v>1</v>
      </c>
      <c r="F75" s="13">
        <v>0</v>
      </c>
      <c r="G75" s="13" t="s">
        <v>209</v>
      </c>
      <c r="H75" s="13">
        <v>43</v>
      </c>
      <c r="I75" s="13">
        <v>71</v>
      </c>
      <c r="J75" s="13">
        <v>86</v>
      </c>
      <c r="K75" s="13">
        <v>43</v>
      </c>
      <c r="L75" s="13">
        <v>56.999999999999993</v>
      </c>
      <c r="M75" s="13">
        <v>71</v>
      </c>
      <c r="N75" s="13">
        <v>1</v>
      </c>
      <c r="O75" s="13">
        <v>0</v>
      </c>
      <c r="P75" s="13">
        <f>(ROUND(AVERAGE(Table1[[#This Row],[Intelligence]:[Combat]]), 2))</f>
        <v>61.83</v>
      </c>
      <c r="Q75" s="13">
        <f>(ROUND(AVERAGE(Table1[[#This Row],[Intelligence]:[Combat]]), 2)*Table1[[#This Row],[X]])</f>
        <v>61.83</v>
      </c>
    </row>
    <row r="76" spans="1:17" x14ac:dyDescent="0.3">
      <c r="A76" s="13" t="s">
        <v>75</v>
      </c>
      <c r="B76" s="13" t="s">
        <v>75</v>
      </c>
      <c r="C76" s="13" t="s">
        <v>210</v>
      </c>
      <c r="D76" s="13" t="s">
        <v>117</v>
      </c>
      <c r="E76" s="13">
        <f>IF(Table1[[#This Row],[Alignment]]="Good", 1, 0)</f>
        <v>1</v>
      </c>
      <c r="F76" s="13">
        <v>0</v>
      </c>
      <c r="G76" s="13" t="s">
        <v>46</v>
      </c>
      <c r="H76" s="13">
        <v>85</v>
      </c>
      <c r="I76" s="13">
        <v>20</v>
      </c>
      <c r="J76" s="13">
        <v>35</v>
      </c>
      <c r="K76" s="13">
        <v>50</v>
      </c>
      <c r="L76" s="13">
        <v>25</v>
      </c>
      <c r="M76" s="13">
        <v>70</v>
      </c>
      <c r="N76" s="13">
        <v>1</v>
      </c>
      <c r="O76" s="13">
        <v>0</v>
      </c>
      <c r="P76" s="13">
        <f>(ROUND(AVERAGE(Table1[[#This Row],[Intelligence]:[Combat]]), 2))</f>
        <v>47.5</v>
      </c>
      <c r="Q76" s="13">
        <f>(ROUND(AVERAGE(Table1[[#This Row],[Intelligence]:[Combat]]), 2)*Table1[[#This Row],[X]])</f>
        <v>47.5</v>
      </c>
    </row>
    <row r="77" spans="1:17" x14ac:dyDescent="0.3">
      <c r="A77" s="13" t="s">
        <v>76</v>
      </c>
      <c r="B77" s="2" t="s">
        <v>212</v>
      </c>
      <c r="C77" s="13" t="s">
        <v>211</v>
      </c>
      <c r="D77" s="13" t="s">
        <v>176</v>
      </c>
      <c r="E77" s="13">
        <f>IF(Table1[[#This Row],[Alignment]]="Good", 1, 0)</f>
        <v>0</v>
      </c>
      <c r="F77" s="13">
        <v>0</v>
      </c>
      <c r="G77" s="13" t="s">
        <v>213</v>
      </c>
      <c r="H77" s="13">
        <v>56.999999999999993</v>
      </c>
      <c r="I77" s="13">
        <v>14.000000000000002</v>
      </c>
      <c r="J77" s="13">
        <v>14.000000000000002</v>
      </c>
      <c r="K77" s="13">
        <v>14.000000000000002</v>
      </c>
      <c r="L77" s="13">
        <v>14.000000000000002</v>
      </c>
      <c r="M77" s="13">
        <v>28.999999999999996</v>
      </c>
      <c r="N77" s="13">
        <v>1</v>
      </c>
      <c r="O77" s="13">
        <v>0</v>
      </c>
      <c r="P77" s="13">
        <f>(ROUND(AVERAGE(Table1[[#This Row],[Intelligence]:[Combat]]), 2))</f>
        <v>23.67</v>
      </c>
      <c r="Q77" s="13">
        <f>(ROUND(AVERAGE(Table1[[#This Row],[Intelligence]:[Combat]]), 2)*Table1[[#This Row],[X]])</f>
        <v>23.67</v>
      </c>
    </row>
    <row r="78" spans="1:17" x14ac:dyDescent="0.3">
      <c r="A78" s="13" t="s">
        <v>77</v>
      </c>
      <c r="B78" s="13" t="s">
        <v>214</v>
      </c>
      <c r="D78" s="13" t="s">
        <v>117</v>
      </c>
      <c r="E78" s="13">
        <f>IF(Table1[[#This Row],[Alignment]]="Good", 1, 0)</f>
        <v>1</v>
      </c>
      <c r="F78" s="13">
        <v>0</v>
      </c>
      <c r="G78" s="13" t="s">
        <v>104</v>
      </c>
      <c r="H78" s="13">
        <v>100</v>
      </c>
      <c r="I78" s="13">
        <v>10</v>
      </c>
      <c r="J78" s="13">
        <v>15</v>
      </c>
      <c r="K78" s="13">
        <v>15</v>
      </c>
      <c r="L78" s="13">
        <v>100</v>
      </c>
      <c r="M78" s="13">
        <v>35</v>
      </c>
      <c r="N78" s="13">
        <v>1.1000000000000001</v>
      </c>
      <c r="O78" s="13">
        <v>2</v>
      </c>
      <c r="P78" s="13">
        <f>(ROUND(AVERAGE(Table1[[#This Row],[Intelligence]:[Combat]]), 2))</f>
        <v>45.83</v>
      </c>
      <c r="Q78" s="13">
        <f>(ROUND(AVERAGE(Table1[[#This Row],[Intelligence]:[Combat]]), 2)*Table1[[#This Row],[X]])</f>
        <v>50.413000000000004</v>
      </c>
    </row>
    <row r="79" spans="1:17" x14ac:dyDescent="0.3">
      <c r="A79" s="13" t="s">
        <v>78</v>
      </c>
      <c r="B79" s="2" t="s">
        <v>215</v>
      </c>
      <c r="D79" s="13" t="s">
        <v>117</v>
      </c>
      <c r="E79" s="13">
        <f>IF(Table1[[#This Row],[Alignment]]="Good", 1, 0)</f>
        <v>1</v>
      </c>
      <c r="F79" s="13">
        <v>0</v>
      </c>
      <c r="G79" s="13" t="s">
        <v>127</v>
      </c>
      <c r="H79" s="13">
        <v>56.999999999999993</v>
      </c>
      <c r="I79" s="13">
        <v>43</v>
      </c>
      <c r="J79" s="13">
        <v>43</v>
      </c>
      <c r="K79" s="13">
        <v>43</v>
      </c>
      <c r="L79" s="13">
        <v>86</v>
      </c>
      <c r="M79" s="13">
        <v>86</v>
      </c>
      <c r="N79" s="13">
        <v>1</v>
      </c>
      <c r="O79" s="13">
        <v>0</v>
      </c>
      <c r="P79" s="13">
        <f>(ROUND(AVERAGE(Table1[[#This Row],[Intelligence]:[Combat]]), 2))</f>
        <v>59.67</v>
      </c>
      <c r="Q79" s="13">
        <f>(ROUND(AVERAGE(Table1[[#This Row],[Intelligence]:[Combat]]), 2)*Table1[[#This Row],[X]])</f>
        <v>59.67</v>
      </c>
    </row>
    <row r="80" spans="1:17" x14ac:dyDescent="0.3">
      <c r="A80" s="13" t="s">
        <v>79</v>
      </c>
      <c r="B80" s="2" t="s">
        <v>216</v>
      </c>
      <c r="D80" s="13" t="s">
        <v>116</v>
      </c>
      <c r="E80" s="13">
        <f>IF(Table1[[#This Row],[Alignment]]="Good", 1, 0)</f>
        <v>0</v>
      </c>
      <c r="F80" s="13">
        <v>0</v>
      </c>
      <c r="G80" s="13" t="s">
        <v>165</v>
      </c>
      <c r="H80" s="13">
        <v>71</v>
      </c>
      <c r="I80" s="13">
        <v>28.999999999999996</v>
      </c>
      <c r="J80" s="13">
        <v>28.999999999999996</v>
      </c>
      <c r="K80" s="13">
        <v>43</v>
      </c>
      <c r="L80" s="13">
        <v>56.999999999999993</v>
      </c>
      <c r="M80" s="13">
        <v>56.999999999999993</v>
      </c>
      <c r="N80" s="13">
        <v>1</v>
      </c>
      <c r="O80" s="13">
        <v>0</v>
      </c>
      <c r="P80" s="13">
        <f>(ROUND(AVERAGE(Table1[[#This Row],[Intelligence]:[Combat]]), 2))</f>
        <v>47.67</v>
      </c>
      <c r="Q80" s="13">
        <f>(ROUND(AVERAGE(Table1[[#This Row],[Intelligence]:[Combat]]), 2)*Table1[[#This Row],[X]])</f>
        <v>47.67</v>
      </c>
    </row>
    <row r="81" spans="1:17" x14ac:dyDescent="0.3">
      <c r="A81" s="13" t="s">
        <v>80</v>
      </c>
      <c r="B81" s="2" t="s">
        <v>217</v>
      </c>
      <c r="D81" s="13" t="s">
        <v>117</v>
      </c>
      <c r="E81" s="13">
        <f>IF(Table1[[#This Row],[Alignment]]="Good", 1, 0)</f>
        <v>1</v>
      </c>
      <c r="F81" s="13">
        <v>0</v>
      </c>
      <c r="G81" s="13" t="s">
        <v>8</v>
      </c>
      <c r="H81" s="13">
        <v>56.999999999999993</v>
      </c>
      <c r="I81" s="13">
        <v>56.999999999999993</v>
      </c>
      <c r="J81" s="13">
        <v>100</v>
      </c>
      <c r="K81" s="13">
        <v>86</v>
      </c>
      <c r="L81" s="13">
        <v>86</v>
      </c>
      <c r="M81" s="13">
        <v>56.999999999999993</v>
      </c>
      <c r="N81" s="13">
        <v>1.05</v>
      </c>
      <c r="O81" s="13">
        <v>1</v>
      </c>
      <c r="P81" s="13">
        <f>(ROUND(AVERAGE(Table1[[#This Row],[Intelligence]:[Combat]]), 2))</f>
        <v>73.83</v>
      </c>
      <c r="Q81" s="13">
        <f>(ROUND(AVERAGE(Table1[[#This Row],[Intelligence]:[Combat]]), 2)*Table1[[#This Row],[X]])</f>
        <v>77.521500000000003</v>
      </c>
    </row>
    <row r="82" spans="1:17" x14ac:dyDescent="0.3">
      <c r="A82" s="13" t="s">
        <v>81</v>
      </c>
      <c r="B82" s="13" t="s">
        <v>81</v>
      </c>
      <c r="D82" s="13" t="s">
        <v>116</v>
      </c>
      <c r="E82" s="13">
        <f>IF(Table1[[#This Row],[Alignment]]="Good", 1, 0)</f>
        <v>0</v>
      </c>
      <c r="F82" s="13">
        <v>0</v>
      </c>
      <c r="G82" s="13" t="s">
        <v>218</v>
      </c>
      <c r="H82" s="13">
        <v>43</v>
      </c>
      <c r="I82" s="13">
        <v>43</v>
      </c>
      <c r="J82" s="13">
        <v>86</v>
      </c>
      <c r="K82" s="13">
        <v>86</v>
      </c>
      <c r="L82" s="13">
        <v>86</v>
      </c>
      <c r="M82" s="13">
        <v>86</v>
      </c>
      <c r="N82" s="13">
        <v>1</v>
      </c>
      <c r="O82" s="13">
        <v>0</v>
      </c>
      <c r="P82" s="13">
        <f>(ROUND(AVERAGE(Table1[[#This Row],[Intelligence]:[Combat]]), 2))</f>
        <v>71.67</v>
      </c>
      <c r="Q82" s="13">
        <f>(ROUND(AVERAGE(Table1[[#This Row],[Intelligence]:[Combat]]), 2)*Table1[[#This Row],[X]])</f>
        <v>71.67</v>
      </c>
    </row>
    <row r="83" spans="1:17" x14ac:dyDescent="0.3">
      <c r="A83" s="13" t="s">
        <v>82</v>
      </c>
      <c r="B83" s="13" t="s">
        <v>82</v>
      </c>
      <c r="D83" s="13" t="s">
        <v>176</v>
      </c>
      <c r="E83" s="13">
        <f>IF(Table1[[#This Row],[Alignment]]="Good", 1, 0)</f>
        <v>0</v>
      </c>
      <c r="F83" s="13">
        <v>0</v>
      </c>
      <c r="G83" s="13" t="s">
        <v>125</v>
      </c>
      <c r="H83" s="13">
        <v>28.999999999999996</v>
      </c>
      <c r="I83" s="13">
        <v>56.999999999999993</v>
      </c>
      <c r="J83" s="13">
        <v>100</v>
      </c>
      <c r="K83" s="13">
        <v>86</v>
      </c>
      <c r="L83" s="13">
        <v>86</v>
      </c>
      <c r="M83" s="13">
        <v>43</v>
      </c>
      <c r="N83" s="13">
        <v>1.05</v>
      </c>
      <c r="O83" s="13">
        <v>1</v>
      </c>
      <c r="P83" s="13">
        <f>(ROUND(AVERAGE(Table1[[#This Row],[Intelligence]:[Combat]]), 2))</f>
        <v>66.83</v>
      </c>
      <c r="Q83" s="13">
        <f>(ROUND(AVERAGE(Table1[[#This Row],[Intelligence]:[Combat]]), 2)*Table1[[#This Row],[X]])</f>
        <v>70.171499999999995</v>
      </c>
    </row>
    <row r="84" spans="1:17" x14ac:dyDescent="0.3">
      <c r="A84" s="13" t="s">
        <v>83</v>
      </c>
      <c r="B84" s="13" t="s">
        <v>219</v>
      </c>
      <c r="D84" s="13" t="s">
        <v>116</v>
      </c>
      <c r="E84" s="13">
        <f>IF(Table1[[#This Row],[Alignment]]="Good", 1, 0)</f>
        <v>0</v>
      </c>
      <c r="F84" s="13">
        <v>0</v>
      </c>
      <c r="G84" s="13" t="s">
        <v>220</v>
      </c>
      <c r="H84" s="13">
        <v>65</v>
      </c>
      <c r="I84" s="13">
        <v>80</v>
      </c>
      <c r="J84" s="13">
        <v>45</v>
      </c>
      <c r="K84" s="13">
        <v>90</v>
      </c>
      <c r="L84" s="13">
        <v>40</v>
      </c>
      <c r="M84" s="13">
        <v>85</v>
      </c>
      <c r="N84" s="13">
        <v>1</v>
      </c>
      <c r="O84" s="13">
        <v>0</v>
      </c>
      <c r="P84" s="13">
        <f>(ROUND(AVERAGE(Table1[[#This Row],[Intelligence]:[Combat]]), 2))</f>
        <v>67.5</v>
      </c>
      <c r="Q84" s="13">
        <f>(ROUND(AVERAGE(Table1[[#This Row],[Intelligence]:[Combat]]), 2)*Table1[[#This Row],[X]])</f>
        <v>67.5</v>
      </c>
    </row>
    <row r="85" spans="1:17" x14ac:dyDescent="0.3">
      <c r="A85" s="13" t="s">
        <v>84</v>
      </c>
      <c r="B85" s="13" t="s">
        <v>221</v>
      </c>
      <c r="C85" s="13" t="s">
        <v>222</v>
      </c>
      <c r="D85" s="13" t="s">
        <v>117</v>
      </c>
      <c r="E85" s="13">
        <f>IF(Table1[[#This Row],[Alignment]]="Good", 1, 0)</f>
        <v>1</v>
      </c>
      <c r="F85" s="13">
        <v>0</v>
      </c>
      <c r="G85" s="13" t="s">
        <v>87</v>
      </c>
      <c r="H85" s="13">
        <v>56.999999999999993</v>
      </c>
      <c r="I85" s="13">
        <v>43</v>
      </c>
      <c r="J85" s="13">
        <v>43</v>
      </c>
      <c r="K85" s="13">
        <v>43</v>
      </c>
      <c r="L85" s="13">
        <v>14.000000000000002</v>
      </c>
      <c r="M85" s="13">
        <v>71</v>
      </c>
      <c r="N85" s="13">
        <v>1</v>
      </c>
      <c r="O85" s="13">
        <v>0</v>
      </c>
      <c r="P85" s="13">
        <f>(ROUND(AVERAGE(Table1[[#This Row],[Intelligence]:[Combat]]), 2))</f>
        <v>45.17</v>
      </c>
      <c r="Q85" s="13">
        <f>(ROUND(AVERAGE(Table1[[#This Row],[Intelligence]:[Combat]]), 2)*Table1[[#This Row],[X]])</f>
        <v>45.17</v>
      </c>
    </row>
    <row r="86" spans="1:17" x14ac:dyDescent="0.3">
      <c r="A86" s="13" t="s">
        <v>85</v>
      </c>
      <c r="B86" s="13" t="s">
        <v>85</v>
      </c>
      <c r="D86" s="13" t="s">
        <v>117</v>
      </c>
      <c r="E86" s="13">
        <f>IF(Table1[[#This Row],[Alignment]]="Good", 1, 0)</f>
        <v>1</v>
      </c>
      <c r="F86" s="13">
        <v>0</v>
      </c>
      <c r="G86" s="13" t="s">
        <v>46</v>
      </c>
      <c r="H86" s="13">
        <v>80</v>
      </c>
      <c r="I86" s="13">
        <v>5</v>
      </c>
      <c r="J86" s="13">
        <v>25</v>
      </c>
      <c r="K86" s="13">
        <v>30</v>
      </c>
      <c r="L86" s="13">
        <v>30</v>
      </c>
      <c r="M86" s="13">
        <v>65</v>
      </c>
      <c r="N86" s="13">
        <v>1</v>
      </c>
      <c r="O86" s="13">
        <v>0</v>
      </c>
      <c r="P86" s="13">
        <f>(ROUND(AVERAGE(Table1[[#This Row],[Intelligence]:[Combat]]), 2))</f>
        <v>39.17</v>
      </c>
      <c r="Q86" s="13">
        <f>(ROUND(AVERAGE(Table1[[#This Row],[Intelligence]:[Combat]]), 2)*Table1[[#This Row],[X]])</f>
        <v>39.17</v>
      </c>
    </row>
    <row r="87" spans="1:17" x14ac:dyDescent="0.3">
      <c r="A87" s="13" t="s">
        <v>86</v>
      </c>
      <c r="B87" s="13" t="s">
        <v>86</v>
      </c>
      <c r="C87" s="13" t="s">
        <v>223</v>
      </c>
      <c r="D87" s="13" t="s">
        <v>116</v>
      </c>
      <c r="E87" s="13">
        <f>IF(Table1[[#This Row],[Alignment]]="Good", 1, 0)</f>
        <v>0</v>
      </c>
      <c r="F87" s="13">
        <v>0</v>
      </c>
      <c r="G87" s="13" t="s">
        <v>224</v>
      </c>
      <c r="H87" s="13">
        <v>56.999999999999993</v>
      </c>
      <c r="I87" s="13">
        <v>86</v>
      </c>
      <c r="J87" s="13">
        <v>56.999999999999993</v>
      </c>
      <c r="K87" s="13">
        <v>100</v>
      </c>
      <c r="L87" s="13">
        <v>100</v>
      </c>
      <c r="M87" s="13">
        <v>86</v>
      </c>
      <c r="N87" s="13">
        <v>1.1000000000000001</v>
      </c>
      <c r="O87" s="13">
        <v>2</v>
      </c>
      <c r="P87" s="13">
        <f>(ROUND(AVERAGE(Table1[[#This Row],[Intelligence]:[Combat]]), 2))</f>
        <v>81</v>
      </c>
      <c r="Q87" s="13">
        <f>(ROUND(AVERAGE(Table1[[#This Row],[Intelligence]:[Combat]]), 2)*Table1[[#This Row],[X]])</f>
        <v>89.100000000000009</v>
      </c>
    </row>
    <row r="88" spans="1:17" x14ac:dyDescent="0.3">
      <c r="A88" s="13" t="s">
        <v>87</v>
      </c>
      <c r="D88" s="13" t="s">
        <v>117</v>
      </c>
      <c r="E88" s="13">
        <f>IF(Table1[[#This Row],[Alignment]]="Good", 1, 0)</f>
        <v>1</v>
      </c>
      <c r="F88" s="13">
        <v>1</v>
      </c>
      <c r="G88" s="13" t="s">
        <v>87</v>
      </c>
      <c r="H88" s="13">
        <v>57</v>
      </c>
      <c r="I88" s="13">
        <v>43</v>
      </c>
      <c r="J88" s="13">
        <v>43</v>
      </c>
      <c r="K88" s="13">
        <v>43</v>
      </c>
      <c r="L88" s="13">
        <v>14</v>
      </c>
      <c r="M88" s="13">
        <v>71</v>
      </c>
      <c r="N88" s="13">
        <v>1</v>
      </c>
      <c r="O88" s="13">
        <v>0</v>
      </c>
      <c r="P88" s="13">
        <f>(ROUND(AVERAGE(Table1[[#This Row],[Intelligence]:[Combat]]), 2))</f>
        <v>45.17</v>
      </c>
      <c r="Q88" s="13">
        <f>(ROUND(AVERAGE(Table1[[#This Row],[Intelligence]:[Combat]]), 2)*Table1[[#This Row],[X]])</f>
        <v>45.17</v>
      </c>
    </row>
    <row r="89" spans="1:17" x14ac:dyDescent="0.3">
      <c r="A89" s="13" t="s">
        <v>88</v>
      </c>
      <c r="B89" s="2" t="s">
        <v>225</v>
      </c>
      <c r="C89" s="13" t="s">
        <v>226</v>
      </c>
      <c r="D89" s="13" t="s">
        <v>117</v>
      </c>
      <c r="E89" s="13">
        <f>IF(Table1[[#This Row],[Alignment]]="Good", 1, 0)</f>
        <v>1</v>
      </c>
      <c r="F89" s="13">
        <v>0</v>
      </c>
      <c r="G89" s="13" t="s">
        <v>4</v>
      </c>
      <c r="H89" s="13">
        <v>90</v>
      </c>
      <c r="I89" s="13">
        <v>80</v>
      </c>
      <c r="J89" s="13">
        <v>25</v>
      </c>
      <c r="K89" s="13">
        <v>60</v>
      </c>
      <c r="L89" s="13">
        <v>15</v>
      </c>
      <c r="M89" s="13">
        <v>45</v>
      </c>
      <c r="N89" s="13">
        <v>1</v>
      </c>
      <c r="O89" s="13">
        <v>0</v>
      </c>
      <c r="P89" s="13">
        <f>(ROUND(AVERAGE(Table1[[#This Row],[Intelligence]:[Combat]]), 2))</f>
        <v>52.5</v>
      </c>
      <c r="Q89" s="13">
        <f>(ROUND(AVERAGE(Table1[[#This Row],[Intelligence]:[Combat]]), 2)*Table1[[#This Row],[X]])</f>
        <v>52.5</v>
      </c>
    </row>
    <row r="90" spans="1:17" x14ac:dyDescent="0.3">
      <c r="A90" s="13" t="s">
        <v>89</v>
      </c>
      <c r="B90" s="13" t="s">
        <v>227</v>
      </c>
      <c r="D90" s="13" t="s">
        <v>117</v>
      </c>
      <c r="E90" s="13">
        <f>IF(Table1[[#This Row],[Alignment]]="Good", 1, 0)</f>
        <v>1</v>
      </c>
      <c r="F90" s="13">
        <v>0</v>
      </c>
      <c r="G90" s="13" t="s">
        <v>8</v>
      </c>
      <c r="H90" s="13">
        <v>43</v>
      </c>
      <c r="I90" s="13">
        <v>43</v>
      </c>
      <c r="J90" s="13">
        <v>43</v>
      </c>
      <c r="K90" s="13">
        <v>43</v>
      </c>
      <c r="L90" s="13">
        <v>100</v>
      </c>
      <c r="M90" s="13">
        <v>43</v>
      </c>
      <c r="N90" s="13">
        <v>1.05</v>
      </c>
      <c r="O90" s="13">
        <v>1</v>
      </c>
      <c r="P90" s="13">
        <f>(ROUND(AVERAGE(Table1[[#This Row],[Intelligence]:[Combat]]), 2))</f>
        <v>52.5</v>
      </c>
      <c r="Q90" s="13">
        <f>(ROUND(AVERAGE(Table1[[#This Row],[Intelligence]:[Combat]]), 2)*Table1[[#This Row],[X]])</f>
        <v>55.125</v>
      </c>
    </row>
    <row r="91" spans="1:17" x14ac:dyDescent="0.3">
      <c r="A91" s="13" t="s">
        <v>90</v>
      </c>
      <c r="B91" s="13" t="s">
        <v>228</v>
      </c>
      <c r="D91" s="13" t="s">
        <v>117</v>
      </c>
      <c r="E91" s="13">
        <f>IF(Table1[[#This Row],[Alignment]]="Good", 1, 0)</f>
        <v>1</v>
      </c>
      <c r="F91" s="13">
        <v>0</v>
      </c>
      <c r="G91" s="13" t="s">
        <v>30</v>
      </c>
      <c r="H91" s="13">
        <v>71</v>
      </c>
      <c r="I91" s="13">
        <v>100</v>
      </c>
      <c r="J91" s="13">
        <v>56.999999999999993</v>
      </c>
      <c r="K91" s="13">
        <v>100</v>
      </c>
      <c r="L91" s="13">
        <v>14.000000000000002</v>
      </c>
      <c r="M91" s="13">
        <v>86</v>
      </c>
      <c r="N91" s="13">
        <v>1.1000000000000001</v>
      </c>
      <c r="O91" s="13">
        <v>2</v>
      </c>
      <c r="P91" s="13">
        <f>(ROUND(AVERAGE(Table1[[#This Row],[Intelligence]:[Combat]]), 2))</f>
        <v>71.33</v>
      </c>
      <c r="Q91" s="13">
        <f>(ROUND(AVERAGE(Table1[[#This Row],[Intelligence]:[Combat]]), 2)*Table1[[#This Row],[X]])</f>
        <v>78.463000000000008</v>
      </c>
    </row>
    <row r="92" spans="1:17" x14ac:dyDescent="0.3">
      <c r="A92" s="13" t="s">
        <v>91</v>
      </c>
      <c r="B92" s="13" t="s">
        <v>229</v>
      </c>
      <c r="D92" s="13" t="s">
        <v>176</v>
      </c>
      <c r="E92" s="13">
        <f>IF(Table1[[#This Row],[Alignment]]="Good", 1, 0)</f>
        <v>0</v>
      </c>
      <c r="F92" s="13">
        <v>0</v>
      </c>
      <c r="G92" s="13" t="s">
        <v>125</v>
      </c>
      <c r="H92" s="13">
        <v>80</v>
      </c>
      <c r="I92" s="13">
        <v>100</v>
      </c>
      <c r="J92" s="13">
        <v>100</v>
      </c>
      <c r="K92" s="13">
        <v>90</v>
      </c>
      <c r="L92" s="13">
        <v>100</v>
      </c>
      <c r="M92" s="13">
        <v>35</v>
      </c>
      <c r="N92" s="13">
        <v>1.1499999999999999</v>
      </c>
      <c r="O92" s="13">
        <v>3</v>
      </c>
      <c r="P92" s="13">
        <f>(ROUND(AVERAGE(Table1[[#This Row],[Intelligence]:[Combat]]), 2))</f>
        <v>84.17</v>
      </c>
      <c r="Q92" s="13">
        <f>(ROUND(AVERAGE(Table1[[#This Row],[Intelligence]:[Combat]]), 2)*Table1[[#This Row],[X]])</f>
        <v>96.79549999999999</v>
      </c>
    </row>
    <row r="93" spans="1:17" x14ac:dyDescent="0.3">
      <c r="A93" s="13" t="s">
        <v>92</v>
      </c>
      <c r="B93" s="13" t="s">
        <v>92</v>
      </c>
      <c r="D93" s="13" t="s">
        <v>176</v>
      </c>
      <c r="E93" s="13">
        <f>IF(Table1[[#This Row],[Alignment]]="Good", 1, 0)</f>
        <v>0</v>
      </c>
      <c r="F93" s="13">
        <v>0</v>
      </c>
      <c r="G93" s="13" t="s">
        <v>165</v>
      </c>
      <c r="H93" s="13">
        <v>30</v>
      </c>
      <c r="I93" s="13">
        <v>50</v>
      </c>
      <c r="J93" s="13">
        <v>90</v>
      </c>
      <c r="K93" s="13">
        <v>90</v>
      </c>
      <c r="L93" s="13">
        <v>75</v>
      </c>
      <c r="M93" s="13">
        <v>75</v>
      </c>
      <c r="N93" s="13">
        <v>1.05</v>
      </c>
      <c r="O93" s="13">
        <v>1</v>
      </c>
      <c r="P93" s="13">
        <f>(ROUND(AVERAGE(Table1[[#This Row],[Intelligence]:[Combat]]), 2))</f>
        <v>68.33</v>
      </c>
      <c r="Q93" s="13">
        <f>(ROUND(AVERAGE(Table1[[#This Row],[Intelligence]:[Combat]]), 2)*Table1[[#This Row],[X]])</f>
        <v>71.746499999999997</v>
      </c>
    </row>
    <row r="94" spans="1:17" x14ac:dyDescent="0.3">
      <c r="A94" s="13" t="s">
        <v>93</v>
      </c>
      <c r="D94" s="13" t="s">
        <v>116</v>
      </c>
      <c r="E94" s="13">
        <f>IF(Table1[[#This Row],[Alignment]]="Good", 1, 0)</f>
        <v>0</v>
      </c>
      <c r="F94" s="13">
        <v>1</v>
      </c>
      <c r="G94" s="13" t="s">
        <v>93</v>
      </c>
      <c r="H94" s="13">
        <v>43</v>
      </c>
      <c r="I94" s="13">
        <v>86</v>
      </c>
      <c r="J94" s="13">
        <v>43</v>
      </c>
      <c r="K94" s="13">
        <v>86</v>
      </c>
      <c r="L94" s="13">
        <v>86</v>
      </c>
      <c r="M94" s="13">
        <v>57</v>
      </c>
      <c r="N94" s="13">
        <v>1</v>
      </c>
      <c r="O94" s="13">
        <v>0</v>
      </c>
      <c r="P94" s="13">
        <f>(ROUND(AVERAGE(Table1[[#This Row],[Intelligence]:[Combat]]), 2))</f>
        <v>66.83</v>
      </c>
      <c r="Q94" s="13">
        <f>(ROUND(AVERAGE(Table1[[#This Row],[Intelligence]:[Combat]]), 2)*Table1[[#This Row],[X]])</f>
        <v>66.83</v>
      </c>
    </row>
    <row r="95" spans="1:17" x14ac:dyDescent="0.3">
      <c r="A95" s="13" t="s">
        <v>94</v>
      </c>
      <c r="B95" s="13" t="s">
        <v>230</v>
      </c>
      <c r="D95" s="13" t="s">
        <v>117</v>
      </c>
      <c r="E95" s="13">
        <f>IF(Table1[[#This Row],[Alignment]]="Good", 1, 0)</f>
        <v>1</v>
      </c>
      <c r="F95" s="13">
        <v>0</v>
      </c>
      <c r="G95" s="13" t="s">
        <v>8</v>
      </c>
      <c r="H95" s="13">
        <v>56.999999999999993</v>
      </c>
      <c r="I95" s="13">
        <v>56.999999999999993</v>
      </c>
      <c r="J95" s="13">
        <v>71</v>
      </c>
      <c r="K95" s="13">
        <v>43</v>
      </c>
      <c r="L95" s="13">
        <v>56.999999999999993</v>
      </c>
      <c r="M95" s="13">
        <v>71</v>
      </c>
      <c r="N95" s="13">
        <v>1</v>
      </c>
      <c r="O95" s="13">
        <v>0</v>
      </c>
      <c r="P95" s="13">
        <f>(ROUND(AVERAGE(Table1[[#This Row],[Intelligence]:[Combat]]), 2))</f>
        <v>59.33</v>
      </c>
      <c r="Q95" s="13">
        <f>(ROUND(AVERAGE(Table1[[#This Row],[Intelligence]:[Combat]]), 2)*Table1[[#This Row],[X]])</f>
        <v>59.33</v>
      </c>
    </row>
    <row r="96" spans="1:17" x14ac:dyDescent="0.3">
      <c r="A96" s="13" t="s">
        <v>95</v>
      </c>
      <c r="B96" s="13" t="s">
        <v>75</v>
      </c>
      <c r="C96" s="13" t="s">
        <v>210</v>
      </c>
      <c r="D96" s="13" t="s">
        <v>117</v>
      </c>
      <c r="E96" s="13">
        <f>IF(Table1[[#This Row],[Alignment]]="Good", 1, 0)</f>
        <v>1</v>
      </c>
      <c r="F96" s="13">
        <v>0</v>
      </c>
      <c r="G96" s="13" t="s">
        <v>46</v>
      </c>
      <c r="H96" s="13">
        <v>85</v>
      </c>
      <c r="I96" s="13">
        <v>20</v>
      </c>
      <c r="J96" s="13">
        <v>35</v>
      </c>
      <c r="K96" s="13">
        <v>50</v>
      </c>
      <c r="L96" s="13">
        <v>25</v>
      </c>
      <c r="M96" s="13">
        <v>70</v>
      </c>
      <c r="N96" s="13">
        <v>1</v>
      </c>
      <c r="O96" s="13">
        <v>0</v>
      </c>
      <c r="P96" s="13">
        <f>(ROUND(AVERAGE(Table1[[#This Row],[Intelligence]:[Combat]]), 2))</f>
        <v>47.5</v>
      </c>
      <c r="Q96" s="13">
        <f>(ROUND(AVERAGE(Table1[[#This Row],[Intelligence]:[Combat]]), 2)*Table1[[#This Row],[X]])</f>
        <v>47.5</v>
      </c>
    </row>
    <row r="97" spans="1:17" x14ac:dyDescent="0.3">
      <c r="A97" s="13" t="s">
        <v>96</v>
      </c>
      <c r="D97" s="13" t="s">
        <v>176</v>
      </c>
      <c r="E97" s="13">
        <f>IF(Table1[[#This Row],[Alignment]]="Good", 1, 0)</f>
        <v>0</v>
      </c>
      <c r="F97" s="13">
        <v>0</v>
      </c>
      <c r="G97" s="13" t="s">
        <v>125</v>
      </c>
      <c r="H97" s="13">
        <v>95</v>
      </c>
      <c r="I97" s="13">
        <v>85</v>
      </c>
      <c r="J97" s="13">
        <v>100</v>
      </c>
      <c r="K97" s="13">
        <v>100</v>
      </c>
      <c r="L97" s="13">
        <v>100</v>
      </c>
      <c r="M97" s="13">
        <v>85</v>
      </c>
      <c r="N97" s="13">
        <v>1.2</v>
      </c>
      <c r="O97" s="13">
        <v>4</v>
      </c>
      <c r="P97" s="13">
        <f>(ROUND(AVERAGE(Table1[[#This Row],[Intelligence]:[Combat]]), 2))</f>
        <v>94.17</v>
      </c>
      <c r="Q97" s="13">
        <f>(ROUND(AVERAGE(Table1[[#This Row],[Intelligence]:[Combat]]), 2)*Table1[[#This Row],[X]])</f>
        <v>113.004</v>
      </c>
    </row>
    <row r="98" spans="1:17" x14ac:dyDescent="0.3">
      <c r="A98" s="13" t="s">
        <v>97</v>
      </c>
      <c r="B98" s="13" t="s">
        <v>231</v>
      </c>
      <c r="D98" s="13" t="s">
        <v>116</v>
      </c>
      <c r="E98" s="13">
        <f>IF(Table1[[#This Row],[Alignment]]="Good", 1, 0)</f>
        <v>0</v>
      </c>
      <c r="F98" s="13">
        <v>0</v>
      </c>
      <c r="G98" s="13" t="s">
        <v>150</v>
      </c>
      <c r="H98" s="13">
        <v>43</v>
      </c>
      <c r="I98" s="13">
        <v>86</v>
      </c>
      <c r="J98" s="13">
        <v>43</v>
      </c>
      <c r="K98" s="13">
        <v>86</v>
      </c>
      <c r="L98" s="13">
        <v>86</v>
      </c>
      <c r="M98" s="13">
        <v>56.999999999999993</v>
      </c>
      <c r="N98" s="13">
        <v>1</v>
      </c>
      <c r="O98" s="13">
        <v>0</v>
      </c>
      <c r="P98" s="13">
        <f>(ROUND(AVERAGE(Table1[[#This Row],[Intelligence]:[Combat]]), 2))</f>
        <v>66.83</v>
      </c>
      <c r="Q98" s="13">
        <f>(ROUND(AVERAGE(Table1[[#This Row],[Intelligence]:[Combat]]), 2)*Table1[[#This Row],[X]])</f>
        <v>66.83</v>
      </c>
    </row>
    <row r="99" spans="1:17" x14ac:dyDescent="0.3">
      <c r="A99" s="13" t="s">
        <v>98</v>
      </c>
      <c r="B99" s="13" t="s">
        <v>98</v>
      </c>
      <c r="D99" s="13" t="s">
        <v>176</v>
      </c>
      <c r="E99" s="13">
        <f>IF(Table1[[#This Row],[Alignment]]="Good", 1, 0)</f>
        <v>0</v>
      </c>
      <c r="F99" s="13">
        <v>0</v>
      </c>
      <c r="G99" s="13" t="s">
        <v>232</v>
      </c>
      <c r="H99" s="13">
        <v>86</v>
      </c>
      <c r="I99" s="13">
        <v>100</v>
      </c>
      <c r="J99" s="13">
        <v>100</v>
      </c>
      <c r="K99" s="13">
        <v>100</v>
      </c>
      <c r="L99" s="13">
        <v>100</v>
      </c>
      <c r="M99" s="13">
        <v>100</v>
      </c>
      <c r="N99" s="13">
        <v>1.25</v>
      </c>
      <c r="O99" s="13">
        <v>5</v>
      </c>
      <c r="P99" s="13">
        <f>(ROUND(AVERAGE(Table1[[#This Row],[Intelligence]:[Combat]]), 2))</f>
        <v>97.67</v>
      </c>
      <c r="Q99" s="13">
        <f>(ROUND(AVERAGE(Table1[[#This Row],[Intelligence]:[Combat]]), 2)*Table1[[#This Row],[X]])</f>
        <v>122.08750000000001</v>
      </c>
    </row>
    <row r="100" spans="1:17" x14ac:dyDescent="0.3">
      <c r="A100" s="13" t="s">
        <v>99</v>
      </c>
      <c r="B100" s="13" t="s">
        <v>99</v>
      </c>
      <c r="D100" s="13" t="s">
        <v>116</v>
      </c>
      <c r="E100" s="13">
        <f>IF(Table1[[#This Row],[Alignment]]="Good", 1, 0)</f>
        <v>0</v>
      </c>
      <c r="F100" s="13">
        <v>0</v>
      </c>
      <c r="H100" s="13">
        <v>95</v>
      </c>
      <c r="I100" s="13">
        <v>95</v>
      </c>
      <c r="J100" s="13">
        <v>90</v>
      </c>
      <c r="K100" s="13">
        <v>95</v>
      </c>
      <c r="L100" s="13">
        <v>95</v>
      </c>
      <c r="M100" s="13">
        <v>95</v>
      </c>
      <c r="N100" s="13">
        <v>1</v>
      </c>
      <c r="O100" s="13">
        <v>0</v>
      </c>
      <c r="P100" s="13">
        <f>(ROUND(AVERAGE(Table1[[#This Row],[Intelligence]:[Combat]]), 2))</f>
        <v>94.17</v>
      </c>
      <c r="Q100" s="13">
        <f>(ROUND(AVERAGE(Table1[[#This Row],[Intelligence]:[Combat]]), 2)*Table1[[#This Row],[X]])</f>
        <v>94.17</v>
      </c>
    </row>
    <row r="101" spans="1:17" x14ac:dyDescent="0.3">
      <c r="A101" s="13" t="s">
        <v>100</v>
      </c>
      <c r="B101" s="13" t="s">
        <v>233</v>
      </c>
      <c r="D101" s="13" t="s">
        <v>176</v>
      </c>
      <c r="E101" s="13">
        <f>IF(Table1[[#This Row],[Alignment]]="Good", 1, 0)</f>
        <v>0</v>
      </c>
      <c r="F101" s="13">
        <v>0</v>
      </c>
      <c r="G101" s="13" t="s">
        <v>100</v>
      </c>
      <c r="H101" s="13">
        <v>100</v>
      </c>
      <c r="I101" s="13">
        <v>80</v>
      </c>
      <c r="J101" s="13">
        <v>70</v>
      </c>
      <c r="K101" s="13">
        <v>90</v>
      </c>
      <c r="L101" s="13">
        <v>100</v>
      </c>
      <c r="M101" s="13">
        <v>60</v>
      </c>
      <c r="N101" s="13">
        <v>1.1000000000000001</v>
      </c>
      <c r="O101" s="13">
        <v>2</v>
      </c>
      <c r="P101" s="13">
        <f>(ROUND(AVERAGE(Table1[[#This Row],[Intelligence]:[Combat]]), 2))</f>
        <v>83.33</v>
      </c>
      <c r="Q101" s="13">
        <f>(ROUND(AVERAGE(Table1[[#This Row],[Intelligence]:[Combat]]), 2)*Table1[[#This Row],[X]])</f>
        <v>91.663000000000011</v>
      </c>
    </row>
    <row r="102" spans="1:17" x14ac:dyDescent="0.3">
      <c r="A102" s="13" t="s">
        <v>101</v>
      </c>
      <c r="B102" s="13" t="s">
        <v>234</v>
      </c>
      <c r="D102" s="13" t="s">
        <v>117</v>
      </c>
      <c r="E102" s="13">
        <f>IF(Table1[[#This Row],[Alignment]]="Good", 1, 0)</f>
        <v>1</v>
      </c>
      <c r="F102" s="13">
        <v>0</v>
      </c>
      <c r="G102" s="13" t="s">
        <v>8</v>
      </c>
      <c r="H102" s="13">
        <v>28.999999999999996</v>
      </c>
      <c r="I102" s="13">
        <v>100</v>
      </c>
      <c r="J102" s="13">
        <v>86</v>
      </c>
      <c r="K102" s="13">
        <v>100</v>
      </c>
      <c r="L102" s="13">
        <v>100</v>
      </c>
      <c r="M102" s="13">
        <v>86</v>
      </c>
      <c r="N102" s="13">
        <v>1.1499999999999999</v>
      </c>
      <c r="O102" s="13">
        <v>3</v>
      </c>
      <c r="P102" s="13">
        <f>(ROUND(AVERAGE(Table1[[#This Row],[Intelligence]:[Combat]]), 2))</f>
        <v>83.5</v>
      </c>
      <c r="Q102" s="13">
        <f>(ROUND(AVERAGE(Table1[[#This Row],[Intelligence]:[Combat]]), 2)*Table1[[#This Row],[X]])</f>
        <v>96.024999999999991</v>
      </c>
    </row>
    <row r="103" spans="1:17" x14ac:dyDescent="0.3">
      <c r="A103" s="13" t="s">
        <v>102</v>
      </c>
      <c r="B103" s="13" t="s">
        <v>102</v>
      </c>
      <c r="D103" s="13" t="s">
        <v>117</v>
      </c>
      <c r="E103" s="13">
        <f>IF(Table1[[#This Row],[Alignment]]="Good", 1, 0)</f>
        <v>1</v>
      </c>
      <c r="F103" s="13">
        <v>0</v>
      </c>
      <c r="G103" s="13" t="s">
        <v>8</v>
      </c>
      <c r="H103" s="13">
        <v>100</v>
      </c>
      <c r="I103" s="13">
        <v>75</v>
      </c>
      <c r="J103" s="13">
        <v>55</v>
      </c>
      <c r="K103" s="13">
        <v>95</v>
      </c>
      <c r="L103" s="13">
        <v>100</v>
      </c>
      <c r="M103" s="13">
        <v>70</v>
      </c>
      <c r="N103" s="13">
        <v>1.1499999999999999</v>
      </c>
      <c r="O103" s="13">
        <v>3</v>
      </c>
      <c r="P103" s="13">
        <f>(ROUND(AVERAGE(Table1[[#This Row],[Intelligence]:[Combat]]), 2))</f>
        <v>82.5</v>
      </c>
      <c r="Q103" s="13">
        <f>(ROUND(AVERAGE(Table1[[#This Row],[Intelligence]:[Combat]]), 2)*Table1[[#This Row],[X]])</f>
        <v>94.874999999999986</v>
      </c>
    </row>
    <row r="104" spans="1:17" x14ac:dyDescent="0.3">
      <c r="A104" s="13" t="s">
        <v>103</v>
      </c>
      <c r="B104" s="13" t="s">
        <v>235</v>
      </c>
      <c r="D104" s="13" t="s">
        <v>117</v>
      </c>
      <c r="E104" s="13">
        <f>IF(Table1[[#This Row],[Alignment]]="Good", 1, 0)</f>
        <v>1</v>
      </c>
      <c r="F104" s="13">
        <v>0</v>
      </c>
      <c r="G104" s="13" t="s">
        <v>104</v>
      </c>
      <c r="H104" s="13">
        <v>29</v>
      </c>
      <c r="I104" s="13">
        <v>57</v>
      </c>
      <c r="J104" s="13">
        <v>50</v>
      </c>
      <c r="K104" s="13">
        <v>100</v>
      </c>
      <c r="L104" s="13">
        <v>14</v>
      </c>
      <c r="M104" s="13">
        <v>100</v>
      </c>
      <c r="N104" s="13">
        <v>1.1000000000000001</v>
      </c>
      <c r="O104" s="13">
        <v>2</v>
      </c>
      <c r="P104" s="13">
        <f>(ROUND(AVERAGE(Table1[[#This Row],[Intelligence]:[Combat]]), 2))</f>
        <v>58.33</v>
      </c>
      <c r="Q104" s="13">
        <f>(ROUND(AVERAGE(Table1[[#This Row],[Intelligence]:[Combat]]), 2)*Table1[[#This Row],[X]])</f>
        <v>64.162999999999997</v>
      </c>
    </row>
    <row r="105" spans="1:17" s="22" customFormat="1" x14ac:dyDescent="0.3">
      <c r="A105" s="22" t="s">
        <v>104</v>
      </c>
      <c r="D105" s="22" t="s">
        <v>117</v>
      </c>
      <c r="E105" s="22">
        <f>IF(Table1[[#This Row],[Alignment]]="Good", 1, 0)</f>
        <v>1</v>
      </c>
      <c r="F105" s="22">
        <v>1</v>
      </c>
      <c r="G105" s="22" t="s">
        <v>104</v>
      </c>
      <c r="H105" s="22">
        <v>100</v>
      </c>
      <c r="I105" s="22">
        <v>100</v>
      </c>
      <c r="J105" s="22">
        <v>80</v>
      </c>
      <c r="K105" s="22">
        <v>100</v>
      </c>
      <c r="L105" s="22">
        <v>100</v>
      </c>
      <c r="M105" s="22">
        <v>100</v>
      </c>
      <c r="N105" s="22">
        <v>1.25</v>
      </c>
      <c r="O105" s="22">
        <v>5</v>
      </c>
      <c r="P105" s="22">
        <f>(ROUND(AVERAGE(Table1[[#This Row],[Intelligence]:[Combat]]), 2))</f>
        <v>96.67</v>
      </c>
      <c r="Q105" s="22">
        <f>(ROUND(AVERAGE(Table1[[#This Row],[Intelligence]:[Combat]]), 2)*Table1[[#This Row],[X]])</f>
        <v>120.83750000000001</v>
      </c>
    </row>
    <row r="106" spans="1:17" x14ac:dyDescent="0.3">
      <c r="A106" s="13" t="s">
        <v>236</v>
      </c>
      <c r="B106" s="13" t="s">
        <v>274</v>
      </c>
      <c r="D106" s="13" t="s">
        <v>117</v>
      </c>
      <c r="E106" s="13">
        <f>IF(Table1[[#This Row],[Alignment]]="Good", 1, 0)</f>
        <v>1</v>
      </c>
      <c r="F106" s="13">
        <v>0</v>
      </c>
      <c r="G106" s="13" t="s">
        <v>165</v>
      </c>
      <c r="H106" s="13">
        <v>95</v>
      </c>
      <c r="I106" s="13">
        <v>75</v>
      </c>
      <c r="J106" s="13">
        <v>70</v>
      </c>
      <c r="K106" s="13">
        <v>85</v>
      </c>
      <c r="L106" s="13">
        <v>95</v>
      </c>
      <c r="M106" s="13">
        <v>100</v>
      </c>
      <c r="N106" s="13">
        <v>1.1499999999999999</v>
      </c>
      <c r="O106" s="13">
        <v>3</v>
      </c>
      <c r="P106" s="19">
        <f>(ROUND(AVERAGE(Table1[[#This Row],[Intelligence]:[Combat]]), 2))</f>
        <v>86.67</v>
      </c>
      <c r="Q106" s="19">
        <f>(ROUND(AVERAGE(Table1[[#This Row],[Intelligence]:[Combat]]), 2)*Table1[[#This Row],[X]])</f>
        <v>99.67049999999999</v>
      </c>
    </row>
    <row r="107" spans="1:17" x14ac:dyDescent="0.3">
      <c r="A107" s="13" t="s">
        <v>237</v>
      </c>
      <c r="B107" s="13" t="s">
        <v>275</v>
      </c>
      <c r="D107" s="13" t="s">
        <v>117</v>
      </c>
      <c r="E107" s="13">
        <f>IF(Table1[[#This Row],[Alignment]]="Good", 1, 0)</f>
        <v>1</v>
      </c>
      <c r="F107" s="13">
        <v>0</v>
      </c>
      <c r="G107" s="13" t="s">
        <v>276</v>
      </c>
      <c r="H107" s="13">
        <v>28.999999999999996</v>
      </c>
      <c r="I107" s="13">
        <v>100</v>
      </c>
      <c r="J107" s="13">
        <v>100</v>
      </c>
      <c r="K107" s="13">
        <v>86</v>
      </c>
      <c r="L107" s="13">
        <v>86</v>
      </c>
      <c r="M107" s="13">
        <v>71</v>
      </c>
      <c r="N107" s="13">
        <v>1.1000000000000001</v>
      </c>
      <c r="O107" s="13">
        <v>2</v>
      </c>
      <c r="P107" s="19">
        <f>(ROUND(AVERAGE(Table1[[#This Row],[Intelligence]:[Combat]]), 2))</f>
        <v>78.67</v>
      </c>
      <c r="Q107" s="19">
        <f>(ROUND(AVERAGE(Table1[[#This Row],[Intelligence]:[Combat]]), 2)*Table1[[#This Row],[X]])</f>
        <v>86.537000000000006</v>
      </c>
    </row>
    <row r="108" spans="1:17" x14ac:dyDescent="0.3">
      <c r="A108" s="13" t="s">
        <v>238</v>
      </c>
      <c r="C108" s="13" t="s">
        <v>277</v>
      </c>
      <c r="D108" s="13" t="s">
        <v>117</v>
      </c>
      <c r="E108" s="13">
        <f>IF(Table1[[#This Row],[Alignment]]="Good", 1, 0)</f>
        <v>1</v>
      </c>
      <c r="F108" s="13">
        <v>0</v>
      </c>
      <c r="G108" s="13" t="s">
        <v>279</v>
      </c>
      <c r="H108" s="13">
        <v>56.999999999999993</v>
      </c>
      <c r="I108" s="13">
        <v>100</v>
      </c>
      <c r="J108" s="13">
        <v>100</v>
      </c>
      <c r="K108" s="13">
        <v>100</v>
      </c>
      <c r="L108" s="13">
        <v>100</v>
      </c>
      <c r="M108" s="13">
        <v>43</v>
      </c>
      <c r="N108" s="13">
        <v>1.2</v>
      </c>
      <c r="O108" s="13">
        <v>4</v>
      </c>
      <c r="P108" s="19">
        <f>(ROUND(AVERAGE(Table1[[#This Row],[Intelligence]:[Combat]]), 2))</f>
        <v>83.33</v>
      </c>
      <c r="Q108" s="19">
        <f>(ROUND(AVERAGE(Table1[[#This Row],[Intelligence]:[Combat]]), 2)*Table1[[#This Row],[X]])</f>
        <v>99.995999999999995</v>
      </c>
    </row>
    <row r="109" spans="1:17" x14ac:dyDescent="0.3">
      <c r="A109" s="13" t="s">
        <v>239</v>
      </c>
      <c r="B109" s="13" t="s">
        <v>278</v>
      </c>
      <c r="D109" s="13" t="s">
        <v>117</v>
      </c>
      <c r="E109" s="13">
        <f>IF(Table1[[#This Row],[Alignment]]="Good", 1, 0)</f>
        <v>1</v>
      </c>
      <c r="F109" s="13">
        <v>0</v>
      </c>
      <c r="G109" s="13" t="s">
        <v>279</v>
      </c>
      <c r="H109" s="13">
        <v>95</v>
      </c>
      <c r="I109" s="13">
        <v>100</v>
      </c>
      <c r="J109" s="13">
        <v>85</v>
      </c>
      <c r="K109" s="13">
        <v>95</v>
      </c>
      <c r="L109" s="13">
        <v>100</v>
      </c>
      <c r="M109" s="13">
        <v>50</v>
      </c>
      <c r="N109" s="13">
        <v>1.2</v>
      </c>
      <c r="O109" s="13">
        <v>4</v>
      </c>
      <c r="P109" s="19">
        <f>(ROUND(AVERAGE(Table1[[#This Row],[Intelligence]:[Combat]]), 2))</f>
        <v>87.5</v>
      </c>
      <c r="Q109" s="19">
        <f>(ROUND(AVERAGE(Table1[[#This Row],[Intelligence]:[Combat]]), 2)*Table1[[#This Row],[X]])</f>
        <v>105</v>
      </c>
    </row>
    <row r="110" spans="1:17" x14ac:dyDescent="0.3">
      <c r="A110" s="13" t="s">
        <v>240</v>
      </c>
      <c r="B110" s="13" t="s">
        <v>280</v>
      </c>
      <c r="D110" s="13" t="s">
        <v>117</v>
      </c>
      <c r="E110" s="13">
        <f>IF(Table1[[#This Row],[Alignment]]="Good", 1, 0)</f>
        <v>1</v>
      </c>
      <c r="F110" s="13">
        <v>0</v>
      </c>
      <c r="G110" s="13" t="s">
        <v>104</v>
      </c>
      <c r="H110" s="13">
        <v>95</v>
      </c>
      <c r="I110" s="13">
        <v>50</v>
      </c>
      <c r="J110" s="13">
        <v>25</v>
      </c>
      <c r="K110" s="13">
        <v>60</v>
      </c>
      <c r="L110" s="13">
        <v>100</v>
      </c>
      <c r="M110" s="13">
        <v>80</v>
      </c>
      <c r="N110" s="13">
        <v>1.1000000000000001</v>
      </c>
      <c r="O110" s="13">
        <v>2</v>
      </c>
      <c r="P110" s="19">
        <f>(ROUND(AVERAGE(Table1[[#This Row],[Intelligence]:[Combat]]), 2))</f>
        <v>68.33</v>
      </c>
      <c r="Q110" s="19">
        <f>(ROUND(AVERAGE(Table1[[#This Row],[Intelligence]:[Combat]]), 2)*Table1[[#This Row],[X]])</f>
        <v>75.163000000000011</v>
      </c>
    </row>
    <row r="111" spans="1:17" x14ac:dyDescent="0.3">
      <c r="A111" s="13" t="s">
        <v>241</v>
      </c>
      <c r="B111" s="13" t="s">
        <v>281</v>
      </c>
      <c r="D111" s="13" t="s">
        <v>116</v>
      </c>
      <c r="E111" s="13">
        <f>IF(Table1[[#This Row],[Alignment]]="Good", 1, 0)</f>
        <v>0</v>
      </c>
      <c r="F111" s="13">
        <v>0</v>
      </c>
      <c r="G111" s="13" t="s">
        <v>165</v>
      </c>
      <c r="H111" s="13">
        <v>56.999999999999993</v>
      </c>
      <c r="I111" s="13">
        <v>71</v>
      </c>
      <c r="J111" s="13">
        <v>43</v>
      </c>
      <c r="K111" s="13">
        <v>71</v>
      </c>
      <c r="L111" s="13">
        <v>43</v>
      </c>
      <c r="M111" s="13">
        <v>56.999999999999993</v>
      </c>
      <c r="N111" s="13">
        <v>1</v>
      </c>
      <c r="O111" s="13">
        <v>0</v>
      </c>
      <c r="P111" s="19">
        <f>(ROUND(AVERAGE(Table1[[#This Row],[Intelligence]:[Combat]]), 2))</f>
        <v>57</v>
      </c>
      <c r="Q111" s="19">
        <f>(ROUND(AVERAGE(Table1[[#This Row],[Intelligence]:[Combat]]), 2)*Table1[[#This Row],[X]])</f>
        <v>57</v>
      </c>
    </row>
    <row r="112" spans="1:17" x14ac:dyDescent="0.3">
      <c r="A112" s="13" t="s">
        <v>242</v>
      </c>
      <c r="B112" s="13" t="s">
        <v>242</v>
      </c>
      <c r="D112" s="13" t="s">
        <v>117</v>
      </c>
      <c r="E112" s="13">
        <f>IF(Table1[[#This Row],[Alignment]]="Good", 1, 0)</f>
        <v>1</v>
      </c>
      <c r="F112" s="13">
        <v>0</v>
      </c>
      <c r="G112" s="13" t="s">
        <v>30</v>
      </c>
      <c r="H112" s="13">
        <v>56.999999999999993</v>
      </c>
      <c r="I112" s="13">
        <v>28.999999999999996</v>
      </c>
      <c r="J112" s="13">
        <v>100</v>
      </c>
      <c r="K112" s="13">
        <v>28.999999999999996</v>
      </c>
      <c r="L112" s="13">
        <v>56.999999999999993</v>
      </c>
      <c r="M112" s="13">
        <v>28.999999999999996</v>
      </c>
      <c r="N112" s="13">
        <v>1</v>
      </c>
      <c r="O112" s="13">
        <v>0</v>
      </c>
      <c r="P112" s="19">
        <f>(ROUND(AVERAGE(Table1[[#This Row],[Intelligence]:[Combat]]), 2))</f>
        <v>50.17</v>
      </c>
      <c r="Q112" s="19">
        <f>(ROUND(AVERAGE(Table1[[#This Row],[Intelligence]:[Combat]]), 2)*Table1[[#This Row],[X]])</f>
        <v>50.17</v>
      </c>
    </row>
    <row r="113" spans="1:17" x14ac:dyDescent="0.3">
      <c r="A113" s="13" t="s">
        <v>243</v>
      </c>
      <c r="B113" s="13" t="s">
        <v>282</v>
      </c>
      <c r="D113" s="13" t="s">
        <v>117</v>
      </c>
      <c r="E113" s="13">
        <f>IF(Table1[[#This Row],[Alignment]]="Good", 1, 0)</f>
        <v>1</v>
      </c>
      <c r="F113" s="13">
        <v>0</v>
      </c>
      <c r="G113" s="13" t="s">
        <v>46</v>
      </c>
      <c r="H113" s="13">
        <v>14</v>
      </c>
      <c r="I113" s="13">
        <v>14</v>
      </c>
      <c r="J113" s="13">
        <v>14</v>
      </c>
      <c r="K113" s="13">
        <v>14</v>
      </c>
      <c r="L113" s="13">
        <v>14</v>
      </c>
      <c r="M113" s="13">
        <v>14</v>
      </c>
      <c r="N113" s="13">
        <v>1</v>
      </c>
      <c r="O113" s="13">
        <v>0</v>
      </c>
      <c r="P113" s="19">
        <f>(ROUND(AVERAGE(Table1[[#This Row],[Intelligence]:[Combat]]), 2))</f>
        <v>14</v>
      </c>
      <c r="Q113" s="19">
        <f>(ROUND(AVERAGE(Table1[[#This Row],[Intelligence]:[Combat]]), 2)*Table1[[#This Row],[X]])</f>
        <v>14</v>
      </c>
    </row>
    <row r="114" spans="1:17" x14ac:dyDescent="0.3">
      <c r="A114" s="13" t="s">
        <v>244</v>
      </c>
      <c r="B114" s="20" t="s">
        <v>283</v>
      </c>
      <c r="C114" s="13" t="s">
        <v>284</v>
      </c>
      <c r="D114" s="13" t="s">
        <v>116</v>
      </c>
      <c r="E114" s="13">
        <f>IF(Table1[[#This Row],[Alignment]]="Good", 1, 0)</f>
        <v>0</v>
      </c>
      <c r="F114" s="13">
        <v>0</v>
      </c>
      <c r="G114" s="13" t="s">
        <v>285</v>
      </c>
      <c r="H114" s="13">
        <v>100</v>
      </c>
      <c r="I114" s="13">
        <v>100</v>
      </c>
      <c r="J114" s="13">
        <v>86</v>
      </c>
      <c r="K114" s="13">
        <v>100</v>
      </c>
      <c r="L114" s="13">
        <v>100</v>
      </c>
      <c r="M114" s="13">
        <v>100</v>
      </c>
      <c r="N114" s="13">
        <v>1.25</v>
      </c>
      <c r="O114" s="13">
        <v>5</v>
      </c>
      <c r="P114" s="19">
        <f>(ROUND(AVERAGE(Table1[[#This Row],[Intelligence]:[Combat]]), 2))</f>
        <v>97.67</v>
      </c>
      <c r="Q114" s="19">
        <f>(ROUND(AVERAGE(Table1[[#This Row],[Intelligence]:[Combat]]), 2)*Table1[[#This Row],[X]])</f>
        <v>122.08750000000001</v>
      </c>
    </row>
    <row r="115" spans="1:17" x14ac:dyDescent="0.3">
      <c r="A115" s="13" t="s">
        <v>245</v>
      </c>
      <c r="B115" s="13" t="s">
        <v>286</v>
      </c>
      <c r="D115" s="13" t="s">
        <v>116</v>
      </c>
      <c r="E115" s="13">
        <f>IF(Table1[[#This Row],[Alignment]]="Good", 1, 0)</f>
        <v>0</v>
      </c>
      <c r="F115" s="13">
        <v>0</v>
      </c>
      <c r="G115" s="13" t="s">
        <v>265</v>
      </c>
      <c r="H115" s="13">
        <v>86</v>
      </c>
      <c r="I115" s="13">
        <v>28.999999999999996</v>
      </c>
      <c r="J115" s="13">
        <v>28.999999999999996</v>
      </c>
      <c r="K115" s="13">
        <v>28.999999999999996</v>
      </c>
      <c r="L115" s="13">
        <v>14.000000000000002</v>
      </c>
      <c r="M115" s="13">
        <v>56.999999999999993</v>
      </c>
      <c r="N115" s="13">
        <v>1</v>
      </c>
      <c r="O115" s="13">
        <v>0</v>
      </c>
      <c r="P115" s="19">
        <f>(ROUND(AVERAGE(Table1[[#This Row],[Intelligence]:[Combat]]), 2))</f>
        <v>40.67</v>
      </c>
      <c r="Q115" s="19">
        <f>(ROUND(AVERAGE(Table1[[#This Row],[Intelligence]:[Combat]]), 2)*Table1[[#This Row],[X]])</f>
        <v>40.67</v>
      </c>
    </row>
    <row r="116" spans="1:17" x14ac:dyDescent="0.3">
      <c r="A116" s="13" t="s">
        <v>246</v>
      </c>
      <c r="B116" s="13" t="s">
        <v>246</v>
      </c>
      <c r="D116" s="13" t="s">
        <v>116</v>
      </c>
      <c r="E116" s="13">
        <f>IF(Table1[[#This Row],[Alignment]]="Good", 1, 0)</f>
        <v>0</v>
      </c>
      <c r="F116" s="13">
        <v>0</v>
      </c>
      <c r="G116" s="13" t="s">
        <v>165</v>
      </c>
      <c r="H116" s="13">
        <v>95</v>
      </c>
      <c r="I116" s="13">
        <v>95</v>
      </c>
      <c r="J116" s="13">
        <v>85</v>
      </c>
      <c r="K116" s="13">
        <v>100</v>
      </c>
      <c r="L116" s="13">
        <v>100</v>
      </c>
      <c r="M116" s="13">
        <v>80</v>
      </c>
      <c r="N116" s="13">
        <v>1.2</v>
      </c>
      <c r="O116" s="13">
        <v>4</v>
      </c>
      <c r="P116" s="19">
        <f>(ROUND(AVERAGE(Table1[[#This Row],[Intelligence]:[Combat]]), 2))</f>
        <v>92.5</v>
      </c>
      <c r="Q116" s="19">
        <f>(ROUND(AVERAGE(Table1[[#This Row],[Intelligence]:[Combat]]), 2)*Table1[[#This Row],[X]])</f>
        <v>111</v>
      </c>
    </row>
    <row r="117" spans="1:17" x14ac:dyDescent="0.3">
      <c r="A117" s="13" t="s">
        <v>247</v>
      </c>
      <c r="B117" s="13" t="s">
        <v>287</v>
      </c>
      <c r="D117" s="13" t="s">
        <v>176</v>
      </c>
      <c r="E117" s="13">
        <f>IF(Table1[[#This Row],[Alignment]]="Good", 1, 0)</f>
        <v>0</v>
      </c>
      <c r="F117" s="13">
        <v>0</v>
      </c>
      <c r="G117" s="13" t="s">
        <v>251</v>
      </c>
      <c r="H117" s="13">
        <v>56.999999999999993</v>
      </c>
      <c r="I117" s="13">
        <v>100</v>
      </c>
      <c r="J117" s="13">
        <v>86</v>
      </c>
      <c r="K117" s="13">
        <v>86</v>
      </c>
      <c r="L117" s="13">
        <v>86</v>
      </c>
      <c r="M117" s="13">
        <v>86</v>
      </c>
      <c r="N117" s="13">
        <v>1.05</v>
      </c>
      <c r="O117" s="13">
        <v>1</v>
      </c>
      <c r="P117" s="19">
        <f>(ROUND(AVERAGE(Table1[[#This Row],[Intelligence]:[Combat]]), 2))</f>
        <v>83.5</v>
      </c>
      <c r="Q117" s="19">
        <f>(ROUND(AVERAGE(Table1[[#This Row],[Intelligence]:[Combat]]), 2)*Table1[[#This Row],[X]])</f>
        <v>87.674999999999997</v>
      </c>
    </row>
    <row r="118" spans="1:17" x14ac:dyDescent="0.3">
      <c r="A118" s="13" t="s">
        <v>248</v>
      </c>
      <c r="B118" s="13" t="s">
        <v>288</v>
      </c>
      <c r="D118" s="13" t="s">
        <v>176</v>
      </c>
      <c r="E118" s="13">
        <f>IF(Table1[[#This Row],[Alignment]]="Good", 1, 0)</f>
        <v>0</v>
      </c>
      <c r="F118" s="13">
        <v>0</v>
      </c>
      <c r="G118" s="13" t="s">
        <v>171</v>
      </c>
      <c r="H118" s="13">
        <v>86</v>
      </c>
      <c r="I118" s="13">
        <v>56.999999999999993</v>
      </c>
      <c r="J118" s="13">
        <v>100</v>
      </c>
      <c r="K118" s="13">
        <v>100</v>
      </c>
      <c r="L118" s="13">
        <v>86</v>
      </c>
      <c r="M118" s="13">
        <v>28.999999999999996</v>
      </c>
      <c r="N118" s="13">
        <v>1.1000000000000001</v>
      </c>
      <c r="O118" s="13">
        <v>2</v>
      </c>
      <c r="P118" s="19">
        <f>(ROUND(AVERAGE(Table1[[#This Row],[Intelligence]:[Combat]]), 2))</f>
        <v>76.33</v>
      </c>
      <c r="Q118" s="19">
        <f>(ROUND(AVERAGE(Table1[[#This Row],[Intelligence]:[Combat]]), 2)*Table1[[#This Row],[X]])</f>
        <v>83.963000000000008</v>
      </c>
    </row>
    <row r="119" spans="1:17" x14ac:dyDescent="0.3">
      <c r="A119" s="13" t="s">
        <v>249</v>
      </c>
      <c r="B119" s="13" t="s">
        <v>289</v>
      </c>
      <c r="D119" s="13" t="s">
        <v>117</v>
      </c>
      <c r="E119" s="13">
        <f>IF(Table1[[#This Row],[Alignment]]="Good", 1, 0)</f>
        <v>1</v>
      </c>
      <c r="F119" s="13">
        <v>0</v>
      </c>
      <c r="G119" s="13" t="s">
        <v>104</v>
      </c>
      <c r="H119" s="13">
        <v>43</v>
      </c>
      <c r="I119" s="13">
        <v>28.999999999999996</v>
      </c>
      <c r="J119" s="13">
        <v>28.999999999999996</v>
      </c>
      <c r="K119" s="13">
        <v>43</v>
      </c>
      <c r="L119" s="13">
        <v>86</v>
      </c>
      <c r="M119" s="13">
        <v>43</v>
      </c>
      <c r="N119" s="13">
        <v>1</v>
      </c>
      <c r="O119" s="13">
        <v>0</v>
      </c>
      <c r="P119" s="19">
        <f>(ROUND(AVERAGE(Table1[[#This Row],[Intelligence]:[Combat]]), 2))</f>
        <v>45.5</v>
      </c>
      <c r="Q119" s="19">
        <f>(ROUND(AVERAGE(Table1[[#This Row],[Intelligence]:[Combat]]), 2)*Table1[[#This Row],[X]])</f>
        <v>45.5</v>
      </c>
    </row>
    <row r="120" spans="1:17" x14ac:dyDescent="0.3">
      <c r="A120" s="13" t="s">
        <v>250</v>
      </c>
      <c r="B120" s="13" t="s">
        <v>290</v>
      </c>
      <c r="D120" s="13" t="s">
        <v>117</v>
      </c>
      <c r="E120" s="13">
        <f>IF(Table1[[#This Row],[Alignment]]="Good", 1, 0)</f>
        <v>1</v>
      </c>
      <c r="F120" s="13">
        <v>0</v>
      </c>
      <c r="G120" s="13" t="s">
        <v>8</v>
      </c>
      <c r="H120" s="13">
        <v>56.999999999999993</v>
      </c>
      <c r="I120" s="13">
        <v>100</v>
      </c>
      <c r="J120" s="13">
        <v>71</v>
      </c>
      <c r="K120" s="13">
        <v>100</v>
      </c>
      <c r="L120" s="13">
        <v>14.000000000000002</v>
      </c>
      <c r="M120" s="13">
        <v>100</v>
      </c>
      <c r="N120" s="13">
        <v>1.1000000000000001</v>
      </c>
      <c r="O120" s="13">
        <v>0</v>
      </c>
      <c r="P120" s="19">
        <f>(ROUND(AVERAGE(Table1[[#This Row],[Intelligence]:[Combat]]), 2))</f>
        <v>73.67</v>
      </c>
      <c r="Q120" s="19">
        <f>(ROUND(AVERAGE(Table1[[#This Row],[Intelligence]:[Combat]]), 2)*Table1[[#This Row],[X]])</f>
        <v>81.037000000000006</v>
      </c>
    </row>
    <row r="121" spans="1:17" x14ac:dyDescent="0.3">
      <c r="A121" s="13" t="s">
        <v>251</v>
      </c>
      <c r="D121" s="13" t="s">
        <v>117</v>
      </c>
      <c r="E121" s="13">
        <f>IF(Table1[[#This Row],[Alignment]]="Good", 1, 0)</f>
        <v>1</v>
      </c>
      <c r="F121" s="13">
        <v>1</v>
      </c>
      <c r="G121" s="13" t="s">
        <v>251</v>
      </c>
      <c r="H121" s="13">
        <v>57</v>
      </c>
      <c r="I121" s="13">
        <v>100</v>
      </c>
      <c r="J121" s="13">
        <v>86</v>
      </c>
      <c r="K121" s="13">
        <v>86</v>
      </c>
      <c r="L121" s="13">
        <v>86</v>
      </c>
      <c r="M121" s="13">
        <v>86</v>
      </c>
      <c r="N121" s="13">
        <v>1.05</v>
      </c>
      <c r="O121" s="13">
        <v>1</v>
      </c>
      <c r="P121" s="19">
        <f>(ROUND(AVERAGE(Table1[[#This Row],[Intelligence]:[Combat]]), 2))</f>
        <v>83.5</v>
      </c>
      <c r="Q121" s="19">
        <f>(ROUND(AVERAGE(Table1[[#This Row],[Intelligence]:[Combat]]), 2)*Table1[[#This Row],[X]])</f>
        <v>87.674999999999997</v>
      </c>
    </row>
    <row r="122" spans="1:17" x14ac:dyDescent="0.3">
      <c r="A122" s="13" t="s">
        <v>252</v>
      </c>
      <c r="B122" s="13" t="s">
        <v>291</v>
      </c>
      <c r="D122" s="13" t="s">
        <v>176</v>
      </c>
      <c r="E122" s="13">
        <f>IF(Table1[[#This Row],[Alignment]]="Good", 1, 0)</f>
        <v>0</v>
      </c>
      <c r="F122" s="13">
        <v>0</v>
      </c>
      <c r="G122" s="13" t="s">
        <v>158</v>
      </c>
      <c r="H122" s="13">
        <v>28.999999999999996</v>
      </c>
      <c r="I122" s="13">
        <v>100</v>
      </c>
      <c r="J122" s="13">
        <v>56.999999999999993</v>
      </c>
      <c r="K122" s="13">
        <v>100</v>
      </c>
      <c r="L122" s="13">
        <v>14.000000000000002</v>
      </c>
      <c r="M122" s="13">
        <v>43</v>
      </c>
      <c r="N122" s="13">
        <v>1.1000000000000001</v>
      </c>
      <c r="O122" s="13">
        <v>2</v>
      </c>
      <c r="P122" s="19">
        <f>(ROUND(AVERAGE(Table1[[#This Row],[Intelligence]:[Combat]]), 2))</f>
        <v>57.17</v>
      </c>
      <c r="Q122" s="19">
        <f>(ROUND(AVERAGE(Table1[[#This Row],[Intelligence]:[Combat]]), 2)*Table1[[#This Row],[X]])</f>
        <v>62.887000000000008</v>
      </c>
    </row>
    <row r="123" spans="1:17" x14ac:dyDescent="0.3">
      <c r="A123" s="13" t="s">
        <v>253</v>
      </c>
      <c r="B123" s="13" t="s">
        <v>292</v>
      </c>
      <c r="D123" s="13" t="s">
        <v>116</v>
      </c>
      <c r="E123" s="13">
        <f>IF(Table1[[#This Row],[Alignment]]="Good", 1, 0)</f>
        <v>0</v>
      </c>
      <c r="F123" s="13">
        <v>0</v>
      </c>
      <c r="G123" s="13" t="s">
        <v>165</v>
      </c>
      <c r="H123" s="13">
        <v>56.999999999999993</v>
      </c>
      <c r="I123" s="13">
        <v>28.999999999999996</v>
      </c>
      <c r="J123" s="13">
        <v>100</v>
      </c>
      <c r="K123" s="13">
        <v>71</v>
      </c>
      <c r="L123" s="13">
        <v>86</v>
      </c>
      <c r="M123" s="13">
        <v>43</v>
      </c>
      <c r="N123" s="13">
        <v>1.05</v>
      </c>
      <c r="O123" s="13">
        <v>1</v>
      </c>
      <c r="P123" s="19">
        <f>(ROUND(AVERAGE(Table1[[#This Row],[Intelligence]:[Combat]]), 2))</f>
        <v>64.33</v>
      </c>
      <c r="Q123" s="19">
        <f>(ROUND(AVERAGE(Table1[[#This Row],[Intelligence]:[Combat]]), 2)*Table1[[#This Row],[X]])</f>
        <v>67.546499999999995</v>
      </c>
    </row>
    <row r="124" spans="1:17" x14ac:dyDescent="0.3">
      <c r="A124" s="13" t="s">
        <v>254</v>
      </c>
      <c r="D124" s="13" t="s">
        <v>117</v>
      </c>
      <c r="E124" s="13">
        <f>IF(Table1[[#This Row],[Alignment]]="Good", 1, 0)</f>
        <v>1</v>
      </c>
      <c r="F124" s="13">
        <v>0</v>
      </c>
      <c r="G124" s="13" t="s">
        <v>53</v>
      </c>
      <c r="H124" s="13">
        <v>70</v>
      </c>
      <c r="I124" s="13">
        <v>75</v>
      </c>
      <c r="J124" s="13">
        <v>50</v>
      </c>
      <c r="K124" s="13">
        <v>60</v>
      </c>
      <c r="L124" s="13">
        <v>65</v>
      </c>
      <c r="M124" s="13">
        <v>100</v>
      </c>
      <c r="N124" s="13">
        <v>1.05</v>
      </c>
      <c r="O124" s="13">
        <v>1</v>
      </c>
      <c r="P124" s="19">
        <f>(ROUND(AVERAGE(Table1[[#This Row],[Intelligence]:[Combat]]), 2))</f>
        <v>70</v>
      </c>
      <c r="Q124" s="19">
        <f>(ROUND(AVERAGE(Table1[[#This Row],[Intelligence]:[Combat]]), 2)*Table1[[#This Row],[X]])</f>
        <v>73.5</v>
      </c>
    </row>
    <row r="125" spans="1:17" x14ac:dyDescent="0.3">
      <c r="A125" s="13" t="s">
        <v>255</v>
      </c>
      <c r="B125" s="20" t="s">
        <v>293</v>
      </c>
      <c r="D125" s="13" t="s">
        <v>116</v>
      </c>
      <c r="E125" s="13">
        <f>IF(Table1[[#This Row],[Alignment]]="Good", 1, 0)</f>
        <v>0</v>
      </c>
      <c r="F125" s="13">
        <v>0</v>
      </c>
      <c r="G125" s="13" t="s">
        <v>294</v>
      </c>
      <c r="H125" s="13">
        <v>75</v>
      </c>
      <c r="I125" s="13">
        <v>40</v>
      </c>
      <c r="J125" s="13">
        <v>40</v>
      </c>
      <c r="K125" s="13">
        <v>40</v>
      </c>
      <c r="L125" s="13">
        <v>50</v>
      </c>
      <c r="M125" s="13">
        <v>40</v>
      </c>
      <c r="N125" s="13">
        <v>1</v>
      </c>
      <c r="O125" s="13">
        <v>0</v>
      </c>
      <c r="P125" s="19">
        <f>(ROUND(AVERAGE(Table1[[#This Row],[Intelligence]:[Combat]]), 2))</f>
        <v>47.5</v>
      </c>
      <c r="Q125" s="19">
        <f>(ROUND(AVERAGE(Table1[[#This Row],[Intelligence]:[Combat]]), 2)*Table1[[#This Row],[X]])</f>
        <v>47.5</v>
      </c>
    </row>
    <row r="126" spans="1:17" x14ac:dyDescent="0.3">
      <c r="A126" s="13" t="s">
        <v>256</v>
      </c>
      <c r="B126" s="13" t="s">
        <v>295</v>
      </c>
      <c r="D126" s="13" t="s">
        <v>117</v>
      </c>
      <c r="E126" s="13">
        <f>IF(Table1[[#This Row],[Alignment]]="Good", 1, 0)</f>
        <v>1</v>
      </c>
      <c r="F126" s="13">
        <v>0</v>
      </c>
      <c r="G126" s="13" t="s">
        <v>8</v>
      </c>
      <c r="H126" s="13">
        <v>56.999999999999993</v>
      </c>
      <c r="I126" s="13">
        <v>56.999999999999993</v>
      </c>
      <c r="J126" s="13">
        <v>43</v>
      </c>
      <c r="K126" s="13">
        <v>43</v>
      </c>
      <c r="L126" s="13">
        <v>14.000000000000002</v>
      </c>
      <c r="M126" s="13">
        <v>56.999999999999993</v>
      </c>
      <c r="N126" s="13">
        <v>1</v>
      </c>
      <c r="O126" s="13">
        <v>0</v>
      </c>
      <c r="P126" s="19">
        <f>(ROUND(AVERAGE(Table1[[#This Row],[Intelligence]:[Combat]]), 2))</f>
        <v>45.17</v>
      </c>
      <c r="Q126" s="19">
        <f>(ROUND(AVERAGE(Table1[[#This Row],[Intelligence]:[Combat]]), 2)*Table1[[#This Row],[X]])</f>
        <v>45.17</v>
      </c>
    </row>
    <row r="127" spans="1:17" x14ac:dyDescent="0.3">
      <c r="A127" s="13" t="s">
        <v>257</v>
      </c>
      <c r="B127" s="13" t="s">
        <v>257</v>
      </c>
      <c r="D127" s="13" t="s">
        <v>116</v>
      </c>
      <c r="E127" s="13">
        <f>IF(Table1[[#This Row],[Alignment]]="Good", 1, 0)</f>
        <v>0</v>
      </c>
      <c r="F127" s="13">
        <v>0</v>
      </c>
      <c r="G127" s="13" t="s">
        <v>125</v>
      </c>
      <c r="H127" s="13">
        <v>50</v>
      </c>
      <c r="I127" s="13">
        <v>75</v>
      </c>
      <c r="J127" s="13">
        <v>90</v>
      </c>
      <c r="K127" s="13">
        <v>80</v>
      </c>
      <c r="L127" s="13">
        <v>90</v>
      </c>
      <c r="M127" s="13">
        <v>90</v>
      </c>
      <c r="N127" s="13">
        <v>1.05</v>
      </c>
      <c r="O127" s="13">
        <v>1</v>
      </c>
      <c r="P127" s="19">
        <f>(ROUND(AVERAGE(Table1[[#This Row],[Intelligence]:[Combat]]), 2))</f>
        <v>79.17</v>
      </c>
      <c r="Q127" s="19">
        <f>(ROUND(AVERAGE(Table1[[#This Row],[Intelligence]:[Combat]]), 2)*Table1[[#This Row],[X]])</f>
        <v>83.128500000000003</v>
      </c>
    </row>
    <row r="128" spans="1:17" x14ac:dyDescent="0.3">
      <c r="A128" s="13" t="s">
        <v>258</v>
      </c>
      <c r="D128" s="13" t="s">
        <v>116</v>
      </c>
      <c r="E128" s="13">
        <f>IF(Table1[[#This Row],[Alignment]]="Good", 1, 0)</f>
        <v>0</v>
      </c>
      <c r="F128" s="13">
        <v>0</v>
      </c>
      <c r="G128" s="13" t="s">
        <v>296</v>
      </c>
      <c r="H128" s="13">
        <v>56.999999999999993</v>
      </c>
      <c r="I128" s="13">
        <v>86</v>
      </c>
      <c r="J128" s="13">
        <v>100</v>
      </c>
      <c r="K128" s="13">
        <v>100</v>
      </c>
      <c r="L128" s="13">
        <v>100</v>
      </c>
      <c r="M128" s="13">
        <v>43</v>
      </c>
      <c r="N128" s="13">
        <v>1.1499999999999999</v>
      </c>
      <c r="O128" s="13">
        <v>3</v>
      </c>
      <c r="P128" s="19">
        <f>(ROUND(AVERAGE(Table1[[#This Row],[Intelligence]:[Combat]]), 2))</f>
        <v>81</v>
      </c>
      <c r="Q128" s="19">
        <f>(ROUND(AVERAGE(Table1[[#This Row],[Intelligence]:[Combat]]), 2)*Table1[[#This Row],[X]])</f>
        <v>93.149999999999991</v>
      </c>
    </row>
    <row r="129" spans="1:17" x14ac:dyDescent="0.3">
      <c r="A129" s="13" t="s">
        <v>259</v>
      </c>
      <c r="B129" s="13" t="s">
        <v>297</v>
      </c>
      <c r="D129" s="13" t="s">
        <v>116</v>
      </c>
      <c r="E129" s="13">
        <f>IF(Table1[[#This Row],[Alignment]]="Good", 1, 0)</f>
        <v>0</v>
      </c>
      <c r="F129" s="13">
        <v>0</v>
      </c>
      <c r="G129" s="13" t="s">
        <v>298</v>
      </c>
      <c r="H129" s="21">
        <v>100</v>
      </c>
      <c r="I129" s="21">
        <v>71</v>
      </c>
      <c r="J129" s="21">
        <v>56.999999999999993</v>
      </c>
      <c r="K129" s="21">
        <v>71</v>
      </c>
      <c r="L129" s="21">
        <v>71</v>
      </c>
      <c r="M129" s="21">
        <v>86</v>
      </c>
      <c r="N129" s="13">
        <v>1.05</v>
      </c>
      <c r="O129" s="13">
        <v>1</v>
      </c>
      <c r="P129" s="19">
        <f>(ROUND(AVERAGE(Table1[[#This Row],[Intelligence]:[Combat]]), 2))</f>
        <v>76</v>
      </c>
      <c r="Q129" s="19">
        <f>(ROUND(AVERAGE(Table1[[#This Row],[Intelligence]:[Combat]]), 2)*Table1[[#This Row],[X]])</f>
        <v>79.8</v>
      </c>
    </row>
    <row r="130" spans="1:17" x14ac:dyDescent="0.3">
      <c r="A130" s="13" t="s">
        <v>260</v>
      </c>
      <c r="B130" s="13" t="s">
        <v>299</v>
      </c>
      <c r="D130" s="13" t="s">
        <v>176</v>
      </c>
      <c r="E130" s="13">
        <f>IF(Table1[[#This Row],[Alignment]]="Good", 1, 0)</f>
        <v>0</v>
      </c>
      <c r="F130" s="13">
        <v>0</v>
      </c>
      <c r="G130" s="13" t="s">
        <v>125</v>
      </c>
      <c r="H130" s="13">
        <v>85</v>
      </c>
      <c r="I130" s="13">
        <v>60</v>
      </c>
      <c r="J130" s="13">
        <v>100</v>
      </c>
      <c r="K130" s="13">
        <v>100</v>
      </c>
      <c r="L130" s="13">
        <v>100</v>
      </c>
      <c r="M130" s="13">
        <v>35</v>
      </c>
      <c r="N130" s="13">
        <v>1.1499999999999999</v>
      </c>
      <c r="O130" s="13">
        <v>3</v>
      </c>
      <c r="P130" s="19">
        <f>(ROUND(AVERAGE(Table1[[#This Row],[Intelligence]:[Combat]]), 2))</f>
        <v>80</v>
      </c>
      <c r="Q130" s="19">
        <f>(ROUND(AVERAGE(Table1[[#This Row],[Intelligence]:[Combat]]), 2)*Table1[[#This Row],[X]])</f>
        <v>92</v>
      </c>
    </row>
    <row r="131" spans="1:17" x14ac:dyDescent="0.3">
      <c r="A131" s="13" t="s">
        <v>261</v>
      </c>
      <c r="B131" s="13" t="s">
        <v>301</v>
      </c>
      <c r="D131" s="13" t="s">
        <v>117</v>
      </c>
      <c r="E131" s="13">
        <f>IF(Table1[[#This Row],[Alignment]]="Good", 1, 0)</f>
        <v>1</v>
      </c>
      <c r="F131" s="13">
        <v>0</v>
      </c>
      <c r="G131" s="13" t="s">
        <v>302</v>
      </c>
      <c r="H131" s="13">
        <v>100</v>
      </c>
      <c r="I131" s="13">
        <v>85</v>
      </c>
      <c r="J131" s="13">
        <v>70</v>
      </c>
      <c r="K131" s="13">
        <v>95</v>
      </c>
      <c r="L131" s="13">
        <v>100</v>
      </c>
      <c r="M131" s="13">
        <v>90</v>
      </c>
      <c r="N131" s="13">
        <v>1.1499999999999999</v>
      </c>
      <c r="O131" s="13">
        <v>3</v>
      </c>
      <c r="P131" s="19">
        <f>(ROUND(AVERAGE(Table1[[#This Row],[Intelligence]:[Combat]]), 2))</f>
        <v>90</v>
      </c>
      <c r="Q131" s="19">
        <f>(ROUND(AVERAGE(Table1[[#This Row],[Intelligence]:[Combat]]), 2)*Table1[[#This Row],[X]])</f>
        <v>103.49999999999999</v>
      </c>
    </row>
    <row r="132" spans="1:17" x14ac:dyDescent="0.3">
      <c r="A132" s="13" t="s">
        <v>262</v>
      </c>
      <c r="B132" s="13" t="s">
        <v>300</v>
      </c>
      <c r="D132" s="13" t="s">
        <v>117</v>
      </c>
      <c r="E132" s="13">
        <f>IF(Table1[[#This Row],[Alignment]]="Good", 1, 0)</f>
        <v>1</v>
      </c>
      <c r="F132" s="13">
        <v>0</v>
      </c>
      <c r="G132" s="13" t="s">
        <v>46</v>
      </c>
      <c r="H132" s="13">
        <v>56.999999999999993</v>
      </c>
      <c r="I132" s="13">
        <v>71</v>
      </c>
      <c r="J132" s="13">
        <v>100</v>
      </c>
      <c r="K132" s="13">
        <v>56.999999999999993</v>
      </c>
      <c r="L132" s="13">
        <v>71</v>
      </c>
      <c r="M132" s="13">
        <v>56.999999999999993</v>
      </c>
      <c r="N132" s="13">
        <v>1.05</v>
      </c>
      <c r="O132" s="13">
        <v>1</v>
      </c>
      <c r="P132" s="19">
        <f>(ROUND(AVERAGE(Table1[[#This Row],[Intelligence]:[Combat]]), 2))</f>
        <v>68.83</v>
      </c>
      <c r="Q132" s="19">
        <f>(ROUND(AVERAGE(Table1[[#This Row],[Intelligence]:[Combat]]), 2)*Table1[[#This Row],[X]])</f>
        <v>72.271500000000003</v>
      </c>
    </row>
    <row r="133" spans="1:17" x14ac:dyDescent="0.3">
      <c r="A133" s="13" t="s">
        <v>263</v>
      </c>
      <c r="B133" s="13" t="s">
        <v>303</v>
      </c>
      <c r="D133" s="13" t="s">
        <v>176</v>
      </c>
      <c r="E133" s="13">
        <f>IF(Table1[[#This Row],[Alignment]]="Good", 1, 0)</f>
        <v>0</v>
      </c>
      <c r="F133" s="13">
        <v>0</v>
      </c>
      <c r="G133" s="13" t="s">
        <v>136</v>
      </c>
      <c r="H133" s="13">
        <v>43</v>
      </c>
      <c r="I133" s="13">
        <v>28.999999999999996</v>
      </c>
      <c r="J133" s="13">
        <v>100</v>
      </c>
      <c r="K133" s="13">
        <v>28.999999999999996</v>
      </c>
      <c r="L133" s="13">
        <v>28.999999999999996</v>
      </c>
      <c r="M133" s="13">
        <v>56.999999999999993</v>
      </c>
      <c r="N133" s="13">
        <v>1.05</v>
      </c>
      <c r="O133" s="13">
        <v>1</v>
      </c>
      <c r="P133" s="19">
        <f>(ROUND(AVERAGE(Table1[[#This Row],[Intelligence]:[Combat]]), 2))</f>
        <v>47.83</v>
      </c>
      <c r="Q133" s="19">
        <f>(ROUND(AVERAGE(Table1[[#This Row],[Intelligence]:[Combat]]), 2)*Table1[[#This Row],[X]])</f>
        <v>50.221499999999999</v>
      </c>
    </row>
    <row r="134" spans="1:17" x14ac:dyDescent="0.3">
      <c r="A134" s="13" t="s">
        <v>264</v>
      </c>
      <c r="B134" s="13" t="s">
        <v>264</v>
      </c>
      <c r="C134" s="13" t="s">
        <v>304</v>
      </c>
      <c r="D134" s="13" t="s">
        <v>117</v>
      </c>
      <c r="E134" s="13">
        <f>IF(Table1[[#This Row],[Alignment]]="Good", 1, 0)</f>
        <v>1</v>
      </c>
      <c r="F134" s="13">
        <v>0</v>
      </c>
      <c r="G134" s="13" t="s">
        <v>302</v>
      </c>
      <c r="H134" s="13">
        <v>56.999999999999993</v>
      </c>
      <c r="I134" s="13">
        <v>71</v>
      </c>
      <c r="J134" s="13">
        <v>56.999999999999993</v>
      </c>
      <c r="K134" s="13">
        <v>71</v>
      </c>
      <c r="L134" s="13">
        <v>14.000000000000002</v>
      </c>
      <c r="M134" s="13">
        <v>71</v>
      </c>
      <c r="N134" s="13">
        <v>1</v>
      </c>
      <c r="O134" s="13">
        <v>0</v>
      </c>
      <c r="P134" s="19">
        <f>(ROUND(AVERAGE(Table1[[#This Row],[Intelligence]:[Combat]]), 2))</f>
        <v>56.83</v>
      </c>
      <c r="Q134" s="19">
        <f>(ROUND(AVERAGE(Table1[[#This Row],[Intelligence]:[Combat]]), 2)*Table1[[#This Row],[X]])</f>
        <v>56.83</v>
      </c>
    </row>
    <row r="135" spans="1:17" x14ac:dyDescent="0.3">
      <c r="A135" s="13" t="s">
        <v>265</v>
      </c>
      <c r="D135" s="13" t="s">
        <v>116</v>
      </c>
      <c r="E135" s="13">
        <f>IF(Table1[[#This Row],[Alignment]]="Good", 1, 0)</f>
        <v>0</v>
      </c>
      <c r="F135" s="13">
        <v>1</v>
      </c>
      <c r="G135" s="13" t="s">
        <v>265</v>
      </c>
      <c r="H135" s="13">
        <v>86</v>
      </c>
      <c r="I135" s="13">
        <v>29</v>
      </c>
      <c r="J135" s="13">
        <v>29</v>
      </c>
      <c r="K135" s="13">
        <v>29</v>
      </c>
      <c r="L135" s="13">
        <v>14</v>
      </c>
      <c r="M135" s="13">
        <v>57</v>
      </c>
      <c r="N135" s="13">
        <v>1</v>
      </c>
      <c r="O135" s="13">
        <v>0</v>
      </c>
      <c r="P135" s="19">
        <f>(ROUND(AVERAGE(Table1[[#This Row],[Intelligence]:[Combat]]), 2))</f>
        <v>40.67</v>
      </c>
      <c r="Q135" s="19">
        <f>(ROUND(AVERAGE(Table1[[#This Row],[Intelligence]:[Combat]]), 2)*Table1[[#This Row],[X]])</f>
        <v>40.67</v>
      </c>
    </row>
    <row r="136" spans="1:17" x14ac:dyDescent="0.3">
      <c r="A136" s="13" t="s">
        <v>266</v>
      </c>
      <c r="B136" s="13" t="s">
        <v>305</v>
      </c>
      <c r="D136" s="13" t="s">
        <v>117</v>
      </c>
      <c r="E136" s="13">
        <f>IF(Table1[[#This Row],[Alignment]]="Good", 1, 0)</f>
        <v>1</v>
      </c>
      <c r="F136" s="13">
        <v>0</v>
      </c>
      <c r="G136" s="13" t="s">
        <v>306</v>
      </c>
      <c r="H136" s="13">
        <v>43</v>
      </c>
      <c r="I136" s="13">
        <v>28.999999999999996</v>
      </c>
      <c r="J136" s="13">
        <v>86</v>
      </c>
      <c r="K136" s="13">
        <v>56.999999999999993</v>
      </c>
      <c r="L136" s="13">
        <v>86</v>
      </c>
      <c r="M136" s="13">
        <v>56.999999999999993</v>
      </c>
      <c r="N136" s="13">
        <v>1</v>
      </c>
      <c r="O136" s="13">
        <v>0</v>
      </c>
      <c r="P136" s="19">
        <f>(ROUND(AVERAGE(Table1[[#This Row],[Intelligence]:[Combat]]), 2))</f>
        <v>59.67</v>
      </c>
      <c r="Q136" s="19">
        <f>(ROUND(AVERAGE(Table1[[#This Row],[Intelligence]:[Combat]]), 2)*Table1[[#This Row],[X]])</f>
        <v>59.67</v>
      </c>
    </row>
    <row r="137" spans="1:17" x14ac:dyDescent="0.3">
      <c r="A137" s="13" t="s">
        <v>267</v>
      </c>
      <c r="B137" s="13" t="s">
        <v>307</v>
      </c>
      <c r="D137" s="13" t="s">
        <v>117</v>
      </c>
      <c r="E137" s="13">
        <f>IF(Table1[[#This Row],[Alignment]]="Good", 1, 0)</f>
        <v>1</v>
      </c>
      <c r="F137" s="13">
        <v>0</v>
      </c>
      <c r="G137" s="13" t="s">
        <v>179</v>
      </c>
      <c r="H137" s="13">
        <v>71</v>
      </c>
      <c r="I137" s="13">
        <v>100</v>
      </c>
      <c r="J137" s="13">
        <v>86</v>
      </c>
      <c r="K137" s="13">
        <v>86</v>
      </c>
      <c r="L137" s="13">
        <v>14.000000000000002</v>
      </c>
      <c r="M137" s="13">
        <v>71</v>
      </c>
      <c r="N137" s="13">
        <v>1.05</v>
      </c>
      <c r="O137" s="13">
        <v>1</v>
      </c>
      <c r="P137" s="19">
        <f>(ROUND(AVERAGE(Table1[[#This Row],[Intelligence]:[Combat]]), 2))</f>
        <v>71.33</v>
      </c>
      <c r="Q137" s="19">
        <f>(ROUND(AVERAGE(Table1[[#This Row],[Intelligence]:[Combat]]), 2)*Table1[[#This Row],[X]])</f>
        <v>74.896500000000003</v>
      </c>
    </row>
    <row r="138" spans="1:17" x14ac:dyDescent="0.3">
      <c r="A138" s="13" t="s">
        <v>268</v>
      </c>
      <c r="B138" s="14" t="s">
        <v>308</v>
      </c>
      <c r="D138" s="13" t="s">
        <v>116</v>
      </c>
      <c r="E138" s="13">
        <f>IF(Table1[[#This Row],[Alignment]]="Good", 1, 0)</f>
        <v>0</v>
      </c>
      <c r="F138" s="13">
        <v>0</v>
      </c>
      <c r="G138" s="13" t="s">
        <v>50</v>
      </c>
      <c r="H138" s="13">
        <v>100</v>
      </c>
      <c r="I138" s="13">
        <v>71</v>
      </c>
      <c r="J138" s="13">
        <v>100</v>
      </c>
      <c r="K138" s="13">
        <v>86</v>
      </c>
      <c r="L138" s="13">
        <v>100</v>
      </c>
      <c r="M138" s="13">
        <v>100</v>
      </c>
      <c r="N138" s="13">
        <v>1.2</v>
      </c>
      <c r="O138" s="13">
        <v>4</v>
      </c>
      <c r="P138" s="19">
        <f>(ROUND(AVERAGE(Table1[[#This Row],[Intelligence]:[Combat]]), 2))</f>
        <v>92.83</v>
      </c>
      <c r="Q138" s="19">
        <f>(ROUND(AVERAGE(Table1[[#This Row],[Intelligence]:[Combat]]), 2)*Table1[[#This Row],[X]])</f>
        <v>111.396</v>
      </c>
    </row>
    <row r="139" spans="1:17" x14ac:dyDescent="0.3">
      <c r="A139" s="13" t="s">
        <v>269</v>
      </c>
      <c r="B139" s="13" t="s">
        <v>309</v>
      </c>
      <c r="C139" s="13" t="s">
        <v>310</v>
      </c>
      <c r="D139" s="13" t="s">
        <v>116</v>
      </c>
      <c r="E139" s="13">
        <f>IF(Table1[[#This Row],[Alignment]]="Good", 1, 0)</f>
        <v>0</v>
      </c>
      <c r="F139" s="13">
        <v>0</v>
      </c>
      <c r="G139" s="13" t="s">
        <v>125</v>
      </c>
      <c r="H139" s="13">
        <v>71</v>
      </c>
      <c r="I139" s="13">
        <v>100</v>
      </c>
      <c r="J139" s="13">
        <v>86</v>
      </c>
      <c r="K139" s="13">
        <v>100</v>
      </c>
      <c r="L139" s="13">
        <v>86</v>
      </c>
      <c r="M139" s="13">
        <v>86</v>
      </c>
      <c r="N139" s="13">
        <v>1.1000000000000001</v>
      </c>
      <c r="O139" s="13">
        <v>2</v>
      </c>
      <c r="P139" s="19">
        <f>(ROUND(AVERAGE(Table1[[#This Row],[Intelligence]:[Combat]]), 2))</f>
        <v>88.17</v>
      </c>
      <c r="Q139" s="19">
        <f>(ROUND(AVERAGE(Table1[[#This Row],[Intelligence]:[Combat]]), 2)*Table1[[#This Row],[X]])</f>
        <v>96.987000000000009</v>
      </c>
    </row>
    <row r="140" spans="1:17" x14ac:dyDescent="0.3">
      <c r="A140" s="13" t="s">
        <v>270</v>
      </c>
      <c r="B140" s="13" t="s">
        <v>311</v>
      </c>
      <c r="D140" s="13" t="s">
        <v>117</v>
      </c>
      <c r="E140" s="13">
        <f>IF(Table1[[#This Row],[Alignment]]="Good", 1, 0)</f>
        <v>1</v>
      </c>
      <c r="F140" s="13">
        <v>0</v>
      </c>
      <c r="G140" s="13" t="s">
        <v>38</v>
      </c>
      <c r="H140" s="13">
        <v>28.999999999999996</v>
      </c>
      <c r="I140" s="13">
        <v>86</v>
      </c>
      <c r="J140" s="13">
        <v>28.999999999999996</v>
      </c>
      <c r="K140" s="13">
        <v>86</v>
      </c>
      <c r="L140" s="13">
        <v>14.000000000000002</v>
      </c>
      <c r="M140" s="13">
        <v>56.999999999999993</v>
      </c>
      <c r="N140" s="13">
        <v>1</v>
      </c>
      <c r="O140" s="13">
        <v>0</v>
      </c>
      <c r="P140" s="19">
        <f>(ROUND(AVERAGE(Table1[[#This Row],[Intelligence]:[Combat]]), 2))</f>
        <v>50.17</v>
      </c>
      <c r="Q140" s="19">
        <f>(ROUND(AVERAGE(Table1[[#This Row],[Intelligence]:[Combat]]), 2)*Table1[[#This Row],[X]])</f>
        <v>50.17</v>
      </c>
    </row>
    <row r="141" spans="1:17" x14ac:dyDescent="0.3">
      <c r="A141" s="13" t="s">
        <v>271</v>
      </c>
      <c r="B141" s="13" t="s">
        <v>312</v>
      </c>
      <c r="D141" s="13" t="s">
        <v>117</v>
      </c>
      <c r="E141" s="13">
        <f>IF(Table1[[#This Row],[Alignment]]="Good", 1, 0)</f>
        <v>1</v>
      </c>
      <c r="F141" s="13">
        <v>0</v>
      </c>
      <c r="G141" s="13" t="s">
        <v>302</v>
      </c>
      <c r="H141" s="13">
        <v>90</v>
      </c>
      <c r="I141" s="13">
        <v>85</v>
      </c>
      <c r="J141" s="13">
        <v>70</v>
      </c>
      <c r="K141" s="13">
        <v>85</v>
      </c>
      <c r="L141" s="13">
        <v>100</v>
      </c>
      <c r="M141" s="13">
        <v>70</v>
      </c>
      <c r="N141" s="13">
        <v>1.05</v>
      </c>
      <c r="O141" s="13">
        <v>1</v>
      </c>
      <c r="P141" s="19">
        <f>(ROUND(AVERAGE(Table1[[#This Row],[Intelligence]:[Combat]]), 2))</f>
        <v>83.33</v>
      </c>
      <c r="Q141" s="19">
        <f>(ROUND(AVERAGE(Table1[[#This Row],[Intelligence]:[Combat]]), 2)*Table1[[#This Row],[X]])</f>
        <v>87.496499999999997</v>
      </c>
    </row>
    <row r="142" spans="1:17" x14ac:dyDescent="0.3">
      <c r="A142" s="13" t="s">
        <v>272</v>
      </c>
      <c r="C142" s="13" t="s">
        <v>313</v>
      </c>
      <c r="D142" s="13" t="s">
        <v>116</v>
      </c>
      <c r="E142" s="13">
        <f>IF(Table1[[#This Row],[Alignment]]="Good", 1, 0)</f>
        <v>0</v>
      </c>
      <c r="F142" s="13">
        <v>0</v>
      </c>
      <c r="G142" s="13" t="s">
        <v>314</v>
      </c>
      <c r="H142" s="13">
        <v>20</v>
      </c>
      <c r="I142" s="13">
        <v>80</v>
      </c>
      <c r="J142" s="13">
        <v>30</v>
      </c>
      <c r="K142" s="13">
        <v>60</v>
      </c>
      <c r="L142" s="13">
        <v>10</v>
      </c>
      <c r="M142" s="13">
        <v>40</v>
      </c>
      <c r="N142" s="13">
        <v>1</v>
      </c>
      <c r="O142" s="13">
        <v>0</v>
      </c>
      <c r="P142" s="19">
        <f>(ROUND(AVERAGE(Table1[[#This Row],[Intelligence]:[Combat]]), 2))</f>
        <v>40</v>
      </c>
      <c r="Q142" s="19">
        <f>(ROUND(AVERAGE(Table1[[#This Row],[Intelligence]:[Combat]]), 2)*Table1[[#This Row],[X]])</f>
        <v>40</v>
      </c>
    </row>
    <row r="143" spans="1:17" x14ac:dyDescent="0.3">
      <c r="A143" s="13" t="s">
        <v>273</v>
      </c>
      <c r="B143" s="13" t="s">
        <v>315</v>
      </c>
      <c r="D143" s="13" t="s">
        <v>117</v>
      </c>
      <c r="E143" s="13">
        <f>IF(Table1[[#This Row],[Alignment]]="Good", 1, 0)</f>
        <v>1</v>
      </c>
      <c r="F143" s="13">
        <v>0</v>
      </c>
      <c r="G143" s="13" t="s">
        <v>30</v>
      </c>
      <c r="H143" s="13">
        <v>56.999999999999993</v>
      </c>
      <c r="I143" s="13">
        <v>86</v>
      </c>
      <c r="J143" s="13">
        <v>71</v>
      </c>
      <c r="K143" s="13">
        <v>71</v>
      </c>
      <c r="L143" s="13">
        <v>28.999999999999996</v>
      </c>
      <c r="M143" s="13">
        <v>71</v>
      </c>
      <c r="N143" s="13">
        <v>1</v>
      </c>
      <c r="O143" s="13">
        <v>0</v>
      </c>
      <c r="P143" s="19">
        <f>(ROUND(AVERAGE(Table1[[#This Row],[Intelligence]:[Combat]]), 2))</f>
        <v>64.17</v>
      </c>
      <c r="Q143" s="19">
        <f>(ROUND(AVERAGE(Table1[[#This Row],[Intelligence]:[Combat]]), 2)*Table1[[#This Row],[X]])</f>
        <v>64.17</v>
      </c>
    </row>
  </sheetData>
  <conditionalFormatting sqref="H1:I13 H15:I15 H17:I95 H97:I128 H130:I1048576">
    <cfRule type="cellIs" dxfId="85" priority="14" operator="greaterThan">
      <formula>94</formula>
    </cfRule>
  </conditionalFormatting>
  <conditionalFormatting sqref="K1:M13 K15:M15 K17:M95 K97:M128 K130:M1048576">
    <cfRule type="cellIs" dxfId="84" priority="13" operator="greaterThan">
      <formula>94</formula>
    </cfRule>
  </conditionalFormatting>
  <conditionalFormatting sqref="J1:J13 J15 J17:J95 J97:J128 J130:J1048576">
    <cfRule type="cellIs" dxfId="83" priority="12" operator="greaterThan">
      <formula>89</formula>
    </cfRule>
  </conditionalFormatting>
  <conditionalFormatting sqref="Q2:Q14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{E4254CEA-5527-4D8A-B75F-0575AE2556F6}</x14:id>
        </ext>
      </extLst>
    </cfRule>
  </conditionalFormatting>
  <conditionalFormatting sqref="D1:D95 D97:D1048576">
    <cfRule type="containsText" dxfId="82" priority="8" operator="containsText" text="Good">
      <formula>NOT(ISERROR(SEARCH("Good",D1)))</formula>
    </cfRule>
    <cfRule type="containsText" dxfId="81" priority="7" operator="containsText" text="Bad">
      <formula>NOT(ISERROR(SEARCH("Bad",D1)))</formula>
    </cfRule>
  </conditionalFormatting>
  <conditionalFormatting sqref="H96:I96">
    <cfRule type="cellIs" dxfId="80" priority="6" operator="greaterThan">
      <formula>94</formula>
    </cfRule>
  </conditionalFormatting>
  <conditionalFormatting sqref="K96:M96">
    <cfRule type="cellIs" dxfId="79" priority="5" operator="greaterThan">
      <formula>94</formula>
    </cfRule>
  </conditionalFormatting>
  <conditionalFormatting sqref="J96">
    <cfRule type="cellIs" dxfId="78" priority="4" operator="greaterThan">
      <formula>89</formula>
    </cfRule>
  </conditionalFormatting>
  <conditionalFormatting sqref="D96">
    <cfRule type="containsText" dxfId="77" priority="2" operator="containsText" text="Bad">
      <formula>NOT(ISERROR(SEARCH("Bad",D96)))</formula>
    </cfRule>
    <cfRule type="containsText" dxfId="76" priority="3" operator="containsText" text="Good">
      <formula>NOT(ISERROR(SEARCH("Good",D96)))</formula>
    </cfRule>
  </conditionalFormatting>
  <conditionalFormatting sqref="H129">
    <cfRule type="cellIs" dxfId="75" priority="1" operator="greaterThan">
      <formula>95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254CEA-5527-4D8A-B75F-0575AE255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Q2:Q143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workbookViewId="0">
      <selection activeCell="F14" sqref="F14"/>
    </sheetView>
  </sheetViews>
  <sheetFormatPr defaultRowHeight="14.4" x14ac:dyDescent="0.3"/>
  <cols>
    <col min="1" max="1" width="28.5546875" style="2" bestFit="1" customWidth="1"/>
    <col min="2" max="2" width="27.5546875" style="2" bestFit="1" customWidth="1"/>
    <col min="3" max="3" width="27.5546875" style="2" customWidth="1"/>
    <col min="4" max="16" width="15.88671875" style="2" customWidth="1"/>
    <col min="17" max="17" width="15.77734375" style="2" customWidth="1"/>
    <col min="18" max="16384" width="8.88671875" style="2"/>
  </cols>
  <sheetData>
    <row r="1" spans="1:17" x14ac:dyDescent="0.3">
      <c r="A1" s="2" t="s">
        <v>0</v>
      </c>
      <c r="B1" s="2" t="s">
        <v>105</v>
      </c>
      <c r="C1" s="2" t="s">
        <v>134</v>
      </c>
      <c r="D1" s="2" t="s">
        <v>106</v>
      </c>
      <c r="E1" s="2" t="s">
        <v>107</v>
      </c>
      <c r="F1" s="2" t="s">
        <v>122</v>
      </c>
      <c r="G1" s="2" t="s">
        <v>124</v>
      </c>
      <c r="H1" s="2" t="s">
        <v>111</v>
      </c>
      <c r="I1" s="2" t="s">
        <v>139</v>
      </c>
      <c r="J1" s="2" t="s">
        <v>140</v>
      </c>
      <c r="K1" s="2" t="s">
        <v>108</v>
      </c>
      <c r="L1" s="2" t="s">
        <v>110</v>
      </c>
      <c r="M1" s="2" t="s">
        <v>109</v>
      </c>
      <c r="N1" s="2" t="s">
        <v>114</v>
      </c>
      <c r="O1" s="2" t="s">
        <v>129</v>
      </c>
      <c r="P1" s="2" t="s">
        <v>130</v>
      </c>
      <c r="Q1" s="2" t="s">
        <v>136</v>
      </c>
    </row>
    <row r="2" spans="1:17" x14ac:dyDescent="0.3">
      <c r="A2" s="2" t="s">
        <v>1</v>
      </c>
      <c r="B2" s="4" t="s">
        <v>115</v>
      </c>
      <c r="C2" s="4"/>
      <c r="D2" s="2" t="s">
        <v>116</v>
      </c>
      <c r="E2" s="2">
        <f>IF(Table13[[#This Row],[Alignment]]="Good", 1, 0)</f>
        <v>0</v>
      </c>
      <c r="F2" s="2">
        <v>0</v>
      </c>
      <c r="G2" s="2" t="s">
        <v>123</v>
      </c>
      <c r="H2" s="2">
        <v>6</v>
      </c>
      <c r="I2" s="2">
        <v>4</v>
      </c>
      <c r="J2" s="2">
        <v>6</v>
      </c>
      <c r="K2" s="2">
        <v>2</v>
      </c>
      <c r="L2" s="2">
        <v>3</v>
      </c>
      <c r="M2" s="2">
        <v>6</v>
      </c>
      <c r="N2" s="2">
        <v>1.05</v>
      </c>
      <c r="O2" s="2">
        <v>1</v>
      </c>
      <c r="P2" s="2">
        <f>(ROUND(AVERAGE(Table13[[#This Row],[Durability]:[Strength]]), 2))</f>
        <v>4.5</v>
      </c>
      <c r="Q2" s="2">
        <f>(ROUND(AVERAGE(Table13[[#This Row],[Durability]:[Strength]]), 2)*Table13[[#This Row],[X]])</f>
        <v>4.7250000000000005</v>
      </c>
    </row>
    <row r="3" spans="1:17" x14ac:dyDescent="0.3">
      <c r="A3" s="2" t="s">
        <v>2</v>
      </c>
      <c r="B3" s="2" t="s">
        <v>2</v>
      </c>
      <c r="D3" s="2" t="s">
        <v>117</v>
      </c>
      <c r="E3" s="2">
        <f>IF(Table13[[#This Row],[Alignment]]="Good", 1, 0)</f>
        <v>1</v>
      </c>
      <c r="F3" s="2">
        <v>0</v>
      </c>
      <c r="G3" s="2" t="s">
        <v>46</v>
      </c>
      <c r="H3" s="2">
        <v>7</v>
      </c>
      <c r="I3" s="2">
        <v>7</v>
      </c>
      <c r="J3" s="2">
        <v>6</v>
      </c>
      <c r="K3" s="2">
        <v>5</v>
      </c>
      <c r="L3" s="2">
        <v>6</v>
      </c>
      <c r="M3" s="2">
        <v>6</v>
      </c>
      <c r="N3" s="2">
        <v>1.1499999999999999</v>
      </c>
      <c r="O3" s="2">
        <v>3</v>
      </c>
      <c r="P3" s="2">
        <f>(ROUND(AVERAGE(Table13[[#This Row],[Durability]:[Strength]]), 2))</f>
        <v>6.17</v>
      </c>
      <c r="Q3" s="2">
        <f>(ROUND(AVERAGE(Table13[[#This Row],[Durability]:[Strength]]), 2)*Table13[[#This Row],[X]])</f>
        <v>7.0954999999999995</v>
      </c>
    </row>
    <row r="4" spans="1:17" ht="28.8" x14ac:dyDescent="0.3">
      <c r="A4" s="2" t="s">
        <v>3</v>
      </c>
      <c r="B4" s="2" t="s">
        <v>118</v>
      </c>
      <c r="D4" s="2" t="s">
        <v>116</v>
      </c>
      <c r="E4" s="2">
        <f>IF(Table13[[#This Row],[Alignment]]="Good", 1, 0)</f>
        <v>0</v>
      </c>
      <c r="F4" s="2">
        <v>0</v>
      </c>
      <c r="G4" s="4" t="s">
        <v>125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0</v>
      </c>
      <c r="O4" s="2">
        <v>0</v>
      </c>
      <c r="P4" s="2">
        <f>(ROUND(AVERAGE(Table13[[#This Row],[Durability]:[Strength]]), 2))</f>
        <v>1</v>
      </c>
      <c r="Q4" s="2">
        <f>(ROUND(AVERAGE(Table13[[#This Row],[Durability]:[Strength]]), 2)*Table13[[#This Row],[X]])</f>
        <v>0</v>
      </c>
    </row>
    <row r="5" spans="1:17" x14ac:dyDescent="0.3">
      <c r="A5" s="2" t="s">
        <v>4</v>
      </c>
      <c r="B5" s="2" t="s">
        <v>4</v>
      </c>
      <c r="D5" s="2" t="s">
        <v>117</v>
      </c>
      <c r="E5" s="2">
        <f>IF(Table13[[#This Row],[Alignment]]="Good", 1, 0)</f>
        <v>1</v>
      </c>
      <c r="F5" s="2">
        <v>1</v>
      </c>
      <c r="G5" s="2" t="s">
        <v>4</v>
      </c>
      <c r="N5" s="2">
        <v>0</v>
      </c>
      <c r="O5" s="2">
        <v>0</v>
      </c>
      <c r="P5" s="2" t="e">
        <f>(ROUND(AVERAGE(Table13[[#This Row],[Durability]:[Strength]]), 2))</f>
        <v>#DIV/0!</v>
      </c>
      <c r="Q5" s="2" t="e">
        <f>(ROUND(AVERAGE(Table13[[#This Row],[Durability]:[Strength]]), 2)*Table13[[#This Row],[X]])</f>
        <v>#DIV/0!</v>
      </c>
    </row>
    <row r="6" spans="1:17" x14ac:dyDescent="0.3">
      <c r="A6" s="2" t="s">
        <v>5</v>
      </c>
      <c r="B6" s="3" t="s">
        <v>5</v>
      </c>
      <c r="C6" s="3"/>
      <c r="D6" s="2" t="s">
        <v>116</v>
      </c>
      <c r="E6" s="2">
        <f>IF(Table13[[#This Row],[Alignment]]="Good", 1, 0)</f>
        <v>0</v>
      </c>
      <c r="F6" s="2">
        <v>0</v>
      </c>
      <c r="N6" s="2">
        <v>0</v>
      </c>
      <c r="O6" s="2">
        <v>0</v>
      </c>
      <c r="P6" s="2" t="e">
        <f>(ROUND(AVERAGE(Table13[[#This Row],[Durability]:[Strength]]), 2))</f>
        <v>#DIV/0!</v>
      </c>
      <c r="Q6" s="2" t="e">
        <f>(ROUND(AVERAGE(Table13[[#This Row],[Durability]:[Strength]]), 2)*Table13[[#This Row],[X]])</f>
        <v>#DIV/0!</v>
      </c>
    </row>
    <row r="7" spans="1:17" x14ac:dyDescent="0.3">
      <c r="A7" s="2" t="s">
        <v>6</v>
      </c>
      <c r="B7" s="3" t="s">
        <v>126</v>
      </c>
      <c r="C7" s="3"/>
      <c r="D7" s="2" t="s">
        <v>117</v>
      </c>
      <c r="E7" s="2">
        <f>IF(Table13[[#This Row],[Alignment]]="Good", 1, 0)</f>
        <v>1</v>
      </c>
      <c r="F7" s="2">
        <v>0</v>
      </c>
      <c r="G7" s="2" t="s">
        <v>127</v>
      </c>
      <c r="N7" s="2">
        <v>0</v>
      </c>
      <c r="O7" s="2">
        <v>0</v>
      </c>
      <c r="P7" s="2" t="e">
        <f>(ROUND(AVERAGE(Table13[[#This Row],[Durability]:[Strength]]), 2))</f>
        <v>#DIV/0!</v>
      </c>
      <c r="Q7" s="2" t="e">
        <f>(ROUND(AVERAGE(Table13[[#This Row],[Durability]:[Strength]]), 2)*Table13[[#This Row],[X]])</f>
        <v>#DIV/0!</v>
      </c>
    </row>
    <row r="8" spans="1:17" x14ac:dyDescent="0.3">
      <c r="A8" s="2" t="s">
        <v>7</v>
      </c>
      <c r="B8" s="3" t="s">
        <v>128</v>
      </c>
      <c r="C8" s="3"/>
      <c r="D8" s="2" t="s">
        <v>117</v>
      </c>
      <c r="E8" s="2">
        <f>IF(Table13[[#This Row],[Alignment]]="Good", 1, 0)</f>
        <v>1</v>
      </c>
      <c r="F8" s="2">
        <v>0</v>
      </c>
      <c r="G8" s="2" t="s">
        <v>4</v>
      </c>
      <c r="N8" s="2">
        <v>1.05</v>
      </c>
      <c r="O8" s="2">
        <v>1</v>
      </c>
      <c r="P8" s="2" t="e">
        <f>(ROUND(AVERAGE(Table13[[#This Row],[Durability]:[Strength]]), 2))</f>
        <v>#DIV/0!</v>
      </c>
      <c r="Q8" s="2" t="e">
        <f>(ROUND(AVERAGE(Table13[[#This Row],[Durability]:[Strength]]), 2)*Table13[[#This Row],[X]])</f>
        <v>#DIV/0!</v>
      </c>
    </row>
    <row r="9" spans="1:17" x14ac:dyDescent="0.3">
      <c r="A9" s="2" t="s">
        <v>8</v>
      </c>
      <c r="B9" s="2" t="s">
        <v>8</v>
      </c>
      <c r="D9" s="2" t="s">
        <v>117</v>
      </c>
      <c r="E9" s="2">
        <f>IF(Table13[[#This Row],[Alignment]]="Good", 1, 0)</f>
        <v>1</v>
      </c>
      <c r="F9" s="2">
        <v>1</v>
      </c>
      <c r="G9" s="2" t="s">
        <v>8</v>
      </c>
      <c r="P9" s="2" t="e">
        <f>(ROUND(AVERAGE(Table13[[#This Row],[Durability]:[Strength]]), 2))</f>
        <v>#DIV/0!</v>
      </c>
      <c r="Q9" s="2" t="e">
        <f>(ROUND(AVERAGE(Table13[[#This Row],[Durability]:[Strength]]), 2)*Table13[[#This Row],[X]])</f>
        <v>#DIV/0!</v>
      </c>
    </row>
    <row r="10" spans="1:17" x14ac:dyDescent="0.25">
      <c r="A10" s="2" t="s">
        <v>9</v>
      </c>
      <c r="B10" s="5" t="s">
        <v>132</v>
      </c>
      <c r="C10" s="5"/>
      <c r="D10" s="2" t="s">
        <v>117</v>
      </c>
      <c r="E10" s="2">
        <f>IF(Table13[[#This Row],[Alignment]]="Good", 1, 0)</f>
        <v>1</v>
      </c>
      <c r="F10" s="2">
        <v>0</v>
      </c>
      <c r="G10" s="2" t="s">
        <v>133</v>
      </c>
      <c r="N10" s="2">
        <v>0</v>
      </c>
      <c r="O10" s="2">
        <v>0</v>
      </c>
      <c r="P10" s="2" t="e">
        <f>(ROUND(AVERAGE(Table13[[#This Row],[Durability]:[Strength]]), 2))</f>
        <v>#DIV/0!</v>
      </c>
      <c r="Q10" s="2" t="e">
        <f>(ROUND(AVERAGE(Table13[[#This Row],[Durability]:[Strength]]), 2)*Table13[[#This Row],[X]])</f>
        <v>#DIV/0!</v>
      </c>
    </row>
    <row r="11" spans="1:17" x14ac:dyDescent="0.3">
      <c r="A11" s="2" t="s">
        <v>10</v>
      </c>
      <c r="B11" s="2" t="s">
        <v>119</v>
      </c>
      <c r="C11" s="2" t="s">
        <v>135</v>
      </c>
      <c r="D11" s="2" t="s">
        <v>116</v>
      </c>
      <c r="E11" s="2">
        <f>IF(Table13[[#This Row],[Alignment]]="Good", 1, 0)</f>
        <v>0</v>
      </c>
      <c r="F11" s="2">
        <v>0</v>
      </c>
      <c r="G11" s="2" t="s">
        <v>136</v>
      </c>
      <c r="N11" s="2">
        <v>0</v>
      </c>
      <c r="O11" s="2">
        <v>0</v>
      </c>
      <c r="P11" s="2" t="e">
        <f>(ROUND(AVERAGE(Table13[[#This Row],[Durability]:[Strength]]), 2))</f>
        <v>#DIV/0!</v>
      </c>
      <c r="Q11" s="2" t="e">
        <f>(ROUND(AVERAGE(Table13[[#This Row],[Durability]:[Strength]]), 2)*Table13[[#This Row],[X]])</f>
        <v>#DIV/0!</v>
      </c>
    </row>
    <row r="12" spans="1:17" x14ac:dyDescent="0.3">
      <c r="A12" s="2" t="s">
        <v>11</v>
      </c>
      <c r="B12" s="2" t="s">
        <v>137</v>
      </c>
      <c r="D12" s="2" t="s">
        <v>117</v>
      </c>
      <c r="E12" s="2">
        <f>IF(Table13[[#This Row],[Alignment]]="Good", 1, 0)</f>
        <v>1</v>
      </c>
      <c r="F12" s="2">
        <v>0</v>
      </c>
      <c r="G12" s="2" t="s">
        <v>104</v>
      </c>
      <c r="N12" s="2">
        <v>1.05</v>
      </c>
      <c r="O12" s="2">
        <v>1</v>
      </c>
      <c r="P12" s="2" t="e">
        <f>(ROUND(AVERAGE(Table13[[#This Row],[Durability]:[Strength]]), 2))</f>
        <v>#DIV/0!</v>
      </c>
      <c r="Q12" s="2" t="e">
        <f>(ROUND(AVERAGE(Table13[[#This Row],[Durability]:[Strength]]), 2)*Table13[[#This Row],[X]])</f>
        <v>#DIV/0!</v>
      </c>
    </row>
    <row r="13" spans="1:17" x14ac:dyDescent="0.25">
      <c r="A13" s="2" t="s">
        <v>12</v>
      </c>
      <c r="B13" s="5" t="s">
        <v>138</v>
      </c>
      <c r="D13" s="2" t="s">
        <v>117</v>
      </c>
      <c r="E13" s="2">
        <f>IF(Table13[[#This Row],[Alignment]]="Good", 1, 0)</f>
        <v>1</v>
      </c>
      <c r="F13" s="2">
        <v>0</v>
      </c>
      <c r="G13" s="2" t="s">
        <v>53</v>
      </c>
      <c r="N13" s="2">
        <v>1.1000000000000001</v>
      </c>
      <c r="O13" s="2">
        <v>2</v>
      </c>
      <c r="P13" s="2" t="e">
        <f>(ROUND(AVERAGE(Table13[[#This Row],[Durability]:[Strength]]), 2))</f>
        <v>#DIV/0!</v>
      </c>
      <c r="Q13" s="2" t="e">
        <f>(ROUND(AVERAGE(Table13[[#This Row],[Durability]:[Strength]]), 2)*Table13[[#This Row],[X]])</f>
        <v>#DIV/0!</v>
      </c>
    </row>
    <row r="14" spans="1:17" x14ac:dyDescent="0.3">
      <c r="A14" s="2" t="s">
        <v>13</v>
      </c>
      <c r="B14" s="2" t="s">
        <v>120</v>
      </c>
      <c r="D14" s="2" t="s">
        <v>117</v>
      </c>
      <c r="E14" s="2">
        <f>IF(Table13[[#This Row],[Alignment]]="Good", 1, 0)</f>
        <v>1</v>
      </c>
      <c r="F14" s="2">
        <v>0</v>
      </c>
      <c r="P14" s="2" t="e">
        <f>(ROUND(AVERAGE(Table13[[#This Row],[Durability]:[Strength]]), 2))</f>
        <v>#DIV/0!</v>
      </c>
      <c r="Q14" s="2" t="e">
        <f>(ROUND(AVERAGE(Table13[[#This Row],[Durability]:[Strength]]), 2)*Table13[[#This Row],[X]])</f>
        <v>#DIV/0!</v>
      </c>
    </row>
    <row r="15" spans="1:17" x14ac:dyDescent="0.3">
      <c r="A15" s="2" t="s">
        <v>14</v>
      </c>
      <c r="E15" s="2">
        <f>IF(Table13[[#This Row],[Alignment]]="Good", 1, 0)</f>
        <v>0</v>
      </c>
      <c r="P15" s="2" t="e">
        <f>(ROUND(AVERAGE(Table13[[#This Row],[Durability]:[Strength]]), 2))</f>
        <v>#DIV/0!</v>
      </c>
      <c r="Q15" s="2" t="e">
        <f>(ROUND(AVERAGE(Table13[[#This Row],[Durability]:[Strength]]), 2)*Table13[[#This Row],[X]])</f>
        <v>#DIV/0!</v>
      </c>
    </row>
    <row r="16" spans="1:17" x14ac:dyDescent="0.3">
      <c r="A16" s="2" t="s">
        <v>15</v>
      </c>
      <c r="E16" s="2">
        <f>IF(Table13[[#This Row],[Alignment]]="Good", 1, 0)</f>
        <v>0</v>
      </c>
      <c r="P16" s="2" t="e">
        <f>(ROUND(AVERAGE(Table13[[#This Row],[Durability]:[Strength]]), 2))</f>
        <v>#DIV/0!</v>
      </c>
      <c r="Q16" s="2" t="e">
        <f>(ROUND(AVERAGE(Table13[[#This Row],[Durability]:[Strength]]), 2)*Table13[[#This Row],[X]])</f>
        <v>#DIV/0!</v>
      </c>
    </row>
    <row r="17" spans="1:17" x14ac:dyDescent="0.3">
      <c r="A17" s="2" t="s">
        <v>16</v>
      </c>
      <c r="E17" s="2">
        <f>IF(Table13[[#This Row],[Alignment]]="Good", 1, 0)</f>
        <v>0</v>
      </c>
      <c r="P17" s="2" t="e">
        <f>(ROUND(AVERAGE(Table13[[#This Row],[Durability]:[Strength]]), 2))</f>
        <v>#DIV/0!</v>
      </c>
      <c r="Q17" s="2" t="e">
        <f>(ROUND(AVERAGE(Table13[[#This Row],[Durability]:[Strength]]), 2)*Table13[[#This Row],[X]])</f>
        <v>#DIV/0!</v>
      </c>
    </row>
    <row r="18" spans="1:17" x14ac:dyDescent="0.3">
      <c r="A18" s="2" t="s">
        <v>17</v>
      </c>
      <c r="E18" s="2">
        <f>IF(Table13[[#This Row],[Alignment]]="Good", 1, 0)</f>
        <v>0</v>
      </c>
      <c r="P18" s="2" t="e">
        <f>(ROUND(AVERAGE(Table13[[#This Row],[Durability]:[Strength]]), 2))</f>
        <v>#DIV/0!</v>
      </c>
      <c r="Q18" s="2" t="e">
        <f>(ROUND(AVERAGE(Table13[[#This Row],[Durability]:[Strength]]), 2)*Table13[[#This Row],[X]])</f>
        <v>#DIV/0!</v>
      </c>
    </row>
    <row r="19" spans="1:17" x14ac:dyDescent="0.3">
      <c r="A19" s="2" t="s">
        <v>18</v>
      </c>
      <c r="E19" s="2">
        <f>IF(Table13[[#This Row],[Alignment]]="Good", 1, 0)</f>
        <v>0</v>
      </c>
      <c r="P19" s="2" t="e">
        <f>(ROUND(AVERAGE(Table13[[#This Row],[Durability]:[Strength]]), 2))</f>
        <v>#DIV/0!</v>
      </c>
      <c r="Q19" s="2" t="e">
        <f>(ROUND(AVERAGE(Table13[[#This Row],[Durability]:[Strength]]), 2)*Table13[[#This Row],[X]])</f>
        <v>#DIV/0!</v>
      </c>
    </row>
    <row r="20" spans="1:17" x14ac:dyDescent="0.3">
      <c r="A20" s="2" t="s">
        <v>19</v>
      </c>
      <c r="E20" s="2">
        <f>IF(Table13[[#This Row],[Alignment]]="Good", 1, 0)</f>
        <v>0</v>
      </c>
      <c r="P20" s="2" t="e">
        <f>(ROUND(AVERAGE(Table13[[#This Row],[Durability]:[Strength]]), 2))</f>
        <v>#DIV/0!</v>
      </c>
      <c r="Q20" s="2" t="e">
        <f>(ROUND(AVERAGE(Table13[[#This Row],[Durability]:[Strength]]), 2)*Table13[[#This Row],[X]])</f>
        <v>#DIV/0!</v>
      </c>
    </row>
    <row r="21" spans="1:17" x14ac:dyDescent="0.3">
      <c r="A21" s="2" t="s">
        <v>20</v>
      </c>
      <c r="E21" s="2">
        <f>IF(Table13[[#This Row],[Alignment]]="Good", 1, 0)</f>
        <v>0</v>
      </c>
      <c r="P21" s="2" t="e">
        <f>(ROUND(AVERAGE(Table13[[#This Row],[Durability]:[Strength]]), 2))</f>
        <v>#DIV/0!</v>
      </c>
      <c r="Q21" s="2" t="e">
        <f>(ROUND(AVERAGE(Table13[[#This Row],[Durability]:[Strength]]), 2)*Table13[[#This Row],[X]])</f>
        <v>#DIV/0!</v>
      </c>
    </row>
    <row r="22" spans="1:17" x14ac:dyDescent="0.3">
      <c r="A22" s="2" t="s">
        <v>21</v>
      </c>
      <c r="E22" s="2">
        <f>IF(Table13[[#This Row],[Alignment]]="Good", 1, 0)</f>
        <v>0</v>
      </c>
      <c r="P22" s="2" t="e">
        <f>(ROUND(AVERAGE(Table13[[#This Row],[Durability]:[Strength]]), 2))</f>
        <v>#DIV/0!</v>
      </c>
      <c r="Q22" s="2" t="e">
        <f>(ROUND(AVERAGE(Table13[[#This Row],[Durability]:[Strength]]), 2)*Table13[[#This Row],[X]])</f>
        <v>#DIV/0!</v>
      </c>
    </row>
    <row r="23" spans="1:17" x14ac:dyDescent="0.3">
      <c r="A23" s="2" t="s">
        <v>22</v>
      </c>
      <c r="E23" s="2">
        <f>IF(Table13[[#This Row],[Alignment]]="Good", 1, 0)</f>
        <v>0</v>
      </c>
      <c r="P23" s="2" t="e">
        <f>(ROUND(AVERAGE(Table13[[#This Row],[Durability]:[Strength]]), 2))</f>
        <v>#DIV/0!</v>
      </c>
      <c r="Q23" s="2" t="e">
        <f>(ROUND(AVERAGE(Table13[[#This Row],[Durability]:[Strength]]), 2)*Table13[[#This Row],[X]])</f>
        <v>#DIV/0!</v>
      </c>
    </row>
    <row r="24" spans="1:17" x14ac:dyDescent="0.3">
      <c r="A24" s="2" t="s">
        <v>23</v>
      </c>
      <c r="E24" s="2">
        <f>IF(Table13[[#This Row],[Alignment]]="Good", 1, 0)</f>
        <v>0</v>
      </c>
      <c r="P24" s="2" t="e">
        <f>(ROUND(AVERAGE(Table13[[#This Row],[Durability]:[Strength]]), 2))</f>
        <v>#DIV/0!</v>
      </c>
      <c r="Q24" s="2" t="e">
        <f>(ROUND(AVERAGE(Table13[[#This Row],[Durability]:[Strength]]), 2)*Table13[[#This Row],[X]])</f>
        <v>#DIV/0!</v>
      </c>
    </row>
    <row r="25" spans="1:17" x14ac:dyDescent="0.3">
      <c r="A25" s="2" t="s">
        <v>24</v>
      </c>
      <c r="E25" s="2">
        <f>IF(Table13[[#This Row],[Alignment]]="Good", 1, 0)</f>
        <v>0</v>
      </c>
      <c r="P25" s="2" t="e">
        <f>(ROUND(AVERAGE(Table13[[#This Row],[Durability]:[Strength]]), 2))</f>
        <v>#DIV/0!</v>
      </c>
      <c r="Q25" s="2" t="e">
        <f>(ROUND(AVERAGE(Table13[[#This Row],[Durability]:[Strength]]), 2)*Table13[[#This Row],[X]])</f>
        <v>#DIV/0!</v>
      </c>
    </row>
    <row r="26" spans="1:17" x14ac:dyDescent="0.3">
      <c r="A26" s="2" t="s">
        <v>25</v>
      </c>
      <c r="E26" s="2">
        <f>IF(Table13[[#This Row],[Alignment]]="Good", 1, 0)</f>
        <v>0</v>
      </c>
      <c r="P26" s="2" t="e">
        <f>(ROUND(AVERAGE(Table13[[#This Row],[Durability]:[Strength]]), 2))</f>
        <v>#DIV/0!</v>
      </c>
      <c r="Q26" s="2" t="e">
        <f>(ROUND(AVERAGE(Table13[[#This Row],[Durability]:[Strength]]), 2)*Table13[[#This Row],[X]])</f>
        <v>#DIV/0!</v>
      </c>
    </row>
    <row r="27" spans="1:17" x14ac:dyDescent="0.3">
      <c r="A27" s="2" t="s">
        <v>26</v>
      </c>
      <c r="E27" s="2">
        <f>IF(Table13[[#This Row],[Alignment]]="Good", 1, 0)</f>
        <v>0</v>
      </c>
      <c r="P27" s="2" t="e">
        <f>(ROUND(AVERAGE(Table13[[#This Row],[Durability]:[Strength]]), 2))</f>
        <v>#DIV/0!</v>
      </c>
      <c r="Q27" s="2" t="e">
        <f>(ROUND(AVERAGE(Table13[[#This Row],[Durability]:[Strength]]), 2)*Table13[[#This Row],[X]])</f>
        <v>#DIV/0!</v>
      </c>
    </row>
    <row r="28" spans="1:17" x14ac:dyDescent="0.3">
      <c r="A28" s="2" t="s">
        <v>27</v>
      </c>
      <c r="E28" s="2">
        <f>IF(Table13[[#This Row],[Alignment]]="Good", 1, 0)</f>
        <v>0</v>
      </c>
      <c r="P28" s="2" t="e">
        <f>(ROUND(AVERAGE(Table13[[#This Row],[Durability]:[Strength]]), 2))</f>
        <v>#DIV/0!</v>
      </c>
      <c r="Q28" s="2" t="e">
        <f>(ROUND(AVERAGE(Table13[[#This Row],[Durability]:[Strength]]), 2)*Table13[[#This Row],[X]])</f>
        <v>#DIV/0!</v>
      </c>
    </row>
    <row r="29" spans="1:17" x14ac:dyDescent="0.3">
      <c r="A29" s="2" t="s">
        <v>28</v>
      </c>
      <c r="E29" s="2">
        <f>IF(Table13[[#This Row],[Alignment]]="Good", 1, 0)</f>
        <v>0</v>
      </c>
      <c r="P29" s="2" t="e">
        <f>(ROUND(AVERAGE(Table13[[#This Row],[Durability]:[Strength]]), 2))</f>
        <v>#DIV/0!</v>
      </c>
      <c r="Q29" s="2" t="e">
        <f>(ROUND(AVERAGE(Table13[[#This Row],[Durability]:[Strength]]), 2)*Table13[[#This Row],[X]])</f>
        <v>#DIV/0!</v>
      </c>
    </row>
    <row r="30" spans="1:17" x14ac:dyDescent="0.3">
      <c r="A30" s="2" t="s">
        <v>29</v>
      </c>
      <c r="E30" s="2">
        <f>IF(Table13[[#This Row],[Alignment]]="Good", 1, 0)</f>
        <v>0</v>
      </c>
      <c r="P30" s="2" t="e">
        <f>(ROUND(AVERAGE(Table13[[#This Row],[Durability]:[Strength]]), 2))</f>
        <v>#DIV/0!</v>
      </c>
      <c r="Q30" s="2" t="e">
        <f>(ROUND(AVERAGE(Table13[[#This Row],[Durability]:[Strength]]), 2)*Table13[[#This Row],[X]])</f>
        <v>#DIV/0!</v>
      </c>
    </row>
    <row r="31" spans="1:17" x14ac:dyDescent="0.3">
      <c r="A31" s="2" t="s">
        <v>30</v>
      </c>
      <c r="E31" s="2">
        <f>IF(Table13[[#This Row],[Alignment]]="Good", 1, 0)</f>
        <v>0</v>
      </c>
      <c r="P31" s="2" t="e">
        <f>(ROUND(AVERAGE(Table13[[#This Row],[Durability]:[Strength]]), 2))</f>
        <v>#DIV/0!</v>
      </c>
      <c r="Q31" s="2" t="e">
        <f>(ROUND(AVERAGE(Table13[[#This Row],[Durability]:[Strength]]), 2)*Table13[[#This Row],[X]])</f>
        <v>#DIV/0!</v>
      </c>
    </row>
    <row r="32" spans="1:17" x14ac:dyDescent="0.3">
      <c r="A32" s="2" t="s">
        <v>31</v>
      </c>
      <c r="E32" s="2">
        <f>IF(Table13[[#This Row],[Alignment]]="Good", 1, 0)</f>
        <v>0</v>
      </c>
      <c r="P32" s="2" t="e">
        <f>(ROUND(AVERAGE(Table13[[#This Row],[Durability]:[Strength]]), 2))</f>
        <v>#DIV/0!</v>
      </c>
      <c r="Q32" s="2" t="e">
        <f>(ROUND(AVERAGE(Table13[[#This Row],[Durability]:[Strength]]), 2)*Table13[[#This Row],[X]])</f>
        <v>#DIV/0!</v>
      </c>
    </row>
    <row r="33" spans="1:17" x14ac:dyDescent="0.3">
      <c r="A33" s="2" t="s">
        <v>32</v>
      </c>
      <c r="E33" s="2">
        <f>IF(Table13[[#This Row],[Alignment]]="Good", 1, 0)</f>
        <v>0</v>
      </c>
      <c r="P33" s="2" t="e">
        <f>(ROUND(AVERAGE(Table13[[#This Row],[Durability]:[Strength]]), 2))</f>
        <v>#DIV/0!</v>
      </c>
      <c r="Q33" s="2" t="e">
        <f>(ROUND(AVERAGE(Table13[[#This Row],[Durability]:[Strength]]), 2)*Table13[[#This Row],[X]])</f>
        <v>#DIV/0!</v>
      </c>
    </row>
    <row r="34" spans="1:17" x14ac:dyDescent="0.3">
      <c r="A34" s="2" t="s">
        <v>33</v>
      </c>
      <c r="E34" s="2">
        <f>IF(Table13[[#This Row],[Alignment]]="Good", 1, 0)</f>
        <v>0</v>
      </c>
      <c r="P34" s="2" t="e">
        <f>(ROUND(AVERAGE(Table13[[#This Row],[Durability]:[Strength]]), 2))</f>
        <v>#DIV/0!</v>
      </c>
      <c r="Q34" s="2" t="e">
        <f>(ROUND(AVERAGE(Table13[[#This Row],[Durability]:[Strength]]), 2)*Table13[[#This Row],[X]])</f>
        <v>#DIV/0!</v>
      </c>
    </row>
    <row r="35" spans="1:17" x14ac:dyDescent="0.3">
      <c r="A35" s="2" t="s">
        <v>34</v>
      </c>
      <c r="E35" s="2">
        <f>IF(Table13[[#This Row],[Alignment]]="Good", 1, 0)</f>
        <v>0</v>
      </c>
      <c r="P35" s="2" t="e">
        <f>(ROUND(AVERAGE(Table13[[#This Row],[Durability]:[Strength]]), 2))</f>
        <v>#DIV/0!</v>
      </c>
      <c r="Q35" s="2" t="e">
        <f>(ROUND(AVERAGE(Table13[[#This Row],[Durability]:[Strength]]), 2)*Table13[[#This Row],[X]])</f>
        <v>#DIV/0!</v>
      </c>
    </row>
    <row r="36" spans="1:17" x14ac:dyDescent="0.3">
      <c r="A36" s="2" t="s">
        <v>35</v>
      </c>
      <c r="E36" s="2">
        <f>IF(Table13[[#This Row],[Alignment]]="Good", 1, 0)</f>
        <v>0</v>
      </c>
      <c r="P36" s="2" t="e">
        <f>(ROUND(AVERAGE(Table13[[#This Row],[Durability]:[Strength]]), 2))</f>
        <v>#DIV/0!</v>
      </c>
      <c r="Q36" s="2" t="e">
        <f>(ROUND(AVERAGE(Table13[[#This Row],[Durability]:[Strength]]), 2)*Table13[[#This Row],[X]])</f>
        <v>#DIV/0!</v>
      </c>
    </row>
    <row r="37" spans="1:17" x14ac:dyDescent="0.3">
      <c r="A37" s="2" t="s">
        <v>36</v>
      </c>
      <c r="E37" s="2">
        <f>IF(Table13[[#This Row],[Alignment]]="Good", 1, 0)</f>
        <v>0</v>
      </c>
      <c r="P37" s="2" t="e">
        <f>(ROUND(AVERAGE(Table13[[#This Row],[Durability]:[Strength]]), 2))</f>
        <v>#DIV/0!</v>
      </c>
      <c r="Q37" s="2" t="e">
        <f>(ROUND(AVERAGE(Table13[[#This Row],[Durability]:[Strength]]), 2)*Table13[[#This Row],[X]])</f>
        <v>#DIV/0!</v>
      </c>
    </row>
    <row r="38" spans="1:17" x14ac:dyDescent="0.3">
      <c r="A38" s="2" t="s">
        <v>37</v>
      </c>
      <c r="E38" s="2">
        <f>IF(Table13[[#This Row],[Alignment]]="Good", 1, 0)</f>
        <v>0</v>
      </c>
      <c r="P38" s="2" t="e">
        <f>(ROUND(AVERAGE(Table13[[#This Row],[Durability]:[Strength]]), 2))</f>
        <v>#DIV/0!</v>
      </c>
      <c r="Q38" s="2" t="e">
        <f>(ROUND(AVERAGE(Table13[[#This Row],[Durability]:[Strength]]), 2)*Table13[[#This Row],[X]])</f>
        <v>#DIV/0!</v>
      </c>
    </row>
    <row r="39" spans="1:17" x14ac:dyDescent="0.3">
      <c r="A39" s="2" t="s">
        <v>38</v>
      </c>
      <c r="E39" s="2">
        <f>IF(Table13[[#This Row],[Alignment]]="Good", 1, 0)</f>
        <v>0</v>
      </c>
      <c r="P39" s="2" t="e">
        <f>(ROUND(AVERAGE(Table13[[#This Row],[Durability]:[Strength]]), 2))</f>
        <v>#DIV/0!</v>
      </c>
      <c r="Q39" s="2" t="e">
        <f>(ROUND(AVERAGE(Table13[[#This Row],[Durability]:[Strength]]), 2)*Table13[[#This Row],[X]])</f>
        <v>#DIV/0!</v>
      </c>
    </row>
    <row r="40" spans="1:17" x14ac:dyDescent="0.3">
      <c r="A40" s="2" t="s">
        <v>39</v>
      </c>
      <c r="E40" s="2">
        <f>IF(Table13[[#This Row],[Alignment]]="Good", 1, 0)</f>
        <v>0</v>
      </c>
      <c r="P40" s="2" t="e">
        <f>(ROUND(AVERAGE(Table13[[#This Row],[Durability]:[Strength]]), 2))</f>
        <v>#DIV/0!</v>
      </c>
      <c r="Q40" s="2" t="e">
        <f>(ROUND(AVERAGE(Table13[[#This Row],[Durability]:[Strength]]), 2)*Table13[[#This Row],[X]])</f>
        <v>#DIV/0!</v>
      </c>
    </row>
    <row r="41" spans="1:17" x14ac:dyDescent="0.3">
      <c r="A41" s="2" t="s">
        <v>40</v>
      </c>
      <c r="E41" s="2">
        <f>IF(Table13[[#This Row],[Alignment]]="Good", 1, 0)</f>
        <v>0</v>
      </c>
      <c r="P41" s="2" t="e">
        <f>(ROUND(AVERAGE(Table13[[#This Row],[Durability]:[Strength]]), 2))</f>
        <v>#DIV/0!</v>
      </c>
      <c r="Q41" s="2" t="e">
        <f>(ROUND(AVERAGE(Table13[[#This Row],[Durability]:[Strength]]), 2)*Table13[[#This Row],[X]])</f>
        <v>#DIV/0!</v>
      </c>
    </row>
    <row r="42" spans="1:17" x14ac:dyDescent="0.3">
      <c r="A42" s="2" t="s">
        <v>41</v>
      </c>
      <c r="E42" s="2">
        <f>IF(Table13[[#This Row],[Alignment]]="Good", 1, 0)</f>
        <v>0</v>
      </c>
      <c r="P42" s="2" t="e">
        <f>(ROUND(AVERAGE(Table13[[#This Row],[Durability]:[Strength]]), 2))</f>
        <v>#DIV/0!</v>
      </c>
      <c r="Q42" s="2" t="e">
        <f>(ROUND(AVERAGE(Table13[[#This Row],[Durability]:[Strength]]), 2)*Table13[[#This Row],[X]])</f>
        <v>#DIV/0!</v>
      </c>
    </row>
    <row r="43" spans="1:17" x14ac:dyDescent="0.3">
      <c r="A43" s="2" t="s">
        <v>42</v>
      </c>
      <c r="E43" s="2">
        <f>IF(Table13[[#This Row],[Alignment]]="Good", 1, 0)</f>
        <v>0</v>
      </c>
      <c r="P43" s="2" t="e">
        <f>(ROUND(AVERAGE(Table13[[#This Row],[Durability]:[Strength]]), 2))</f>
        <v>#DIV/0!</v>
      </c>
      <c r="Q43" s="2" t="e">
        <f>(ROUND(AVERAGE(Table13[[#This Row],[Durability]:[Strength]]), 2)*Table13[[#This Row],[X]])</f>
        <v>#DIV/0!</v>
      </c>
    </row>
    <row r="44" spans="1:17" x14ac:dyDescent="0.3">
      <c r="A44" s="2" t="s">
        <v>43</v>
      </c>
      <c r="E44" s="2">
        <f>IF(Table13[[#This Row],[Alignment]]="Good", 1, 0)</f>
        <v>0</v>
      </c>
      <c r="P44" s="2" t="e">
        <f>(ROUND(AVERAGE(Table13[[#This Row],[Durability]:[Strength]]), 2))</f>
        <v>#DIV/0!</v>
      </c>
      <c r="Q44" s="2" t="e">
        <f>(ROUND(AVERAGE(Table13[[#This Row],[Durability]:[Strength]]), 2)*Table13[[#This Row],[X]])</f>
        <v>#DIV/0!</v>
      </c>
    </row>
    <row r="45" spans="1:17" x14ac:dyDescent="0.3">
      <c r="A45" s="2" t="s">
        <v>44</v>
      </c>
      <c r="E45" s="2">
        <f>IF(Table13[[#This Row],[Alignment]]="Good", 1, 0)</f>
        <v>0</v>
      </c>
      <c r="P45" s="2" t="e">
        <f>(ROUND(AVERAGE(Table13[[#This Row],[Durability]:[Strength]]), 2))</f>
        <v>#DIV/0!</v>
      </c>
      <c r="Q45" s="2" t="e">
        <f>(ROUND(AVERAGE(Table13[[#This Row],[Durability]:[Strength]]), 2)*Table13[[#This Row],[X]])</f>
        <v>#DIV/0!</v>
      </c>
    </row>
    <row r="46" spans="1:17" x14ac:dyDescent="0.3">
      <c r="A46" s="2" t="s">
        <v>45</v>
      </c>
      <c r="E46" s="2">
        <f>IF(Table13[[#This Row],[Alignment]]="Good", 1, 0)</f>
        <v>0</v>
      </c>
      <c r="P46" s="2" t="e">
        <f>(ROUND(AVERAGE(Table13[[#This Row],[Durability]:[Strength]]), 2))</f>
        <v>#DIV/0!</v>
      </c>
      <c r="Q46" s="2" t="e">
        <f>(ROUND(AVERAGE(Table13[[#This Row],[Durability]:[Strength]]), 2)*Table13[[#This Row],[X]])</f>
        <v>#DIV/0!</v>
      </c>
    </row>
    <row r="47" spans="1:17" x14ac:dyDescent="0.3">
      <c r="A47" s="2" t="s">
        <v>46</v>
      </c>
      <c r="E47" s="2">
        <f>IF(Table13[[#This Row],[Alignment]]="Good", 1, 0)</f>
        <v>0</v>
      </c>
      <c r="P47" s="2" t="e">
        <f>(ROUND(AVERAGE(Table13[[#This Row],[Durability]:[Strength]]), 2))</f>
        <v>#DIV/0!</v>
      </c>
      <c r="Q47" s="2" t="e">
        <f>(ROUND(AVERAGE(Table13[[#This Row],[Durability]:[Strength]]), 2)*Table13[[#This Row],[X]])</f>
        <v>#DIV/0!</v>
      </c>
    </row>
    <row r="48" spans="1:17" x14ac:dyDescent="0.3">
      <c r="A48" s="2" t="s">
        <v>47</v>
      </c>
      <c r="E48" s="2">
        <f>IF(Table13[[#This Row],[Alignment]]="Good", 1, 0)</f>
        <v>0</v>
      </c>
      <c r="P48" s="2" t="e">
        <f>(ROUND(AVERAGE(Table13[[#This Row],[Durability]:[Strength]]), 2))</f>
        <v>#DIV/0!</v>
      </c>
      <c r="Q48" s="2" t="e">
        <f>(ROUND(AVERAGE(Table13[[#This Row],[Durability]:[Strength]]), 2)*Table13[[#This Row],[X]])</f>
        <v>#DIV/0!</v>
      </c>
    </row>
    <row r="49" spans="1:17" x14ac:dyDescent="0.3">
      <c r="A49" s="2" t="s">
        <v>48</v>
      </c>
      <c r="E49" s="2">
        <f>IF(Table13[[#This Row],[Alignment]]="Good", 1, 0)</f>
        <v>0</v>
      </c>
      <c r="P49" s="2" t="e">
        <f>(ROUND(AVERAGE(Table13[[#This Row],[Durability]:[Strength]]), 2))</f>
        <v>#DIV/0!</v>
      </c>
      <c r="Q49" s="2" t="e">
        <f>(ROUND(AVERAGE(Table13[[#This Row],[Durability]:[Strength]]), 2)*Table13[[#This Row],[X]])</f>
        <v>#DIV/0!</v>
      </c>
    </row>
    <row r="50" spans="1:17" x14ac:dyDescent="0.3">
      <c r="A50" s="2" t="s">
        <v>49</v>
      </c>
      <c r="E50" s="2">
        <f>IF(Table13[[#This Row],[Alignment]]="Good", 1, 0)</f>
        <v>0</v>
      </c>
      <c r="P50" s="2" t="e">
        <f>(ROUND(AVERAGE(Table13[[#This Row],[Durability]:[Strength]]), 2))</f>
        <v>#DIV/0!</v>
      </c>
      <c r="Q50" s="2" t="e">
        <f>(ROUND(AVERAGE(Table13[[#This Row],[Durability]:[Strength]]), 2)*Table13[[#This Row],[X]])</f>
        <v>#DIV/0!</v>
      </c>
    </row>
    <row r="51" spans="1:17" x14ac:dyDescent="0.3">
      <c r="A51" s="2" t="s">
        <v>50</v>
      </c>
      <c r="E51" s="2">
        <f>IF(Table13[[#This Row],[Alignment]]="Good", 1, 0)</f>
        <v>0</v>
      </c>
      <c r="P51" s="2" t="e">
        <f>(ROUND(AVERAGE(Table13[[#This Row],[Durability]:[Strength]]), 2))</f>
        <v>#DIV/0!</v>
      </c>
      <c r="Q51" s="2" t="e">
        <f>(ROUND(AVERAGE(Table13[[#This Row],[Durability]:[Strength]]), 2)*Table13[[#This Row],[X]])</f>
        <v>#DIV/0!</v>
      </c>
    </row>
    <row r="52" spans="1:17" x14ac:dyDescent="0.3">
      <c r="A52" s="2" t="s">
        <v>51</v>
      </c>
      <c r="E52" s="2">
        <f>IF(Table13[[#This Row],[Alignment]]="Good", 1, 0)</f>
        <v>0</v>
      </c>
      <c r="P52" s="2" t="e">
        <f>(ROUND(AVERAGE(Table13[[#This Row],[Durability]:[Strength]]), 2))</f>
        <v>#DIV/0!</v>
      </c>
      <c r="Q52" s="2" t="e">
        <f>(ROUND(AVERAGE(Table13[[#This Row],[Durability]:[Strength]]), 2)*Table13[[#This Row],[X]])</f>
        <v>#DIV/0!</v>
      </c>
    </row>
    <row r="53" spans="1:17" x14ac:dyDescent="0.3">
      <c r="A53" s="2" t="s">
        <v>52</v>
      </c>
      <c r="E53" s="2">
        <f>IF(Table13[[#This Row],[Alignment]]="Good", 1, 0)</f>
        <v>0</v>
      </c>
      <c r="P53" s="2" t="e">
        <f>(ROUND(AVERAGE(Table13[[#This Row],[Durability]:[Strength]]), 2))</f>
        <v>#DIV/0!</v>
      </c>
      <c r="Q53" s="2" t="e">
        <f>(ROUND(AVERAGE(Table13[[#This Row],[Durability]:[Strength]]), 2)*Table13[[#This Row],[X]])</f>
        <v>#DIV/0!</v>
      </c>
    </row>
    <row r="54" spans="1:17" x14ac:dyDescent="0.3">
      <c r="A54" s="2" t="s">
        <v>53</v>
      </c>
      <c r="E54" s="2">
        <f>IF(Table13[[#This Row],[Alignment]]="Good", 1, 0)</f>
        <v>0</v>
      </c>
      <c r="P54" s="2" t="e">
        <f>(ROUND(AVERAGE(Table13[[#This Row],[Durability]:[Strength]]), 2))</f>
        <v>#DIV/0!</v>
      </c>
      <c r="Q54" s="2" t="e">
        <f>(ROUND(AVERAGE(Table13[[#This Row],[Durability]:[Strength]]), 2)*Table13[[#This Row],[X]])</f>
        <v>#DIV/0!</v>
      </c>
    </row>
    <row r="55" spans="1:17" x14ac:dyDescent="0.3">
      <c r="A55" s="2" t="s">
        <v>54</v>
      </c>
      <c r="E55" s="2">
        <f>IF(Table13[[#This Row],[Alignment]]="Good", 1, 0)</f>
        <v>0</v>
      </c>
      <c r="P55" s="2" t="e">
        <f>(ROUND(AVERAGE(Table13[[#This Row],[Durability]:[Strength]]), 2))</f>
        <v>#DIV/0!</v>
      </c>
      <c r="Q55" s="2" t="e">
        <f>(ROUND(AVERAGE(Table13[[#This Row],[Durability]:[Strength]]), 2)*Table13[[#This Row],[X]])</f>
        <v>#DIV/0!</v>
      </c>
    </row>
    <row r="56" spans="1:17" x14ac:dyDescent="0.3">
      <c r="A56" s="2" t="s">
        <v>55</v>
      </c>
      <c r="E56" s="2">
        <f>IF(Table13[[#This Row],[Alignment]]="Good", 1, 0)</f>
        <v>0</v>
      </c>
      <c r="P56" s="2" t="e">
        <f>(ROUND(AVERAGE(Table13[[#This Row],[Durability]:[Strength]]), 2))</f>
        <v>#DIV/0!</v>
      </c>
      <c r="Q56" s="2" t="e">
        <f>(ROUND(AVERAGE(Table13[[#This Row],[Durability]:[Strength]]), 2)*Table13[[#This Row],[X]])</f>
        <v>#DIV/0!</v>
      </c>
    </row>
    <row r="57" spans="1:17" x14ac:dyDescent="0.3">
      <c r="A57" s="2" t="s">
        <v>56</v>
      </c>
      <c r="E57" s="2">
        <f>IF(Table13[[#This Row],[Alignment]]="Good", 1, 0)</f>
        <v>0</v>
      </c>
      <c r="P57" s="2" t="e">
        <f>(ROUND(AVERAGE(Table13[[#This Row],[Durability]:[Strength]]), 2))</f>
        <v>#DIV/0!</v>
      </c>
      <c r="Q57" s="2" t="e">
        <f>(ROUND(AVERAGE(Table13[[#This Row],[Durability]:[Strength]]), 2)*Table13[[#This Row],[X]])</f>
        <v>#DIV/0!</v>
      </c>
    </row>
    <row r="58" spans="1:17" x14ac:dyDescent="0.3">
      <c r="A58" s="2" t="s">
        <v>57</v>
      </c>
      <c r="E58" s="2">
        <f>IF(Table13[[#This Row],[Alignment]]="Good", 1, 0)</f>
        <v>0</v>
      </c>
      <c r="P58" s="2" t="e">
        <f>(ROUND(AVERAGE(Table13[[#This Row],[Durability]:[Strength]]), 2))</f>
        <v>#DIV/0!</v>
      </c>
      <c r="Q58" s="2" t="e">
        <f>(ROUND(AVERAGE(Table13[[#This Row],[Durability]:[Strength]]), 2)*Table13[[#This Row],[X]])</f>
        <v>#DIV/0!</v>
      </c>
    </row>
    <row r="59" spans="1:17" x14ac:dyDescent="0.3">
      <c r="A59" s="2" t="s">
        <v>58</v>
      </c>
      <c r="E59" s="2">
        <f>IF(Table13[[#This Row],[Alignment]]="Good", 1, 0)</f>
        <v>0</v>
      </c>
      <c r="P59" s="2" t="e">
        <f>(ROUND(AVERAGE(Table13[[#This Row],[Durability]:[Strength]]), 2))</f>
        <v>#DIV/0!</v>
      </c>
      <c r="Q59" s="2" t="e">
        <f>(ROUND(AVERAGE(Table13[[#This Row],[Durability]:[Strength]]), 2)*Table13[[#This Row],[X]])</f>
        <v>#DIV/0!</v>
      </c>
    </row>
    <row r="60" spans="1:17" x14ac:dyDescent="0.3">
      <c r="A60" s="2" t="s">
        <v>59</v>
      </c>
      <c r="E60" s="2">
        <f>IF(Table13[[#This Row],[Alignment]]="Good", 1, 0)</f>
        <v>0</v>
      </c>
      <c r="P60" s="2" t="e">
        <f>(ROUND(AVERAGE(Table13[[#This Row],[Durability]:[Strength]]), 2))</f>
        <v>#DIV/0!</v>
      </c>
      <c r="Q60" s="2" t="e">
        <f>(ROUND(AVERAGE(Table13[[#This Row],[Durability]:[Strength]]), 2)*Table13[[#This Row],[X]])</f>
        <v>#DIV/0!</v>
      </c>
    </row>
    <row r="61" spans="1:17" x14ac:dyDescent="0.3">
      <c r="A61" s="2" t="s">
        <v>60</v>
      </c>
      <c r="E61" s="2">
        <f>IF(Table13[[#This Row],[Alignment]]="Good", 1, 0)</f>
        <v>0</v>
      </c>
      <c r="P61" s="2" t="e">
        <f>(ROUND(AVERAGE(Table13[[#This Row],[Durability]:[Strength]]), 2))</f>
        <v>#DIV/0!</v>
      </c>
      <c r="Q61" s="2" t="e">
        <f>(ROUND(AVERAGE(Table13[[#This Row],[Durability]:[Strength]]), 2)*Table13[[#This Row],[X]])</f>
        <v>#DIV/0!</v>
      </c>
    </row>
    <row r="62" spans="1:17" x14ac:dyDescent="0.3">
      <c r="A62" s="2" t="s">
        <v>61</v>
      </c>
      <c r="E62" s="2">
        <f>IF(Table13[[#This Row],[Alignment]]="Good", 1, 0)</f>
        <v>0</v>
      </c>
      <c r="P62" s="2" t="e">
        <f>(ROUND(AVERAGE(Table13[[#This Row],[Durability]:[Strength]]), 2))</f>
        <v>#DIV/0!</v>
      </c>
      <c r="Q62" s="2" t="e">
        <f>(ROUND(AVERAGE(Table13[[#This Row],[Durability]:[Strength]]), 2)*Table13[[#This Row],[X]])</f>
        <v>#DIV/0!</v>
      </c>
    </row>
    <row r="63" spans="1:17" x14ac:dyDescent="0.3">
      <c r="A63" s="2" t="s">
        <v>62</v>
      </c>
      <c r="E63" s="2">
        <f>IF(Table13[[#This Row],[Alignment]]="Good", 1, 0)</f>
        <v>0</v>
      </c>
      <c r="P63" s="2" t="e">
        <f>(ROUND(AVERAGE(Table13[[#This Row],[Durability]:[Strength]]), 2))</f>
        <v>#DIV/0!</v>
      </c>
      <c r="Q63" s="2" t="e">
        <f>(ROUND(AVERAGE(Table13[[#This Row],[Durability]:[Strength]]), 2)*Table13[[#This Row],[X]])</f>
        <v>#DIV/0!</v>
      </c>
    </row>
    <row r="64" spans="1:17" x14ac:dyDescent="0.3">
      <c r="A64" s="2" t="s">
        <v>63</v>
      </c>
      <c r="E64" s="2">
        <f>IF(Table13[[#This Row],[Alignment]]="Good", 1, 0)</f>
        <v>0</v>
      </c>
      <c r="P64" s="2" t="e">
        <f>(ROUND(AVERAGE(Table13[[#This Row],[Durability]:[Strength]]), 2))</f>
        <v>#DIV/0!</v>
      </c>
      <c r="Q64" s="2" t="e">
        <f>(ROUND(AVERAGE(Table13[[#This Row],[Durability]:[Strength]]), 2)*Table13[[#This Row],[X]])</f>
        <v>#DIV/0!</v>
      </c>
    </row>
    <row r="65" spans="1:17" x14ac:dyDescent="0.3">
      <c r="A65" s="2" t="s">
        <v>64</v>
      </c>
      <c r="E65" s="2">
        <f>IF(Table13[[#This Row],[Alignment]]="Good", 1, 0)</f>
        <v>0</v>
      </c>
      <c r="P65" s="2" t="e">
        <f>(ROUND(AVERAGE(Table13[[#This Row],[Durability]:[Strength]]), 2))</f>
        <v>#DIV/0!</v>
      </c>
      <c r="Q65" s="2" t="e">
        <f>(ROUND(AVERAGE(Table13[[#This Row],[Durability]:[Strength]]), 2)*Table13[[#This Row],[X]])</f>
        <v>#DIV/0!</v>
      </c>
    </row>
    <row r="66" spans="1:17" x14ac:dyDescent="0.3">
      <c r="A66" s="2" t="s">
        <v>65</v>
      </c>
      <c r="E66" s="2">
        <f>IF(Table13[[#This Row],[Alignment]]="Good", 1, 0)</f>
        <v>0</v>
      </c>
      <c r="P66" s="2" t="e">
        <f>(ROUND(AVERAGE(Table13[[#This Row],[Durability]:[Strength]]), 2))</f>
        <v>#DIV/0!</v>
      </c>
      <c r="Q66" s="2" t="e">
        <f>(ROUND(AVERAGE(Table13[[#This Row],[Durability]:[Strength]]), 2)*Table13[[#This Row],[X]])</f>
        <v>#DIV/0!</v>
      </c>
    </row>
    <row r="67" spans="1:17" x14ac:dyDescent="0.3">
      <c r="A67" s="2" t="s">
        <v>66</v>
      </c>
      <c r="E67" s="2">
        <f>IF(Table13[[#This Row],[Alignment]]="Good", 1, 0)</f>
        <v>0</v>
      </c>
      <c r="P67" s="2" t="e">
        <f>(ROUND(AVERAGE(Table13[[#This Row],[Durability]:[Strength]]), 2))</f>
        <v>#DIV/0!</v>
      </c>
      <c r="Q67" s="2" t="e">
        <f>(ROUND(AVERAGE(Table13[[#This Row],[Durability]:[Strength]]), 2)*Table13[[#This Row],[X]])</f>
        <v>#DIV/0!</v>
      </c>
    </row>
    <row r="68" spans="1:17" x14ac:dyDescent="0.3">
      <c r="A68" s="2" t="s">
        <v>67</v>
      </c>
      <c r="E68" s="2">
        <f>IF(Table13[[#This Row],[Alignment]]="Good", 1, 0)</f>
        <v>0</v>
      </c>
      <c r="P68" s="2" t="e">
        <f>(ROUND(AVERAGE(Table13[[#This Row],[Durability]:[Strength]]), 2))</f>
        <v>#DIV/0!</v>
      </c>
      <c r="Q68" s="2" t="e">
        <f>(ROUND(AVERAGE(Table13[[#This Row],[Durability]:[Strength]]), 2)*Table13[[#This Row],[X]])</f>
        <v>#DIV/0!</v>
      </c>
    </row>
    <row r="69" spans="1:17" x14ac:dyDescent="0.3">
      <c r="A69" s="2" t="s">
        <v>68</v>
      </c>
      <c r="E69" s="2">
        <f>IF(Table13[[#This Row],[Alignment]]="Good", 1, 0)</f>
        <v>0</v>
      </c>
      <c r="P69" s="2" t="e">
        <f>(ROUND(AVERAGE(Table13[[#This Row],[Durability]:[Strength]]), 2))</f>
        <v>#DIV/0!</v>
      </c>
      <c r="Q69" s="2" t="e">
        <f>(ROUND(AVERAGE(Table13[[#This Row],[Durability]:[Strength]]), 2)*Table13[[#This Row],[X]])</f>
        <v>#DIV/0!</v>
      </c>
    </row>
    <row r="70" spans="1:17" x14ac:dyDescent="0.3">
      <c r="A70" s="2" t="s">
        <v>69</v>
      </c>
      <c r="E70" s="2">
        <f>IF(Table13[[#This Row],[Alignment]]="Good", 1, 0)</f>
        <v>0</v>
      </c>
      <c r="P70" s="2" t="e">
        <f>(ROUND(AVERAGE(Table13[[#This Row],[Durability]:[Strength]]), 2))</f>
        <v>#DIV/0!</v>
      </c>
      <c r="Q70" s="2" t="e">
        <f>(ROUND(AVERAGE(Table13[[#This Row],[Durability]:[Strength]]), 2)*Table13[[#This Row],[X]])</f>
        <v>#DIV/0!</v>
      </c>
    </row>
    <row r="71" spans="1:17" x14ac:dyDescent="0.3">
      <c r="A71" s="2" t="s">
        <v>70</v>
      </c>
      <c r="E71" s="2">
        <f>IF(Table13[[#This Row],[Alignment]]="Good", 1, 0)</f>
        <v>0</v>
      </c>
      <c r="P71" s="2" t="e">
        <f>(ROUND(AVERAGE(Table13[[#This Row],[Durability]:[Strength]]), 2))</f>
        <v>#DIV/0!</v>
      </c>
      <c r="Q71" s="2" t="e">
        <f>(ROUND(AVERAGE(Table13[[#This Row],[Durability]:[Strength]]), 2)*Table13[[#This Row],[X]])</f>
        <v>#DIV/0!</v>
      </c>
    </row>
    <row r="72" spans="1:17" x14ac:dyDescent="0.3">
      <c r="A72" s="2" t="s">
        <v>71</v>
      </c>
      <c r="E72" s="2">
        <f>IF(Table13[[#This Row],[Alignment]]="Good", 1, 0)</f>
        <v>0</v>
      </c>
      <c r="P72" s="2" t="e">
        <f>(ROUND(AVERAGE(Table13[[#This Row],[Durability]:[Strength]]), 2))</f>
        <v>#DIV/0!</v>
      </c>
      <c r="Q72" s="2" t="e">
        <f>(ROUND(AVERAGE(Table13[[#This Row],[Durability]:[Strength]]), 2)*Table13[[#This Row],[X]])</f>
        <v>#DIV/0!</v>
      </c>
    </row>
    <row r="73" spans="1:17" x14ac:dyDescent="0.3">
      <c r="A73" s="2" t="s">
        <v>72</v>
      </c>
      <c r="E73" s="2">
        <f>IF(Table13[[#This Row],[Alignment]]="Good", 1, 0)</f>
        <v>0</v>
      </c>
      <c r="P73" s="2" t="e">
        <f>(ROUND(AVERAGE(Table13[[#This Row],[Durability]:[Strength]]), 2))</f>
        <v>#DIV/0!</v>
      </c>
      <c r="Q73" s="2" t="e">
        <f>(ROUND(AVERAGE(Table13[[#This Row],[Durability]:[Strength]]), 2)*Table13[[#This Row],[X]])</f>
        <v>#DIV/0!</v>
      </c>
    </row>
    <row r="74" spans="1:17" x14ac:dyDescent="0.3">
      <c r="A74" s="2" t="s">
        <v>73</v>
      </c>
      <c r="E74" s="2">
        <f>IF(Table13[[#This Row],[Alignment]]="Good", 1, 0)</f>
        <v>0</v>
      </c>
      <c r="P74" s="2" t="e">
        <f>(ROUND(AVERAGE(Table13[[#This Row],[Durability]:[Strength]]), 2))</f>
        <v>#DIV/0!</v>
      </c>
      <c r="Q74" s="2" t="e">
        <f>(ROUND(AVERAGE(Table13[[#This Row],[Durability]:[Strength]]), 2)*Table13[[#This Row],[X]])</f>
        <v>#DIV/0!</v>
      </c>
    </row>
    <row r="75" spans="1:17" x14ac:dyDescent="0.3">
      <c r="A75" s="2" t="s">
        <v>74</v>
      </c>
      <c r="E75" s="2">
        <f>IF(Table13[[#This Row],[Alignment]]="Good", 1, 0)</f>
        <v>0</v>
      </c>
      <c r="P75" s="2" t="e">
        <f>(ROUND(AVERAGE(Table13[[#This Row],[Durability]:[Strength]]), 2))</f>
        <v>#DIV/0!</v>
      </c>
      <c r="Q75" s="2" t="e">
        <f>(ROUND(AVERAGE(Table13[[#This Row],[Durability]:[Strength]]), 2)*Table13[[#This Row],[X]])</f>
        <v>#DIV/0!</v>
      </c>
    </row>
    <row r="76" spans="1:17" x14ac:dyDescent="0.3">
      <c r="A76" s="2" t="s">
        <v>75</v>
      </c>
      <c r="E76" s="2">
        <f>IF(Table13[[#This Row],[Alignment]]="Good", 1, 0)</f>
        <v>0</v>
      </c>
      <c r="P76" s="2" t="e">
        <f>(ROUND(AVERAGE(Table13[[#This Row],[Durability]:[Strength]]), 2))</f>
        <v>#DIV/0!</v>
      </c>
      <c r="Q76" s="2" t="e">
        <f>(ROUND(AVERAGE(Table13[[#This Row],[Durability]:[Strength]]), 2)*Table13[[#This Row],[X]])</f>
        <v>#DIV/0!</v>
      </c>
    </row>
    <row r="77" spans="1:17" x14ac:dyDescent="0.3">
      <c r="A77" s="2" t="s">
        <v>76</v>
      </c>
      <c r="E77" s="2">
        <f>IF(Table13[[#This Row],[Alignment]]="Good", 1, 0)</f>
        <v>0</v>
      </c>
      <c r="P77" s="2" t="e">
        <f>(ROUND(AVERAGE(Table13[[#This Row],[Durability]:[Strength]]), 2))</f>
        <v>#DIV/0!</v>
      </c>
      <c r="Q77" s="2" t="e">
        <f>(ROUND(AVERAGE(Table13[[#This Row],[Durability]:[Strength]]), 2)*Table13[[#This Row],[X]])</f>
        <v>#DIV/0!</v>
      </c>
    </row>
    <row r="78" spans="1:17" x14ac:dyDescent="0.3">
      <c r="A78" s="2" t="s">
        <v>77</v>
      </c>
      <c r="E78" s="2">
        <f>IF(Table13[[#This Row],[Alignment]]="Good", 1, 0)</f>
        <v>0</v>
      </c>
      <c r="P78" s="2" t="e">
        <f>(ROUND(AVERAGE(Table13[[#This Row],[Durability]:[Strength]]), 2))</f>
        <v>#DIV/0!</v>
      </c>
      <c r="Q78" s="2" t="e">
        <f>(ROUND(AVERAGE(Table13[[#This Row],[Durability]:[Strength]]), 2)*Table13[[#This Row],[X]])</f>
        <v>#DIV/0!</v>
      </c>
    </row>
    <row r="79" spans="1:17" x14ac:dyDescent="0.3">
      <c r="A79" s="2" t="s">
        <v>78</v>
      </c>
      <c r="E79" s="2">
        <f>IF(Table13[[#This Row],[Alignment]]="Good", 1, 0)</f>
        <v>0</v>
      </c>
      <c r="P79" s="2" t="e">
        <f>(ROUND(AVERAGE(Table13[[#This Row],[Durability]:[Strength]]), 2))</f>
        <v>#DIV/0!</v>
      </c>
      <c r="Q79" s="2" t="e">
        <f>(ROUND(AVERAGE(Table13[[#This Row],[Durability]:[Strength]]), 2)*Table13[[#This Row],[X]])</f>
        <v>#DIV/0!</v>
      </c>
    </row>
    <row r="80" spans="1:17" x14ac:dyDescent="0.3">
      <c r="A80" s="2" t="s">
        <v>79</v>
      </c>
      <c r="E80" s="2">
        <f>IF(Table13[[#This Row],[Alignment]]="Good", 1, 0)</f>
        <v>0</v>
      </c>
      <c r="P80" s="2" t="e">
        <f>(ROUND(AVERAGE(Table13[[#This Row],[Durability]:[Strength]]), 2))</f>
        <v>#DIV/0!</v>
      </c>
      <c r="Q80" s="2" t="e">
        <f>(ROUND(AVERAGE(Table13[[#This Row],[Durability]:[Strength]]), 2)*Table13[[#This Row],[X]])</f>
        <v>#DIV/0!</v>
      </c>
    </row>
    <row r="81" spans="1:17" x14ac:dyDescent="0.3">
      <c r="A81" s="2" t="s">
        <v>80</v>
      </c>
      <c r="E81" s="2">
        <f>IF(Table13[[#This Row],[Alignment]]="Good", 1, 0)</f>
        <v>0</v>
      </c>
      <c r="P81" s="2" t="e">
        <f>(ROUND(AVERAGE(Table13[[#This Row],[Durability]:[Strength]]), 2))</f>
        <v>#DIV/0!</v>
      </c>
      <c r="Q81" s="2" t="e">
        <f>(ROUND(AVERAGE(Table13[[#This Row],[Durability]:[Strength]]), 2)*Table13[[#This Row],[X]])</f>
        <v>#DIV/0!</v>
      </c>
    </row>
    <row r="82" spans="1:17" x14ac:dyDescent="0.3">
      <c r="A82" s="2" t="s">
        <v>81</v>
      </c>
      <c r="E82" s="2">
        <f>IF(Table13[[#This Row],[Alignment]]="Good", 1, 0)</f>
        <v>0</v>
      </c>
      <c r="P82" s="2" t="e">
        <f>(ROUND(AVERAGE(Table13[[#This Row],[Durability]:[Strength]]), 2))</f>
        <v>#DIV/0!</v>
      </c>
      <c r="Q82" s="2" t="e">
        <f>(ROUND(AVERAGE(Table13[[#This Row],[Durability]:[Strength]]), 2)*Table13[[#This Row],[X]])</f>
        <v>#DIV/0!</v>
      </c>
    </row>
    <row r="83" spans="1:17" x14ac:dyDescent="0.3">
      <c r="A83" s="2" t="s">
        <v>82</v>
      </c>
      <c r="E83" s="2">
        <f>IF(Table13[[#This Row],[Alignment]]="Good", 1, 0)</f>
        <v>0</v>
      </c>
      <c r="P83" s="2" t="e">
        <f>(ROUND(AVERAGE(Table13[[#This Row],[Durability]:[Strength]]), 2))</f>
        <v>#DIV/0!</v>
      </c>
      <c r="Q83" s="2" t="e">
        <f>(ROUND(AVERAGE(Table13[[#This Row],[Durability]:[Strength]]), 2)*Table13[[#This Row],[X]])</f>
        <v>#DIV/0!</v>
      </c>
    </row>
    <row r="84" spans="1:17" x14ac:dyDescent="0.3">
      <c r="A84" s="2" t="s">
        <v>83</v>
      </c>
      <c r="E84" s="2">
        <f>IF(Table13[[#This Row],[Alignment]]="Good", 1, 0)</f>
        <v>0</v>
      </c>
      <c r="P84" s="2" t="e">
        <f>(ROUND(AVERAGE(Table13[[#This Row],[Durability]:[Strength]]), 2))</f>
        <v>#DIV/0!</v>
      </c>
      <c r="Q84" s="2" t="e">
        <f>(ROUND(AVERAGE(Table13[[#This Row],[Durability]:[Strength]]), 2)*Table13[[#This Row],[X]])</f>
        <v>#DIV/0!</v>
      </c>
    </row>
    <row r="85" spans="1:17" x14ac:dyDescent="0.3">
      <c r="A85" s="2" t="s">
        <v>84</v>
      </c>
      <c r="E85" s="2">
        <f>IF(Table13[[#This Row],[Alignment]]="Good", 1, 0)</f>
        <v>0</v>
      </c>
      <c r="P85" s="2" t="e">
        <f>(ROUND(AVERAGE(Table13[[#This Row],[Durability]:[Strength]]), 2))</f>
        <v>#DIV/0!</v>
      </c>
      <c r="Q85" s="2" t="e">
        <f>(ROUND(AVERAGE(Table13[[#This Row],[Durability]:[Strength]]), 2)*Table13[[#This Row],[X]])</f>
        <v>#DIV/0!</v>
      </c>
    </row>
    <row r="86" spans="1:17" x14ac:dyDescent="0.3">
      <c r="A86" s="2" t="s">
        <v>85</v>
      </c>
      <c r="E86" s="2">
        <f>IF(Table13[[#This Row],[Alignment]]="Good", 1, 0)</f>
        <v>0</v>
      </c>
      <c r="P86" s="2" t="e">
        <f>(ROUND(AVERAGE(Table13[[#This Row],[Durability]:[Strength]]), 2))</f>
        <v>#DIV/0!</v>
      </c>
      <c r="Q86" s="2" t="e">
        <f>(ROUND(AVERAGE(Table13[[#This Row],[Durability]:[Strength]]), 2)*Table13[[#This Row],[X]])</f>
        <v>#DIV/0!</v>
      </c>
    </row>
    <row r="87" spans="1:17" x14ac:dyDescent="0.3">
      <c r="A87" s="2" t="s">
        <v>86</v>
      </c>
      <c r="E87" s="2">
        <f>IF(Table13[[#This Row],[Alignment]]="Good", 1, 0)</f>
        <v>0</v>
      </c>
      <c r="P87" s="2" t="e">
        <f>(ROUND(AVERAGE(Table13[[#This Row],[Durability]:[Strength]]), 2))</f>
        <v>#DIV/0!</v>
      </c>
      <c r="Q87" s="2" t="e">
        <f>(ROUND(AVERAGE(Table13[[#This Row],[Durability]:[Strength]]), 2)*Table13[[#This Row],[X]])</f>
        <v>#DIV/0!</v>
      </c>
    </row>
    <row r="88" spans="1:17" x14ac:dyDescent="0.3">
      <c r="A88" s="2" t="s">
        <v>87</v>
      </c>
      <c r="E88" s="2">
        <f>IF(Table13[[#This Row],[Alignment]]="Good", 1, 0)</f>
        <v>0</v>
      </c>
      <c r="P88" s="2" t="e">
        <f>(ROUND(AVERAGE(Table13[[#This Row],[Durability]:[Strength]]), 2))</f>
        <v>#DIV/0!</v>
      </c>
      <c r="Q88" s="2" t="e">
        <f>(ROUND(AVERAGE(Table13[[#This Row],[Durability]:[Strength]]), 2)*Table13[[#This Row],[X]])</f>
        <v>#DIV/0!</v>
      </c>
    </row>
    <row r="89" spans="1:17" x14ac:dyDescent="0.3">
      <c r="A89" s="2" t="s">
        <v>88</v>
      </c>
      <c r="E89" s="2">
        <f>IF(Table13[[#This Row],[Alignment]]="Good", 1, 0)</f>
        <v>0</v>
      </c>
      <c r="P89" s="2" t="e">
        <f>(ROUND(AVERAGE(Table13[[#This Row],[Durability]:[Strength]]), 2))</f>
        <v>#DIV/0!</v>
      </c>
      <c r="Q89" s="2" t="e">
        <f>(ROUND(AVERAGE(Table13[[#This Row],[Durability]:[Strength]]), 2)*Table13[[#This Row],[X]])</f>
        <v>#DIV/0!</v>
      </c>
    </row>
    <row r="90" spans="1:17" x14ac:dyDescent="0.3">
      <c r="A90" s="2" t="s">
        <v>89</v>
      </c>
      <c r="E90" s="2">
        <f>IF(Table13[[#This Row],[Alignment]]="Good", 1, 0)</f>
        <v>0</v>
      </c>
      <c r="P90" s="2" t="e">
        <f>(ROUND(AVERAGE(Table13[[#This Row],[Durability]:[Strength]]), 2))</f>
        <v>#DIV/0!</v>
      </c>
      <c r="Q90" s="2" t="e">
        <f>(ROUND(AVERAGE(Table13[[#This Row],[Durability]:[Strength]]), 2)*Table13[[#This Row],[X]])</f>
        <v>#DIV/0!</v>
      </c>
    </row>
    <row r="91" spans="1:17" x14ac:dyDescent="0.3">
      <c r="A91" s="2" t="s">
        <v>90</v>
      </c>
      <c r="E91" s="2">
        <f>IF(Table13[[#This Row],[Alignment]]="Good", 1, 0)</f>
        <v>0</v>
      </c>
      <c r="P91" s="2" t="e">
        <f>(ROUND(AVERAGE(Table13[[#This Row],[Durability]:[Strength]]), 2))</f>
        <v>#DIV/0!</v>
      </c>
      <c r="Q91" s="2" t="e">
        <f>(ROUND(AVERAGE(Table13[[#This Row],[Durability]:[Strength]]), 2)*Table13[[#This Row],[X]])</f>
        <v>#DIV/0!</v>
      </c>
    </row>
    <row r="92" spans="1:17" x14ac:dyDescent="0.3">
      <c r="A92" s="2" t="s">
        <v>91</v>
      </c>
      <c r="E92" s="2">
        <f>IF(Table13[[#This Row],[Alignment]]="Good", 1, 0)</f>
        <v>0</v>
      </c>
      <c r="P92" s="2" t="e">
        <f>(ROUND(AVERAGE(Table13[[#This Row],[Durability]:[Strength]]), 2))</f>
        <v>#DIV/0!</v>
      </c>
      <c r="Q92" s="2" t="e">
        <f>(ROUND(AVERAGE(Table13[[#This Row],[Durability]:[Strength]]), 2)*Table13[[#This Row],[X]])</f>
        <v>#DIV/0!</v>
      </c>
    </row>
    <row r="93" spans="1:17" x14ac:dyDescent="0.3">
      <c r="A93" s="2" t="s">
        <v>92</v>
      </c>
      <c r="E93" s="2">
        <f>IF(Table13[[#This Row],[Alignment]]="Good", 1, 0)</f>
        <v>0</v>
      </c>
      <c r="P93" s="2" t="e">
        <f>(ROUND(AVERAGE(Table13[[#This Row],[Durability]:[Strength]]), 2))</f>
        <v>#DIV/0!</v>
      </c>
      <c r="Q93" s="2" t="e">
        <f>(ROUND(AVERAGE(Table13[[#This Row],[Durability]:[Strength]]), 2)*Table13[[#This Row],[X]])</f>
        <v>#DIV/0!</v>
      </c>
    </row>
    <row r="94" spans="1:17" x14ac:dyDescent="0.3">
      <c r="A94" s="2" t="s">
        <v>93</v>
      </c>
      <c r="E94" s="2">
        <f>IF(Table13[[#This Row],[Alignment]]="Good", 1, 0)</f>
        <v>0</v>
      </c>
      <c r="P94" s="2" t="e">
        <f>(ROUND(AVERAGE(Table13[[#This Row],[Durability]:[Strength]]), 2))</f>
        <v>#DIV/0!</v>
      </c>
      <c r="Q94" s="2" t="e">
        <f>(ROUND(AVERAGE(Table13[[#This Row],[Durability]:[Strength]]), 2)*Table13[[#This Row],[X]])</f>
        <v>#DIV/0!</v>
      </c>
    </row>
    <row r="95" spans="1:17" x14ac:dyDescent="0.3">
      <c r="A95" s="2" t="s">
        <v>94</v>
      </c>
      <c r="E95" s="2">
        <f>IF(Table13[[#This Row],[Alignment]]="Good", 1, 0)</f>
        <v>0</v>
      </c>
      <c r="P95" s="2" t="e">
        <f>(ROUND(AVERAGE(Table13[[#This Row],[Durability]:[Strength]]), 2))</f>
        <v>#DIV/0!</v>
      </c>
      <c r="Q95" s="2" t="e">
        <f>(ROUND(AVERAGE(Table13[[#This Row],[Durability]:[Strength]]), 2)*Table13[[#This Row],[X]])</f>
        <v>#DIV/0!</v>
      </c>
    </row>
    <row r="96" spans="1:17" x14ac:dyDescent="0.3">
      <c r="A96" s="2" t="s">
        <v>95</v>
      </c>
      <c r="E96" s="2">
        <f>IF(Table13[[#This Row],[Alignment]]="Good", 1, 0)</f>
        <v>0</v>
      </c>
      <c r="P96" s="2" t="e">
        <f>(ROUND(AVERAGE(Table13[[#This Row],[Durability]:[Strength]]), 2))</f>
        <v>#DIV/0!</v>
      </c>
      <c r="Q96" s="2" t="e">
        <f>(ROUND(AVERAGE(Table13[[#This Row],[Durability]:[Strength]]), 2)*Table13[[#This Row],[X]])</f>
        <v>#DIV/0!</v>
      </c>
    </row>
    <row r="97" spans="1:17" x14ac:dyDescent="0.3">
      <c r="A97" s="2" t="s">
        <v>96</v>
      </c>
      <c r="E97" s="2">
        <f>IF(Table13[[#This Row],[Alignment]]="Good", 1, 0)</f>
        <v>0</v>
      </c>
      <c r="P97" s="2" t="e">
        <f>(ROUND(AVERAGE(Table13[[#This Row],[Durability]:[Strength]]), 2))</f>
        <v>#DIV/0!</v>
      </c>
      <c r="Q97" s="2" t="e">
        <f>(ROUND(AVERAGE(Table13[[#This Row],[Durability]:[Strength]]), 2)*Table13[[#This Row],[X]])</f>
        <v>#DIV/0!</v>
      </c>
    </row>
    <row r="98" spans="1:17" x14ac:dyDescent="0.3">
      <c r="A98" s="2" t="s">
        <v>97</v>
      </c>
      <c r="E98" s="2">
        <f>IF(Table13[[#This Row],[Alignment]]="Good", 1, 0)</f>
        <v>0</v>
      </c>
      <c r="P98" s="2" t="e">
        <f>(ROUND(AVERAGE(Table13[[#This Row],[Durability]:[Strength]]), 2))</f>
        <v>#DIV/0!</v>
      </c>
      <c r="Q98" s="2" t="e">
        <f>(ROUND(AVERAGE(Table13[[#This Row],[Durability]:[Strength]]), 2)*Table13[[#This Row],[X]])</f>
        <v>#DIV/0!</v>
      </c>
    </row>
    <row r="99" spans="1:17" x14ac:dyDescent="0.3">
      <c r="A99" s="2" t="s">
        <v>98</v>
      </c>
      <c r="E99" s="2">
        <f>IF(Table13[[#This Row],[Alignment]]="Good", 1, 0)</f>
        <v>0</v>
      </c>
      <c r="P99" s="2" t="e">
        <f>(ROUND(AVERAGE(Table13[[#This Row],[Durability]:[Strength]]), 2))</f>
        <v>#DIV/0!</v>
      </c>
      <c r="Q99" s="2" t="e">
        <f>(ROUND(AVERAGE(Table13[[#This Row],[Durability]:[Strength]]), 2)*Table13[[#This Row],[X]])</f>
        <v>#DIV/0!</v>
      </c>
    </row>
    <row r="100" spans="1:17" x14ac:dyDescent="0.3">
      <c r="A100" s="2" t="s">
        <v>99</v>
      </c>
      <c r="B100" s="2" t="s">
        <v>99</v>
      </c>
      <c r="D100" s="2" t="s">
        <v>131</v>
      </c>
      <c r="E100" s="2">
        <f>IF(Table13[[#This Row],[Alignment]]="Good", 1, 0)</f>
        <v>0</v>
      </c>
      <c r="F100" s="2">
        <v>0</v>
      </c>
      <c r="H100" s="2">
        <v>95</v>
      </c>
      <c r="I100" s="2">
        <v>95</v>
      </c>
      <c r="J100" s="2">
        <v>90</v>
      </c>
      <c r="K100" s="2">
        <v>95</v>
      </c>
      <c r="L100" s="2">
        <v>95</v>
      </c>
      <c r="M100" s="2">
        <v>95</v>
      </c>
      <c r="N100" s="2">
        <v>1</v>
      </c>
      <c r="O100" s="2">
        <v>0</v>
      </c>
      <c r="P100" s="2">
        <f>(ROUND(AVERAGE(Table13[[#This Row],[Durability]:[Strength]]), 2))</f>
        <v>94.17</v>
      </c>
      <c r="Q100" s="2">
        <f>(ROUND(AVERAGE(Table13[[#This Row],[Durability]:[Strength]]), 2)*Table13[[#This Row],[X]])</f>
        <v>94.17</v>
      </c>
    </row>
    <row r="101" spans="1:17" x14ac:dyDescent="0.3">
      <c r="A101" s="2" t="s">
        <v>100</v>
      </c>
      <c r="E101" s="2">
        <f>IF(Table13[[#This Row],[Alignment]]="Good", 1, 0)</f>
        <v>0</v>
      </c>
      <c r="P101" s="2" t="e">
        <f>(ROUND(AVERAGE(Table13[[#This Row],[Durability]:[Strength]]), 2))</f>
        <v>#DIV/0!</v>
      </c>
      <c r="Q101" s="2" t="e">
        <f>(ROUND(AVERAGE(Table13[[#This Row],[Durability]:[Strength]]), 2)*Table13[[#This Row],[X]])</f>
        <v>#DIV/0!</v>
      </c>
    </row>
    <row r="102" spans="1:17" x14ac:dyDescent="0.3">
      <c r="A102" s="2" t="s">
        <v>101</v>
      </c>
      <c r="E102" s="2">
        <f>IF(Table13[[#This Row],[Alignment]]="Good", 1, 0)</f>
        <v>0</v>
      </c>
      <c r="P102" s="2" t="e">
        <f>(ROUND(AVERAGE(Table13[[#This Row],[Durability]:[Strength]]), 2))</f>
        <v>#DIV/0!</v>
      </c>
      <c r="Q102" s="2" t="e">
        <f>(ROUND(AVERAGE(Table13[[#This Row],[Durability]:[Strength]]), 2)*Table13[[#This Row],[X]])</f>
        <v>#DIV/0!</v>
      </c>
    </row>
    <row r="103" spans="1:17" x14ac:dyDescent="0.3">
      <c r="A103" s="2" t="s">
        <v>102</v>
      </c>
      <c r="E103" s="2">
        <f>IF(Table13[[#This Row],[Alignment]]="Good", 1, 0)</f>
        <v>0</v>
      </c>
      <c r="P103" s="2" t="e">
        <f>(ROUND(AVERAGE(Table13[[#This Row],[Durability]:[Strength]]), 2))</f>
        <v>#DIV/0!</v>
      </c>
      <c r="Q103" s="2" t="e">
        <f>(ROUND(AVERAGE(Table13[[#This Row],[Durability]:[Strength]]), 2)*Table13[[#This Row],[X]])</f>
        <v>#DIV/0!</v>
      </c>
    </row>
    <row r="104" spans="1:17" x14ac:dyDescent="0.3">
      <c r="A104" s="2" t="s">
        <v>103</v>
      </c>
      <c r="E104" s="2">
        <f>IF(Table13[[#This Row],[Alignment]]="Good", 1, 0)</f>
        <v>0</v>
      </c>
      <c r="P104" s="2" t="e">
        <f>(ROUND(AVERAGE(Table13[[#This Row],[Durability]:[Strength]]), 2))</f>
        <v>#DIV/0!</v>
      </c>
      <c r="Q104" s="2" t="e">
        <f>(ROUND(AVERAGE(Table13[[#This Row],[Durability]:[Strength]]), 2)*Table13[[#This Row],[X]])</f>
        <v>#DIV/0!</v>
      </c>
    </row>
    <row r="105" spans="1:17" x14ac:dyDescent="0.3">
      <c r="A105" s="2" t="s">
        <v>104</v>
      </c>
      <c r="E105" s="2">
        <f>IF(Table13[[#This Row],[Alignment]]="Good", 1, 0)</f>
        <v>0</v>
      </c>
      <c r="P105" s="2" t="e">
        <f>(ROUND(AVERAGE(Table13[[#This Row],[Durability]:[Strength]]), 2))</f>
        <v>#DIV/0!</v>
      </c>
      <c r="Q105" s="2" t="e">
        <f>(ROUND(AVERAGE(Table13[[#This Row],[Durability]:[Strength]]), 2)*Table13[[#This Row],[X]])</f>
        <v>#DIV/0!</v>
      </c>
    </row>
  </sheetData>
  <conditionalFormatting sqref="H1:K1048576">
    <cfRule type="cellIs" dxfId="55" priority="3" operator="greaterThan">
      <formula>6</formula>
    </cfRule>
  </conditionalFormatting>
  <conditionalFormatting sqref="L1:L1048576">
    <cfRule type="cellIs" dxfId="54" priority="2" operator="greaterThan">
      <formula>5</formula>
    </cfRule>
  </conditionalFormatting>
  <conditionalFormatting sqref="M1:M1048576">
    <cfRule type="cellIs" dxfId="53" priority="1" operator="greaterThan">
      <formula>6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3" workbookViewId="0">
      <selection activeCell="F28" sqref="A28:F28"/>
    </sheetView>
  </sheetViews>
  <sheetFormatPr defaultRowHeight="14.4" x14ac:dyDescent="0.3"/>
  <cols>
    <col min="1" max="1" width="18.77734375" style="6" customWidth="1"/>
    <col min="2" max="2" width="18" style="6" customWidth="1"/>
    <col min="3" max="3" width="19.5546875" style="6" customWidth="1"/>
    <col min="4" max="4" width="12.5546875" style="6" customWidth="1"/>
    <col min="5" max="5" width="8.88671875" style="6"/>
    <col min="6" max="6" width="10.109375" style="6" customWidth="1"/>
    <col min="7" max="16384" width="8.88671875" style="6"/>
  </cols>
  <sheetData>
    <row r="1" spans="1:6" x14ac:dyDescent="0.3">
      <c r="A1" s="7" t="s">
        <v>141</v>
      </c>
      <c r="B1" s="7" t="s">
        <v>142</v>
      </c>
      <c r="C1" s="7" t="s">
        <v>143</v>
      </c>
    </row>
    <row r="2" spans="1:6" x14ac:dyDescent="0.3">
      <c r="A2" s="7">
        <v>1</v>
      </c>
      <c r="B2" s="7">
        <f t="shared" ref="B2:B8" si="0">ROUND(A2/7, 2)</f>
        <v>0.14000000000000001</v>
      </c>
      <c r="C2" s="7">
        <f>B2*100</f>
        <v>14.000000000000002</v>
      </c>
    </row>
    <row r="3" spans="1:6" x14ac:dyDescent="0.3">
      <c r="A3" s="7">
        <v>2</v>
      </c>
      <c r="B3" s="7">
        <f t="shared" si="0"/>
        <v>0.28999999999999998</v>
      </c>
      <c r="C3" s="7">
        <f t="shared" ref="C3:C8" si="1">B3*100</f>
        <v>28.999999999999996</v>
      </c>
    </row>
    <row r="4" spans="1:6" x14ac:dyDescent="0.3">
      <c r="A4" s="7">
        <v>3</v>
      </c>
      <c r="B4" s="7">
        <f t="shared" si="0"/>
        <v>0.43</v>
      </c>
      <c r="C4" s="7">
        <f t="shared" si="1"/>
        <v>43</v>
      </c>
    </row>
    <row r="5" spans="1:6" x14ac:dyDescent="0.3">
      <c r="A5" s="7">
        <v>4</v>
      </c>
      <c r="B5" s="7">
        <f t="shared" si="0"/>
        <v>0.56999999999999995</v>
      </c>
      <c r="C5" s="7">
        <f t="shared" si="1"/>
        <v>56.999999999999993</v>
      </c>
    </row>
    <row r="6" spans="1:6" x14ac:dyDescent="0.3">
      <c r="A6" s="7">
        <v>5</v>
      </c>
      <c r="B6" s="7">
        <f t="shared" si="0"/>
        <v>0.71</v>
      </c>
      <c r="C6" s="7">
        <f t="shared" si="1"/>
        <v>71</v>
      </c>
    </row>
    <row r="7" spans="1:6" x14ac:dyDescent="0.3">
      <c r="A7" s="7">
        <v>6</v>
      </c>
      <c r="B7" s="7">
        <f t="shared" si="0"/>
        <v>0.86</v>
      </c>
      <c r="C7" s="7">
        <f t="shared" si="1"/>
        <v>86</v>
      </c>
    </row>
    <row r="8" spans="1:6" x14ac:dyDescent="0.3">
      <c r="A8" s="7">
        <v>7</v>
      </c>
      <c r="B8" s="7">
        <f t="shared" si="0"/>
        <v>1</v>
      </c>
      <c r="C8" s="7">
        <f t="shared" si="1"/>
        <v>100</v>
      </c>
    </row>
    <row r="16" spans="1:6" ht="15" thickBot="1" x14ac:dyDescent="0.35">
      <c r="A16" s="8" t="s">
        <v>111</v>
      </c>
      <c r="B16" s="8" t="s">
        <v>139</v>
      </c>
      <c r="C16" s="8" t="s">
        <v>140</v>
      </c>
      <c r="D16" s="8" t="s">
        <v>108</v>
      </c>
      <c r="E16" s="8" t="s">
        <v>110</v>
      </c>
      <c r="F16" s="8" t="s">
        <v>109</v>
      </c>
    </row>
    <row r="17" spans="1:6" x14ac:dyDescent="0.3">
      <c r="A17" s="9">
        <v>7</v>
      </c>
      <c r="B17" s="9">
        <v>7</v>
      </c>
      <c r="C17" s="9">
        <v>6</v>
      </c>
      <c r="D17" s="9">
        <v>5</v>
      </c>
      <c r="E17" s="9">
        <v>6</v>
      </c>
      <c r="F17" s="9">
        <v>6</v>
      </c>
    </row>
    <row r="22" spans="1:6" ht="15" thickBot="1" x14ac:dyDescent="0.35">
      <c r="A22" s="8" t="s">
        <v>111</v>
      </c>
      <c r="B22" s="8" t="s">
        <v>139</v>
      </c>
      <c r="C22" s="8" t="s">
        <v>140</v>
      </c>
      <c r="D22" s="8" t="s">
        <v>108</v>
      </c>
      <c r="E22" s="8" t="s">
        <v>110</v>
      </c>
      <c r="F22" s="8" t="s">
        <v>109</v>
      </c>
    </row>
    <row r="23" spans="1:6" x14ac:dyDescent="0.3">
      <c r="A23" s="9">
        <f>(ROUND(Table46[Durability]/7, 2)*100)</f>
        <v>100</v>
      </c>
      <c r="B23" s="9">
        <f>(ROUND(Table46[Energy]/7, 2)*100)</f>
        <v>100</v>
      </c>
      <c r="C23" s="9">
        <f>(ROUND(Table46[Fighting]/7, 2)*100)</f>
        <v>86</v>
      </c>
      <c r="D23" s="9">
        <f>(ROUND(Table46[Intelligence]/7, 2)*100)</f>
        <v>71</v>
      </c>
      <c r="E23" s="9">
        <f>(ROUND(Table46[Speed]/7, 2)*100)</f>
        <v>86</v>
      </c>
      <c r="F23" s="9">
        <f>(ROUND(Table46[Strength]/7, 2)*100)</f>
        <v>86</v>
      </c>
    </row>
    <row r="26" spans="1:6" ht="15" thickBot="1" x14ac:dyDescent="0.35"/>
    <row r="27" spans="1:6" ht="15" thickBot="1" x14ac:dyDescent="0.35">
      <c r="A27" s="1" t="s">
        <v>108</v>
      </c>
      <c r="B27" s="1" t="s">
        <v>109</v>
      </c>
      <c r="C27" s="1" t="s">
        <v>110</v>
      </c>
      <c r="D27" s="1" t="s">
        <v>111</v>
      </c>
      <c r="E27" s="1" t="s">
        <v>112</v>
      </c>
      <c r="F27" s="1" t="s">
        <v>113</v>
      </c>
    </row>
    <row r="28" spans="1:6" x14ac:dyDescent="0.3">
      <c r="A28" s="11">
        <f>Table4[Intelligence]</f>
        <v>71</v>
      </c>
      <c r="B28" s="11">
        <f>Table4[Strength]</f>
        <v>86</v>
      </c>
      <c r="C28" s="12">
        <f>Table4[Speed]</f>
        <v>86</v>
      </c>
      <c r="D28" s="10">
        <f>Table4[Durability]</f>
        <v>100</v>
      </c>
      <c r="E28" s="11">
        <f>Table4[Energy]</f>
        <v>100</v>
      </c>
      <c r="F28" s="11">
        <f>Table4[Fighting]</f>
        <v>86</v>
      </c>
    </row>
    <row r="32" spans="1:6" x14ac:dyDescent="0.3">
      <c r="A32" s="6">
        <v>100</v>
      </c>
      <c r="B32" s="6">
        <v>71</v>
      </c>
      <c r="C32" s="6">
        <v>56.999999999999993</v>
      </c>
      <c r="D32" s="6">
        <v>71</v>
      </c>
      <c r="E32" s="6">
        <v>71</v>
      </c>
      <c r="F32" s="6">
        <v>86</v>
      </c>
    </row>
  </sheetData>
  <conditionalFormatting sqref="A22:D22">
    <cfRule type="cellIs" dxfId="33" priority="9" operator="greaterThan">
      <formula>6</formula>
    </cfRule>
  </conditionalFormatting>
  <conditionalFormatting sqref="E22">
    <cfRule type="cellIs" dxfId="32" priority="8" operator="greaterThan">
      <formula>5</formula>
    </cfRule>
  </conditionalFormatting>
  <conditionalFormatting sqref="F22">
    <cfRule type="cellIs" dxfId="31" priority="7" operator="greaterThan">
      <formula>6</formula>
    </cfRule>
  </conditionalFormatting>
  <conditionalFormatting sqref="A27:B27">
    <cfRule type="cellIs" dxfId="30" priority="6" operator="greaterThan">
      <formula>94</formula>
    </cfRule>
  </conditionalFormatting>
  <conditionalFormatting sqref="D27:F27">
    <cfRule type="cellIs" dxfId="29" priority="5" operator="greaterThan">
      <formula>94</formula>
    </cfRule>
  </conditionalFormatting>
  <conditionalFormatting sqref="C27">
    <cfRule type="cellIs" dxfId="28" priority="4" operator="greaterThan">
      <formula>89</formula>
    </cfRule>
  </conditionalFormatting>
  <conditionalFormatting sqref="A16:D16">
    <cfRule type="cellIs" dxfId="27" priority="3" operator="greaterThan">
      <formula>6</formula>
    </cfRule>
  </conditionalFormatting>
  <conditionalFormatting sqref="E16">
    <cfRule type="cellIs" dxfId="26" priority="2" operator="greaterThan">
      <formula>5</formula>
    </cfRule>
  </conditionalFormatting>
  <conditionalFormatting sqref="F16">
    <cfRule type="cellIs" dxfId="25" priority="1" operator="greaterThan">
      <formula>6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6152FC2-2961-42A1-A777-D174DD423BD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SHDB</vt:lpstr>
      <vt:lpstr>Marvel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terrymayfield</dc:creator>
  <cp:lastModifiedBy>terrymayfield</cp:lastModifiedBy>
  <dcterms:created xsi:type="dcterms:W3CDTF">2018-07-05T01:57:54Z</dcterms:created>
  <dcterms:modified xsi:type="dcterms:W3CDTF">2018-07-09T12:16:06Z</dcterms:modified>
</cp:coreProperties>
</file>